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embeddings/oleObject2.bin" ContentType="application/vnd.openxmlformats-officedocument.oleObject"/>
  <Override PartName="/xl/comments1.xml" ContentType="application/vnd.openxmlformats-officedocument.spreadsheetml.comments+xml"/>
  <Override PartName="/xl/drawings/drawing3.xml" ContentType="application/vnd.openxmlformats-officedocument.drawing+xml"/>
  <Override PartName="/xl/embeddings/oleObject3.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C:\Users\ramon.bueno\Documents\COMPRAS 2022\VIGENCIAS FUTURAS 2022\L.P. INSUMOS MEDICO QUIRURGICOS\"/>
    </mc:Choice>
  </mc:AlternateContent>
  <bookViews>
    <workbookView xWindow="-120" yWindow="-120" windowWidth="24240" windowHeight="13140" activeTab="3"/>
  </bookViews>
  <sheets>
    <sheet name="presupuesto" sheetId="18" r:id="rId1"/>
    <sheet name="precio historico def." sheetId="24" r:id="rId2"/>
    <sheet name="cotizaciones definitivo" sheetId="25" r:id="rId3"/>
    <sheet name="precio de referencia" sheetId="26" r:id="rId4"/>
  </sheets>
  <definedNames>
    <definedName name="_xlnm._FilterDatabase" localSheetId="2" hidden="1">'cotizaciones definitivo'!$A$2:$H$28</definedName>
    <definedName name="_xlnm._FilterDatabase" localSheetId="3" hidden="1">'precio de referencia'!$A$2:$F$28</definedName>
    <definedName name="_xlnm._FilterDatabase" localSheetId="1" hidden="1">'precio historico def.'!$A$2:$L$28</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I2253" i="26" l="1"/>
  <c r="I133" i="26"/>
  <c r="E179" i="18" l="1"/>
  <c r="D179" i="18"/>
  <c r="C179" i="18"/>
  <c r="E3" i="18"/>
  <c r="E4" i="18"/>
  <c r="E5" i="18"/>
  <c r="E6" i="18"/>
  <c r="E7" i="18"/>
  <c r="E8" i="18"/>
  <c r="E9" i="18"/>
  <c r="E10" i="18"/>
  <c r="E11" i="18"/>
  <c r="E12" i="18"/>
  <c r="E13" i="18"/>
  <c r="E14" i="18"/>
  <c r="E15" i="18"/>
  <c r="E16" i="18"/>
  <c r="E17" i="18"/>
  <c r="E18" i="18"/>
  <c r="E19" i="18"/>
  <c r="E20" i="18"/>
  <c r="E21" i="18"/>
  <c r="E22" i="18"/>
  <c r="E23" i="18"/>
  <c r="E24" i="18"/>
  <c r="E25" i="18"/>
  <c r="E26" i="18"/>
  <c r="E27" i="18"/>
  <c r="E28" i="18"/>
  <c r="E29" i="18"/>
  <c r="E30" i="18"/>
  <c r="E31" i="18"/>
  <c r="E32" i="18"/>
  <c r="E33" i="18"/>
  <c r="E34" i="18"/>
  <c r="E35" i="18"/>
  <c r="E36" i="18"/>
  <c r="E37" i="18"/>
  <c r="E38" i="18"/>
  <c r="E39" i="18"/>
  <c r="E40" i="18"/>
  <c r="E41" i="18"/>
  <c r="E42" i="18"/>
  <c r="E43" i="18"/>
  <c r="E44" i="18"/>
  <c r="E45" i="18"/>
  <c r="E46" i="18"/>
  <c r="E47" i="18"/>
  <c r="E48" i="18"/>
  <c r="E49" i="18"/>
  <c r="E50" i="18"/>
  <c r="E51" i="18"/>
  <c r="E52" i="18"/>
  <c r="E53" i="18"/>
  <c r="E54" i="18"/>
  <c r="E55" i="18"/>
  <c r="E56" i="18"/>
  <c r="E57" i="18"/>
  <c r="E58" i="18"/>
  <c r="E59" i="18"/>
  <c r="E60" i="18"/>
  <c r="E61" i="18"/>
  <c r="E62" i="18"/>
  <c r="E63" i="18"/>
  <c r="E64" i="18"/>
  <c r="E65" i="18"/>
  <c r="E66" i="18"/>
  <c r="E67" i="18"/>
  <c r="E68" i="18"/>
  <c r="E69" i="18"/>
  <c r="E70" i="18"/>
  <c r="E71" i="18"/>
  <c r="E72" i="18"/>
  <c r="E73" i="18"/>
  <c r="E74" i="18"/>
  <c r="E75" i="18"/>
  <c r="E76" i="18"/>
  <c r="E77" i="18"/>
  <c r="E78" i="18"/>
  <c r="E79" i="18"/>
  <c r="E80" i="18"/>
  <c r="E81" i="18"/>
  <c r="E82" i="18"/>
  <c r="E83" i="18"/>
  <c r="E84" i="18"/>
  <c r="E85" i="18"/>
  <c r="E86" i="18"/>
  <c r="E87" i="18"/>
  <c r="E88" i="18"/>
  <c r="E89" i="18"/>
  <c r="E90" i="18"/>
  <c r="E91" i="18"/>
  <c r="E92" i="18"/>
  <c r="E93" i="18"/>
  <c r="E94" i="18"/>
  <c r="E95" i="18"/>
  <c r="E96" i="18"/>
  <c r="E97" i="18"/>
  <c r="E98" i="18"/>
  <c r="E99" i="18"/>
  <c r="E100" i="18"/>
  <c r="E101" i="18"/>
  <c r="E102" i="18"/>
  <c r="E103" i="18"/>
  <c r="E104" i="18"/>
  <c r="E105" i="18"/>
  <c r="E106" i="18"/>
  <c r="E107" i="18"/>
  <c r="E108" i="18"/>
  <c r="E109" i="18"/>
  <c r="E110" i="18"/>
  <c r="E111" i="18"/>
  <c r="E112" i="18"/>
  <c r="E113" i="18"/>
  <c r="E114" i="18"/>
  <c r="E115" i="18"/>
  <c r="E116" i="18"/>
  <c r="E117" i="18"/>
  <c r="E118" i="18"/>
  <c r="E119" i="18"/>
  <c r="E120" i="18"/>
  <c r="E121" i="18"/>
  <c r="E122" i="18"/>
  <c r="E123" i="18"/>
  <c r="E124" i="18"/>
  <c r="E125" i="18"/>
  <c r="E126" i="18"/>
  <c r="E127" i="18"/>
  <c r="E128" i="18"/>
  <c r="E129" i="18"/>
  <c r="E130" i="18"/>
  <c r="E131" i="18"/>
  <c r="E132" i="18"/>
  <c r="E133" i="18"/>
  <c r="E134" i="18"/>
  <c r="E135" i="18"/>
  <c r="E136" i="18"/>
  <c r="E137" i="18"/>
  <c r="E138" i="18"/>
  <c r="E139" i="18"/>
  <c r="E140" i="18"/>
  <c r="E141" i="18"/>
  <c r="E142" i="18"/>
  <c r="E143" i="18"/>
  <c r="E144" i="18"/>
  <c r="E145" i="18"/>
  <c r="E146" i="18"/>
  <c r="E147" i="18"/>
  <c r="E148" i="18"/>
  <c r="E149" i="18"/>
  <c r="E150" i="18"/>
  <c r="E151" i="18"/>
  <c r="E152" i="18"/>
  <c r="E153" i="18"/>
  <c r="E154" i="18"/>
  <c r="E155" i="18"/>
  <c r="E156" i="18"/>
  <c r="E157" i="18"/>
  <c r="E158" i="18"/>
  <c r="E159" i="18"/>
  <c r="E160" i="18"/>
  <c r="E161" i="18"/>
  <c r="E162" i="18"/>
  <c r="E163" i="18"/>
  <c r="E164" i="18"/>
  <c r="E165" i="18"/>
  <c r="E166" i="18"/>
  <c r="E167" i="18"/>
  <c r="E168" i="18"/>
  <c r="E169" i="18"/>
  <c r="E170" i="18"/>
  <c r="E171" i="18"/>
  <c r="E172" i="18"/>
  <c r="E173" i="18"/>
  <c r="E174" i="18"/>
  <c r="E175" i="18"/>
  <c r="E176" i="18"/>
  <c r="E177" i="18"/>
  <c r="E178" i="18"/>
  <c r="E2" i="18"/>
  <c r="I2186" i="26" l="1"/>
  <c r="I469" i="26" l="1"/>
  <c r="I2371" i="26" l="1"/>
  <c r="I2372" i="26" s="1"/>
  <c r="H2367" i="26"/>
  <c r="I2367" i="26" s="1"/>
  <c r="I2366" i="26"/>
  <c r="H2365" i="26"/>
  <c r="I2365" i="26" s="1"/>
  <c r="H2364" i="26"/>
  <c r="I2364" i="26" s="1"/>
  <c r="I2363" i="26"/>
  <c r="I2362" i="26"/>
  <c r="I2361" i="26"/>
  <c r="H2360" i="26"/>
  <c r="I2360" i="26" s="1"/>
  <c r="G2359" i="26"/>
  <c r="H2359" i="26" s="1"/>
  <c r="I2359" i="26" s="1"/>
  <c r="G2358" i="26"/>
  <c r="I2358" i="26" s="1"/>
  <c r="G2357" i="26"/>
  <c r="I2357" i="26" s="1"/>
  <c r="H2356" i="26"/>
  <c r="I2356" i="26" s="1"/>
  <c r="H2355" i="26"/>
  <c r="I2355" i="26" s="1"/>
  <c r="G2354" i="26"/>
  <c r="H2354" i="26" s="1"/>
  <c r="I2354" i="26" s="1"/>
  <c r="G2353" i="26"/>
  <c r="H2353" i="26" s="1"/>
  <c r="I2353" i="26" s="1"/>
  <c r="G2352" i="26"/>
  <c r="G2351" i="26"/>
  <c r="H2350" i="26"/>
  <c r="I2350" i="26" s="1"/>
  <c r="I2346" i="26"/>
  <c r="I2347" i="26" s="1"/>
  <c r="G2342" i="26"/>
  <c r="I2342" i="26" s="1"/>
  <c r="G2341" i="26"/>
  <c r="I2341" i="26" s="1"/>
  <c r="I2340" i="26"/>
  <c r="I2339" i="26"/>
  <c r="I2338" i="26"/>
  <c r="I2337" i="26"/>
  <c r="I2336" i="26"/>
  <c r="I2335" i="26"/>
  <c r="I2334" i="26"/>
  <c r="I2333" i="26"/>
  <c r="I2332" i="26"/>
  <c r="G2331" i="26"/>
  <c r="I2331" i="26" s="1"/>
  <c r="I2330" i="26"/>
  <c r="I2329" i="26"/>
  <c r="I2328" i="26"/>
  <c r="I2327" i="26"/>
  <c r="I2326" i="26"/>
  <c r="I2325" i="26"/>
  <c r="H2321" i="26"/>
  <c r="I2321" i="26" s="1"/>
  <c r="H2320" i="26"/>
  <c r="I2320" i="26" s="1"/>
  <c r="H2319" i="26"/>
  <c r="I2319" i="26" s="1"/>
  <c r="H2318" i="26"/>
  <c r="I2318" i="26" s="1"/>
  <c r="H2317" i="26"/>
  <c r="I2317" i="26" s="1"/>
  <c r="H2316" i="26"/>
  <c r="I2316" i="26" s="1"/>
  <c r="I2315" i="26"/>
  <c r="H2314" i="26"/>
  <c r="I2314" i="26" s="1"/>
  <c r="H2313" i="26"/>
  <c r="I2313" i="26" s="1"/>
  <c r="I2309" i="26"/>
  <c r="I2308" i="26"/>
  <c r="I2307" i="26"/>
  <c r="I2306" i="26"/>
  <c r="I2305" i="26"/>
  <c r="I2304" i="26"/>
  <c r="I2303" i="26"/>
  <c r="I2302" i="26"/>
  <c r="I2301" i="26"/>
  <c r="I2300" i="26"/>
  <c r="I2299" i="26"/>
  <c r="I2298" i="26"/>
  <c r="I2297" i="26"/>
  <c r="I2296" i="26"/>
  <c r="I2295" i="26"/>
  <c r="I2294" i="26"/>
  <c r="I2293" i="26"/>
  <c r="I2292" i="26"/>
  <c r="I2291" i="26"/>
  <c r="I2290" i="26"/>
  <c r="I2289" i="26"/>
  <c r="I2288" i="26"/>
  <c r="I2287" i="26"/>
  <c r="I2286" i="26"/>
  <c r="I2285" i="26"/>
  <c r="I2284" i="26"/>
  <c r="I2283" i="26"/>
  <c r="I2282" i="26"/>
  <c r="I2281" i="26"/>
  <c r="I2280" i="26"/>
  <c r="I2279" i="26"/>
  <c r="H2275" i="26"/>
  <c r="I2275" i="26" s="1"/>
  <c r="H2274" i="26"/>
  <c r="I2274" i="26" s="1"/>
  <c r="I2270" i="26"/>
  <c r="I2269" i="26"/>
  <c r="I2268" i="26"/>
  <c r="I2267" i="26"/>
  <c r="I2266" i="26"/>
  <c r="I2262" i="26"/>
  <c r="I2261" i="26"/>
  <c r="H2257" i="26"/>
  <c r="I2257" i="26" s="1"/>
  <c r="H2256" i="26"/>
  <c r="I2256" i="26" s="1"/>
  <c r="H2252" i="26"/>
  <c r="I2252" i="26" s="1"/>
  <c r="H2248" i="26"/>
  <c r="I2248" i="26" s="1"/>
  <c r="H2247" i="26"/>
  <c r="I2247" i="26" s="1"/>
  <c r="I2243" i="26"/>
  <c r="I2242" i="26"/>
  <c r="I2241" i="26"/>
  <c r="I2240" i="26"/>
  <c r="I2239" i="26"/>
  <c r="H2235" i="26"/>
  <c r="I2235" i="26" s="1"/>
  <c r="I2236" i="26" s="1"/>
  <c r="H2231" i="26"/>
  <c r="I2231" i="26" s="1"/>
  <c r="H2230" i="26"/>
  <c r="I2230" i="26" s="1"/>
  <c r="I2229" i="26"/>
  <c r="I2228" i="26"/>
  <c r="I2227" i="26"/>
  <c r="I2226" i="26"/>
  <c r="H2222" i="26"/>
  <c r="I2222" i="26" s="1"/>
  <c r="I2223" i="26" s="1"/>
  <c r="H2218" i="26"/>
  <c r="I2218" i="26" s="1"/>
  <c r="H2217" i="26"/>
  <c r="I2217" i="26" s="1"/>
  <c r="I2213" i="26"/>
  <c r="I2214" i="26" s="1"/>
  <c r="H2209" i="26"/>
  <c r="I2209" i="26" s="1"/>
  <c r="H2208" i="26"/>
  <c r="I2208" i="26" s="1"/>
  <c r="H2204" i="26"/>
  <c r="I2204" i="26" s="1"/>
  <c r="H2203" i="26"/>
  <c r="I2203" i="26" s="1"/>
  <c r="H2202" i="26"/>
  <c r="I2202" i="26" s="1"/>
  <c r="H2201" i="26"/>
  <c r="I2201" i="26" s="1"/>
  <c r="H2200" i="26"/>
  <c r="I2200" i="26" s="1"/>
  <c r="H2199" i="26"/>
  <c r="I2199" i="26" s="1"/>
  <c r="I2195" i="26"/>
  <c r="I2194" i="26"/>
  <c r="I2193" i="26"/>
  <c r="I2192" i="26"/>
  <c r="I2191" i="26"/>
  <c r="I2190" i="26"/>
  <c r="I2189" i="26"/>
  <c r="I2188" i="26"/>
  <c r="I2187" i="26"/>
  <c r="I2185" i="26"/>
  <c r="I2184" i="26"/>
  <c r="I2183" i="26"/>
  <c r="I2182" i="26"/>
  <c r="H2178" i="26"/>
  <c r="I2178" i="26" s="1"/>
  <c r="I2177" i="26"/>
  <c r="I2176" i="26"/>
  <c r="I2175" i="26"/>
  <c r="I2174" i="26"/>
  <c r="I2173" i="26"/>
  <c r="H2172" i="26"/>
  <c r="I2172" i="26" s="1"/>
  <c r="H2168" i="26"/>
  <c r="I2168" i="26" s="1"/>
  <c r="H2167" i="26"/>
  <c r="I2167" i="26" s="1"/>
  <c r="H2166" i="26"/>
  <c r="I2166" i="26" s="1"/>
  <c r="H2165" i="26"/>
  <c r="I2165" i="26" s="1"/>
  <c r="H2164" i="26"/>
  <c r="I2164" i="26" s="1"/>
  <c r="H2163" i="26"/>
  <c r="I2163" i="26" s="1"/>
  <c r="H2162" i="26"/>
  <c r="I2162" i="26" s="1"/>
  <c r="H2161" i="26"/>
  <c r="I2161" i="26" s="1"/>
  <c r="H2160" i="26"/>
  <c r="I2160" i="26" s="1"/>
  <c r="H2159" i="26"/>
  <c r="I2159" i="26" s="1"/>
  <c r="H2158" i="26"/>
  <c r="I2158" i="26" s="1"/>
  <c r="H2157" i="26"/>
  <c r="I2157" i="26" s="1"/>
  <c r="I2153" i="26"/>
  <c r="I2152" i="26"/>
  <c r="I2151" i="26"/>
  <c r="I2150" i="26"/>
  <c r="I2149" i="26"/>
  <c r="H2148" i="26"/>
  <c r="I2148" i="26" s="1"/>
  <c r="I2147" i="26"/>
  <c r="I2146" i="26"/>
  <c r="I2145" i="26"/>
  <c r="I2144" i="26"/>
  <c r="I2143" i="26"/>
  <c r="H2142" i="26"/>
  <c r="I2142" i="26" s="1"/>
  <c r="H2141" i="26"/>
  <c r="I2141" i="26" s="1"/>
  <c r="I2140" i="26"/>
  <c r="I2139" i="26"/>
  <c r="I2138" i="26"/>
  <c r="I2134" i="26"/>
  <c r="H2133" i="26"/>
  <c r="I2133" i="26" s="1"/>
  <c r="H2132" i="26"/>
  <c r="I2132" i="26" s="1"/>
  <c r="I2131" i="26"/>
  <c r="H2130" i="26"/>
  <c r="I2130" i="26" s="1"/>
  <c r="H2129" i="26"/>
  <c r="I2129" i="26" s="1"/>
  <c r="I2128" i="26"/>
  <c r="I2127" i="26"/>
  <c r="H2123" i="26"/>
  <c r="I2123" i="26" s="1"/>
  <c r="I2119" i="26"/>
  <c r="I2118" i="26"/>
  <c r="I2117" i="26"/>
  <c r="I2116" i="26"/>
  <c r="I2112" i="26"/>
  <c r="H2111" i="26"/>
  <c r="I2111" i="26" s="1"/>
  <c r="H2110" i="26"/>
  <c r="I2110" i="26" s="1"/>
  <c r="I2109" i="26"/>
  <c r="G2105" i="26"/>
  <c r="I2105" i="26" s="1"/>
  <c r="G2104" i="26"/>
  <c r="I2104" i="26" s="1"/>
  <c r="G2103" i="26"/>
  <c r="I2103" i="26" s="1"/>
  <c r="G2102" i="26"/>
  <c r="I2102" i="26" s="1"/>
  <c r="G2101" i="26"/>
  <c r="I2101" i="26" s="1"/>
  <c r="G2097" i="26"/>
  <c r="I2097" i="26" s="1"/>
  <c r="G2096" i="26"/>
  <c r="I2096" i="26" s="1"/>
  <c r="G2095" i="26"/>
  <c r="I2095" i="26" s="1"/>
  <c r="G2094" i="26"/>
  <c r="I2094" i="26" s="1"/>
  <c r="G2093" i="26"/>
  <c r="I2093" i="26" s="1"/>
  <c r="G2092" i="26"/>
  <c r="I2092" i="26" s="1"/>
  <c r="G2091" i="26"/>
  <c r="I2091" i="26" s="1"/>
  <c r="G2090" i="26"/>
  <c r="I2090" i="26" s="1"/>
  <c r="G2089" i="26"/>
  <c r="I2089" i="26" s="1"/>
  <c r="I2088" i="26"/>
  <c r="I2087" i="26"/>
  <c r="I2083" i="26"/>
  <c r="I2084" i="26" s="1"/>
  <c r="I2079" i="26"/>
  <c r="I2078" i="26"/>
  <c r="I2074" i="26"/>
  <c r="I2073" i="26"/>
  <c r="H2069" i="26"/>
  <c r="I2069" i="26" s="1"/>
  <c r="I2070" i="26" s="1"/>
  <c r="I2065" i="26"/>
  <c r="I2064" i="26"/>
  <c r="I2063" i="26"/>
  <c r="H2062" i="26"/>
  <c r="I2062" i="26" s="1"/>
  <c r="H2061" i="26"/>
  <c r="I2061" i="26" s="1"/>
  <c r="H2060" i="26"/>
  <c r="I2060" i="26" s="1"/>
  <c r="H2059" i="26"/>
  <c r="I2059" i="26" s="1"/>
  <c r="H2058" i="26"/>
  <c r="I2058" i="26" s="1"/>
  <c r="H2057" i="26"/>
  <c r="I2057" i="26" s="1"/>
  <c r="I2056" i="26"/>
  <c r="I2055" i="26"/>
  <c r="I2054" i="26"/>
  <c r="I2053" i="26"/>
  <c r="H2052" i="26"/>
  <c r="I2052" i="26" s="1"/>
  <c r="I2051" i="26"/>
  <c r="I2050" i="26"/>
  <c r="I2049" i="26"/>
  <c r="I2048" i="26"/>
  <c r="I2047" i="26"/>
  <c r="I2046" i="26"/>
  <c r="H2045" i="26"/>
  <c r="I2045" i="26" s="1"/>
  <c r="I2044" i="26"/>
  <c r="I2043" i="26"/>
  <c r="I2042" i="26"/>
  <c r="H2041" i="26"/>
  <c r="I2041" i="26" s="1"/>
  <c r="H2040" i="26"/>
  <c r="I2040" i="26" s="1"/>
  <c r="I2039" i="26"/>
  <c r="I2038" i="26"/>
  <c r="I2037" i="26"/>
  <c r="I2036" i="26"/>
  <c r="I2035" i="26"/>
  <c r="I2034" i="26"/>
  <c r="I2033" i="26"/>
  <c r="I2032" i="26"/>
  <c r="H2031" i="26"/>
  <c r="I2031" i="26" s="1"/>
  <c r="H2030" i="26"/>
  <c r="I2030" i="26" s="1"/>
  <c r="I2029" i="26"/>
  <c r="I2028" i="26"/>
  <c r="I2027" i="26"/>
  <c r="I2026" i="26"/>
  <c r="I2025" i="26"/>
  <c r="I2024" i="26"/>
  <c r="H2023" i="26"/>
  <c r="I2023" i="26" s="1"/>
  <c r="H2022" i="26"/>
  <c r="I2022" i="26" s="1"/>
  <c r="H2021" i="26"/>
  <c r="I2021" i="26" s="1"/>
  <c r="H2020" i="26"/>
  <c r="I2020" i="26" s="1"/>
  <c r="H2019" i="26"/>
  <c r="I2019" i="26" s="1"/>
  <c r="H2018" i="26"/>
  <c r="I2018" i="26" s="1"/>
  <c r="I2017" i="26"/>
  <c r="I2016" i="26"/>
  <c r="I2015" i="26"/>
  <c r="I2014" i="26"/>
  <c r="I2013" i="26"/>
  <c r="I2012" i="26"/>
  <c r="I2011" i="26"/>
  <c r="I2010" i="26"/>
  <c r="I2009" i="26"/>
  <c r="I2008" i="26"/>
  <c r="I2007" i="26"/>
  <c r="I2006" i="26"/>
  <c r="I2005" i="26"/>
  <c r="H2004" i="26"/>
  <c r="I2004" i="26" s="1"/>
  <c r="H2003" i="26"/>
  <c r="I2003" i="26" s="1"/>
  <c r="H2002" i="26"/>
  <c r="I2002" i="26" s="1"/>
  <c r="H2001" i="26"/>
  <c r="I2001" i="26" s="1"/>
  <c r="H2000" i="26"/>
  <c r="I2000" i="26" s="1"/>
  <c r="H1999" i="26"/>
  <c r="I1999" i="26" s="1"/>
  <c r="I1998" i="26"/>
  <c r="I1997" i="26"/>
  <c r="I1996" i="26"/>
  <c r="I1995" i="26"/>
  <c r="I1994" i="26"/>
  <c r="I1993" i="26"/>
  <c r="I1992" i="26"/>
  <c r="I1991" i="26"/>
  <c r="I1990" i="26"/>
  <c r="I1989" i="26"/>
  <c r="I1988" i="26"/>
  <c r="I1987" i="26"/>
  <c r="I1986" i="26"/>
  <c r="I1985" i="26"/>
  <c r="H1984" i="26"/>
  <c r="I1984" i="26" s="1"/>
  <c r="I1983" i="26"/>
  <c r="H1982" i="26"/>
  <c r="I1982" i="26" s="1"/>
  <c r="H1981" i="26"/>
  <c r="I1981" i="26" s="1"/>
  <c r="H1980" i="26"/>
  <c r="I1980" i="26" s="1"/>
  <c r="I1979" i="26"/>
  <c r="H1978" i="26"/>
  <c r="I1978" i="26" s="1"/>
  <c r="I1977" i="26"/>
  <c r="I1976" i="26"/>
  <c r="I1975" i="26"/>
  <c r="I1974" i="26"/>
  <c r="I1973" i="26"/>
  <c r="I1972" i="26"/>
  <c r="H1971" i="26"/>
  <c r="I1971" i="26" s="1"/>
  <c r="I1970" i="26"/>
  <c r="H1969" i="26"/>
  <c r="I1969" i="26" s="1"/>
  <c r="H1968" i="26"/>
  <c r="I1968" i="26" s="1"/>
  <c r="H1967" i="26"/>
  <c r="I1967" i="26" s="1"/>
  <c r="I1966" i="26"/>
  <c r="H1965" i="26"/>
  <c r="I1965" i="26" s="1"/>
  <c r="I1964" i="26"/>
  <c r="I1963" i="26"/>
  <c r="I1962" i="26"/>
  <c r="I1961" i="26"/>
  <c r="I1960" i="26"/>
  <c r="H1953" i="26"/>
  <c r="I1953" i="26" s="1"/>
  <c r="I1954" i="26" s="1"/>
  <c r="H1949" i="26"/>
  <c r="I1949" i="26" s="1"/>
  <c r="H1948" i="26"/>
  <c r="I1948" i="26" s="1"/>
  <c r="H1947" i="26"/>
  <c r="I1947" i="26" s="1"/>
  <c r="H1946" i="26"/>
  <c r="I1946" i="26" s="1"/>
  <c r="H1945" i="26"/>
  <c r="I1945" i="26" s="1"/>
  <c r="H1941" i="26"/>
  <c r="I1941" i="26" s="1"/>
  <c r="H1940" i="26"/>
  <c r="I1940" i="26" s="1"/>
  <c r="H1939" i="26"/>
  <c r="I1939" i="26" s="1"/>
  <c r="H1938" i="26"/>
  <c r="I1938" i="26" s="1"/>
  <c r="H1937" i="26"/>
  <c r="I1937" i="26" s="1"/>
  <c r="H1936" i="26"/>
  <c r="I1936" i="26" s="1"/>
  <c r="H1935" i="26"/>
  <c r="I1935" i="26" s="1"/>
  <c r="H1934" i="26"/>
  <c r="I1934" i="26" s="1"/>
  <c r="H1933" i="26"/>
  <c r="I1933" i="26" s="1"/>
  <c r="H1932" i="26"/>
  <c r="I1932" i="26" s="1"/>
  <c r="H1931" i="26"/>
  <c r="I1931" i="26" s="1"/>
  <c r="H1930" i="26"/>
  <c r="I1930" i="26" s="1"/>
  <c r="H1929" i="26"/>
  <c r="I1929" i="26" s="1"/>
  <c r="H1928" i="26"/>
  <c r="I1928" i="26" s="1"/>
  <c r="H1927" i="26"/>
  <c r="I1927" i="26" s="1"/>
  <c r="H1926" i="26"/>
  <c r="I1926" i="26" s="1"/>
  <c r="H1925" i="26"/>
  <c r="I1925" i="26" s="1"/>
  <c r="H1924" i="26"/>
  <c r="I1924" i="26" s="1"/>
  <c r="H1923" i="26"/>
  <c r="I1923" i="26" s="1"/>
  <c r="H1922" i="26"/>
  <c r="I1922" i="26" s="1"/>
  <c r="H1921" i="26"/>
  <c r="I1921" i="26" s="1"/>
  <c r="H1920" i="26"/>
  <c r="I1920" i="26" s="1"/>
  <c r="H1919" i="26"/>
  <c r="I1919" i="26" s="1"/>
  <c r="H1918" i="26"/>
  <c r="I1918" i="26" s="1"/>
  <c r="H1917" i="26"/>
  <c r="I1917" i="26" s="1"/>
  <c r="H1916" i="26"/>
  <c r="I1916" i="26" s="1"/>
  <c r="H1915" i="26"/>
  <c r="I1915" i="26" s="1"/>
  <c r="H1914" i="26"/>
  <c r="I1914" i="26" s="1"/>
  <c r="H1913" i="26"/>
  <c r="I1913" i="26" s="1"/>
  <c r="H1912" i="26"/>
  <c r="I1912" i="26" s="1"/>
  <c r="H1911" i="26"/>
  <c r="I1911" i="26" s="1"/>
  <c r="H1910" i="26"/>
  <c r="I1910" i="26" s="1"/>
  <c r="H1909" i="26"/>
  <c r="I1909" i="26" s="1"/>
  <c r="H1908" i="26"/>
  <c r="I1908" i="26" s="1"/>
  <c r="H1907" i="26"/>
  <c r="I1907" i="26" s="1"/>
  <c r="H1906" i="26"/>
  <c r="I1906" i="26" s="1"/>
  <c r="H1905" i="26"/>
  <c r="I1905" i="26" s="1"/>
  <c r="H1904" i="26"/>
  <c r="I1904" i="26" s="1"/>
  <c r="H1903" i="26"/>
  <c r="I1903" i="26" s="1"/>
  <c r="H1902" i="26"/>
  <c r="I1902" i="26" s="1"/>
  <c r="H1901" i="26"/>
  <c r="I1901" i="26" s="1"/>
  <c r="H1900" i="26"/>
  <c r="I1900" i="26" s="1"/>
  <c r="H1899" i="26"/>
  <c r="I1899" i="26" s="1"/>
  <c r="H1898" i="26"/>
  <c r="I1898" i="26" s="1"/>
  <c r="H1897" i="26"/>
  <c r="I1897" i="26" s="1"/>
  <c r="H1896" i="26"/>
  <c r="I1896" i="26" s="1"/>
  <c r="H1895" i="26"/>
  <c r="I1895" i="26" s="1"/>
  <c r="H1894" i="26"/>
  <c r="I1894" i="26" s="1"/>
  <c r="H1893" i="26"/>
  <c r="I1893" i="26" s="1"/>
  <c r="H1892" i="26"/>
  <c r="I1892" i="26" s="1"/>
  <c r="H1888" i="26"/>
  <c r="I1888" i="26" s="1"/>
  <c r="I1889" i="26" s="1"/>
  <c r="I1884" i="26"/>
  <c r="I1883" i="26"/>
  <c r="H1879" i="26"/>
  <c r="I1879" i="26" s="1"/>
  <c r="H1878" i="26"/>
  <c r="I1878" i="26" s="1"/>
  <c r="H1877" i="26"/>
  <c r="I1877" i="26" s="1"/>
  <c r="H1876" i="26"/>
  <c r="I1876" i="26" s="1"/>
  <c r="H1875" i="26"/>
  <c r="I1875" i="26" s="1"/>
  <c r="I1871" i="26"/>
  <c r="I1867" i="26"/>
  <c r="I1866" i="26"/>
  <c r="I1865" i="26"/>
  <c r="I1864" i="26"/>
  <c r="I1863" i="26"/>
  <c r="I1862" i="26"/>
  <c r="I1861" i="26"/>
  <c r="H1857" i="26"/>
  <c r="I1857" i="26" s="1"/>
  <c r="I1856" i="26"/>
  <c r="I1855" i="26"/>
  <c r="I1854" i="26"/>
  <c r="H1853" i="26"/>
  <c r="I1853" i="26" s="1"/>
  <c r="H1852" i="26"/>
  <c r="I1852" i="26" s="1"/>
  <c r="H1851" i="26"/>
  <c r="I1851" i="26" s="1"/>
  <c r="H1850" i="26"/>
  <c r="I1850" i="26" s="1"/>
  <c r="I1846" i="26"/>
  <c r="I1845" i="26"/>
  <c r="H1841" i="26"/>
  <c r="I1841" i="26" s="1"/>
  <c r="H1840" i="26"/>
  <c r="I1840" i="26" s="1"/>
  <c r="I1836" i="26"/>
  <c r="I1835" i="26"/>
  <c r="H1831" i="26"/>
  <c r="I1831" i="26" s="1"/>
  <c r="H1830" i="26"/>
  <c r="I1830" i="26" s="1"/>
  <c r="H1829" i="26"/>
  <c r="I1829" i="26" s="1"/>
  <c r="H1828" i="26"/>
  <c r="I1828" i="26" s="1"/>
  <c r="H1827" i="26"/>
  <c r="I1827" i="26" s="1"/>
  <c r="H1826" i="26"/>
  <c r="I1826" i="26" s="1"/>
  <c r="H1822" i="26"/>
  <c r="I1822" i="26" s="1"/>
  <c r="H1821" i="26"/>
  <c r="I1821" i="26" s="1"/>
  <c r="H1820" i="26"/>
  <c r="I1820" i="26" s="1"/>
  <c r="H1816" i="26"/>
  <c r="I1816" i="26" s="1"/>
  <c r="I1817" i="26" s="1"/>
  <c r="I1812" i="26"/>
  <c r="I1813" i="26" s="1"/>
  <c r="I1808" i="26"/>
  <c r="I1809" i="26" s="1"/>
  <c r="H1804" i="26"/>
  <c r="I1804" i="26" s="1"/>
  <c r="H1803" i="26"/>
  <c r="I1803" i="26" s="1"/>
  <c r="H1802" i="26"/>
  <c r="I1802" i="26" s="1"/>
  <c r="H1798" i="26"/>
  <c r="I1798" i="26" s="1"/>
  <c r="H1797" i="26"/>
  <c r="I1797" i="26" s="1"/>
  <c r="H1793" i="26"/>
  <c r="I1793" i="26" s="1"/>
  <c r="H1792" i="26"/>
  <c r="I1792" i="26" s="1"/>
  <c r="H1791" i="26"/>
  <c r="I1791" i="26" s="1"/>
  <c r="H1790" i="26"/>
  <c r="I1790" i="26" s="1"/>
  <c r="H1789" i="26"/>
  <c r="I1789" i="26" s="1"/>
  <c r="H1788" i="26"/>
  <c r="I1788" i="26" s="1"/>
  <c r="H1787" i="26"/>
  <c r="I1787" i="26" s="1"/>
  <c r="H1786" i="26"/>
  <c r="I1786" i="26" s="1"/>
  <c r="H1785" i="26"/>
  <c r="I1785" i="26" s="1"/>
  <c r="H1781" i="26"/>
  <c r="I1781" i="26" s="1"/>
  <c r="H1780" i="26"/>
  <c r="I1780" i="26" s="1"/>
  <c r="H1779" i="26"/>
  <c r="I1779" i="26" s="1"/>
  <c r="H1778" i="26"/>
  <c r="I1778" i="26" s="1"/>
  <c r="H1777" i="26"/>
  <c r="I1777" i="26" s="1"/>
  <c r="H1776" i="26"/>
  <c r="I1776" i="26" s="1"/>
  <c r="I1772" i="26"/>
  <c r="I1771" i="26"/>
  <c r="I1770" i="26"/>
  <c r="I1769" i="26"/>
  <c r="I1768" i="26"/>
  <c r="I1767" i="26"/>
  <c r="I1766" i="26"/>
  <c r="I1765" i="26"/>
  <c r="I1764" i="26"/>
  <c r="I1763" i="26"/>
  <c r="I1762" i="26"/>
  <c r="I1761" i="26"/>
  <c r="I1760" i="26"/>
  <c r="I1759" i="26"/>
  <c r="I1758" i="26"/>
  <c r="I1757" i="26"/>
  <c r="I1756" i="26"/>
  <c r="I1755" i="26"/>
  <c r="I1754" i="26"/>
  <c r="I1753" i="26"/>
  <c r="I1752" i="26"/>
  <c r="I1751" i="26"/>
  <c r="I1750" i="26"/>
  <c r="I1749" i="26"/>
  <c r="I1748" i="26"/>
  <c r="I1747" i="26"/>
  <c r="I1743" i="26"/>
  <c r="I1742" i="26"/>
  <c r="I1741" i="26"/>
  <c r="I1740" i="26"/>
  <c r="I1739" i="26"/>
  <c r="I1738" i="26"/>
  <c r="I1737" i="26"/>
  <c r="I1736" i="26"/>
  <c r="I1735" i="26"/>
  <c r="I1734" i="26"/>
  <c r="I1733" i="26"/>
  <c r="I1732" i="26"/>
  <c r="I1731" i="26"/>
  <c r="I1730" i="26"/>
  <c r="I1729" i="26"/>
  <c r="I1728" i="26"/>
  <c r="I1727" i="26"/>
  <c r="I1726" i="26"/>
  <c r="I1725" i="26"/>
  <c r="I1724" i="26"/>
  <c r="I1723" i="26"/>
  <c r="I1722" i="26"/>
  <c r="I1721" i="26"/>
  <c r="I1720" i="26"/>
  <c r="I1719" i="26"/>
  <c r="I1718" i="26"/>
  <c r="I1717" i="26"/>
  <c r="I1716" i="26"/>
  <c r="I1715" i="26"/>
  <c r="I1714" i="26"/>
  <c r="I1713" i="26"/>
  <c r="I1712" i="26"/>
  <c r="I1711" i="26"/>
  <c r="I1710" i="26"/>
  <c r="I1709" i="26"/>
  <c r="I1708" i="26"/>
  <c r="I1707" i="26"/>
  <c r="I1706" i="26"/>
  <c r="I1705" i="26"/>
  <c r="I1704" i="26"/>
  <c r="I1703" i="26"/>
  <c r="I1702" i="26"/>
  <c r="I1701" i="26"/>
  <c r="I1700" i="26"/>
  <c r="I1699" i="26"/>
  <c r="I1698" i="26"/>
  <c r="I1697" i="26"/>
  <c r="I1696" i="26"/>
  <c r="I1695" i="26"/>
  <c r="I1694" i="26"/>
  <c r="I1693" i="26"/>
  <c r="I1692" i="26"/>
  <c r="I1691" i="26"/>
  <c r="I1690" i="26"/>
  <c r="I1689" i="26"/>
  <c r="I1688" i="26"/>
  <c r="I1687" i="26"/>
  <c r="I1686" i="26"/>
  <c r="I1685" i="26"/>
  <c r="I1684" i="26"/>
  <c r="I1683" i="26"/>
  <c r="I1682" i="26"/>
  <c r="I1681" i="26"/>
  <c r="I1680" i="26"/>
  <c r="I1679" i="26"/>
  <c r="I1678" i="26"/>
  <c r="I1677" i="26"/>
  <c r="I1676" i="26"/>
  <c r="I1675" i="26"/>
  <c r="I1674" i="26"/>
  <c r="I1673" i="26"/>
  <c r="I1672" i="26"/>
  <c r="I1671" i="26"/>
  <c r="G1670" i="26"/>
  <c r="I1670" i="26" s="1"/>
  <c r="I1669" i="26"/>
  <c r="I1665" i="26"/>
  <c r="I1664" i="26"/>
  <c r="I1663" i="26"/>
  <c r="I1662" i="26"/>
  <c r="I1661" i="26"/>
  <c r="I1660" i="26"/>
  <c r="I1659" i="26"/>
  <c r="I1658" i="26"/>
  <c r="I1657" i="26"/>
  <c r="I1656" i="26"/>
  <c r="I1655" i="26"/>
  <c r="I1654" i="26"/>
  <c r="I1653" i="26"/>
  <c r="I1652" i="26"/>
  <c r="I1651" i="26"/>
  <c r="I1647" i="26"/>
  <c r="I1646" i="26"/>
  <c r="I1645" i="26"/>
  <c r="I1641" i="26"/>
  <c r="I1640" i="26"/>
  <c r="I1639" i="26"/>
  <c r="I1638" i="26"/>
  <c r="I1637" i="26"/>
  <c r="I1636" i="26"/>
  <c r="I1635" i="26"/>
  <c r="I1634" i="26"/>
  <c r="I1633" i="26"/>
  <c r="I1632" i="26"/>
  <c r="I1631" i="26"/>
  <c r="I1630" i="26"/>
  <c r="I1629" i="26"/>
  <c r="H1625" i="26"/>
  <c r="I1625" i="26" s="1"/>
  <c r="H1624" i="26"/>
  <c r="I1624" i="26" s="1"/>
  <c r="H1623" i="26"/>
  <c r="I1623" i="26" s="1"/>
  <c r="H1622" i="26"/>
  <c r="I1622" i="26" s="1"/>
  <c r="H1621" i="26"/>
  <c r="I1621" i="26" s="1"/>
  <c r="H1620" i="26"/>
  <c r="I1620" i="26" s="1"/>
  <c r="H1619" i="26"/>
  <c r="I1619" i="26" s="1"/>
  <c r="H1618" i="26"/>
  <c r="I1618" i="26" s="1"/>
  <c r="H1617" i="26"/>
  <c r="I1617" i="26" s="1"/>
  <c r="I1613" i="26"/>
  <c r="I1612" i="26"/>
  <c r="I1608" i="26"/>
  <c r="I1607" i="26"/>
  <c r="I1606" i="26"/>
  <c r="I1605" i="26"/>
  <c r="I1604" i="26"/>
  <c r="I1603" i="26"/>
  <c r="I1602" i="26"/>
  <c r="I1601" i="26"/>
  <c r="I1600" i="26"/>
  <c r="H1596" i="26"/>
  <c r="I1596" i="26" s="1"/>
  <c r="I1595" i="26"/>
  <c r="I1594" i="26"/>
  <c r="I1593" i="26"/>
  <c r="I1592" i="26"/>
  <c r="I1591" i="26"/>
  <c r="I1590" i="26"/>
  <c r="I1589" i="26"/>
  <c r="I1588" i="26"/>
  <c r="I1587" i="26"/>
  <c r="I1586" i="26"/>
  <c r="I1582" i="26"/>
  <c r="H1581" i="26"/>
  <c r="I1581" i="26" s="1"/>
  <c r="H1580" i="26"/>
  <c r="I1580" i="26" s="1"/>
  <c r="H1576" i="26"/>
  <c r="I1576" i="26" s="1"/>
  <c r="I1575" i="26"/>
  <c r="H1574" i="26"/>
  <c r="I1574" i="26" s="1"/>
  <c r="I1573" i="26"/>
  <c r="H1572" i="26"/>
  <c r="I1572" i="26" s="1"/>
  <c r="I1571" i="26"/>
  <c r="I1570" i="26"/>
  <c r="I1569" i="26"/>
  <c r="H1568" i="26"/>
  <c r="I1568" i="26" s="1"/>
  <c r="H1567" i="26"/>
  <c r="I1567" i="26" s="1"/>
  <c r="H1566" i="26"/>
  <c r="I1566" i="26" s="1"/>
  <c r="H1565" i="26"/>
  <c r="I1565" i="26" s="1"/>
  <c r="I1564" i="26"/>
  <c r="I1563" i="26"/>
  <c r="H1562" i="26"/>
  <c r="I1562" i="26" s="1"/>
  <c r="H1561" i="26"/>
  <c r="I1561" i="26" s="1"/>
  <c r="I1560" i="26"/>
  <c r="I1559" i="26"/>
  <c r="I1558" i="26"/>
  <c r="I1557" i="26"/>
  <c r="I1556" i="26"/>
  <c r="I1555" i="26"/>
  <c r="I1554" i="26"/>
  <c r="I1553" i="26"/>
  <c r="I1552" i="26"/>
  <c r="I1551" i="26"/>
  <c r="I1550" i="26"/>
  <c r="I1549" i="26"/>
  <c r="I1548" i="26"/>
  <c r="I1547" i="26"/>
  <c r="I1546" i="26"/>
  <c r="I1545" i="26"/>
  <c r="I1544" i="26"/>
  <c r="I1543" i="26"/>
  <c r="I1542" i="26"/>
  <c r="I1541" i="26"/>
  <c r="I1537" i="26"/>
  <c r="I1536" i="26"/>
  <c r="I1535" i="26"/>
  <c r="I1534" i="26"/>
  <c r="I1533" i="26"/>
  <c r="I1532" i="26"/>
  <c r="I1531" i="26"/>
  <c r="I1530" i="26"/>
  <c r="I1529" i="26"/>
  <c r="I1528" i="26"/>
  <c r="I1527" i="26"/>
  <c r="I1526" i="26"/>
  <c r="I1525" i="26"/>
  <c r="I1524" i="26"/>
  <c r="I1523" i="26"/>
  <c r="I1522" i="26"/>
  <c r="I1521" i="26"/>
  <c r="I1520" i="26"/>
  <c r="I1519" i="26"/>
  <c r="I1518" i="26"/>
  <c r="I1517" i="26"/>
  <c r="I1516" i="26"/>
  <c r="I1515" i="26"/>
  <c r="I1514" i="26"/>
  <c r="I1513" i="26"/>
  <c r="I1512" i="26"/>
  <c r="I1511" i="26"/>
  <c r="I1510" i="26"/>
  <c r="I1509" i="26"/>
  <c r="I1508" i="26"/>
  <c r="I1507" i="26"/>
  <c r="I1506" i="26"/>
  <c r="I1505" i="26"/>
  <c r="I1504" i="26"/>
  <c r="I1503" i="26"/>
  <c r="I1502" i="26"/>
  <c r="I1501" i="26"/>
  <c r="I1500" i="26"/>
  <c r="I1499" i="26"/>
  <c r="I1498" i="26"/>
  <c r="I1497" i="26"/>
  <c r="H1493" i="26"/>
  <c r="I1493" i="26" s="1"/>
  <c r="H1492" i="26"/>
  <c r="I1492" i="26" s="1"/>
  <c r="H1491" i="26"/>
  <c r="I1491" i="26" s="1"/>
  <c r="H1490" i="26"/>
  <c r="I1490" i="26" s="1"/>
  <c r="H1489" i="26"/>
  <c r="I1489" i="26" s="1"/>
  <c r="H1488" i="26"/>
  <c r="I1488" i="26" s="1"/>
  <c r="H1487" i="26"/>
  <c r="I1487" i="26" s="1"/>
  <c r="H1486" i="26"/>
  <c r="I1486" i="26" s="1"/>
  <c r="H1485" i="26"/>
  <c r="I1485" i="26" s="1"/>
  <c r="H1484" i="26"/>
  <c r="I1484" i="26" s="1"/>
  <c r="H1483" i="26"/>
  <c r="I1483" i="26" s="1"/>
  <c r="H1482" i="26"/>
  <c r="I1482" i="26" s="1"/>
  <c r="H1481" i="26"/>
  <c r="I1481" i="26" s="1"/>
  <c r="H1480" i="26"/>
  <c r="I1480" i="26" s="1"/>
  <c r="H1479" i="26"/>
  <c r="I1479" i="26" s="1"/>
  <c r="H1478" i="26"/>
  <c r="I1478" i="26" s="1"/>
  <c r="H1477" i="26"/>
  <c r="I1477" i="26" s="1"/>
  <c r="H1476" i="26"/>
  <c r="I1476" i="26" s="1"/>
  <c r="H1475" i="26"/>
  <c r="I1475" i="26" s="1"/>
  <c r="H1474" i="26"/>
  <c r="I1474" i="26" s="1"/>
  <c r="H1473" i="26"/>
  <c r="I1473" i="26" s="1"/>
  <c r="H1472" i="26"/>
  <c r="I1472" i="26" s="1"/>
  <c r="H1471" i="26"/>
  <c r="I1471" i="26" s="1"/>
  <c r="H1470" i="26"/>
  <c r="I1470" i="26" s="1"/>
  <c r="H1469" i="26"/>
  <c r="I1469" i="26" s="1"/>
  <c r="H1468" i="26"/>
  <c r="I1468" i="26" s="1"/>
  <c r="H1467" i="26"/>
  <c r="I1467" i="26" s="1"/>
  <c r="H1466" i="26"/>
  <c r="I1466" i="26" s="1"/>
  <c r="H1462" i="26"/>
  <c r="I1462" i="26" s="1"/>
  <c r="H1461" i="26"/>
  <c r="I1461" i="26" s="1"/>
  <c r="H1460" i="26"/>
  <c r="I1460" i="26" s="1"/>
  <c r="H1459" i="26"/>
  <c r="I1459" i="26" s="1"/>
  <c r="H1458" i="26"/>
  <c r="I1458" i="26" s="1"/>
  <c r="H1457" i="26"/>
  <c r="I1457" i="26" s="1"/>
  <c r="H1456" i="26"/>
  <c r="I1456" i="26" s="1"/>
  <c r="H1455" i="26"/>
  <c r="I1455" i="26" s="1"/>
  <c r="H1454" i="26"/>
  <c r="I1454" i="26" s="1"/>
  <c r="H1453" i="26"/>
  <c r="I1453" i="26" s="1"/>
  <c r="H1452" i="26"/>
  <c r="I1452" i="26" s="1"/>
  <c r="H1451" i="26"/>
  <c r="I1451" i="26" s="1"/>
  <c r="I1450" i="26"/>
  <c r="I1449" i="26"/>
  <c r="H1448" i="26"/>
  <c r="I1448" i="26" s="1"/>
  <c r="H1447" i="26"/>
  <c r="I1447" i="26" s="1"/>
  <c r="H1446" i="26"/>
  <c r="I1446" i="26" s="1"/>
  <c r="H1445" i="26"/>
  <c r="I1445" i="26" s="1"/>
  <c r="H1444" i="26"/>
  <c r="I1444" i="26" s="1"/>
  <c r="H1443" i="26"/>
  <c r="I1443" i="26" s="1"/>
  <c r="H1442" i="26"/>
  <c r="I1442" i="26" s="1"/>
  <c r="H1441" i="26"/>
  <c r="I1441" i="26" s="1"/>
  <c r="H1440" i="26"/>
  <c r="I1440" i="26" s="1"/>
  <c r="H1439" i="26"/>
  <c r="I1439" i="26" s="1"/>
  <c r="H1438" i="26"/>
  <c r="I1438" i="26" s="1"/>
  <c r="H1437" i="26"/>
  <c r="I1437" i="26" s="1"/>
  <c r="H1436" i="26"/>
  <c r="I1436" i="26" s="1"/>
  <c r="H1435" i="26"/>
  <c r="I1435" i="26" s="1"/>
  <c r="H1434" i="26"/>
  <c r="I1434" i="26" s="1"/>
  <c r="H1433" i="26"/>
  <c r="I1433" i="26" s="1"/>
  <c r="H1432" i="26"/>
  <c r="I1432" i="26" s="1"/>
  <c r="H1431" i="26"/>
  <c r="I1431" i="26" s="1"/>
  <c r="H1430" i="26"/>
  <c r="I1430" i="26" s="1"/>
  <c r="H1429" i="26"/>
  <c r="I1429" i="26" s="1"/>
  <c r="H1428" i="26"/>
  <c r="I1428" i="26" s="1"/>
  <c r="H1427" i="26"/>
  <c r="I1427" i="26" s="1"/>
  <c r="H1426" i="26"/>
  <c r="I1426" i="26" s="1"/>
  <c r="H1425" i="26"/>
  <c r="I1425" i="26" s="1"/>
  <c r="H1424" i="26"/>
  <c r="I1424" i="26" s="1"/>
  <c r="H1423" i="26"/>
  <c r="I1423" i="26" s="1"/>
  <c r="H1422" i="26"/>
  <c r="I1422" i="26" s="1"/>
  <c r="H1421" i="26"/>
  <c r="I1421" i="26" s="1"/>
  <c r="H1420" i="26"/>
  <c r="I1420" i="26" s="1"/>
  <c r="H1419" i="26"/>
  <c r="I1419" i="26" s="1"/>
  <c r="H1418" i="26"/>
  <c r="I1418" i="26" s="1"/>
  <c r="H1417" i="26"/>
  <c r="I1417" i="26" s="1"/>
  <c r="H1416" i="26"/>
  <c r="I1416" i="26" s="1"/>
  <c r="H1415" i="26"/>
  <c r="I1415" i="26" s="1"/>
  <c r="H1414" i="26"/>
  <c r="I1414" i="26" s="1"/>
  <c r="H1413" i="26"/>
  <c r="I1413" i="26" s="1"/>
  <c r="H1412" i="26"/>
  <c r="I1412" i="26" s="1"/>
  <c r="H1411" i="26"/>
  <c r="I1411" i="26" s="1"/>
  <c r="H1410" i="26"/>
  <c r="I1410" i="26" s="1"/>
  <c r="H1409" i="26"/>
  <c r="I1409" i="26" s="1"/>
  <c r="H1408" i="26"/>
  <c r="I1408" i="26" s="1"/>
  <c r="H1407" i="26"/>
  <c r="I1407" i="26" s="1"/>
  <c r="H1406" i="26"/>
  <c r="I1406" i="26" s="1"/>
  <c r="H1405" i="26"/>
  <c r="I1405" i="26" s="1"/>
  <c r="H1404" i="26"/>
  <c r="I1404" i="26" s="1"/>
  <c r="H1403" i="26"/>
  <c r="I1403" i="26" s="1"/>
  <c r="H1402" i="26"/>
  <c r="I1402" i="26" s="1"/>
  <c r="H1401" i="26"/>
  <c r="I1401" i="26" s="1"/>
  <c r="H1400" i="26"/>
  <c r="I1400" i="26" s="1"/>
  <c r="H1399" i="26"/>
  <c r="I1399" i="26" s="1"/>
  <c r="H1398" i="26"/>
  <c r="I1398" i="26" s="1"/>
  <c r="H1397" i="26"/>
  <c r="I1397" i="26" s="1"/>
  <c r="H1396" i="26"/>
  <c r="I1396" i="26" s="1"/>
  <c r="H1395" i="26"/>
  <c r="I1395" i="26" s="1"/>
  <c r="H1394" i="26"/>
  <c r="I1394" i="26" s="1"/>
  <c r="H1393" i="26"/>
  <c r="I1393" i="26" s="1"/>
  <c r="H1392" i="26"/>
  <c r="I1392" i="26" s="1"/>
  <c r="H1391" i="26"/>
  <c r="I1391" i="26" s="1"/>
  <c r="H1390" i="26"/>
  <c r="I1390" i="26" s="1"/>
  <c r="H1389" i="26"/>
  <c r="I1389" i="26" s="1"/>
  <c r="H1388" i="26"/>
  <c r="I1388" i="26" s="1"/>
  <c r="H1387" i="26"/>
  <c r="I1387" i="26" s="1"/>
  <c r="H1386" i="26"/>
  <c r="I1386" i="26" s="1"/>
  <c r="H1385" i="26"/>
  <c r="I1385" i="26" s="1"/>
  <c r="H1384" i="26"/>
  <c r="I1384" i="26" s="1"/>
  <c r="H1383" i="26"/>
  <c r="I1383" i="26" s="1"/>
  <c r="H1382" i="26"/>
  <c r="I1382" i="26" s="1"/>
  <c r="H1381" i="26"/>
  <c r="I1381" i="26" s="1"/>
  <c r="H1380" i="26"/>
  <c r="I1380" i="26" s="1"/>
  <c r="H1379" i="26"/>
  <c r="I1379" i="26" s="1"/>
  <c r="H1378" i="26"/>
  <c r="I1378" i="26" s="1"/>
  <c r="H1374" i="26"/>
  <c r="I1374" i="26" s="1"/>
  <c r="H1373" i="26"/>
  <c r="I1373" i="26" s="1"/>
  <c r="H1372" i="26"/>
  <c r="I1372" i="26" s="1"/>
  <c r="H1371" i="26"/>
  <c r="I1371" i="26" s="1"/>
  <c r="H1370" i="26"/>
  <c r="I1370" i="26" s="1"/>
  <c r="H1369" i="26"/>
  <c r="I1369" i="26" s="1"/>
  <c r="H1368" i="26"/>
  <c r="I1368" i="26" s="1"/>
  <c r="H1367" i="26"/>
  <c r="I1367" i="26" s="1"/>
  <c r="H1366" i="26"/>
  <c r="I1366" i="26" s="1"/>
  <c r="H1365" i="26"/>
  <c r="I1365" i="26" s="1"/>
  <c r="H1364" i="26"/>
  <c r="I1364" i="26" s="1"/>
  <c r="H1363" i="26"/>
  <c r="I1363" i="26" s="1"/>
  <c r="H1362" i="26"/>
  <c r="I1362" i="26" s="1"/>
  <c r="H1361" i="26"/>
  <c r="I1361" i="26" s="1"/>
  <c r="H1360" i="26"/>
  <c r="I1360" i="26" s="1"/>
  <c r="H1359" i="26"/>
  <c r="I1359" i="26" s="1"/>
  <c r="H1358" i="26"/>
  <c r="I1358" i="26" s="1"/>
  <c r="H1357" i="26"/>
  <c r="I1357" i="26" s="1"/>
  <c r="H1356" i="26"/>
  <c r="I1356" i="26" s="1"/>
  <c r="H1355" i="26"/>
  <c r="I1355" i="26" s="1"/>
  <c r="H1354" i="26"/>
  <c r="I1354" i="26" s="1"/>
  <c r="H1353" i="26"/>
  <c r="I1353" i="26" s="1"/>
  <c r="H1352" i="26"/>
  <c r="I1352" i="26" s="1"/>
  <c r="H1351" i="26"/>
  <c r="I1351" i="26" s="1"/>
  <c r="H1350" i="26"/>
  <c r="I1350" i="26" s="1"/>
  <c r="H1349" i="26"/>
  <c r="I1349" i="26" s="1"/>
  <c r="H1348" i="26"/>
  <c r="I1348" i="26" s="1"/>
  <c r="H1347" i="26"/>
  <c r="I1347" i="26" s="1"/>
  <c r="H1346" i="26"/>
  <c r="I1346" i="26" s="1"/>
  <c r="H1345" i="26"/>
  <c r="I1345" i="26" s="1"/>
  <c r="H1344" i="26"/>
  <c r="I1344" i="26" s="1"/>
  <c r="H1343" i="26"/>
  <c r="I1343" i="26" s="1"/>
  <c r="H1342" i="26"/>
  <c r="I1342" i="26" s="1"/>
  <c r="H1341" i="26"/>
  <c r="I1341" i="26" s="1"/>
  <c r="H1340" i="26"/>
  <c r="I1340" i="26" s="1"/>
  <c r="H1339" i="26"/>
  <c r="I1339" i="26" s="1"/>
  <c r="H1338" i="26"/>
  <c r="I1338" i="26" s="1"/>
  <c r="H1337" i="26"/>
  <c r="I1337" i="26" s="1"/>
  <c r="H1336" i="26"/>
  <c r="I1336" i="26" s="1"/>
  <c r="H1335" i="26"/>
  <c r="I1335" i="26" s="1"/>
  <c r="H1334" i="26"/>
  <c r="I1334" i="26" s="1"/>
  <c r="H1333" i="26"/>
  <c r="I1333" i="26" s="1"/>
  <c r="H1332" i="26"/>
  <c r="I1332" i="26" s="1"/>
  <c r="H1331" i="26"/>
  <c r="I1331" i="26" s="1"/>
  <c r="H1330" i="26"/>
  <c r="I1330" i="26" s="1"/>
  <c r="H1329" i="26"/>
  <c r="I1329" i="26" s="1"/>
  <c r="H1328" i="26"/>
  <c r="I1328" i="26" s="1"/>
  <c r="H1327" i="26"/>
  <c r="I1327" i="26" s="1"/>
  <c r="H1326" i="26"/>
  <c r="I1326" i="26" s="1"/>
  <c r="H1325" i="26"/>
  <c r="I1325" i="26" s="1"/>
  <c r="H1324" i="26"/>
  <c r="I1324" i="26" s="1"/>
  <c r="H1323" i="26"/>
  <c r="I1323" i="26" s="1"/>
  <c r="H1322" i="26"/>
  <c r="I1322" i="26" s="1"/>
  <c r="H1321" i="26"/>
  <c r="I1321" i="26" s="1"/>
  <c r="H1320" i="26"/>
  <c r="I1320" i="26" s="1"/>
  <c r="H1319" i="26"/>
  <c r="I1319" i="26" s="1"/>
  <c r="H1318" i="26"/>
  <c r="I1318" i="26" s="1"/>
  <c r="H1317" i="26"/>
  <c r="I1317" i="26" s="1"/>
  <c r="H1316" i="26"/>
  <c r="I1316" i="26" s="1"/>
  <c r="H1315" i="26"/>
  <c r="I1315" i="26" s="1"/>
  <c r="H1314" i="26"/>
  <c r="I1314" i="26" s="1"/>
  <c r="H1313" i="26"/>
  <c r="I1313" i="26" s="1"/>
  <c r="H1312" i="26"/>
  <c r="I1312" i="26" s="1"/>
  <c r="H1311" i="26"/>
  <c r="I1311" i="26" s="1"/>
  <c r="H1310" i="26"/>
  <c r="I1310" i="26" s="1"/>
  <c r="H1309" i="26"/>
  <c r="I1309" i="26" s="1"/>
  <c r="H1308" i="26"/>
  <c r="I1308" i="26" s="1"/>
  <c r="H1307" i="26"/>
  <c r="I1307" i="26" s="1"/>
  <c r="H1306" i="26"/>
  <c r="I1306" i="26" s="1"/>
  <c r="H1305" i="26"/>
  <c r="I1305" i="26" s="1"/>
  <c r="H1304" i="26"/>
  <c r="I1304" i="26" s="1"/>
  <c r="H1303" i="26"/>
  <c r="I1303" i="26" s="1"/>
  <c r="H1302" i="26"/>
  <c r="I1302" i="26" s="1"/>
  <c r="H1301" i="26"/>
  <c r="I1301" i="26" s="1"/>
  <c r="H1300" i="26"/>
  <c r="I1300" i="26" s="1"/>
  <c r="H1299" i="26"/>
  <c r="I1299" i="26" s="1"/>
  <c r="H1298" i="26"/>
  <c r="I1298" i="26" s="1"/>
  <c r="H1297" i="26"/>
  <c r="I1297" i="26" s="1"/>
  <c r="H1296" i="26"/>
  <c r="I1296" i="26" s="1"/>
  <c r="H1295" i="26"/>
  <c r="I1295" i="26" s="1"/>
  <c r="H1294" i="26"/>
  <c r="I1294" i="26" s="1"/>
  <c r="I1293" i="26"/>
  <c r="H1292" i="26"/>
  <c r="I1292" i="26" s="1"/>
  <c r="H1291" i="26"/>
  <c r="I1291" i="26" s="1"/>
  <c r="H1290" i="26"/>
  <c r="I1290" i="26" s="1"/>
  <c r="H1289" i="26"/>
  <c r="I1289" i="26" s="1"/>
  <c r="H1288" i="26"/>
  <c r="I1288" i="26" s="1"/>
  <c r="H1287" i="26"/>
  <c r="I1287" i="26" s="1"/>
  <c r="H1286" i="26"/>
  <c r="I1286" i="26" s="1"/>
  <c r="H1285" i="26"/>
  <c r="I1285" i="26" s="1"/>
  <c r="H1284" i="26"/>
  <c r="I1284" i="26" s="1"/>
  <c r="H1283" i="26"/>
  <c r="I1283" i="26" s="1"/>
  <c r="H1282" i="26"/>
  <c r="I1282" i="26" s="1"/>
  <c r="H1281" i="26"/>
  <c r="I1281" i="26" s="1"/>
  <c r="H1280" i="26"/>
  <c r="I1280" i="26" s="1"/>
  <c r="H1279" i="26"/>
  <c r="I1279" i="26" s="1"/>
  <c r="H1278" i="26"/>
  <c r="I1278" i="26" s="1"/>
  <c r="H1277" i="26"/>
  <c r="I1277" i="26" s="1"/>
  <c r="H1276" i="26"/>
  <c r="I1276" i="26" s="1"/>
  <c r="H1275" i="26"/>
  <c r="I1275" i="26" s="1"/>
  <c r="H1274" i="26"/>
  <c r="I1274" i="26" s="1"/>
  <c r="H1273" i="26"/>
  <c r="I1273" i="26" s="1"/>
  <c r="H1272" i="26"/>
  <c r="I1272" i="26" s="1"/>
  <c r="H1271" i="26"/>
  <c r="I1271" i="26" s="1"/>
  <c r="H1270" i="26"/>
  <c r="I1270" i="26" s="1"/>
  <c r="H1269" i="26"/>
  <c r="I1269" i="26" s="1"/>
  <c r="H1268" i="26"/>
  <c r="I1268" i="26" s="1"/>
  <c r="I1264" i="26"/>
  <c r="I1265" i="26" s="1"/>
  <c r="I1260" i="26"/>
  <c r="I1259" i="26"/>
  <c r="I1258" i="26"/>
  <c r="I1257" i="26"/>
  <c r="H1256" i="26"/>
  <c r="I1256" i="26" s="1"/>
  <c r="I1252" i="26"/>
  <c r="I1251" i="26"/>
  <c r="I1250" i="26"/>
  <c r="I1249" i="26"/>
  <c r="I1248" i="26"/>
  <c r="I1247" i="26"/>
  <c r="H1246" i="26"/>
  <c r="I1246" i="26" s="1"/>
  <c r="I1245" i="26"/>
  <c r="I1244" i="26"/>
  <c r="I1243" i="26"/>
  <c r="I1242" i="26"/>
  <c r="I1241" i="26"/>
  <c r="H1237" i="26"/>
  <c r="I1237" i="26" s="1"/>
  <c r="H1236" i="26"/>
  <c r="I1236" i="26" s="1"/>
  <c r="H1235" i="26"/>
  <c r="I1235" i="26" s="1"/>
  <c r="I1234" i="26"/>
  <c r="I1233" i="26"/>
  <c r="I1232" i="26"/>
  <c r="I1228" i="26"/>
  <c r="I1229" i="26" s="1"/>
  <c r="H1224" i="26"/>
  <c r="I1224" i="26" s="1"/>
  <c r="H1223" i="26"/>
  <c r="I1223" i="26" s="1"/>
  <c r="H1222" i="26"/>
  <c r="I1222" i="26" s="1"/>
  <c r="H1221" i="26"/>
  <c r="I1221" i="26" s="1"/>
  <c r="H1220" i="26"/>
  <c r="I1220" i="26" s="1"/>
  <c r="H1219" i="26"/>
  <c r="I1219" i="26" s="1"/>
  <c r="H1218" i="26"/>
  <c r="I1218" i="26" s="1"/>
  <c r="H1217" i="26"/>
  <c r="I1217" i="26" s="1"/>
  <c r="H1216" i="26"/>
  <c r="I1216" i="26" s="1"/>
  <c r="H1215" i="26"/>
  <c r="I1215" i="26" s="1"/>
  <c r="H1214" i="26"/>
  <c r="I1214" i="26" s="1"/>
  <c r="H1213" i="26"/>
  <c r="I1213" i="26" s="1"/>
  <c r="H1212" i="26"/>
  <c r="I1212" i="26" s="1"/>
  <c r="H1211" i="26"/>
  <c r="I1211" i="26" s="1"/>
  <c r="H1210" i="26"/>
  <c r="I1210" i="26" s="1"/>
  <c r="H1209" i="26"/>
  <c r="I1209" i="26" s="1"/>
  <c r="H1208" i="26"/>
  <c r="I1208" i="26" s="1"/>
  <c r="H1207" i="26"/>
  <c r="I1207" i="26" s="1"/>
  <c r="H1206" i="26"/>
  <c r="I1206" i="26" s="1"/>
  <c r="H1205" i="26"/>
  <c r="I1205" i="26" s="1"/>
  <c r="H1204" i="26"/>
  <c r="I1204" i="26" s="1"/>
  <c r="H1203" i="26"/>
  <c r="I1203" i="26" s="1"/>
  <c r="H1202" i="26"/>
  <c r="I1202" i="26" s="1"/>
  <c r="H1201" i="26"/>
  <c r="I1201" i="26" s="1"/>
  <c r="H1200" i="26"/>
  <c r="I1200" i="26" s="1"/>
  <c r="H1199" i="26"/>
  <c r="I1199" i="26" s="1"/>
  <c r="H1198" i="26"/>
  <c r="I1198" i="26" s="1"/>
  <c r="H1197" i="26"/>
  <c r="I1197" i="26" s="1"/>
  <c r="H1196" i="26"/>
  <c r="I1196" i="26" s="1"/>
  <c r="H1195" i="26"/>
  <c r="I1195" i="26" s="1"/>
  <c r="H1194" i="26"/>
  <c r="I1194" i="26" s="1"/>
  <c r="H1193" i="26"/>
  <c r="I1193" i="26" s="1"/>
  <c r="H1192" i="26"/>
  <c r="I1192" i="26" s="1"/>
  <c r="H1191" i="26"/>
  <c r="I1191" i="26" s="1"/>
  <c r="H1190" i="26"/>
  <c r="I1190" i="26" s="1"/>
  <c r="H1189" i="26"/>
  <c r="I1189" i="26" s="1"/>
  <c r="H1188" i="26"/>
  <c r="I1188" i="26" s="1"/>
  <c r="H1187" i="26"/>
  <c r="I1187" i="26" s="1"/>
  <c r="H1186" i="26"/>
  <c r="I1186" i="26" s="1"/>
  <c r="H1185" i="26"/>
  <c r="I1185" i="26" s="1"/>
  <c r="H1184" i="26"/>
  <c r="I1184" i="26" s="1"/>
  <c r="H1183" i="26"/>
  <c r="I1183" i="26" s="1"/>
  <c r="H1182" i="26"/>
  <c r="I1182" i="26" s="1"/>
  <c r="H1181" i="26"/>
  <c r="I1181" i="26" s="1"/>
  <c r="H1180" i="26"/>
  <c r="I1180" i="26" s="1"/>
  <c r="H1179" i="26"/>
  <c r="I1179" i="26" s="1"/>
  <c r="H1178" i="26"/>
  <c r="I1178" i="26" s="1"/>
  <c r="H1177" i="26"/>
  <c r="I1177" i="26" s="1"/>
  <c r="H1176" i="26"/>
  <c r="I1176" i="26" s="1"/>
  <c r="H1175" i="26"/>
  <c r="I1175" i="26" s="1"/>
  <c r="H1174" i="26"/>
  <c r="I1174" i="26" s="1"/>
  <c r="H1173" i="26"/>
  <c r="I1173" i="26" s="1"/>
  <c r="H1172" i="26"/>
  <c r="I1172" i="26" s="1"/>
  <c r="H1171" i="26"/>
  <c r="I1171" i="26" s="1"/>
  <c r="H1170" i="26"/>
  <c r="I1170" i="26" s="1"/>
  <c r="H1169" i="26"/>
  <c r="I1169" i="26" s="1"/>
  <c r="H1168" i="26"/>
  <c r="I1168" i="26" s="1"/>
  <c r="H1167" i="26"/>
  <c r="I1167" i="26" s="1"/>
  <c r="H1163" i="26"/>
  <c r="I1163" i="26" s="1"/>
  <c r="H1162" i="26"/>
  <c r="I1162" i="26" s="1"/>
  <c r="H1161" i="26"/>
  <c r="I1161" i="26" s="1"/>
  <c r="H1160" i="26"/>
  <c r="I1160" i="26" s="1"/>
  <c r="H1159" i="26"/>
  <c r="I1159" i="26" s="1"/>
  <c r="H1158" i="26"/>
  <c r="I1158" i="26" s="1"/>
  <c r="H1157" i="26"/>
  <c r="I1157" i="26" s="1"/>
  <c r="H1156" i="26"/>
  <c r="I1156" i="26" s="1"/>
  <c r="H1155" i="26"/>
  <c r="I1155" i="26" s="1"/>
  <c r="H1154" i="26"/>
  <c r="I1154" i="26" s="1"/>
  <c r="H1153" i="26"/>
  <c r="I1153" i="26" s="1"/>
  <c r="H1152" i="26"/>
  <c r="I1152" i="26" s="1"/>
  <c r="H1151" i="26"/>
  <c r="I1151" i="26" s="1"/>
  <c r="H1150" i="26"/>
  <c r="I1150" i="26" s="1"/>
  <c r="H1149" i="26"/>
  <c r="I1149" i="26" s="1"/>
  <c r="H1148" i="26"/>
  <c r="I1148" i="26" s="1"/>
  <c r="H1147" i="26"/>
  <c r="I1147" i="26" s="1"/>
  <c r="H1146" i="26"/>
  <c r="I1146" i="26" s="1"/>
  <c r="H1145" i="26"/>
  <c r="I1145" i="26" s="1"/>
  <c r="H1144" i="26"/>
  <c r="I1144" i="26" s="1"/>
  <c r="H1143" i="26"/>
  <c r="I1143" i="26" s="1"/>
  <c r="H1142" i="26"/>
  <c r="I1142" i="26" s="1"/>
  <c r="H1141" i="26"/>
  <c r="I1141" i="26" s="1"/>
  <c r="H1140" i="26"/>
  <c r="I1140" i="26" s="1"/>
  <c r="H1139" i="26"/>
  <c r="I1139" i="26" s="1"/>
  <c r="H1138" i="26"/>
  <c r="I1138" i="26" s="1"/>
  <c r="H1137" i="26"/>
  <c r="I1137" i="26" s="1"/>
  <c r="H1136" i="26"/>
  <c r="I1136" i="26" s="1"/>
  <c r="H1135" i="26"/>
  <c r="I1135" i="26" s="1"/>
  <c r="H1134" i="26"/>
  <c r="I1134" i="26" s="1"/>
  <c r="H1133" i="26"/>
  <c r="I1133" i="26" s="1"/>
  <c r="H1132" i="26"/>
  <c r="I1132" i="26" s="1"/>
  <c r="H1131" i="26"/>
  <c r="I1131" i="26" s="1"/>
  <c r="H1130" i="26"/>
  <c r="I1130" i="26" s="1"/>
  <c r="H1129" i="26"/>
  <c r="I1129" i="26" s="1"/>
  <c r="H1128" i="26"/>
  <c r="I1128" i="26" s="1"/>
  <c r="H1127" i="26"/>
  <c r="I1127" i="26" s="1"/>
  <c r="H1126" i="26"/>
  <c r="I1126" i="26" s="1"/>
  <c r="H1125" i="26"/>
  <c r="I1125" i="26" s="1"/>
  <c r="H1124" i="26"/>
  <c r="I1124" i="26" s="1"/>
  <c r="H1123" i="26"/>
  <c r="I1123" i="26" s="1"/>
  <c r="H1122" i="26"/>
  <c r="I1122" i="26" s="1"/>
  <c r="H1121" i="26"/>
  <c r="I1121" i="26" s="1"/>
  <c r="H1120" i="26"/>
  <c r="I1120" i="26" s="1"/>
  <c r="H1119" i="26"/>
  <c r="I1119" i="26" s="1"/>
  <c r="H1118" i="26"/>
  <c r="I1118" i="26" s="1"/>
  <c r="H1117" i="26"/>
  <c r="I1117" i="26" s="1"/>
  <c r="H1116" i="26"/>
  <c r="I1116" i="26" s="1"/>
  <c r="H1115" i="26"/>
  <c r="I1115" i="26" s="1"/>
  <c r="H1114" i="26"/>
  <c r="I1114" i="26" s="1"/>
  <c r="H1113" i="26"/>
  <c r="I1113" i="26" s="1"/>
  <c r="H1112" i="26"/>
  <c r="I1112" i="26" s="1"/>
  <c r="H1111" i="26"/>
  <c r="I1111" i="26" s="1"/>
  <c r="H1110" i="26"/>
  <c r="I1110" i="26" s="1"/>
  <c r="H1109" i="26"/>
  <c r="I1109" i="26" s="1"/>
  <c r="H1108" i="26"/>
  <c r="I1108" i="26" s="1"/>
  <c r="H1104" i="26"/>
  <c r="I1104" i="26" s="1"/>
  <c r="H1103" i="26"/>
  <c r="I1103" i="26" s="1"/>
  <c r="H1102" i="26"/>
  <c r="I1102" i="26" s="1"/>
  <c r="H1101" i="26"/>
  <c r="I1101" i="26" s="1"/>
  <c r="H1100" i="26"/>
  <c r="I1100" i="26" s="1"/>
  <c r="H1099" i="26"/>
  <c r="I1099" i="26" s="1"/>
  <c r="H1098" i="26"/>
  <c r="I1098" i="26" s="1"/>
  <c r="H1097" i="26"/>
  <c r="I1097" i="26" s="1"/>
  <c r="H1096" i="26"/>
  <c r="I1096" i="26" s="1"/>
  <c r="H1095" i="26"/>
  <c r="I1095" i="26" s="1"/>
  <c r="H1094" i="26"/>
  <c r="I1094" i="26" s="1"/>
  <c r="H1093" i="26"/>
  <c r="I1093" i="26" s="1"/>
  <c r="H1092" i="26"/>
  <c r="I1092" i="26" s="1"/>
  <c r="H1091" i="26"/>
  <c r="I1091" i="26" s="1"/>
  <c r="H1090" i="26"/>
  <c r="I1090" i="26" s="1"/>
  <c r="H1089" i="26"/>
  <c r="I1089" i="26" s="1"/>
  <c r="H1088" i="26"/>
  <c r="I1088" i="26" s="1"/>
  <c r="H1087" i="26"/>
  <c r="I1087" i="26" s="1"/>
  <c r="H1086" i="26"/>
  <c r="I1086" i="26" s="1"/>
  <c r="H1085" i="26"/>
  <c r="I1085" i="26" s="1"/>
  <c r="H1084" i="26"/>
  <c r="I1084" i="26" s="1"/>
  <c r="H1083" i="26"/>
  <c r="I1083" i="26" s="1"/>
  <c r="H1082" i="26"/>
  <c r="I1082" i="26" s="1"/>
  <c r="H1081" i="26"/>
  <c r="I1081" i="26" s="1"/>
  <c r="H1080" i="26"/>
  <c r="I1080" i="26" s="1"/>
  <c r="H1079" i="26"/>
  <c r="I1079" i="26" s="1"/>
  <c r="H1078" i="26"/>
  <c r="I1078" i="26" s="1"/>
  <c r="H1077" i="26"/>
  <c r="I1077" i="26" s="1"/>
  <c r="H1076" i="26"/>
  <c r="I1076" i="26" s="1"/>
  <c r="H1075" i="26"/>
  <c r="I1075" i="26" s="1"/>
  <c r="H1074" i="26"/>
  <c r="I1074" i="26" s="1"/>
  <c r="H1073" i="26"/>
  <c r="I1073" i="26" s="1"/>
  <c r="H1072" i="26"/>
  <c r="I1072" i="26" s="1"/>
  <c r="H1071" i="26"/>
  <c r="I1071" i="26" s="1"/>
  <c r="H1070" i="26"/>
  <c r="I1070" i="26" s="1"/>
  <c r="H1069" i="26"/>
  <c r="I1069" i="26" s="1"/>
  <c r="H1068" i="26"/>
  <c r="I1068" i="26" s="1"/>
  <c r="H1067" i="26"/>
  <c r="I1067" i="26" s="1"/>
  <c r="H1066" i="26"/>
  <c r="I1066" i="26" s="1"/>
  <c r="H1065" i="26"/>
  <c r="I1065" i="26" s="1"/>
  <c r="H1064" i="26"/>
  <c r="I1064" i="26" s="1"/>
  <c r="H1063" i="26"/>
  <c r="I1063" i="26" s="1"/>
  <c r="H1062" i="26"/>
  <c r="I1062" i="26" s="1"/>
  <c r="H1061" i="26"/>
  <c r="I1061" i="26" s="1"/>
  <c r="H1060" i="26"/>
  <c r="I1060" i="26" s="1"/>
  <c r="H1059" i="26"/>
  <c r="I1059" i="26" s="1"/>
  <c r="H1058" i="26"/>
  <c r="I1058" i="26" s="1"/>
  <c r="H1057" i="26"/>
  <c r="I1057" i="26" s="1"/>
  <c r="H1056" i="26"/>
  <c r="I1056" i="26" s="1"/>
  <c r="H1052" i="26"/>
  <c r="I1052" i="26" s="1"/>
  <c r="H1051" i="26"/>
  <c r="I1051" i="26" s="1"/>
  <c r="H1050" i="26"/>
  <c r="I1050" i="26" s="1"/>
  <c r="H1049" i="26"/>
  <c r="I1049" i="26" s="1"/>
  <c r="H1048" i="26"/>
  <c r="I1048" i="26" s="1"/>
  <c r="H1047" i="26"/>
  <c r="I1047" i="26" s="1"/>
  <c r="H1046" i="26"/>
  <c r="I1046" i="26" s="1"/>
  <c r="H1045" i="26"/>
  <c r="I1045" i="26" s="1"/>
  <c r="H1044" i="26"/>
  <c r="I1044" i="26" s="1"/>
  <c r="H1043" i="26"/>
  <c r="I1043" i="26" s="1"/>
  <c r="H1042" i="26"/>
  <c r="I1042" i="26" s="1"/>
  <c r="H1041" i="26"/>
  <c r="I1041" i="26" s="1"/>
  <c r="H1040" i="26"/>
  <c r="I1040" i="26" s="1"/>
  <c r="H1039" i="26"/>
  <c r="I1039" i="26" s="1"/>
  <c r="H1038" i="26"/>
  <c r="I1038" i="26" s="1"/>
  <c r="H1037" i="26"/>
  <c r="I1037" i="26" s="1"/>
  <c r="H1036" i="26"/>
  <c r="I1036" i="26" s="1"/>
  <c r="H1035" i="26"/>
  <c r="I1035" i="26" s="1"/>
  <c r="H1034" i="26"/>
  <c r="I1034" i="26" s="1"/>
  <c r="H1033" i="26"/>
  <c r="I1033" i="26" s="1"/>
  <c r="H1032" i="26"/>
  <c r="I1032" i="26" s="1"/>
  <c r="H1031" i="26"/>
  <c r="I1031" i="26" s="1"/>
  <c r="H1030" i="26"/>
  <c r="I1030" i="26" s="1"/>
  <c r="H1029" i="26"/>
  <c r="I1029" i="26" s="1"/>
  <c r="H1028" i="26"/>
  <c r="I1028" i="26" s="1"/>
  <c r="I1024" i="26"/>
  <c r="I1023" i="26"/>
  <c r="I1022" i="26"/>
  <c r="I1021" i="26"/>
  <c r="I1020" i="26"/>
  <c r="I1019" i="26"/>
  <c r="I1018" i="26"/>
  <c r="I1017" i="26"/>
  <c r="I1016" i="26"/>
  <c r="I1015" i="26"/>
  <c r="I1014" i="26"/>
  <c r="I1013" i="26"/>
  <c r="I1012" i="26"/>
  <c r="I1011" i="26"/>
  <c r="I1007" i="26"/>
  <c r="I1006" i="26"/>
  <c r="I1005" i="26"/>
  <c r="I1004" i="26"/>
  <c r="I1003" i="26"/>
  <c r="I1002" i="26"/>
  <c r="I1001" i="26"/>
  <c r="I1000" i="26"/>
  <c r="I999" i="26"/>
  <c r="I998" i="26"/>
  <c r="I997" i="26"/>
  <c r="I996" i="26"/>
  <c r="I995" i="26"/>
  <c r="I994" i="26"/>
  <c r="I990" i="26"/>
  <c r="H989" i="26"/>
  <c r="I989" i="26" s="1"/>
  <c r="H988" i="26"/>
  <c r="I988" i="26" s="1"/>
  <c r="H987" i="26"/>
  <c r="I987" i="26" s="1"/>
  <c r="I986" i="26"/>
  <c r="H982" i="26"/>
  <c r="I982" i="26" s="1"/>
  <c r="H981" i="26"/>
  <c r="I981" i="26" s="1"/>
  <c r="H980" i="26"/>
  <c r="I980" i="26" s="1"/>
  <c r="H979" i="26"/>
  <c r="I979" i="26" s="1"/>
  <c r="H978" i="26"/>
  <c r="I978" i="26" s="1"/>
  <c r="H977" i="26"/>
  <c r="I977" i="26" s="1"/>
  <c r="H976" i="26"/>
  <c r="I976" i="26" s="1"/>
  <c r="H975" i="26"/>
  <c r="I975" i="26" s="1"/>
  <c r="H974" i="26"/>
  <c r="I974" i="26" s="1"/>
  <c r="H973" i="26"/>
  <c r="I973" i="26" s="1"/>
  <c r="H972" i="26"/>
  <c r="I972" i="26" s="1"/>
  <c r="H971" i="26"/>
  <c r="I971" i="26" s="1"/>
  <c r="H970" i="26"/>
  <c r="I970" i="26" s="1"/>
  <c r="H969" i="26"/>
  <c r="I969" i="26" s="1"/>
  <c r="H968" i="26"/>
  <c r="I968" i="26" s="1"/>
  <c r="H967" i="26"/>
  <c r="I967" i="26" s="1"/>
  <c r="H966" i="26"/>
  <c r="I966" i="26" s="1"/>
  <c r="H965" i="26"/>
  <c r="I965" i="26" s="1"/>
  <c r="H964" i="26"/>
  <c r="I964" i="26" s="1"/>
  <c r="H963" i="26"/>
  <c r="I963" i="26" s="1"/>
  <c r="H962" i="26"/>
  <c r="I962" i="26" s="1"/>
  <c r="H961" i="26"/>
  <c r="I961" i="26" s="1"/>
  <c r="H957" i="26"/>
  <c r="I957" i="26" s="1"/>
  <c r="H956" i="26"/>
  <c r="I956" i="26" s="1"/>
  <c r="H955" i="26"/>
  <c r="I955" i="26" s="1"/>
  <c r="H954" i="26"/>
  <c r="I954" i="26" s="1"/>
  <c r="H953" i="26"/>
  <c r="I953" i="26" s="1"/>
  <c r="H952" i="26"/>
  <c r="I952" i="26" s="1"/>
  <c r="H951" i="26"/>
  <c r="I951" i="26" s="1"/>
  <c r="H950" i="26"/>
  <c r="I950" i="26" s="1"/>
  <c r="H949" i="26"/>
  <c r="I949" i="26" s="1"/>
  <c r="H948" i="26"/>
  <c r="I948" i="26" s="1"/>
  <c r="H947" i="26"/>
  <c r="I947" i="26" s="1"/>
  <c r="H946" i="26"/>
  <c r="I946" i="26" s="1"/>
  <c r="H945" i="26"/>
  <c r="I945" i="26" s="1"/>
  <c r="H944" i="26"/>
  <c r="I944" i="26" s="1"/>
  <c r="H943" i="26"/>
  <c r="I943" i="26" s="1"/>
  <c r="I939" i="26"/>
  <c r="I938" i="26"/>
  <c r="I937" i="26"/>
  <c r="I936" i="26"/>
  <c r="I935" i="26"/>
  <c r="H931" i="26"/>
  <c r="I931" i="26" s="1"/>
  <c r="H930" i="26"/>
  <c r="I930" i="26" s="1"/>
  <c r="H929" i="26"/>
  <c r="I929" i="26" s="1"/>
  <c r="H928" i="26"/>
  <c r="I928" i="26" s="1"/>
  <c r="H927" i="26"/>
  <c r="I927" i="26" s="1"/>
  <c r="H926" i="26"/>
  <c r="I926" i="26" s="1"/>
  <c r="H925" i="26"/>
  <c r="I925" i="26" s="1"/>
  <c r="H924" i="26"/>
  <c r="I924" i="26" s="1"/>
  <c r="H923" i="26"/>
  <c r="I923" i="26" s="1"/>
  <c r="H922" i="26"/>
  <c r="I922" i="26" s="1"/>
  <c r="H921" i="26"/>
  <c r="I921" i="26" s="1"/>
  <c r="H920" i="26"/>
  <c r="I920" i="26" s="1"/>
  <c r="H919" i="26"/>
  <c r="I919" i="26" s="1"/>
  <c r="H918" i="26"/>
  <c r="I918" i="26" s="1"/>
  <c r="H917" i="26"/>
  <c r="I917" i="26" s="1"/>
  <c r="H916" i="26"/>
  <c r="I916" i="26" s="1"/>
  <c r="H915" i="26"/>
  <c r="I915" i="26" s="1"/>
  <c r="H914" i="26"/>
  <c r="I914" i="26" s="1"/>
  <c r="H913" i="26"/>
  <c r="I913" i="26" s="1"/>
  <c r="H912" i="26"/>
  <c r="I912" i="26" s="1"/>
  <c r="H911" i="26"/>
  <c r="I911" i="26" s="1"/>
  <c r="H910" i="26"/>
  <c r="I910" i="26" s="1"/>
  <c r="H909" i="26"/>
  <c r="I909" i="26" s="1"/>
  <c r="G908" i="26"/>
  <c r="H907" i="26"/>
  <c r="I907" i="26" s="1"/>
  <c r="H906" i="26"/>
  <c r="I906" i="26" s="1"/>
  <c r="H905" i="26"/>
  <c r="I905" i="26" s="1"/>
  <c r="H904" i="26"/>
  <c r="I904" i="26" s="1"/>
  <c r="H903" i="26"/>
  <c r="I903" i="26" s="1"/>
  <c r="H902" i="26"/>
  <c r="I902" i="26" s="1"/>
  <c r="H901" i="26"/>
  <c r="I901" i="26" s="1"/>
  <c r="H900" i="26"/>
  <c r="I900" i="26" s="1"/>
  <c r="H896" i="26"/>
  <c r="I896" i="26" s="1"/>
  <c r="H895" i="26"/>
  <c r="I895" i="26" s="1"/>
  <c r="H894" i="26"/>
  <c r="I894" i="26" s="1"/>
  <c r="H893" i="26"/>
  <c r="I893" i="26" s="1"/>
  <c r="H892" i="26"/>
  <c r="I892" i="26" s="1"/>
  <c r="H888" i="26"/>
  <c r="I888" i="26" s="1"/>
  <c r="H887" i="26"/>
  <c r="I887" i="26" s="1"/>
  <c r="H883" i="26"/>
  <c r="I883" i="26" s="1"/>
  <c r="H882" i="26"/>
  <c r="I882" i="26" s="1"/>
  <c r="H881" i="26"/>
  <c r="I881" i="26" s="1"/>
  <c r="H880" i="26"/>
  <c r="I880" i="26" s="1"/>
  <c r="H879" i="26"/>
  <c r="I879" i="26" s="1"/>
  <c r="H878" i="26"/>
  <c r="I878" i="26" s="1"/>
  <c r="H877" i="26"/>
  <c r="I877" i="26" s="1"/>
  <c r="H876" i="26"/>
  <c r="I876" i="26" s="1"/>
  <c r="H875" i="26"/>
  <c r="I875" i="26" s="1"/>
  <c r="H871" i="26"/>
  <c r="I871" i="26" s="1"/>
  <c r="H870" i="26"/>
  <c r="I870" i="26" s="1"/>
  <c r="H869" i="26"/>
  <c r="I869" i="26" s="1"/>
  <c r="H865" i="26"/>
  <c r="I865" i="26" s="1"/>
  <c r="I866" i="26" s="1"/>
  <c r="H861" i="26"/>
  <c r="I861" i="26" s="1"/>
  <c r="H860" i="26"/>
  <c r="I860" i="26" s="1"/>
  <c r="H859" i="26"/>
  <c r="I859" i="26" s="1"/>
  <c r="H858" i="26"/>
  <c r="I858" i="26" s="1"/>
  <c r="H857" i="26"/>
  <c r="I857" i="26" s="1"/>
  <c r="H856" i="26"/>
  <c r="I856" i="26" s="1"/>
  <c r="H855" i="26"/>
  <c r="I855" i="26" s="1"/>
  <c r="H854" i="26"/>
  <c r="I854" i="26" s="1"/>
  <c r="H853" i="26"/>
  <c r="I853" i="26" s="1"/>
  <c r="H852" i="26"/>
  <c r="I852" i="26" s="1"/>
  <c r="H851" i="26"/>
  <c r="I851" i="26" s="1"/>
  <c r="H850" i="26"/>
  <c r="I850" i="26" s="1"/>
  <c r="H849" i="26"/>
  <c r="I849" i="26" s="1"/>
  <c r="H848" i="26"/>
  <c r="I848" i="26" s="1"/>
  <c r="H847" i="26"/>
  <c r="I847" i="26" s="1"/>
  <c r="H846" i="26"/>
  <c r="I846" i="26" s="1"/>
  <c r="H845" i="26"/>
  <c r="I845" i="26" s="1"/>
  <c r="H844" i="26"/>
  <c r="I844" i="26" s="1"/>
  <c r="H843" i="26"/>
  <c r="I843" i="26" s="1"/>
  <c r="H842" i="26"/>
  <c r="I842" i="26" s="1"/>
  <c r="H841" i="26"/>
  <c r="I841" i="26" s="1"/>
  <c r="H840" i="26"/>
  <c r="I840" i="26" s="1"/>
  <c r="H839" i="26"/>
  <c r="I839" i="26" s="1"/>
  <c r="H838" i="26"/>
  <c r="I838" i="26" s="1"/>
  <c r="H837" i="26"/>
  <c r="I837" i="26" s="1"/>
  <c r="H836" i="26"/>
  <c r="I836" i="26" s="1"/>
  <c r="H835" i="26"/>
  <c r="I835" i="26" s="1"/>
  <c r="H834" i="26"/>
  <c r="I834" i="26" s="1"/>
  <c r="H833" i="26"/>
  <c r="I833" i="26" s="1"/>
  <c r="H832" i="26"/>
  <c r="I832" i="26" s="1"/>
  <c r="H831" i="26"/>
  <c r="I831" i="26" s="1"/>
  <c r="H830" i="26"/>
  <c r="I830" i="26" s="1"/>
  <c r="H829" i="26"/>
  <c r="I829" i="26" s="1"/>
  <c r="H828" i="26"/>
  <c r="I828" i="26" s="1"/>
  <c r="H827" i="26"/>
  <c r="I827" i="26" s="1"/>
  <c r="H826" i="26"/>
  <c r="I826" i="26" s="1"/>
  <c r="H825" i="26"/>
  <c r="I825" i="26" s="1"/>
  <c r="H824" i="26"/>
  <c r="I824" i="26" s="1"/>
  <c r="H823" i="26"/>
  <c r="I823" i="26" s="1"/>
  <c r="H822" i="26"/>
  <c r="I822" i="26" s="1"/>
  <c r="H821" i="26"/>
  <c r="I821" i="26" s="1"/>
  <c r="H820" i="26"/>
  <c r="I820" i="26" s="1"/>
  <c r="H819" i="26"/>
  <c r="I819" i="26" s="1"/>
  <c r="H815" i="26"/>
  <c r="I815" i="26" s="1"/>
  <c r="H814" i="26"/>
  <c r="I814" i="26" s="1"/>
  <c r="H813" i="26"/>
  <c r="I813" i="26" s="1"/>
  <c r="H812" i="26"/>
  <c r="I812" i="26" s="1"/>
  <c r="H811" i="26"/>
  <c r="I811" i="26" s="1"/>
  <c r="H810" i="26"/>
  <c r="I810" i="26" s="1"/>
  <c r="H809" i="26"/>
  <c r="I809" i="26" s="1"/>
  <c r="H808" i="26"/>
  <c r="I808" i="26" s="1"/>
  <c r="H807" i="26"/>
  <c r="I807" i="26" s="1"/>
  <c r="H806" i="26"/>
  <c r="I806" i="26" s="1"/>
  <c r="H805" i="26"/>
  <c r="I805" i="26" s="1"/>
  <c r="H804" i="26"/>
  <c r="I804" i="26" s="1"/>
  <c r="H803" i="26"/>
  <c r="I803" i="26" s="1"/>
  <c r="H802" i="26"/>
  <c r="I802" i="26" s="1"/>
  <c r="H801" i="26"/>
  <c r="I801" i="26" s="1"/>
  <c r="H800" i="26"/>
  <c r="I800" i="26" s="1"/>
  <c r="H796" i="26"/>
  <c r="I796" i="26" s="1"/>
  <c r="H795" i="26"/>
  <c r="I795" i="26" s="1"/>
  <c r="H794" i="26"/>
  <c r="I794" i="26" s="1"/>
  <c r="H793" i="26"/>
  <c r="I793" i="26" s="1"/>
  <c r="H792" i="26"/>
  <c r="I792" i="26" s="1"/>
  <c r="H791" i="26"/>
  <c r="I791" i="26" s="1"/>
  <c r="H790" i="26"/>
  <c r="I790" i="26" s="1"/>
  <c r="H789" i="26"/>
  <c r="I789" i="26" s="1"/>
  <c r="H788" i="26"/>
  <c r="I788" i="26" s="1"/>
  <c r="H784" i="26"/>
  <c r="I784" i="26" s="1"/>
  <c r="H783" i="26"/>
  <c r="I783" i="26" s="1"/>
  <c r="H782" i="26"/>
  <c r="I782" i="26" s="1"/>
  <c r="H781" i="26"/>
  <c r="I781" i="26" s="1"/>
  <c r="H780" i="26"/>
  <c r="I780" i="26" s="1"/>
  <c r="H779" i="26"/>
  <c r="I779" i="26" s="1"/>
  <c r="H778" i="26"/>
  <c r="I778" i="26" s="1"/>
  <c r="H777" i="26"/>
  <c r="I777" i="26" s="1"/>
  <c r="H776" i="26"/>
  <c r="I776" i="26" s="1"/>
  <c r="H775" i="26"/>
  <c r="I775" i="26" s="1"/>
  <c r="H774" i="26"/>
  <c r="I774" i="26" s="1"/>
  <c r="H773" i="26"/>
  <c r="I773" i="26" s="1"/>
  <c r="H772" i="26"/>
  <c r="I772" i="26" s="1"/>
  <c r="H771" i="26"/>
  <c r="I771" i="26" s="1"/>
  <c r="H770" i="26"/>
  <c r="I770" i="26" s="1"/>
  <c r="H769" i="26"/>
  <c r="I769" i="26" s="1"/>
  <c r="H768" i="26"/>
  <c r="I768" i="26" s="1"/>
  <c r="H767" i="26"/>
  <c r="I767" i="26" s="1"/>
  <c r="H766" i="26"/>
  <c r="I766" i="26" s="1"/>
  <c r="H765" i="26"/>
  <c r="I765" i="26" s="1"/>
  <c r="H764" i="26"/>
  <c r="I764" i="26" s="1"/>
  <c r="I760" i="26"/>
  <c r="I759" i="26"/>
  <c r="I758" i="26"/>
  <c r="I757" i="26"/>
  <c r="I756" i="26"/>
  <c r="I755" i="26"/>
  <c r="I751" i="26"/>
  <c r="I752" i="26" s="1"/>
  <c r="I747" i="26"/>
  <c r="I746" i="26"/>
  <c r="I745" i="26"/>
  <c r="I744" i="26"/>
  <c r="I743" i="26"/>
  <c r="I742" i="26"/>
  <c r="H738" i="26"/>
  <c r="I738" i="26" s="1"/>
  <c r="I737" i="26"/>
  <c r="I736" i="26"/>
  <c r="H732" i="26"/>
  <c r="I732" i="26" s="1"/>
  <c r="H731" i="26"/>
  <c r="I731" i="26" s="1"/>
  <c r="H727" i="26"/>
  <c r="I727" i="26" s="1"/>
  <c r="H726" i="26"/>
  <c r="I726" i="26" s="1"/>
  <c r="H725" i="26"/>
  <c r="I725" i="26" s="1"/>
  <c r="H724" i="26"/>
  <c r="I724" i="26" s="1"/>
  <c r="H720" i="26"/>
  <c r="I720" i="26" s="1"/>
  <c r="H719" i="26"/>
  <c r="I719" i="26" s="1"/>
  <c r="H718" i="26"/>
  <c r="I718" i="26" s="1"/>
  <c r="I717" i="26"/>
  <c r="I716" i="26"/>
  <c r="H715" i="26"/>
  <c r="I715" i="26" s="1"/>
  <c r="H714" i="26"/>
  <c r="I714" i="26" s="1"/>
  <c r="H713" i="26"/>
  <c r="I713" i="26" s="1"/>
  <c r="H712" i="26"/>
  <c r="I712" i="26" s="1"/>
  <c r="H711" i="26"/>
  <c r="I711" i="26" s="1"/>
  <c r="H710" i="26"/>
  <c r="I710" i="26" s="1"/>
  <c r="H709" i="26"/>
  <c r="I709" i="26" s="1"/>
  <c r="G705" i="26"/>
  <c r="H705" i="26" s="1"/>
  <c r="I704" i="26"/>
  <c r="G703" i="26"/>
  <c r="H703" i="26" s="1"/>
  <c r="I702" i="26"/>
  <c r="I701" i="26"/>
  <c r="I700" i="26"/>
  <c r="I699" i="26"/>
  <c r="I698" i="26"/>
  <c r="I697" i="26"/>
  <c r="I696" i="26"/>
  <c r="I695" i="26"/>
  <c r="I694" i="26"/>
  <c r="H690" i="26"/>
  <c r="I690" i="26" s="1"/>
  <c r="H689" i="26"/>
  <c r="I689" i="26" s="1"/>
  <c r="H688" i="26"/>
  <c r="I688" i="26" s="1"/>
  <c r="G684" i="26"/>
  <c r="I684" i="26" s="1"/>
  <c r="G683" i="26"/>
  <c r="I683" i="26" s="1"/>
  <c r="G682" i="26"/>
  <c r="I682" i="26" s="1"/>
  <c r="G681" i="26"/>
  <c r="I681" i="26" s="1"/>
  <c r="I680" i="26"/>
  <c r="H676" i="26"/>
  <c r="I676" i="26" s="1"/>
  <c r="H675" i="26"/>
  <c r="I675" i="26" s="1"/>
  <c r="I671" i="26"/>
  <c r="I670" i="26"/>
  <c r="I669" i="26"/>
  <c r="I668" i="26"/>
  <c r="H664" i="26"/>
  <c r="I664" i="26" s="1"/>
  <c r="I663" i="26"/>
  <c r="I662" i="26"/>
  <c r="H661" i="26"/>
  <c r="I661" i="26" s="1"/>
  <c r="I660" i="26"/>
  <c r="I659" i="26"/>
  <c r="I658" i="26"/>
  <c r="H657" i="26"/>
  <c r="I657" i="26" s="1"/>
  <c r="I656" i="26"/>
  <c r="I655" i="26"/>
  <c r="I654" i="26"/>
  <c r="I653" i="26"/>
  <c r="I649" i="26"/>
  <c r="I648" i="26"/>
  <c r="I647" i="26"/>
  <c r="H643" i="26"/>
  <c r="I643" i="26" s="1"/>
  <c r="H642" i="26"/>
  <c r="I642" i="26" s="1"/>
  <c r="H641" i="26"/>
  <c r="I641" i="26" s="1"/>
  <c r="H640" i="26"/>
  <c r="I640" i="26" s="1"/>
  <c r="I636" i="26"/>
  <c r="I635" i="26"/>
  <c r="I634" i="26"/>
  <c r="I633" i="26"/>
  <c r="I632" i="26"/>
  <c r="I631" i="26"/>
  <c r="I630" i="26"/>
  <c r="I629" i="26"/>
  <c r="I628" i="26"/>
  <c r="I627" i="26"/>
  <c r="I626" i="26"/>
  <c r="I625" i="26"/>
  <c r="I624" i="26"/>
  <c r="I623" i="26"/>
  <c r="I622" i="26"/>
  <c r="I621" i="26"/>
  <c r="I620" i="26"/>
  <c r="I619" i="26"/>
  <c r="I618" i="26"/>
  <c r="I617" i="26"/>
  <c r="I616" i="26"/>
  <c r="I615" i="26"/>
  <c r="I614" i="26"/>
  <c r="I613" i="26"/>
  <c r="I612" i="26"/>
  <c r="I611" i="26"/>
  <c r="I610" i="26"/>
  <c r="H606" i="26"/>
  <c r="I606" i="26" s="1"/>
  <c r="H605" i="26"/>
  <c r="I605" i="26" s="1"/>
  <c r="H604" i="26"/>
  <c r="I604" i="26" s="1"/>
  <c r="H603" i="26"/>
  <c r="I603" i="26" s="1"/>
  <c r="H602" i="26"/>
  <c r="I602" i="26" s="1"/>
  <c r="H601" i="26"/>
  <c r="I601" i="26" s="1"/>
  <c r="H600" i="26"/>
  <c r="I600" i="26" s="1"/>
  <c r="H599" i="26"/>
  <c r="I599" i="26" s="1"/>
  <c r="H598" i="26"/>
  <c r="I598" i="26" s="1"/>
  <c r="H594" i="26"/>
  <c r="I594" i="26" s="1"/>
  <c r="I595" i="26" s="1"/>
  <c r="H590" i="26"/>
  <c r="I590" i="26" s="1"/>
  <c r="H589" i="26"/>
  <c r="I589" i="26" s="1"/>
  <c r="H585" i="26"/>
  <c r="I585" i="26" s="1"/>
  <c r="H584" i="26"/>
  <c r="I584" i="26" s="1"/>
  <c r="H580" i="26"/>
  <c r="I580" i="26" s="1"/>
  <c r="H579" i="26"/>
  <c r="I579" i="26" s="1"/>
  <c r="H578" i="26"/>
  <c r="I578" i="26" s="1"/>
  <c r="H577" i="26"/>
  <c r="I577" i="26" s="1"/>
  <c r="H576" i="26"/>
  <c r="I576" i="26" s="1"/>
  <c r="H572" i="26"/>
  <c r="I572" i="26" s="1"/>
  <c r="H571" i="26"/>
  <c r="I571" i="26" s="1"/>
  <c r="H570" i="26"/>
  <c r="I570" i="26" s="1"/>
  <c r="H569" i="26"/>
  <c r="I569" i="26" s="1"/>
  <c r="H568" i="26"/>
  <c r="I568" i="26" s="1"/>
  <c r="H567" i="26"/>
  <c r="I567" i="26" s="1"/>
  <c r="H566" i="26"/>
  <c r="I566" i="26" s="1"/>
  <c r="H565" i="26"/>
  <c r="I565" i="26" s="1"/>
  <c r="H564" i="26"/>
  <c r="I564" i="26" s="1"/>
  <c r="H560" i="26"/>
  <c r="I560" i="26" s="1"/>
  <c r="H559" i="26"/>
  <c r="I559" i="26" s="1"/>
  <c r="H558" i="26"/>
  <c r="I558" i="26" s="1"/>
  <c r="H557" i="26"/>
  <c r="I557" i="26" s="1"/>
  <c r="H556" i="26"/>
  <c r="I556" i="26" s="1"/>
  <c r="I552" i="26"/>
  <c r="I551" i="26"/>
  <c r="I547" i="26"/>
  <c r="I546" i="26"/>
  <c r="I545" i="26"/>
  <c r="I541" i="26"/>
  <c r="I540" i="26"/>
  <c r="I539" i="26"/>
  <c r="I538" i="26"/>
  <c r="I537" i="26"/>
  <c r="I536" i="26"/>
  <c r="I535" i="26"/>
  <c r="I534" i="26"/>
  <c r="I533" i="26"/>
  <c r="I532" i="26"/>
  <c r="I531" i="26"/>
  <c r="I530" i="26"/>
  <c r="I529" i="26"/>
  <c r="I528" i="26"/>
  <c r="I527" i="26"/>
  <c r="I526" i="26"/>
  <c r="I525" i="26"/>
  <c r="I524" i="26"/>
  <c r="I523" i="26"/>
  <c r="I522" i="26"/>
  <c r="I521" i="26"/>
  <c r="I520" i="26"/>
  <c r="I519" i="26"/>
  <c r="I518" i="26"/>
  <c r="H514" i="26"/>
  <c r="I514" i="26" s="1"/>
  <c r="H513" i="26"/>
  <c r="I513" i="26" s="1"/>
  <c r="H512" i="26"/>
  <c r="I512" i="26" s="1"/>
  <c r="H511" i="26"/>
  <c r="I511" i="26" s="1"/>
  <c r="H510" i="26"/>
  <c r="I510" i="26" s="1"/>
  <c r="H509" i="26"/>
  <c r="I509" i="26" s="1"/>
  <c r="H508" i="26"/>
  <c r="I508" i="26" s="1"/>
  <c r="H507" i="26"/>
  <c r="I507" i="26" s="1"/>
  <c r="H506" i="26"/>
  <c r="I506" i="26" s="1"/>
  <c r="H505" i="26"/>
  <c r="I505" i="26" s="1"/>
  <c r="H504" i="26"/>
  <c r="I504" i="26" s="1"/>
  <c r="H503" i="26"/>
  <c r="I503" i="26" s="1"/>
  <c r="H499" i="26"/>
  <c r="I499" i="26" s="1"/>
  <c r="I500" i="26" s="1"/>
  <c r="I495" i="26"/>
  <c r="I494" i="26"/>
  <c r="I493" i="26"/>
  <c r="I492" i="26"/>
  <c r="I488" i="26"/>
  <c r="I487" i="26"/>
  <c r="I486" i="26"/>
  <c r="I485" i="26"/>
  <c r="I484" i="26"/>
  <c r="I483" i="26"/>
  <c r="I482" i="26"/>
  <c r="I481" i="26"/>
  <c r="I480" i="26"/>
  <c r="I479" i="26"/>
  <c r="I478" i="26"/>
  <c r="I477" i="26"/>
  <c r="I476" i="26"/>
  <c r="I475" i="26"/>
  <c r="I474" i="26"/>
  <c r="I473" i="26"/>
  <c r="I472" i="26"/>
  <c r="I471" i="26"/>
  <c r="I470" i="26"/>
  <c r="H465" i="26"/>
  <c r="I465" i="26" s="1"/>
  <c r="H464" i="26"/>
  <c r="I464" i="26" s="1"/>
  <c r="I463" i="26"/>
  <c r="I462" i="26"/>
  <c r="H458" i="26"/>
  <c r="I458" i="26" s="1"/>
  <c r="H457" i="26"/>
  <c r="I457" i="26" s="1"/>
  <c r="I453" i="26"/>
  <c r="I452" i="26"/>
  <c r="I451" i="26"/>
  <c r="I450" i="26"/>
  <c r="I449" i="26"/>
  <c r="I448" i="26"/>
  <c r="I447" i="26"/>
  <c r="G443" i="26"/>
  <c r="I443" i="26" s="1"/>
  <c r="I444" i="26" s="1"/>
  <c r="H439" i="26"/>
  <c r="I439" i="26" s="1"/>
  <c r="H438" i="26"/>
  <c r="I438" i="26" s="1"/>
  <c r="H437" i="26"/>
  <c r="I437" i="26" s="1"/>
  <c r="H436" i="26"/>
  <c r="I436" i="26" s="1"/>
  <c r="H435" i="26"/>
  <c r="I435" i="26" s="1"/>
  <c r="I431" i="26"/>
  <c r="I430" i="26"/>
  <c r="I429" i="26"/>
  <c r="H425" i="26"/>
  <c r="I425" i="26" s="1"/>
  <c r="H424" i="26"/>
  <c r="I424" i="26" s="1"/>
  <c r="H423" i="26"/>
  <c r="I423" i="26" s="1"/>
  <c r="H422" i="26"/>
  <c r="I422" i="26" s="1"/>
  <c r="H421" i="26"/>
  <c r="I421" i="26" s="1"/>
  <c r="H420" i="26"/>
  <c r="I420" i="26" s="1"/>
  <c r="I419" i="26"/>
  <c r="I418" i="26"/>
  <c r="I417" i="26"/>
  <c r="I416" i="26"/>
  <c r="I415" i="26"/>
  <c r="I414" i="26"/>
  <c r="H410" i="26"/>
  <c r="I410" i="26" s="1"/>
  <c r="H409" i="26"/>
  <c r="I409" i="26" s="1"/>
  <c r="H408" i="26"/>
  <c r="I408" i="26" s="1"/>
  <c r="I407" i="26"/>
  <c r="I406" i="26"/>
  <c r="I405" i="26"/>
  <c r="I404" i="26"/>
  <c r="I403" i="26"/>
  <c r="I402" i="26"/>
  <c r="I401" i="26"/>
  <c r="I400" i="26"/>
  <c r="I399" i="26"/>
  <c r="I398" i="26"/>
  <c r="I397" i="26"/>
  <c r="I396" i="26"/>
  <c r="I395" i="26"/>
  <c r="I394" i="26"/>
  <c r="I390" i="26"/>
  <c r="I389" i="26"/>
  <c r="I388" i="26"/>
  <c r="I384" i="26"/>
  <c r="I383" i="26"/>
  <c r="I382" i="26"/>
  <c r="I381" i="26"/>
  <c r="I380" i="26"/>
  <c r="H379" i="26"/>
  <c r="I379" i="26" s="1"/>
  <c r="H378" i="26"/>
  <c r="I378" i="26" s="1"/>
  <c r="H377" i="26"/>
  <c r="I377" i="26" s="1"/>
  <c r="H376" i="26"/>
  <c r="I376" i="26" s="1"/>
  <c r="H375" i="26"/>
  <c r="I375" i="26" s="1"/>
  <c r="H374" i="26"/>
  <c r="I374" i="26" s="1"/>
  <c r="I373" i="26"/>
  <c r="I372" i="26"/>
  <c r="H371" i="26"/>
  <c r="I371" i="26" s="1"/>
  <c r="H370" i="26"/>
  <c r="I370" i="26" s="1"/>
  <c r="I366" i="26"/>
  <c r="I365" i="26"/>
  <c r="I364" i="26"/>
  <c r="I363" i="26"/>
  <c r="I362" i="26"/>
  <c r="I361" i="26"/>
  <c r="I360" i="26"/>
  <c r="I359" i="26"/>
  <c r="I358" i="26"/>
  <c r="I357" i="26"/>
  <c r="I356" i="26"/>
  <c r="I355" i="26"/>
  <c r="I354" i="26"/>
  <c r="I353" i="26"/>
  <c r="I352" i="26"/>
  <c r="I351" i="26"/>
  <c r="I350" i="26"/>
  <c r="I349" i="26"/>
  <c r="I348" i="26"/>
  <c r="I347" i="26"/>
  <c r="I346" i="26"/>
  <c r="I345" i="26"/>
  <c r="I344" i="26"/>
  <c r="I343" i="26"/>
  <c r="I342" i="26"/>
  <c r="I341" i="26"/>
  <c r="I337" i="26"/>
  <c r="I338" i="26" s="1"/>
  <c r="H333" i="26"/>
  <c r="I333" i="26" s="1"/>
  <c r="I332" i="26"/>
  <c r="I331" i="26"/>
  <c r="I327" i="26"/>
  <c r="I328" i="26" s="1"/>
  <c r="I323" i="26"/>
  <c r="I322" i="26"/>
  <c r="I318" i="26"/>
  <c r="I317" i="26"/>
  <c r="I316" i="26"/>
  <c r="I315" i="26"/>
  <c r="I311" i="26"/>
  <c r="I310" i="26"/>
  <c r="I306" i="26"/>
  <c r="H305" i="26"/>
  <c r="I305" i="26" s="1"/>
  <c r="H301" i="26"/>
  <c r="I301" i="26" s="1"/>
  <c r="I302" i="26" s="1"/>
  <c r="I297" i="26"/>
  <c r="I298" i="26" s="1"/>
  <c r="I293" i="26"/>
  <c r="I294" i="26" s="1"/>
  <c r="H289" i="26"/>
  <c r="I289" i="26" s="1"/>
  <c r="H288" i="26"/>
  <c r="I288" i="26" s="1"/>
  <c r="H287" i="26"/>
  <c r="I287" i="26" s="1"/>
  <c r="H286" i="26"/>
  <c r="I286" i="26" s="1"/>
  <c r="H282" i="26"/>
  <c r="I282" i="26" s="1"/>
  <c r="H281" i="26"/>
  <c r="I281" i="26" s="1"/>
  <c r="H280" i="26"/>
  <c r="I280" i="26" s="1"/>
  <c r="H279" i="26"/>
  <c r="I279" i="26" s="1"/>
  <c r="H278" i="26"/>
  <c r="I278" i="26" s="1"/>
  <c r="H277" i="26"/>
  <c r="I277" i="26" s="1"/>
  <c r="H276" i="26"/>
  <c r="I276" i="26" s="1"/>
  <c r="I275" i="26"/>
  <c r="I271" i="26"/>
  <c r="I270" i="26"/>
  <c r="I266" i="26"/>
  <c r="I265" i="26"/>
  <c r="I264" i="26"/>
  <c r="I260" i="26"/>
  <c r="I259" i="26"/>
  <c r="I258" i="26"/>
  <c r="H254" i="26"/>
  <c r="I254" i="26" s="1"/>
  <c r="H253" i="26"/>
  <c r="I253" i="26" s="1"/>
  <c r="I252" i="26"/>
  <c r="I251" i="26"/>
  <c r="I250" i="26"/>
  <c r="I246" i="26"/>
  <c r="I245" i="26"/>
  <c r="I244" i="26"/>
  <c r="I243" i="26"/>
  <c r="H239" i="26"/>
  <c r="I239" i="26" s="1"/>
  <c r="I240" i="26" s="1"/>
  <c r="I235" i="26"/>
  <c r="I236" i="26" s="1"/>
  <c r="H231" i="26"/>
  <c r="I231" i="26" s="1"/>
  <c r="I232" i="26" s="1"/>
  <c r="I227" i="26"/>
  <c r="I226" i="26"/>
  <c r="I225" i="26"/>
  <c r="H224" i="26"/>
  <c r="I224" i="26" s="1"/>
  <c r="H220" i="26"/>
  <c r="I220" i="26" s="1"/>
  <c r="I221" i="26" s="1"/>
  <c r="I216" i="26"/>
  <c r="I217" i="26" s="1"/>
  <c r="H212" i="26"/>
  <c r="I212" i="26" s="1"/>
  <c r="H211" i="26"/>
  <c r="I211" i="26" s="1"/>
  <c r="H210" i="26"/>
  <c r="I210" i="26" s="1"/>
  <c r="H209" i="26"/>
  <c r="I209" i="26" s="1"/>
  <c r="H208" i="26"/>
  <c r="I208" i="26" s="1"/>
  <c r="H207" i="26"/>
  <c r="I207" i="26" s="1"/>
  <c r="H206" i="26"/>
  <c r="I206" i="26" s="1"/>
  <c r="H205" i="26"/>
  <c r="I205" i="26" s="1"/>
  <c r="H204" i="26"/>
  <c r="I204" i="26" s="1"/>
  <c r="H203" i="26"/>
  <c r="I203" i="26" s="1"/>
  <c r="H202" i="26"/>
  <c r="I202" i="26" s="1"/>
  <c r="H198" i="26"/>
  <c r="I198" i="26" s="1"/>
  <c r="I197" i="26"/>
  <c r="I193" i="26"/>
  <c r="I192" i="26"/>
  <c r="H188" i="26"/>
  <c r="I188" i="26" s="1"/>
  <c r="H187" i="26"/>
  <c r="I187" i="26" s="1"/>
  <c r="H186" i="26"/>
  <c r="I186" i="26" s="1"/>
  <c r="H185" i="26"/>
  <c r="I185" i="26" s="1"/>
  <c r="H184" i="26"/>
  <c r="I184" i="26" s="1"/>
  <c r="H183" i="26"/>
  <c r="I183" i="26" s="1"/>
  <c r="H182" i="26"/>
  <c r="I182" i="26" s="1"/>
  <c r="I181" i="26"/>
  <c r="I180" i="26"/>
  <c r="I179" i="26"/>
  <c r="H178" i="26"/>
  <c r="I178" i="26" s="1"/>
  <c r="I177" i="26"/>
  <c r="I173" i="26"/>
  <c r="I172" i="26"/>
  <c r="I171" i="26"/>
  <c r="I170" i="26"/>
  <c r="I169" i="26"/>
  <c r="I168" i="26"/>
  <c r="I167" i="26"/>
  <c r="I166" i="26"/>
  <c r="I165" i="26"/>
  <c r="I164" i="26"/>
  <c r="I163" i="26"/>
  <c r="I162" i="26"/>
  <c r="I161" i="26"/>
  <c r="I160" i="26"/>
  <c r="I159" i="26"/>
  <c r="I158" i="26"/>
  <c r="I157" i="26"/>
  <c r="I156" i="26"/>
  <c r="I155" i="26"/>
  <c r="I154" i="26"/>
  <c r="I153" i="26"/>
  <c r="I152" i="26"/>
  <c r="I151" i="26"/>
  <c r="I150" i="26"/>
  <c r="I149" i="26"/>
  <c r="I148" i="26"/>
  <c r="I147" i="26"/>
  <c r="I146" i="26"/>
  <c r="I145" i="26"/>
  <c r="I144" i="26"/>
  <c r="I143" i="26"/>
  <c r="I142" i="26"/>
  <c r="I141" i="26"/>
  <c r="I140" i="26"/>
  <c r="I139" i="26"/>
  <c r="I138" i="26"/>
  <c r="I137" i="26"/>
  <c r="I136" i="26"/>
  <c r="H132" i="26"/>
  <c r="I132" i="26" s="1"/>
  <c r="H127" i="26"/>
  <c r="I127" i="26" s="1"/>
  <c r="H126" i="26"/>
  <c r="I126" i="26" s="1"/>
  <c r="H125" i="26"/>
  <c r="I125" i="26" s="1"/>
  <c r="H124" i="26"/>
  <c r="I124" i="26" s="1"/>
  <c r="H123" i="26"/>
  <c r="I123" i="26" s="1"/>
  <c r="H122" i="26"/>
  <c r="I122" i="26" s="1"/>
  <c r="H121" i="26"/>
  <c r="I121" i="26" s="1"/>
  <c r="H120" i="26"/>
  <c r="I120" i="26" s="1"/>
  <c r="H119" i="26"/>
  <c r="I119" i="26" s="1"/>
  <c r="H118" i="26"/>
  <c r="I118" i="26" s="1"/>
  <c r="H117" i="26"/>
  <c r="I117" i="26" s="1"/>
  <c r="I113" i="26"/>
  <c r="I114" i="26" s="1"/>
  <c r="I109" i="26"/>
  <c r="I110" i="26" s="1"/>
  <c r="H105" i="26"/>
  <c r="I105" i="26" s="1"/>
  <c r="H104" i="26"/>
  <c r="I104" i="26" s="1"/>
  <c r="I100" i="26"/>
  <c r="I99" i="26"/>
  <c r="I98" i="26"/>
  <c r="I97" i="26"/>
  <c r="I96" i="26"/>
  <c r="I95" i="26"/>
  <c r="I91" i="26"/>
  <c r="I92" i="26" s="1"/>
  <c r="H87" i="26"/>
  <c r="I87" i="26" s="1"/>
  <c r="H86" i="26"/>
  <c r="I86" i="26" s="1"/>
  <c r="H85" i="26"/>
  <c r="I85" i="26" s="1"/>
  <c r="H84" i="26"/>
  <c r="I84" i="26" s="1"/>
  <c r="H83" i="26"/>
  <c r="I83" i="26" s="1"/>
  <c r="H82" i="26"/>
  <c r="I82" i="26" s="1"/>
  <c r="H81" i="26"/>
  <c r="I81" i="26" s="1"/>
  <c r="H80" i="26"/>
  <c r="I80" i="26" s="1"/>
  <c r="H79" i="26"/>
  <c r="I79" i="26" s="1"/>
  <c r="H78" i="26"/>
  <c r="I78" i="26" s="1"/>
  <c r="H74" i="26"/>
  <c r="I74" i="26" s="1"/>
  <c r="H73" i="26"/>
  <c r="I73" i="26" s="1"/>
  <c r="H72" i="26"/>
  <c r="I72" i="26" s="1"/>
  <c r="H71" i="26"/>
  <c r="I71" i="26" s="1"/>
  <c r="I67" i="26"/>
  <c r="I66" i="26"/>
  <c r="H65" i="26"/>
  <c r="I65" i="26" s="1"/>
  <c r="H64" i="26"/>
  <c r="I64" i="26" s="1"/>
  <c r="H63" i="26"/>
  <c r="I63" i="26" s="1"/>
  <c r="H62" i="26"/>
  <c r="I62" i="26" s="1"/>
  <c r="H61" i="26"/>
  <c r="I61" i="26" s="1"/>
  <c r="H60" i="26"/>
  <c r="I60" i="26" s="1"/>
  <c r="H59" i="26"/>
  <c r="I59" i="26" s="1"/>
  <c r="H58" i="26"/>
  <c r="I58" i="26" s="1"/>
  <c r="H57" i="26"/>
  <c r="I57" i="26" s="1"/>
  <c r="H56" i="26"/>
  <c r="I56" i="26" s="1"/>
  <c r="H55" i="26"/>
  <c r="I55" i="26" s="1"/>
  <c r="I54" i="26"/>
  <c r="I50" i="26"/>
  <c r="I49" i="26"/>
  <c r="I48" i="26"/>
  <c r="I47" i="26"/>
  <c r="I46" i="26"/>
  <c r="I45" i="26"/>
  <c r="I44" i="26"/>
  <c r="I43" i="26"/>
  <c r="I42" i="26"/>
  <c r="I41" i="26"/>
  <c r="I40" i="26"/>
  <c r="I39" i="26"/>
  <c r="I38" i="26"/>
  <c r="I37" i="26"/>
  <c r="I36" i="26"/>
  <c r="I35" i="26"/>
  <c r="I34" i="26"/>
  <c r="I33" i="26"/>
  <c r="I32" i="26"/>
  <c r="H28" i="26"/>
  <c r="I28" i="26" s="1"/>
  <c r="H27" i="26"/>
  <c r="I27" i="26" s="1"/>
  <c r="H26" i="26"/>
  <c r="I26" i="26" s="1"/>
  <c r="H25" i="26"/>
  <c r="I25" i="26" s="1"/>
  <c r="H24" i="26"/>
  <c r="I24" i="26" s="1"/>
  <c r="H23" i="26"/>
  <c r="I23" i="26" s="1"/>
  <c r="H22" i="26"/>
  <c r="I22" i="26" s="1"/>
  <c r="H21" i="26"/>
  <c r="I21" i="26" s="1"/>
  <c r="H20" i="26"/>
  <c r="I20" i="26" s="1"/>
  <c r="H19" i="26"/>
  <c r="I19" i="26" s="1"/>
  <c r="H18" i="26"/>
  <c r="I18" i="26" s="1"/>
  <c r="H17" i="26"/>
  <c r="I17" i="26" s="1"/>
  <c r="H16" i="26"/>
  <c r="I16" i="26" s="1"/>
  <c r="H15" i="26"/>
  <c r="I15" i="26" s="1"/>
  <c r="H14" i="26"/>
  <c r="I14" i="26" s="1"/>
  <c r="H13" i="26"/>
  <c r="I13" i="26" s="1"/>
  <c r="H12" i="26"/>
  <c r="I12" i="26" s="1"/>
  <c r="H11" i="26"/>
  <c r="I11" i="26" s="1"/>
  <c r="H10" i="26"/>
  <c r="I10" i="26" s="1"/>
  <c r="H9" i="26"/>
  <c r="I9" i="26" s="1"/>
  <c r="H8" i="26"/>
  <c r="I8" i="26" s="1"/>
  <c r="H7" i="26"/>
  <c r="I7" i="26" s="1"/>
  <c r="H6" i="26"/>
  <c r="I6" i="26" s="1"/>
  <c r="H5" i="26"/>
  <c r="I5" i="26" s="1"/>
  <c r="H4" i="26"/>
  <c r="I4" i="26" s="1"/>
  <c r="H3" i="26"/>
  <c r="I3" i="26" s="1"/>
  <c r="I2306" i="25"/>
  <c r="N2302" i="25"/>
  <c r="O2302" i="25" s="1"/>
  <c r="M2301" i="25"/>
  <c r="O2301" i="25" s="1"/>
  <c r="Q2300" i="25"/>
  <c r="R2300" i="25" s="1"/>
  <c r="N2300" i="25"/>
  <c r="O2300" i="25" s="1"/>
  <c r="Q2299" i="25"/>
  <c r="R2299" i="25" s="1"/>
  <c r="N2299" i="25"/>
  <c r="O2299" i="25" s="1"/>
  <c r="U2298" i="25"/>
  <c r="U2297" i="25"/>
  <c r="U2296" i="25"/>
  <c r="L2295" i="25"/>
  <c r="M2294" i="25"/>
  <c r="N2294" i="25" s="1"/>
  <c r="O2294" i="25" s="1"/>
  <c r="I2294" i="25"/>
  <c r="M2293" i="25"/>
  <c r="O2293" i="25" s="1"/>
  <c r="M2292" i="25"/>
  <c r="O2292" i="25" s="1"/>
  <c r="M2289" i="25"/>
  <c r="I2289" i="25"/>
  <c r="M2288" i="25"/>
  <c r="I2288" i="25"/>
  <c r="M2287" i="25"/>
  <c r="N2287" i="25" s="1"/>
  <c r="O2287" i="25" s="1"/>
  <c r="I2287" i="25"/>
  <c r="M2286" i="25"/>
  <c r="I2286" i="25"/>
  <c r="N2285" i="25"/>
  <c r="O2285" i="25" s="1"/>
  <c r="I2277" i="25"/>
  <c r="I2276" i="25"/>
  <c r="O2275" i="25"/>
  <c r="L2274" i="25"/>
  <c r="O2273" i="25"/>
  <c r="L2273" i="25"/>
  <c r="L2272" i="25"/>
  <c r="L2271" i="25"/>
  <c r="L2270" i="25"/>
  <c r="O2269" i="25"/>
  <c r="L2269" i="25"/>
  <c r="O2268" i="25"/>
  <c r="L2268" i="25"/>
  <c r="O2267" i="25"/>
  <c r="L2267" i="25"/>
  <c r="L2265" i="25"/>
  <c r="I2265" i="25"/>
  <c r="L2264" i="25"/>
  <c r="I2264" i="25"/>
  <c r="L2263" i="25"/>
  <c r="O2262" i="25"/>
  <c r="I2262" i="25"/>
  <c r="O2261" i="25"/>
  <c r="O2260" i="25"/>
  <c r="K2255" i="25"/>
  <c r="L2255" i="25" s="1"/>
  <c r="H2255" i="25"/>
  <c r="I2255" i="25" s="1"/>
  <c r="L2250" i="25"/>
  <c r="I2244" i="25"/>
  <c r="I2243" i="25"/>
  <c r="I2242" i="25"/>
  <c r="I2241" i="25"/>
  <c r="I2240" i="25"/>
  <c r="I2239" i="25"/>
  <c r="I2238" i="25"/>
  <c r="I2237" i="25"/>
  <c r="I2236" i="25"/>
  <c r="I2235" i="25"/>
  <c r="I2234" i="25"/>
  <c r="I2233" i="25"/>
  <c r="I2232" i="25"/>
  <c r="I2231" i="25"/>
  <c r="I2230" i="25"/>
  <c r="I2229" i="25"/>
  <c r="I2228" i="25"/>
  <c r="I2227" i="25"/>
  <c r="I2226" i="25"/>
  <c r="I2225" i="25"/>
  <c r="I2224" i="25"/>
  <c r="I2223" i="25"/>
  <c r="I2222" i="25"/>
  <c r="I2221" i="25"/>
  <c r="I2220" i="25"/>
  <c r="I2219" i="25"/>
  <c r="I2218" i="25"/>
  <c r="I2217" i="25"/>
  <c r="I2216" i="25"/>
  <c r="I2215" i="25"/>
  <c r="I2214" i="25"/>
  <c r="L2205" i="25"/>
  <c r="I2205" i="25"/>
  <c r="L2204" i="25"/>
  <c r="L2203" i="25"/>
  <c r="L2202" i="25"/>
  <c r="I2202" i="25"/>
  <c r="L2201" i="25"/>
  <c r="I2201" i="25"/>
  <c r="O2197" i="25"/>
  <c r="L2197" i="25"/>
  <c r="I2197" i="25"/>
  <c r="L2196" i="25"/>
  <c r="H2192" i="25"/>
  <c r="I2192" i="25" s="1"/>
  <c r="H2191" i="25"/>
  <c r="I2191" i="25" s="1"/>
  <c r="I2178" i="25"/>
  <c r="I2177" i="25"/>
  <c r="I2176" i="25"/>
  <c r="I2175" i="25"/>
  <c r="I2174" i="25"/>
  <c r="I2164" i="25"/>
  <c r="I2163" i="25"/>
  <c r="I2162" i="25"/>
  <c r="I2161" i="25"/>
  <c r="H2157" i="25"/>
  <c r="I2157" i="25" s="1"/>
  <c r="H2152" i="25"/>
  <c r="I2152" i="25" s="1"/>
  <c r="H2139" i="25"/>
  <c r="I2139" i="25" s="1"/>
  <c r="H2138" i="25"/>
  <c r="I2138" i="25" s="1"/>
  <c r="N2137" i="25"/>
  <c r="O2137" i="25" s="1"/>
  <c r="H2137" i="25"/>
  <c r="I2137" i="25" s="1"/>
  <c r="H2136" i="25"/>
  <c r="I2136" i="25" s="1"/>
  <c r="K2135" i="25"/>
  <c r="L2135" i="25" s="1"/>
  <c r="H2135" i="25"/>
  <c r="I2135" i="25" s="1"/>
  <c r="K2134" i="25"/>
  <c r="L2134" i="25" s="1"/>
  <c r="H2134" i="25"/>
  <c r="I2134" i="25" s="1"/>
  <c r="R2130" i="25"/>
  <c r="L2130" i="25"/>
  <c r="I2130" i="25"/>
  <c r="R2129" i="25"/>
  <c r="L2129" i="25"/>
  <c r="I2129" i="25"/>
  <c r="R2128" i="25"/>
  <c r="L2128" i="25"/>
  <c r="I2128" i="25"/>
  <c r="R2127" i="25"/>
  <c r="I2127" i="25"/>
  <c r="R2126" i="25"/>
  <c r="I2126" i="25"/>
  <c r="R2125" i="25"/>
  <c r="L2125" i="25"/>
  <c r="I2125" i="25"/>
  <c r="R2124" i="25"/>
  <c r="L2124" i="25"/>
  <c r="I2124" i="25"/>
  <c r="R2123" i="25"/>
  <c r="I2123" i="25"/>
  <c r="R2122" i="25"/>
  <c r="O2122" i="25"/>
  <c r="I2122" i="25"/>
  <c r="R2121" i="25"/>
  <c r="I2121" i="25"/>
  <c r="R2120" i="25"/>
  <c r="I2120" i="25"/>
  <c r="R2119" i="25"/>
  <c r="L2119" i="25"/>
  <c r="I2119" i="25"/>
  <c r="R2118" i="25"/>
  <c r="I2118" i="25"/>
  <c r="R2117" i="25"/>
  <c r="I2117" i="25"/>
  <c r="H2113" i="25"/>
  <c r="I2113" i="25" s="1"/>
  <c r="I2112" i="25"/>
  <c r="I2111" i="25"/>
  <c r="I2110" i="25"/>
  <c r="I2109" i="25"/>
  <c r="I2108" i="25"/>
  <c r="H2107" i="25"/>
  <c r="I2107" i="25" s="1"/>
  <c r="K2103" i="25"/>
  <c r="L2103" i="25" s="1"/>
  <c r="H2103" i="25"/>
  <c r="I2103" i="25" s="1"/>
  <c r="K2102" i="25"/>
  <c r="L2102" i="25" s="1"/>
  <c r="K2101" i="25"/>
  <c r="L2101" i="25" s="1"/>
  <c r="H2101" i="25"/>
  <c r="I2101" i="25" s="1"/>
  <c r="K2100" i="25"/>
  <c r="L2100" i="25" s="1"/>
  <c r="K2099" i="25"/>
  <c r="L2099" i="25" s="1"/>
  <c r="K2098" i="25"/>
  <c r="L2098" i="25" s="1"/>
  <c r="K2097" i="25"/>
  <c r="L2097" i="25" s="1"/>
  <c r="H2097" i="25"/>
  <c r="I2097" i="25" s="1"/>
  <c r="K2096" i="25"/>
  <c r="L2096" i="25" s="1"/>
  <c r="H2096" i="25"/>
  <c r="I2096" i="25" s="1"/>
  <c r="K2095" i="25"/>
  <c r="L2095" i="25" s="1"/>
  <c r="K2094" i="25"/>
  <c r="L2094" i="25" s="1"/>
  <c r="H2094" i="25"/>
  <c r="I2094" i="25" s="1"/>
  <c r="K2093" i="25"/>
  <c r="L2093" i="25" s="1"/>
  <c r="H2093" i="25"/>
  <c r="I2093" i="25" s="1"/>
  <c r="K2092" i="25"/>
  <c r="L2092" i="25" s="1"/>
  <c r="I2088" i="25"/>
  <c r="I2087" i="25"/>
  <c r="I2086" i="25"/>
  <c r="I2085" i="25"/>
  <c r="I2084" i="25"/>
  <c r="H2083" i="25"/>
  <c r="I2083" i="25" s="1"/>
  <c r="I2082" i="25"/>
  <c r="I2081" i="25"/>
  <c r="I2080" i="25"/>
  <c r="I2079" i="25"/>
  <c r="I2078" i="25"/>
  <c r="H2077" i="25"/>
  <c r="I2077" i="25" s="1"/>
  <c r="H2076" i="25"/>
  <c r="I2076" i="25" s="1"/>
  <c r="I2075" i="25"/>
  <c r="I2074" i="25"/>
  <c r="I2073" i="25"/>
  <c r="L2069" i="25"/>
  <c r="K2068" i="25"/>
  <c r="L2068" i="25" s="1"/>
  <c r="H2068" i="25"/>
  <c r="I2068" i="25" s="1"/>
  <c r="K2067" i="25"/>
  <c r="L2067" i="25" s="1"/>
  <c r="O2066" i="25"/>
  <c r="L2066" i="25"/>
  <c r="I2066" i="25"/>
  <c r="K2065" i="25"/>
  <c r="L2065" i="25" s="1"/>
  <c r="K2064" i="25"/>
  <c r="L2064" i="25" s="1"/>
  <c r="L2063" i="25"/>
  <c r="O2062" i="25"/>
  <c r="I2062" i="25"/>
  <c r="H2058" i="25"/>
  <c r="I2058" i="25" s="1"/>
  <c r="I2054" i="25"/>
  <c r="I2053" i="25"/>
  <c r="I2052" i="25"/>
  <c r="I2051" i="25"/>
  <c r="I2047" i="25"/>
  <c r="H2046" i="25"/>
  <c r="I2046" i="25" s="1"/>
  <c r="H2045" i="25"/>
  <c r="I2045" i="25" s="1"/>
  <c r="I2044" i="25"/>
  <c r="I2023" i="25"/>
  <c r="I2022" i="25"/>
  <c r="L2014" i="25"/>
  <c r="I2014" i="25"/>
  <c r="L2013" i="25"/>
  <c r="I2013" i="25"/>
  <c r="R2009" i="25"/>
  <c r="O2009" i="25"/>
  <c r="L2009" i="25"/>
  <c r="I2009" i="25"/>
  <c r="R2008" i="25"/>
  <c r="O2008" i="25"/>
  <c r="L2008" i="25"/>
  <c r="I2008" i="25"/>
  <c r="H2004" i="25"/>
  <c r="I2004" i="25" s="1"/>
  <c r="P2000" i="25"/>
  <c r="M2000" i="25"/>
  <c r="I2000" i="25"/>
  <c r="J2000" i="25" s="1"/>
  <c r="P1999" i="25"/>
  <c r="M1999" i="25"/>
  <c r="J1999" i="25"/>
  <c r="P1998" i="25"/>
  <c r="M1998" i="25"/>
  <c r="J1998" i="25"/>
  <c r="L1997" i="25"/>
  <c r="M1997" i="25" s="1"/>
  <c r="L1996" i="25"/>
  <c r="M1996" i="25" s="1"/>
  <c r="O1995" i="25"/>
  <c r="P1995" i="25" s="1"/>
  <c r="L1995" i="25"/>
  <c r="M1995" i="25" s="1"/>
  <c r="O1994" i="25"/>
  <c r="P1994" i="25" s="1"/>
  <c r="L1994" i="25"/>
  <c r="M1994" i="25" s="1"/>
  <c r="O1993" i="25"/>
  <c r="P1993" i="25" s="1"/>
  <c r="L1993" i="25"/>
  <c r="M1993" i="25" s="1"/>
  <c r="L1992" i="25"/>
  <c r="M1992" i="25" s="1"/>
  <c r="P1991" i="25"/>
  <c r="M1991" i="25"/>
  <c r="J1991" i="25"/>
  <c r="P1990" i="25"/>
  <c r="M1990" i="25"/>
  <c r="J1990" i="25"/>
  <c r="P1989" i="25"/>
  <c r="M1989" i="25"/>
  <c r="J1989" i="25"/>
  <c r="P1988" i="25"/>
  <c r="M1988" i="25"/>
  <c r="J1988" i="25"/>
  <c r="O1987" i="25"/>
  <c r="P1987" i="25" s="1"/>
  <c r="L1987" i="25"/>
  <c r="M1987" i="25" s="1"/>
  <c r="J1987" i="25"/>
  <c r="P1986" i="25"/>
  <c r="M1986" i="25"/>
  <c r="J1986" i="25"/>
  <c r="M1985" i="25"/>
  <c r="M1984" i="25"/>
  <c r="J1984" i="25"/>
  <c r="M1983" i="25"/>
  <c r="J1983" i="25"/>
  <c r="P1982" i="25"/>
  <c r="M1982" i="25"/>
  <c r="J1982" i="25"/>
  <c r="P1981" i="25"/>
  <c r="M1981" i="25"/>
  <c r="J1981" i="25"/>
  <c r="O1980" i="25"/>
  <c r="P1980" i="25" s="1"/>
  <c r="L1980" i="25"/>
  <c r="M1980" i="25" s="1"/>
  <c r="M1979" i="25"/>
  <c r="J1979" i="25"/>
  <c r="I1978" i="25"/>
  <c r="J1978" i="25" s="1"/>
  <c r="M1977" i="25"/>
  <c r="I1977" i="25"/>
  <c r="J1977" i="25" s="1"/>
  <c r="L1976" i="25"/>
  <c r="M1976" i="25" s="1"/>
  <c r="I1976" i="25"/>
  <c r="J1976" i="25" s="1"/>
  <c r="L1975" i="25"/>
  <c r="M1975" i="25" s="1"/>
  <c r="P1974" i="25"/>
  <c r="M1974" i="25"/>
  <c r="I1974" i="25"/>
  <c r="J1974" i="25" s="1"/>
  <c r="M1973" i="25"/>
  <c r="M1972" i="25"/>
  <c r="J1972" i="25"/>
  <c r="M1971" i="25"/>
  <c r="J1971" i="25"/>
  <c r="P1970" i="25"/>
  <c r="M1970" i="25"/>
  <c r="J1970" i="25"/>
  <c r="P1969" i="25"/>
  <c r="M1969" i="25"/>
  <c r="J1969" i="25"/>
  <c r="P1968" i="25"/>
  <c r="M1968" i="25"/>
  <c r="J1968" i="25"/>
  <c r="P1967" i="25"/>
  <c r="M1967" i="25"/>
  <c r="I1967" i="25"/>
  <c r="J1967" i="25" s="1"/>
  <c r="O1966" i="25"/>
  <c r="P1966" i="25" s="1"/>
  <c r="L1966" i="25"/>
  <c r="M1966" i="25" s="1"/>
  <c r="L1965" i="25"/>
  <c r="M1965" i="25" s="1"/>
  <c r="M1964" i="25"/>
  <c r="M1963" i="25"/>
  <c r="J1963" i="25"/>
  <c r="M1962" i="25"/>
  <c r="J1962" i="25"/>
  <c r="P1961" i="25"/>
  <c r="M1961" i="25"/>
  <c r="J1961" i="25"/>
  <c r="P1960" i="25"/>
  <c r="M1960" i="25"/>
  <c r="J1960" i="25"/>
  <c r="P1959" i="25"/>
  <c r="M1959" i="25"/>
  <c r="J1959" i="25"/>
  <c r="L1958" i="25"/>
  <c r="M1958" i="25" s="1"/>
  <c r="L1957" i="25"/>
  <c r="M1957" i="25" s="1"/>
  <c r="O1956" i="25"/>
  <c r="P1956" i="25" s="1"/>
  <c r="L1956" i="25"/>
  <c r="M1956" i="25" s="1"/>
  <c r="O1955" i="25"/>
  <c r="P1955" i="25" s="1"/>
  <c r="L1955" i="25"/>
  <c r="M1955" i="25" s="1"/>
  <c r="O1954" i="25"/>
  <c r="P1954" i="25" s="1"/>
  <c r="L1954" i="25"/>
  <c r="M1954" i="25" s="1"/>
  <c r="L1953" i="25"/>
  <c r="M1953" i="25" s="1"/>
  <c r="P1952" i="25"/>
  <c r="M1952" i="25"/>
  <c r="I1952" i="25"/>
  <c r="J1952" i="25" s="1"/>
  <c r="P1951" i="25"/>
  <c r="M1951" i="25"/>
  <c r="J1951" i="25"/>
  <c r="P1950" i="25"/>
  <c r="M1950" i="25"/>
  <c r="J1950" i="25"/>
  <c r="P1949" i="25"/>
  <c r="M1949" i="25"/>
  <c r="J1949" i="25"/>
  <c r="P1948" i="25"/>
  <c r="M1948" i="25"/>
  <c r="J1948" i="25"/>
  <c r="P1947" i="25"/>
  <c r="M1947" i="25"/>
  <c r="I1947" i="25"/>
  <c r="J1947" i="25" s="1"/>
  <c r="P1946" i="25"/>
  <c r="M1946" i="25"/>
  <c r="J1946" i="25"/>
  <c r="P1945" i="25"/>
  <c r="M1945" i="25"/>
  <c r="J1945" i="25"/>
  <c r="P1944" i="25"/>
  <c r="M1944" i="25"/>
  <c r="J1944" i="25"/>
  <c r="P1943" i="25"/>
  <c r="M1943" i="25"/>
  <c r="I1943" i="25"/>
  <c r="J1943" i="25" s="1"/>
  <c r="P1942" i="25"/>
  <c r="M1942" i="25"/>
  <c r="J1942" i="25"/>
  <c r="P1941" i="25"/>
  <c r="M1941" i="25"/>
  <c r="J1941" i="25"/>
  <c r="P1940" i="25"/>
  <c r="M1940" i="25"/>
  <c r="J1940" i="25"/>
  <c r="L1939" i="25"/>
  <c r="M1939" i="25" s="1"/>
  <c r="L1938" i="25"/>
  <c r="M1938" i="25" s="1"/>
  <c r="O1937" i="25"/>
  <c r="P1937" i="25" s="1"/>
  <c r="L1937" i="25"/>
  <c r="M1937" i="25" s="1"/>
  <c r="O1936" i="25"/>
  <c r="P1936" i="25" s="1"/>
  <c r="L1936" i="25"/>
  <c r="M1936" i="25" s="1"/>
  <c r="O1935" i="25"/>
  <c r="P1935" i="25" s="1"/>
  <c r="L1935" i="25"/>
  <c r="M1935" i="25" s="1"/>
  <c r="L1934" i="25"/>
  <c r="M1934" i="25" s="1"/>
  <c r="P1933" i="25"/>
  <c r="M1933" i="25"/>
  <c r="J1933" i="25"/>
  <c r="P1932" i="25"/>
  <c r="M1932" i="25"/>
  <c r="J1932" i="25"/>
  <c r="P1931" i="25"/>
  <c r="M1931" i="25"/>
  <c r="J1931" i="25"/>
  <c r="P1930" i="25"/>
  <c r="M1930" i="25"/>
  <c r="I1930" i="25"/>
  <c r="J1930" i="25" s="1"/>
  <c r="P1929" i="25"/>
  <c r="M1929" i="25"/>
  <c r="J1929" i="25"/>
  <c r="P1928" i="25"/>
  <c r="M1928" i="25"/>
  <c r="J1928" i="25"/>
  <c r="P1927" i="25"/>
  <c r="M1927" i="25"/>
  <c r="J1927" i="25"/>
  <c r="P1926" i="25"/>
  <c r="M1926" i="25"/>
  <c r="J1926" i="25"/>
  <c r="M1925" i="25"/>
  <c r="J1925" i="25"/>
  <c r="P1924" i="25"/>
  <c r="M1924" i="25"/>
  <c r="J1924" i="25"/>
  <c r="P1923" i="25"/>
  <c r="M1923" i="25"/>
  <c r="J1923" i="25"/>
  <c r="P1922" i="25"/>
  <c r="M1922" i="25"/>
  <c r="J1922" i="25"/>
  <c r="P1921" i="25"/>
  <c r="M1921" i="25"/>
  <c r="J1921" i="25"/>
  <c r="P1920" i="25"/>
  <c r="M1920" i="25"/>
  <c r="I1920" i="25"/>
  <c r="J1920" i="25" s="1"/>
  <c r="O1919" i="25"/>
  <c r="P1919" i="25" s="1"/>
  <c r="L1919" i="25"/>
  <c r="M1919" i="25" s="1"/>
  <c r="M1918" i="25"/>
  <c r="J1918" i="25"/>
  <c r="L1917" i="25"/>
  <c r="M1917" i="25" s="1"/>
  <c r="I1917" i="25"/>
  <c r="J1917" i="25" s="1"/>
  <c r="L1916" i="25"/>
  <c r="M1916" i="25" s="1"/>
  <c r="I1916" i="25"/>
  <c r="J1916" i="25" s="1"/>
  <c r="L1915" i="25"/>
  <c r="M1915" i="25" s="1"/>
  <c r="I1915" i="25"/>
  <c r="J1915" i="25" s="1"/>
  <c r="P1914" i="25"/>
  <c r="M1914" i="25"/>
  <c r="J1914" i="25"/>
  <c r="L1913" i="25"/>
  <c r="M1913" i="25" s="1"/>
  <c r="P1912" i="25"/>
  <c r="M1912" i="25"/>
  <c r="J1912" i="25"/>
  <c r="P1911" i="25"/>
  <c r="M1911" i="25"/>
  <c r="J1911" i="25"/>
  <c r="P1910" i="25"/>
  <c r="M1910" i="25"/>
  <c r="J1910" i="25"/>
  <c r="P1909" i="25"/>
  <c r="M1909" i="25"/>
  <c r="J1909" i="25"/>
  <c r="P1908" i="25"/>
  <c r="M1908" i="25"/>
  <c r="J1908" i="25"/>
  <c r="P1907" i="25"/>
  <c r="M1907" i="25"/>
  <c r="I1907" i="25"/>
  <c r="J1907" i="25" s="1"/>
  <c r="O1906" i="25"/>
  <c r="P1906" i="25" s="1"/>
  <c r="L1906" i="25"/>
  <c r="M1906" i="25" s="1"/>
  <c r="M1905" i="25"/>
  <c r="J1905" i="25"/>
  <c r="I1904" i="25"/>
  <c r="J1904" i="25" s="1"/>
  <c r="L1903" i="25"/>
  <c r="M1903" i="25" s="1"/>
  <c r="I1903" i="25"/>
  <c r="J1903" i="25" s="1"/>
  <c r="L1902" i="25"/>
  <c r="M1902" i="25" s="1"/>
  <c r="I1902" i="25"/>
  <c r="J1902" i="25" s="1"/>
  <c r="P1901" i="25"/>
  <c r="M1901" i="25"/>
  <c r="J1901" i="25"/>
  <c r="L1900" i="25"/>
  <c r="M1900" i="25" s="1"/>
  <c r="P1899" i="25"/>
  <c r="M1899" i="25"/>
  <c r="J1899" i="25"/>
  <c r="P1898" i="25"/>
  <c r="M1898" i="25"/>
  <c r="J1898" i="25"/>
  <c r="P1897" i="25"/>
  <c r="M1897" i="25"/>
  <c r="J1897" i="25"/>
  <c r="P1896" i="25"/>
  <c r="M1896" i="25"/>
  <c r="J1896" i="25"/>
  <c r="P1895" i="25"/>
  <c r="M1895" i="25"/>
  <c r="J1895" i="25"/>
  <c r="H1888" i="25"/>
  <c r="I1888" i="25" s="1"/>
  <c r="H1884" i="25"/>
  <c r="I1884" i="25" s="1"/>
  <c r="H1883" i="25"/>
  <c r="I1883" i="25" s="1"/>
  <c r="H1882" i="25"/>
  <c r="I1882" i="25" s="1"/>
  <c r="H1881" i="25"/>
  <c r="I1881" i="25" s="1"/>
  <c r="H1880" i="25"/>
  <c r="I1880" i="25" s="1"/>
  <c r="H1876" i="25"/>
  <c r="I1876" i="25" s="1"/>
  <c r="H1875" i="25"/>
  <c r="I1875" i="25" s="1"/>
  <c r="H1874" i="25"/>
  <c r="I1874" i="25" s="1"/>
  <c r="H1873" i="25"/>
  <c r="I1873" i="25" s="1"/>
  <c r="H1872" i="25"/>
  <c r="I1872" i="25" s="1"/>
  <c r="H1871" i="25"/>
  <c r="I1871" i="25" s="1"/>
  <c r="H1870" i="25"/>
  <c r="I1870" i="25" s="1"/>
  <c r="H1869" i="25"/>
  <c r="I1869" i="25" s="1"/>
  <c r="H1868" i="25"/>
  <c r="I1868" i="25" s="1"/>
  <c r="H1867" i="25"/>
  <c r="I1867" i="25" s="1"/>
  <c r="H1866" i="25"/>
  <c r="I1866" i="25" s="1"/>
  <c r="H1865" i="25"/>
  <c r="I1865" i="25" s="1"/>
  <c r="H1864" i="25"/>
  <c r="I1864" i="25" s="1"/>
  <c r="H1863" i="25"/>
  <c r="I1863" i="25" s="1"/>
  <c r="H1862" i="25"/>
  <c r="I1862" i="25" s="1"/>
  <c r="H1861" i="25"/>
  <c r="I1861" i="25" s="1"/>
  <c r="H1860" i="25"/>
  <c r="I1860" i="25" s="1"/>
  <c r="H1858" i="25"/>
  <c r="I1858" i="25" s="1"/>
  <c r="H1857" i="25"/>
  <c r="I1857" i="25" s="1"/>
  <c r="H1856" i="25"/>
  <c r="I1856" i="25" s="1"/>
  <c r="H1855" i="25"/>
  <c r="I1855" i="25" s="1"/>
  <c r="H1854" i="25"/>
  <c r="I1854" i="25" s="1"/>
  <c r="H1853" i="25"/>
  <c r="I1853" i="25" s="1"/>
  <c r="H1852" i="25"/>
  <c r="I1852" i="25" s="1"/>
  <c r="H1851" i="25"/>
  <c r="I1851" i="25" s="1"/>
  <c r="H1850" i="25"/>
  <c r="I1850" i="25" s="1"/>
  <c r="H1849" i="25"/>
  <c r="I1849" i="25" s="1"/>
  <c r="H1848" i="25"/>
  <c r="I1848" i="25" s="1"/>
  <c r="H1847" i="25"/>
  <c r="I1847" i="25" s="1"/>
  <c r="H1846" i="25"/>
  <c r="I1846" i="25" s="1"/>
  <c r="H1845" i="25"/>
  <c r="I1845" i="25" s="1"/>
  <c r="H1844" i="25"/>
  <c r="I1844" i="25" s="1"/>
  <c r="H1843" i="25"/>
  <c r="I1843" i="25" s="1"/>
  <c r="H1842" i="25"/>
  <c r="I1842" i="25" s="1"/>
  <c r="H1841" i="25"/>
  <c r="I1841" i="25" s="1"/>
  <c r="H1840" i="25"/>
  <c r="I1840" i="25" s="1"/>
  <c r="H1839" i="25"/>
  <c r="I1839" i="25" s="1"/>
  <c r="H1838" i="25"/>
  <c r="I1838" i="25" s="1"/>
  <c r="H1837" i="25"/>
  <c r="I1837" i="25" s="1"/>
  <c r="H1836" i="25"/>
  <c r="I1836" i="25" s="1"/>
  <c r="H1835" i="25"/>
  <c r="I1835" i="25" s="1"/>
  <c r="H1834" i="25"/>
  <c r="I1834" i="25" s="1"/>
  <c r="H1833" i="25"/>
  <c r="I1833" i="25" s="1"/>
  <c r="H1832" i="25"/>
  <c r="I1832" i="25" s="1"/>
  <c r="H1831" i="25"/>
  <c r="I1831" i="25" s="1"/>
  <c r="H1830" i="25"/>
  <c r="I1830" i="25" s="1"/>
  <c r="H1829" i="25"/>
  <c r="I1829" i="25" s="1"/>
  <c r="H1828" i="25"/>
  <c r="I1828" i="25" s="1"/>
  <c r="H1827" i="25"/>
  <c r="I1827" i="25" s="1"/>
  <c r="H1823" i="25"/>
  <c r="I1823" i="25" s="1"/>
  <c r="I1818" i="25"/>
  <c r="H1814" i="25"/>
  <c r="I1814" i="25" s="1"/>
  <c r="H1813" i="25"/>
  <c r="I1813" i="25" s="1"/>
  <c r="H1812" i="25"/>
  <c r="I1812" i="25" s="1"/>
  <c r="H1811" i="25"/>
  <c r="I1811" i="25" s="1"/>
  <c r="H1810" i="25"/>
  <c r="I1810" i="25" s="1"/>
  <c r="I1806" i="25"/>
  <c r="L1802" i="25"/>
  <c r="I1802" i="25"/>
  <c r="L1801" i="25"/>
  <c r="I1801" i="25"/>
  <c r="L1800" i="25"/>
  <c r="I1800" i="25"/>
  <c r="L1799" i="25"/>
  <c r="I1799" i="25"/>
  <c r="I1798" i="25"/>
  <c r="L1797" i="25"/>
  <c r="I1797" i="25"/>
  <c r="I1796" i="25"/>
  <c r="H1792" i="25"/>
  <c r="I1792" i="25" s="1"/>
  <c r="I1791" i="25"/>
  <c r="N1790" i="25"/>
  <c r="O1790" i="25" s="1"/>
  <c r="K1790" i="25"/>
  <c r="L1790" i="25" s="1"/>
  <c r="I1790" i="25"/>
  <c r="I1789" i="25"/>
  <c r="H1788" i="25"/>
  <c r="I1788" i="25" s="1"/>
  <c r="H1787" i="25"/>
  <c r="I1787" i="25" s="1"/>
  <c r="O1786" i="25"/>
  <c r="H1786" i="25"/>
  <c r="I1786" i="25" s="1"/>
  <c r="H1785" i="25"/>
  <c r="I1785" i="25" s="1"/>
  <c r="H1776" i="25"/>
  <c r="I1776" i="25" s="1"/>
  <c r="H1775" i="25"/>
  <c r="I1775" i="25" s="1"/>
  <c r="K1766" i="25"/>
  <c r="L1766" i="25" s="1"/>
  <c r="H1766" i="25"/>
  <c r="I1766" i="25" s="1"/>
  <c r="K1765" i="25"/>
  <c r="L1765" i="25" s="1"/>
  <c r="H1765" i="25"/>
  <c r="I1765" i="25" s="1"/>
  <c r="H1764" i="25"/>
  <c r="I1764" i="25" s="1"/>
  <c r="H1763" i="25"/>
  <c r="I1763" i="25" s="1"/>
  <c r="H1762" i="25"/>
  <c r="I1762" i="25" s="1"/>
  <c r="H1761" i="25"/>
  <c r="I1761" i="25" s="1"/>
  <c r="N1757" i="25"/>
  <c r="O1757" i="25" s="1"/>
  <c r="K1757" i="25"/>
  <c r="L1757" i="25" s="1"/>
  <c r="H1757" i="25"/>
  <c r="I1757" i="25" s="1"/>
  <c r="N1756" i="25"/>
  <c r="O1756" i="25" s="1"/>
  <c r="K1756" i="25"/>
  <c r="L1756" i="25" s="1"/>
  <c r="H1756" i="25"/>
  <c r="I1756" i="25" s="1"/>
  <c r="N1755" i="25"/>
  <c r="O1755" i="25" s="1"/>
  <c r="K1755" i="25"/>
  <c r="L1755" i="25" s="1"/>
  <c r="H1755" i="25"/>
  <c r="I1755" i="25" s="1"/>
  <c r="N1751" i="25"/>
  <c r="O1751" i="25" s="1"/>
  <c r="K1751" i="25"/>
  <c r="L1751" i="25" s="1"/>
  <c r="H1751" i="25"/>
  <c r="I1751" i="25" s="1"/>
  <c r="I1747" i="25"/>
  <c r="O1743" i="25"/>
  <c r="K1743" i="25"/>
  <c r="L1743" i="25" s="1"/>
  <c r="H1743" i="25"/>
  <c r="I1743" i="25" s="1"/>
  <c r="T1739" i="25"/>
  <c r="U1739" i="25" s="1"/>
  <c r="N1739" i="25"/>
  <c r="O1739" i="25" s="1"/>
  <c r="K1739" i="25"/>
  <c r="L1739" i="25" s="1"/>
  <c r="T1738" i="25"/>
  <c r="U1738" i="25" s="1"/>
  <c r="Q1738" i="25"/>
  <c r="R1738" i="25" s="1"/>
  <c r="N1738" i="25"/>
  <c r="O1738" i="25" s="1"/>
  <c r="K1738" i="25"/>
  <c r="L1738" i="25" s="1"/>
  <c r="H1738" i="25"/>
  <c r="I1738" i="25" s="1"/>
  <c r="N1737" i="25"/>
  <c r="O1737" i="25" s="1"/>
  <c r="K1737" i="25"/>
  <c r="L1737" i="25" s="1"/>
  <c r="N1733" i="25"/>
  <c r="O1733" i="25" s="1"/>
  <c r="K1733" i="25"/>
  <c r="L1733" i="25" s="1"/>
  <c r="H1733" i="25"/>
  <c r="I1733" i="25" s="1"/>
  <c r="N1732" i="25"/>
  <c r="O1732" i="25" s="1"/>
  <c r="K1732" i="25"/>
  <c r="L1732" i="25" s="1"/>
  <c r="H1732" i="25"/>
  <c r="I1732" i="25" s="1"/>
  <c r="Q1728" i="25"/>
  <c r="R1728" i="25" s="1"/>
  <c r="N1728" i="25"/>
  <c r="O1728" i="25" s="1"/>
  <c r="K1728" i="25"/>
  <c r="L1728" i="25" s="1"/>
  <c r="H1728" i="25"/>
  <c r="I1728" i="25" s="1"/>
  <c r="Q1727" i="25"/>
  <c r="R1727" i="25" s="1"/>
  <c r="N1727" i="25"/>
  <c r="O1727" i="25" s="1"/>
  <c r="K1727" i="25"/>
  <c r="L1727" i="25" s="1"/>
  <c r="H1727" i="25"/>
  <c r="I1727" i="25" s="1"/>
  <c r="Q1726" i="25"/>
  <c r="R1726" i="25" s="1"/>
  <c r="N1726" i="25"/>
  <c r="O1726" i="25" s="1"/>
  <c r="K1726" i="25"/>
  <c r="L1726" i="25" s="1"/>
  <c r="H1726" i="25"/>
  <c r="I1726" i="25" s="1"/>
  <c r="N1725" i="25"/>
  <c r="O1725" i="25" s="1"/>
  <c r="K1725" i="25"/>
  <c r="L1725" i="25" s="1"/>
  <c r="H1725" i="25"/>
  <c r="I1725" i="25" s="1"/>
  <c r="N1724" i="25"/>
  <c r="O1724" i="25" s="1"/>
  <c r="K1724" i="25"/>
  <c r="L1724" i="25" s="1"/>
  <c r="H1724" i="25"/>
  <c r="I1724" i="25" s="1"/>
  <c r="N1723" i="25"/>
  <c r="O1723" i="25" s="1"/>
  <c r="K1723" i="25"/>
  <c r="L1723" i="25" s="1"/>
  <c r="H1723" i="25"/>
  <c r="I1723" i="25" s="1"/>
  <c r="N1722" i="25"/>
  <c r="O1722" i="25" s="1"/>
  <c r="K1722" i="25"/>
  <c r="L1722" i="25" s="1"/>
  <c r="H1722" i="25"/>
  <c r="I1722" i="25" s="1"/>
  <c r="N1721" i="25"/>
  <c r="O1721" i="25" s="1"/>
  <c r="K1721" i="25"/>
  <c r="L1721" i="25" s="1"/>
  <c r="H1721" i="25"/>
  <c r="I1721" i="25" s="1"/>
  <c r="N1720" i="25"/>
  <c r="O1720" i="25" s="1"/>
  <c r="K1720" i="25"/>
  <c r="L1720" i="25" s="1"/>
  <c r="H1720" i="25"/>
  <c r="I1720" i="25" s="1"/>
  <c r="H1716" i="25"/>
  <c r="I1716" i="25" s="1"/>
  <c r="H1715" i="25"/>
  <c r="I1715" i="25" s="1"/>
  <c r="H1714" i="25"/>
  <c r="I1714" i="25" s="1"/>
  <c r="H1713" i="25"/>
  <c r="I1713" i="25" s="1"/>
  <c r="H1712" i="25"/>
  <c r="I1712" i="25" s="1"/>
  <c r="H1711" i="25"/>
  <c r="I1711" i="25" s="1"/>
  <c r="O1707" i="25"/>
  <c r="O1706" i="25"/>
  <c r="L1706" i="25"/>
  <c r="I1706" i="25"/>
  <c r="O1705" i="25"/>
  <c r="I1705" i="25"/>
  <c r="O1704" i="25"/>
  <c r="L1704" i="25"/>
  <c r="I1704" i="25"/>
  <c r="O1703" i="25"/>
  <c r="L1703" i="25"/>
  <c r="I1703" i="25"/>
  <c r="O1702" i="25"/>
  <c r="I1702" i="25"/>
  <c r="O1701" i="25"/>
  <c r="L1701" i="25"/>
  <c r="I1701" i="25"/>
  <c r="O1700" i="25"/>
  <c r="L1700" i="25"/>
  <c r="I1700" i="25"/>
  <c r="O1699" i="25"/>
  <c r="L1699" i="25"/>
  <c r="I1699" i="25"/>
  <c r="O1698" i="25"/>
  <c r="O1697" i="25"/>
  <c r="O1696" i="25"/>
  <c r="I1696" i="25"/>
  <c r="O1695" i="25"/>
  <c r="I1695" i="25"/>
  <c r="O1694" i="25"/>
  <c r="I1694" i="25"/>
  <c r="O1693" i="25"/>
  <c r="I1693" i="25"/>
  <c r="O1692" i="25"/>
  <c r="O1691" i="25"/>
  <c r="I1691" i="25"/>
  <c r="O1690" i="25"/>
  <c r="L1690" i="25"/>
  <c r="O1689" i="25"/>
  <c r="L1689" i="25"/>
  <c r="I1689" i="25"/>
  <c r="O1688" i="25"/>
  <c r="I1688" i="25"/>
  <c r="O1687" i="25"/>
  <c r="L1687" i="25"/>
  <c r="I1687" i="25"/>
  <c r="O1686" i="25"/>
  <c r="I1686" i="25"/>
  <c r="O1685" i="25"/>
  <c r="I1685" i="25"/>
  <c r="O1684" i="25"/>
  <c r="I1684" i="25"/>
  <c r="O1683" i="25"/>
  <c r="L1683" i="25"/>
  <c r="I1683" i="25"/>
  <c r="O1682" i="25"/>
  <c r="L1682" i="25"/>
  <c r="I1682" i="25"/>
  <c r="O1678" i="25"/>
  <c r="O1677" i="25"/>
  <c r="O1676" i="25"/>
  <c r="L1676" i="25"/>
  <c r="I1676" i="25"/>
  <c r="O1675" i="25"/>
  <c r="I1675" i="25"/>
  <c r="O1674" i="25"/>
  <c r="L1674" i="25"/>
  <c r="O1673" i="25"/>
  <c r="L1673" i="25"/>
  <c r="I1673" i="25"/>
  <c r="O1672" i="25"/>
  <c r="L1672" i="25"/>
  <c r="I1672" i="25"/>
  <c r="O1671" i="25"/>
  <c r="L1671" i="25"/>
  <c r="I1671" i="25"/>
  <c r="O1670" i="25"/>
  <c r="I1670" i="25"/>
  <c r="O1669" i="25"/>
  <c r="I1669" i="25"/>
  <c r="O1668" i="25"/>
  <c r="L1668" i="25"/>
  <c r="I1668" i="25"/>
  <c r="O1667" i="25"/>
  <c r="L1667" i="25"/>
  <c r="I1667" i="25"/>
  <c r="O1666" i="25"/>
  <c r="L1666" i="25"/>
  <c r="I1666" i="25"/>
  <c r="O1665" i="25"/>
  <c r="L1665" i="25"/>
  <c r="I1665" i="25"/>
  <c r="O1664" i="25"/>
  <c r="L1664" i="25"/>
  <c r="I1664" i="25"/>
  <c r="O1663" i="25"/>
  <c r="I1663" i="25"/>
  <c r="O1662" i="25"/>
  <c r="L1662" i="25"/>
  <c r="I1662" i="25"/>
  <c r="O1661" i="25"/>
  <c r="L1661" i="25"/>
  <c r="I1661" i="25"/>
  <c r="O1660" i="25"/>
  <c r="I1660" i="25"/>
  <c r="O1659" i="25"/>
  <c r="O1658" i="25"/>
  <c r="L1658" i="25"/>
  <c r="I1658" i="25"/>
  <c r="O1657" i="25"/>
  <c r="O1656" i="25"/>
  <c r="I1656" i="25"/>
  <c r="O1655" i="25"/>
  <c r="L1655" i="25"/>
  <c r="I1655" i="25"/>
  <c r="L1654" i="25"/>
  <c r="I1654" i="25"/>
  <c r="O1653" i="25"/>
  <c r="I1653" i="25"/>
  <c r="O1652" i="25"/>
  <c r="O1651" i="25"/>
  <c r="I1651" i="25"/>
  <c r="O1650" i="25"/>
  <c r="O1649" i="25"/>
  <c r="I1649" i="25"/>
  <c r="O1648" i="25"/>
  <c r="O1647" i="25"/>
  <c r="I1647" i="25"/>
  <c r="O1646" i="25"/>
  <c r="I1646" i="25"/>
  <c r="O1645" i="25"/>
  <c r="I1645" i="25"/>
  <c r="O1644" i="25"/>
  <c r="O1643" i="25"/>
  <c r="L1643" i="25"/>
  <c r="I1643" i="25"/>
  <c r="O1642" i="25"/>
  <c r="I1642" i="25"/>
  <c r="O1641" i="25"/>
  <c r="L1641" i="25"/>
  <c r="I1641" i="25"/>
  <c r="O1640" i="25"/>
  <c r="L1640" i="25"/>
  <c r="I1640" i="25"/>
  <c r="O1639" i="25"/>
  <c r="L1639" i="25"/>
  <c r="I1639" i="25"/>
  <c r="O1638" i="25"/>
  <c r="L1638" i="25"/>
  <c r="I1638" i="25"/>
  <c r="O1637" i="25"/>
  <c r="L1637" i="25"/>
  <c r="I1637" i="25"/>
  <c r="O1636" i="25"/>
  <c r="L1636" i="25"/>
  <c r="I1636" i="25"/>
  <c r="O1635" i="25"/>
  <c r="L1635" i="25"/>
  <c r="I1635" i="25"/>
  <c r="O1634" i="25"/>
  <c r="I1634" i="25"/>
  <c r="O1633" i="25"/>
  <c r="L1633" i="25"/>
  <c r="I1633" i="25"/>
  <c r="O1632" i="25"/>
  <c r="L1632" i="25"/>
  <c r="I1632" i="25"/>
  <c r="O1631" i="25"/>
  <c r="L1631" i="25"/>
  <c r="I1631" i="25"/>
  <c r="O1630" i="25"/>
  <c r="L1630" i="25"/>
  <c r="I1630" i="25"/>
  <c r="O1629" i="25"/>
  <c r="L1629" i="25"/>
  <c r="I1629" i="25"/>
  <c r="O1628" i="25"/>
  <c r="L1628" i="25"/>
  <c r="I1628" i="25"/>
  <c r="O1627" i="25"/>
  <c r="L1627" i="25"/>
  <c r="I1627" i="25"/>
  <c r="O1626" i="25"/>
  <c r="L1626" i="25"/>
  <c r="I1626" i="25"/>
  <c r="O1625" i="25"/>
  <c r="L1625" i="25"/>
  <c r="I1625" i="25"/>
  <c r="O1624" i="25"/>
  <c r="L1624" i="25"/>
  <c r="I1624" i="25"/>
  <c r="O1623" i="25"/>
  <c r="L1623" i="25"/>
  <c r="I1623" i="25"/>
  <c r="O1622" i="25"/>
  <c r="L1622" i="25"/>
  <c r="I1622" i="25"/>
  <c r="O1621" i="25"/>
  <c r="L1621" i="25"/>
  <c r="I1621" i="25"/>
  <c r="O1620" i="25"/>
  <c r="L1620" i="25"/>
  <c r="I1620" i="25"/>
  <c r="O1619" i="25"/>
  <c r="L1619" i="25"/>
  <c r="I1619" i="25"/>
  <c r="O1618" i="25"/>
  <c r="L1618" i="25"/>
  <c r="I1618" i="25"/>
  <c r="O1617" i="25"/>
  <c r="L1617" i="25"/>
  <c r="I1617" i="25"/>
  <c r="O1616" i="25"/>
  <c r="L1616" i="25"/>
  <c r="I1616" i="25"/>
  <c r="O1615" i="25"/>
  <c r="L1615" i="25"/>
  <c r="I1615" i="25"/>
  <c r="O1614" i="25"/>
  <c r="L1614" i="25"/>
  <c r="I1614" i="25"/>
  <c r="O1613" i="25"/>
  <c r="L1613" i="25"/>
  <c r="I1613" i="25"/>
  <c r="O1612" i="25"/>
  <c r="L1612" i="25"/>
  <c r="I1612" i="25"/>
  <c r="O1611" i="25"/>
  <c r="L1611" i="25"/>
  <c r="I1611" i="25"/>
  <c r="O1610" i="25"/>
  <c r="L1610" i="25"/>
  <c r="I1610" i="25"/>
  <c r="O1609" i="25"/>
  <c r="L1609" i="25"/>
  <c r="I1609" i="25"/>
  <c r="O1608" i="25"/>
  <c r="L1608" i="25"/>
  <c r="I1608" i="25"/>
  <c r="O1607" i="25"/>
  <c r="I1607" i="25"/>
  <c r="O1606" i="25"/>
  <c r="I1606" i="25"/>
  <c r="O1604" i="25"/>
  <c r="I1604" i="25"/>
  <c r="O1600" i="25"/>
  <c r="O1599" i="25"/>
  <c r="O1598" i="25"/>
  <c r="I1598" i="25"/>
  <c r="O1597" i="25"/>
  <c r="O1596" i="25"/>
  <c r="L1596" i="25"/>
  <c r="I1596" i="25"/>
  <c r="O1595" i="25"/>
  <c r="O1594" i="25"/>
  <c r="O1593" i="25"/>
  <c r="O1592" i="25"/>
  <c r="O1591" i="25"/>
  <c r="I1591" i="25"/>
  <c r="O1590" i="25"/>
  <c r="O1589" i="25"/>
  <c r="I1589" i="25"/>
  <c r="O1588" i="25"/>
  <c r="I1588" i="25"/>
  <c r="O1587" i="25"/>
  <c r="O1586" i="25"/>
  <c r="L1586" i="25"/>
  <c r="I1586" i="25"/>
  <c r="U1582" i="25"/>
  <c r="R1582" i="25"/>
  <c r="N1582" i="25"/>
  <c r="O1582" i="25" s="1"/>
  <c r="L1582" i="25"/>
  <c r="I1582" i="25"/>
  <c r="U1581" i="25"/>
  <c r="R1581" i="25"/>
  <c r="N1581" i="25"/>
  <c r="O1581" i="25" s="1"/>
  <c r="L1581" i="25"/>
  <c r="I1581" i="25"/>
  <c r="U1580" i="25"/>
  <c r="R1580" i="25"/>
  <c r="N1580" i="25"/>
  <c r="O1580" i="25" s="1"/>
  <c r="L1580" i="25"/>
  <c r="I1580" i="25"/>
  <c r="U1576" i="25"/>
  <c r="R1576" i="25"/>
  <c r="O1576" i="25"/>
  <c r="L1576" i="25"/>
  <c r="U1575" i="25"/>
  <c r="R1575" i="25"/>
  <c r="O1575" i="25"/>
  <c r="L1575" i="25"/>
  <c r="I1575" i="25"/>
  <c r="U1574" i="25"/>
  <c r="R1574" i="25"/>
  <c r="O1574" i="25"/>
  <c r="L1574" i="25"/>
  <c r="U1573" i="25"/>
  <c r="R1573" i="25"/>
  <c r="O1573" i="25"/>
  <c r="L1573" i="25"/>
  <c r="U1572" i="25"/>
  <c r="R1572" i="25"/>
  <c r="O1572" i="25"/>
  <c r="L1572" i="25"/>
  <c r="I1572" i="25"/>
  <c r="U1571" i="25"/>
  <c r="R1571" i="25"/>
  <c r="O1571" i="25"/>
  <c r="L1571" i="25"/>
  <c r="I1571" i="25"/>
  <c r="U1570" i="25"/>
  <c r="R1570" i="25"/>
  <c r="O1570" i="25"/>
  <c r="L1570" i="25"/>
  <c r="U1569" i="25"/>
  <c r="R1569" i="25"/>
  <c r="O1569" i="25"/>
  <c r="L1569" i="25"/>
  <c r="U1568" i="25"/>
  <c r="R1568" i="25"/>
  <c r="O1568" i="25"/>
  <c r="L1568" i="25"/>
  <c r="R1567" i="25"/>
  <c r="O1567" i="25"/>
  <c r="L1567" i="25"/>
  <c r="U1566" i="25"/>
  <c r="R1566" i="25"/>
  <c r="O1566" i="25"/>
  <c r="L1566" i="25"/>
  <c r="U1565" i="25"/>
  <c r="R1565" i="25"/>
  <c r="O1565" i="25"/>
  <c r="L1565" i="25"/>
  <c r="U1564" i="25"/>
  <c r="R1564" i="25"/>
  <c r="O1564" i="25"/>
  <c r="L1564" i="25"/>
  <c r="H1560" i="25"/>
  <c r="I1560" i="25" s="1"/>
  <c r="H1559" i="25"/>
  <c r="I1559" i="25" s="1"/>
  <c r="H1558" i="25"/>
  <c r="I1558" i="25" s="1"/>
  <c r="H1557" i="25"/>
  <c r="I1557" i="25" s="1"/>
  <c r="H1556" i="25"/>
  <c r="I1556" i="25" s="1"/>
  <c r="H1555" i="25"/>
  <c r="I1555" i="25" s="1"/>
  <c r="H1554" i="25"/>
  <c r="I1554" i="25" s="1"/>
  <c r="H1553" i="25"/>
  <c r="I1553" i="25" s="1"/>
  <c r="H1552" i="25"/>
  <c r="I1552" i="25" s="1"/>
  <c r="O1548" i="25"/>
  <c r="L1548" i="25"/>
  <c r="I1548" i="25"/>
  <c r="O1547" i="25"/>
  <c r="L1547" i="25"/>
  <c r="I1547" i="25"/>
  <c r="L1543" i="25"/>
  <c r="I1543" i="25"/>
  <c r="L1542" i="25"/>
  <c r="I1542" i="25"/>
  <c r="L1541" i="25"/>
  <c r="I1541" i="25"/>
  <c r="L1540" i="25"/>
  <c r="L1539" i="25"/>
  <c r="I1539" i="25"/>
  <c r="L1538" i="25"/>
  <c r="I1538" i="25"/>
  <c r="L1537" i="25"/>
  <c r="I1536" i="25"/>
  <c r="I1535" i="25"/>
  <c r="H1531" i="25"/>
  <c r="I1531" i="25" s="1"/>
  <c r="I1530" i="25"/>
  <c r="I1529" i="25"/>
  <c r="I1528" i="25"/>
  <c r="I1527" i="25"/>
  <c r="I1526" i="25"/>
  <c r="I1525" i="25"/>
  <c r="I1524" i="25"/>
  <c r="I1523" i="25"/>
  <c r="I1522" i="25"/>
  <c r="I1521" i="25"/>
  <c r="L1517" i="25"/>
  <c r="K1516" i="25"/>
  <c r="L1516" i="25" s="1"/>
  <c r="H1516" i="25"/>
  <c r="I1516" i="25" s="1"/>
  <c r="K1515" i="25"/>
  <c r="L1515" i="25" s="1"/>
  <c r="H1515" i="25"/>
  <c r="I1515" i="25" s="1"/>
  <c r="N1511" i="25"/>
  <c r="O1511" i="25" s="1"/>
  <c r="K1511" i="25"/>
  <c r="L1511" i="25" s="1"/>
  <c r="H1511" i="25"/>
  <c r="I1511" i="25" s="1"/>
  <c r="O1510" i="25"/>
  <c r="L1510" i="25"/>
  <c r="H1510" i="25"/>
  <c r="I1510" i="25" s="1"/>
  <c r="N1509" i="25"/>
  <c r="O1509" i="25" s="1"/>
  <c r="K1509" i="25"/>
  <c r="L1509" i="25" s="1"/>
  <c r="H1509" i="25"/>
  <c r="I1509" i="25" s="1"/>
  <c r="O1508" i="25"/>
  <c r="L1508" i="25"/>
  <c r="N1507" i="25"/>
  <c r="O1507" i="25" s="1"/>
  <c r="K1507" i="25"/>
  <c r="L1507" i="25" s="1"/>
  <c r="O1506" i="25"/>
  <c r="L1506" i="25"/>
  <c r="O1505" i="25"/>
  <c r="L1505" i="25"/>
  <c r="O1504" i="25"/>
  <c r="L1504" i="25"/>
  <c r="I1504" i="25"/>
  <c r="N1503" i="25"/>
  <c r="O1503" i="25" s="1"/>
  <c r="K1503" i="25"/>
  <c r="L1503" i="25" s="1"/>
  <c r="I1503" i="25"/>
  <c r="N1502" i="25"/>
  <c r="O1502" i="25" s="1"/>
  <c r="K1502" i="25"/>
  <c r="L1502" i="25" s="1"/>
  <c r="N1501" i="25"/>
  <c r="O1501" i="25" s="1"/>
  <c r="K1501" i="25"/>
  <c r="L1501" i="25" s="1"/>
  <c r="N1500" i="25"/>
  <c r="O1500" i="25" s="1"/>
  <c r="K1500" i="25"/>
  <c r="L1500" i="25" s="1"/>
  <c r="H1500" i="25"/>
  <c r="I1500" i="25" s="1"/>
  <c r="O1499" i="25"/>
  <c r="L1499" i="25"/>
  <c r="H1499" i="25"/>
  <c r="I1499" i="25" s="1"/>
  <c r="O1498" i="25"/>
  <c r="L1498" i="25"/>
  <c r="H1498" i="25"/>
  <c r="I1498" i="25" s="1"/>
  <c r="N1497" i="25"/>
  <c r="O1497" i="25" s="1"/>
  <c r="K1497" i="25"/>
  <c r="L1497" i="25" s="1"/>
  <c r="H1497" i="25"/>
  <c r="I1497" i="25" s="1"/>
  <c r="N1496" i="25"/>
  <c r="O1496" i="25" s="1"/>
  <c r="K1496" i="25"/>
  <c r="L1496" i="25" s="1"/>
  <c r="O1495" i="25"/>
  <c r="L1495" i="25"/>
  <c r="O1494" i="25"/>
  <c r="L1494" i="25"/>
  <c r="O1493" i="25"/>
  <c r="L1493" i="25"/>
  <c r="O1492" i="25"/>
  <c r="L1492" i="25"/>
  <c r="I1492" i="25"/>
  <c r="O1491" i="25"/>
  <c r="L1491" i="25"/>
  <c r="I1491" i="25"/>
  <c r="O1490" i="25"/>
  <c r="L1490" i="25"/>
  <c r="I1490" i="25"/>
  <c r="O1489" i="25"/>
  <c r="L1489" i="25"/>
  <c r="I1489" i="25"/>
  <c r="L1488" i="25"/>
  <c r="I1488" i="25"/>
  <c r="O1487" i="25"/>
  <c r="L1487" i="25"/>
  <c r="I1487" i="25"/>
  <c r="R1486" i="25"/>
  <c r="L1486" i="25"/>
  <c r="I1486" i="25"/>
  <c r="O1485" i="25"/>
  <c r="L1485" i="25"/>
  <c r="I1485" i="25"/>
  <c r="R1484" i="25"/>
  <c r="L1484" i="25"/>
  <c r="I1484" i="25"/>
  <c r="R1483" i="25"/>
  <c r="O1483" i="25"/>
  <c r="L1483" i="25"/>
  <c r="I1483" i="25"/>
  <c r="R1482" i="25"/>
  <c r="O1482" i="25"/>
  <c r="L1482" i="25"/>
  <c r="I1482" i="25"/>
  <c r="R1481" i="25"/>
  <c r="O1481" i="25"/>
  <c r="L1481" i="25"/>
  <c r="I1481" i="25"/>
  <c r="R1480" i="25"/>
  <c r="O1480" i="25"/>
  <c r="L1480" i="25"/>
  <c r="I1480" i="25"/>
  <c r="R1479" i="25"/>
  <c r="O1479" i="25"/>
  <c r="L1479" i="25"/>
  <c r="I1479" i="25"/>
  <c r="L1478" i="25"/>
  <c r="I1478" i="25"/>
  <c r="R1477" i="25"/>
  <c r="O1477" i="25"/>
  <c r="L1477" i="25"/>
  <c r="I1477" i="25"/>
  <c r="R1476" i="25"/>
  <c r="O1476" i="25"/>
  <c r="L1476" i="25"/>
  <c r="I1476" i="25"/>
  <c r="L1472" i="25"/>
  <c r="L1471" i="25"/>
  <c r="L1470" i="25"/>
  <c r="L1469" i="25"/>
  <c r="L1468" i="25"/>
  <c r="L1467" i="25"/>
  <c r="L1466" i="25"/>
  <c r="L1465" i="25"/>
  <c r="L1464" i="25"/>
  <c r="L1463" i="25"/>
  <c r="L1462" i="25"/>
  <c r="L1461" i="25"/>
  <c r="L1460" i="25"/>
  <c r="L1459" i="25"/>
  <c r="L1458" i="25"/>
  <c r="L1457" i="25"/>
  <c r="L1456" i="25"/>
  <c r="L1455" i="25"/>
  <c r="L1454" i="25"/>
  <c r="L1453" i="25"/>
  <c r="L1452" i="25"/>
  <c r="L1451" i="25"/>
  <c r="L1450" i="25"/>
  <c r="L1449" i="25"/>
  <c r="L1448" i="25"/>
  <c r="L1447" i="25"/>
  <c r="L1446" i="25"/>
  <c r="L1445" i="25"/>
  <c r="L1444" i="25"/>
  <c r="L1443" i="25"/>
  <c r="L1442" i="25"/>
  <c r="L1441" i="25"/>
  <c r="L1440" i="25"/>
  <c r="L1439" i="25"/>
  <c r="L1438" i="25"/>
  <c r="L1437" i="25"/>
  <c r="O1436" i="25"/>
  <c r="L1436" i="25"/>
  <c r="I1436" i="25"/>
  <c r="O1435" i="25"/>
  <c r="L1435" i="25"/>
  <c r="I1435" i="25"/>
  <c r="O1434" i="25"/>
  <c r="L1434" i="25"/>
  <c r="I1434" i="25"/>
  <c r="O1433" i="25"/>
  <c r="L1433" i="25"/>
  <c r="I1433" i="25"/>
  <c r="O1432" i="25"/>
  <c r="L1432" i="25"/>
  <c r="I1432" i="25"/>
  <c r="K1428" i="25"/>
  <c r="L1428" i="25" s="1"/>
  <c r="K1427" i="25"/>
  <c r="L1427" i="25" s="1"/>
  <c r="H1427" i="25"/>
  <c r="I1427" i="25" s="1"/>
  <c r="K1426" i="25"/>
  <c r="L1426" i="25" s="1"/>
  <c r="H1426" i="25"/>
  <c r="I1426" i="25" s="1"/>
  <c r="K1425" i="25"/>
  <c r="L1425" i="25" s="1"/>
  <c r="H1425" i="25"/>
  <c r="I1425" i="25" s="1"/>
  <c r="K1424" i="25"/>
  <c r="L1424" i="25" s="1"/>
  <c r="K1423" i="25"/>
  <c r="L1423" i="25" s="1"/>
  <c r="K1422" i="25"/>
  <c r="L1422" i="25" s="1"/>
  <c r="H1422" i="25"/>
  <c r="I1422" i="25" s="1"/>
  <c r="K1421" i="25"/>
  <c r="L1421" i="25" s="1"/>
  <c r="H1421" i="25"/>
  <c r="I1421" i="25" s="1"/>
  <c r="K1420" i="25"/>
  <c r="L1420" i="25" s="1"/>
  <c r="K1419" i="25"/>
  <c r="L1419" i="25" s="1"/>
  <c r="K1418" i="25"/>
  <c r="L1418" i="25" s="1"/>
  <c r="K1417" i="25"/>
  <c r="L1417" i="25" s="1"/>
  <c r="K1416" i="25"/>
  <c r="L1416" i="25" s="1"/>
  <c r="K1415" i="25"/>
  <c r="L1415" i="25" s="1"/>
  <c r="K1414" i="25"/>
  <c r="L1414" i="25" s="1"/>
  <c r="K1413" i="25"/>
  <c r="L1413" i="25" s="1"/>
  <c r="K1412" i="25"/>
  <c r="L1412" i="25" s="1"/>
  <c r="K1411" i="25"/>
  <c r="L1411" i="25" s="1"/>
  <c r="K1410" i="25"/>
  <c r="L1410" i="25" s="1"/>
  <c r="K1409" i="25"/>
  <c r="L1409" i="25" s="1"/>
  <c r="K1408" i="25"/>
  <c r="L1408" i="25" s="1"/>
  <c r="K1407" i="25"/>
  <c r="L1407" i="25" s="1"/>
  <c r="K1406" i="25"/>
  <c r="L1406" i="25" s="1"/>
  <c r="K1405" i="25"/>
  <c r="L1405" i="25" s="1"/>
  <c r="K1404" i="25"/>
  <c r="L1404" i="25" s="1"/>
  <c r="K1403" i="25"/>
  <c r="L1403" i="25" s="1"/>
  <c r="K1402" i="25"/>
  <c r="L1402" i="25" s="1"/>
  <c r="K1401" i="25"/>
  <c r="L1401" i="25" s="1"/>
  <c r="N1397" i="25"/>
  <c r="O1397" i="25" s="1"/>
  <c r="N1396" i="25"/>
  <c r="O1396" i="25" s="1"/>
  <c r="N1395" i="25"/>
  <c r="O1395" i="25" s="1"/>
  <c r="N1394" i="25"/>
  <c r="O1394" i="25" s="1"/>
  <c r="N1393" i="25"/>
  <c r="O1393" i="25" s="1"/>
  <c r="Q1392" i="25"/>
  <c r="R1392" i="25" s="1"/>
  <c r="N1392" i="25"/>
  <c r="O1392" i="25" s="1"/>
  <c r="L1392" i="25"/>
  <c r="I1392" i="25"/>
  <c r="Q1391" i="25"/>
  <c r="R1391" i="25" s="1"/>
  <c r="N1391" i="25"/>
  <c r="O1391" i="25" s="1"/>
  <c r="L1391" i="25"/>
  <c r="I1391" i="25"/>
  <c r="Q1390" i="25"/>
  <c r="R1390" i="25" s="1"/>
  <c r="N1390" i="25"/>
  <c r="O1390" i="25" s="1"/>
  <c r="L1390" i="25"/>
  <c r="I1390" i="25"/>
  <c r="Q1389" i="25"/>
  <c r="R1389" i="25" s="1"/>
  <c r="N1389" i="25"/>
  <c r="O1389" i="25" s="1"/>
  <c r="L1389" i="25"/>
  <c r="I1389" i="25"/>
  <c r="N1388" i="25"/>
  <c r="O1388" i="25" s="1"/>
  <c r="N1387" i="25"/>
  <c r="O1387" i="25" s="1"/>
  <c r="N1386" i="25"/>
  <c r="O1386" i="25" s="1"/>
  <c r="O1385" i="25"/>
  <c r="O1384" i="25"/>
  <c r="N1383" i="25"/>
  <c r="O1383" i="25" s="1"/>
  <c r="N1382" i="25"/>
  <c r="O1382" i="25" s="1"/>
  <c r="N1381" i="25"/>
  <c r="O1381" i="25" s="1"/>
  <c r="N1380" i="25"/>
  <c r="O1380" i="25" s="1"/>
  <c r="N1379" i="25"/>
  <c r="O1379" i="25" s="1"/>
  <c r="N1378" i="25"/>
  <c r="O1378" i="25" s="1"/>
  <c r="N1377" i="25"/>
  <c r="O1377" i="25" s="1"/>
  <c r="N1376" i="25"/>
  <c r="O1376" i="25" s="1"/>
  <c r="N1375" i="25"/>
  <c r="O1375" i="25" s="1"/>
  <c r="K1375" i="25"/>
  <c r="L1375" i="25" s="1"/>
  <c r="N1374" i="25"/>
  <c r="O1374" i="25" s="1"/>
  <c r="K1374" i="25"/>
  <c r="L1374" i="25" s="1"/>
  <c r="N1373" i="25"/>
  <c r="O1373" i="25" s="1"/>
  <c r="H1373" i="25"/>
  <c r="I1373" i="25" s="1"/>
  <c r="N1372" i="25"/>
  <c r="O1372" i="25" s="1"/>
  <c r="N1371" i="25"/>
  <c r="O1371" i="25" s="1"/>
  <c r="N1370" i="25"/>
  <c r="O1370" i="25" s="1"/>
  <c r="K1370" i="25"/>
  <c r="L1370" i="25" s="1"/>
  <c r="Q1369" i="25"/>
  <c r="R1369" i="25" s="1"/>
  <c r="N1369" i="25"/>
  <c r="O1369" i="25" s="1"/>
  <c r="Q1368" i="25"/>
  <c r="R1368" i="25" s="1"/>
  <c r="N1368" i="25"/>
  <c r="O1368" i="25" s="1"/>
  <c r="K1368" i="25"/>
  <c r="L1368" i="25" s="1"/>
  <c r="Q1367" i="25"/>
  <c r="R1367" i="25" s="1"/>
  <c r="N1367" i="25"/>
  <c r="O1367" i="25" s="1"/>
  <c r="K1367" i="25"/>
  <c r="L1367" i="25" s="1"/>
  <c r="N1366" i="25"/>
  <c r="O1366" i="25" s="1"/>
  <c r="H1366" i="25"/>
  <c r="I1366" i="25" s="1"/>
  <c r="Q1365" i="25"/>
  <c r="R1365" i="25" s="1"/>
  <c r="N1365" i="25"/>
  <c r="O1365" i="25" s="1"/>
  <c r="Q1364" i="25"/>
  <c r="R1364" i="25" s="1"/>
  <c r="N1364" i="25"/>
  <c r="O1364" i="25" s="1"/>
  <c r="N1363" i="25"/>
  <c r="O1363" i="25" s="1"/>
  <c r="N1362" i="25"/>
  <c r="O1362" i="25" s="1"/>
  <c r="H1362" i="25"/>
  <c r="I1362" i="25" s="1"/>
  <c r="N1361" i="25"/>
  <c r="O1361" i="25" s="1"/>
  <c r="H1361" i="25"/>
  <c r="I1361" i="25" s="1"/>
  <c r="N1360" i="25"/>
  <c r="O1360" i="25" s="1"/>
  <c r="H1360" i="25"/>
  <c r="I1360" i="25" s="1"/>
  <c r="N1359" i="25"/>
  <c r="O1359" i="25" s="1"/>
  <c r="N1358" i="25"/>
  <c r="O1358" i="25" s="1"/>
  <c r="H1358" i="25"/>
  <c r="I1358" i="25" s="1"/>
  <c r="N1357" i="25"/>
  <c r="O1357" i="25" s="1"/>
  <c r="H1357" i="25"/>
  <c r="I1357" i="25" s="1"/>
  <c r="N1356" i="25"/>
  <c r="O1356" i="25" s="1"/>
  <c r="N1355" i="25"/>
  <c r="O1355" i="25" s="1"/>
  <c r="N1354" i="25"/>
  <c r="O1354" i="25" s="1"/>
  <c r="N1353" i="25"/>
  <c r="O1353" i="25" s="1"/>
  <c r="N1352" i="25"/>
  <c r="O1352" i="25" s="1"/>
  <c r="N1351" i="25"/>
  <c r="O1351" i="25" s="1"/>
  <c r="H1351" i="25"/>
  <c r="I1351" i="25" s="1"/>
  <c r="N1350" i="25"/>
  <c r="O1350" i="25" s="1"/>
  <c r="N1349" i="25"/>
  <c r="O1349" i="25" s="1"/>
  <c r="N1348" i="25"/>
  <c r="O1348" i="25" s="1"/>
  <c r="N1347" i="25"/>
  <c r="O1347" i="25" s="1"/>
  <c r="N1346" i="25"/>
  <c r="O1346" i="25" s="1"/>
  <c r="N1345" i="25"/>
  <c r="O1345" i="25" s="1"/>
  <c r="N1344" i="25"/>
  <c r="O1344" i="25" s="1"/>
  <c r="H1344" i="25"/>
  <c r="I1344" i="25" s="1"/>
  <c r="N1343" i="25"/>
  <c r="O1343" i="25" s="1"/>
  <c r="N1342" i="25"/>
  <c r="O1342" i="25" s="1"/>
  <c r="N1341" i="25"/>
  <c r="O1341" i="25" s="1"/>
  <c r="H1341" i="25"/>
  <c r="I1341" i="25" s="1"/>
  <c r="N1340" i="25"/>
  <c r="O1340" i="25" s="1"/>
  <c r="N1339" i="25"/>
  <c r="O1339" i="25" s="1"/>
  <c r="N1338" i="25"/>
  <c r="O1338" i="25" s="1"/>
  <c r="N1337" i="25"/>
  <c r="O1337" i="25" s="1"/>
  <c r="N1336" i="25"/>
  <c r="O1336" i="25" s="1"/>
  <c r="H1336" i="25"/>
  <c r="I1336" i="25" s="1"/>
  <c r="N1335" i="25"/>
  <c r="O1335" i="25" s="1"/>
  <c r="H1335" i="25"/>
  <c r="I1335" i="25" s="1"/>
  <c r="N1334" i="25"/>
  <c r="O1334" i="25" s="1"/>
  <c r="H1334" i="25"/>
  <c r="I1334" i="25" s="1"/>
  <c r="N1333" i="25"/>
  <c r="O1333" i="25" s="1"/>
  <c r="N1332" i="25"/>
  <c r="O1332" i="25" s="1"/>
  <c r="N1331" i="25"/>
  <c r="O1331" i="25" s="1"/>
  <c r="N1330" i="25"/>
  <c r="O1330" i="25" s="1"/>
  <c r="N1329" i="25"/>
  <c r="O1329" i="25" s="1"/>
  <c r="H1329" i="25"/>
  <c r="I1329" i="25" s="1"/>
  <c r="N1328" i="25"/>
  <c r="O1328" i="25" s="1"/>
  <c r="H1328" i="25"/>
  <c r="I1328" i="25" s="1"/>
  <c r="N1327" i="25"/>
  <c r="O1327" i="25" s="1"/>
  <c r="N1326" i="25"/>
  <c r="O1326" i="25" s="1"/>
  <c r="N1325" i="25"/>
  <c r="O1325" i="25" s="1"/>
  <c r="N1324" i="25"/>
  <c r="O1324" i="25" s="1"/>
  <c r="N1323" i="25"/>
  <c r="O1323" i="25" s="1"/>
  <c r="N1322" i="25"/>
  <c r="O1322" i="25" s="1"/>
  <c r="N1321" i="25"/>
  <c r="O1321" i="25" s="1"/>
  <c r="N1320" i="25"/>
  <c r="O1320" i="25" s="1"/>
  <c r="N1319" i="25"/>
  <c r="O1319" i="25" s="1"/>
  <c r="N1318" i="25"/>
  <c r="O1318" i="25" s="1"/>
  <c r="H1318" i="25"/>
  <c r="I1318" i="25" s="1"/>
  <c r="N1317" i="25"/>
  <c r="O1317" i="25" s="1"/>
  <c r="N1316" i="25"/>
  <c r="O1316" i="25" s="1"/>
  <c r="N1315" i="25"/>
  <c r="O1315" i="25" s="1"/>
  <c r="N1314" i="25"/>
  <c r="O1314" i="25" s="1"/>
  <c r="H1314" i="25"/>
  <c r="I1314" i="25" s="1"/>
  <c r="N1313" i="25"/>
  <c r="O1313" i="25" s="1"/>
  <c r="K1309" i="25"/>
  <c r="L1309" i="25" s="1"/>
  <c r="K1308" i="25"/>
  <c r="L1308" i="25" s="1"/>
  <c r="K1307" i="25"/>
  <c r="L1307" i="25" s="1"/>
  <c r="K1306" i="25"/>
  <c r="L1306" i="25" s="1"/>
  <c r="K1305" i="25"/>
  <c r="L1305" i="25" s="1"/>
  <c r="K1304" i="25"/>
  <c r="L1304" i="25" s="1"/>
  <c r="K1303" i="25"/>
  <c r="L1303" i="25" s="1"/>
  <c r="K1302" i="25"/>
  <c r="L1302" i="25" s="1"/>
  <c r="K1301" i="25"/>
  <c r="L1301" i="25" s="1"/>
  <c r="K1300" i="25"/>
  <c r="L1300" i="25" s="1"/>
  <c r="K1299" i="25"/>
  <c r="L1299" i="25" s="1"/>
  <c r="K1298" i="25"/>
  <c r="L1298" i="25" s="1"/>
  <c r="N1297" i="25"/>
  <c r="O1297" i="25" s="1"/>
  <c r="K1297" i="25"/>
  <c r="L1297" i="25" s="1"/>
  <c r="N1296" i="25"/>
  <c r="O1296" i="25" s="1"/>
  <c r="K1296" i="25"/>
  <c r="L1296" i="25" s="1"/>
  <c r="K1295" i="25"/>
  <c r="L1295" i="25" s="1"/>
  <c r="K1294" i="25"/>
  <c r="L1294" i="25" s="1"/>
  <c r="K1293" i="25"/>
  <c r="L1293" i="25" s="1"/>
  <c r="K1292" i="25"/>
  <c r="L1292" i="25" s="1"/>
  <c r="K1291" i="25"/>
  <c r="L1291" i="25" s="1"/>
  <c r="K1290" i="25"/>
  <c r="L1290" i="25" s="1"/>
  <c r="K1289" i="25"/>
  <c r="L1289" i="25" s="1"/>
  <c r="K1288" i="25"/>
  <c r="L1288" i="25" s="1"/>
  <c r="K1287" i="25"/>
  <c r="L1287" i="25" s="1"/>
  <c r="K1286" i="25"/>
  <c r="L1286" i="25" s="1"/>
  <c r="K1285" i="25"/>
  <c r="L1285" i="25" s="1"/>
  <c r="K1284" i="25"/>
  <c r="L1284" i="25" s="1"/>
  <c r="K1283" i="25"/>
  <c r="L1283" i="25" s="1"/>
  <c r="K1282" i="25"/>
  <c r="L1282" i="25" s="1"/>
  <c r="K1281" i="25"/>
  <c r="L1281" i="25" s="1"/>
  <c r="K1280" i="25"/>
  <c r="L1280" i="25" s="1"/>
  <c r="K1279" i="25"/>
  <c r="L1279" i="25" s="1"/>
  <c r="K1278" i="25"/>
  <c r="L1278" i="25" s="1"/>
  <c r="K1277" i="25"/>
  <c r="L1277" i="25" s="1"/>
  <c r="K1276" i="25"/>
  <c r="L1276" i="25" s="1"/>
  <c r="K1275" i="25"/>
  <c r="L1275" i="25" s="1"/>
  <c r="K1274" i="25"/>
  <c r="L1274" i="25" s="1"/>
  <c r="K1273" i="25"/>
  <c r="L1273" i="25" s="1"/>
  <c r="K1272" i="25"/>
  <c r="L1272" i="25" s="1"/>
  <c r="K1271" i="25"/>
  <c r="L1271" i="25" s="1"/>
  <c r="K1270" i="25"/>
  <c r="L1270" i="25" s="1"/>
  <c r="K1269" i="25"/>
  <c r="L1269" i="25" s="1"/>
  <c r="K1268" i="25"/>
  <c r="L1268" i="25" s="1"/>
  <c r="N1267" i="25"/>
  <c r="O1267" i="25" s="1"/>
  <c r="K1267" i="25"/>
  <c r="L1267" i="25" s="1"/>
  <c r="N1266" i="25"/>
  <c r="O1266" i="25" s="1"/>
  <c r="K1266" i="25"/>
  <c r="L1266" i="25" s="1"/>
  <c r="N1265" i="25"/>
  <c r="O1265" i="25" s="1"/>
  <c r="K1265" i="25"/>
  <c r="L1265" i="25" s="1"/>
  <c r="N1264" i="25"/>
  <c r="O1264" i="25" s="1"/>
  <c r="K1264" i="25"/>
  <c r="L1264" i="25" s="1"/>
  <c r="N1263" i="25"/>
  <c r="O1263" i="25" s="1"/>
  <c r="K1263" i="25"/>
  <c r="L1263" i="25" s="1"/>
  <c r="N1262" i="25"/>
  <c r="O1262" i="25" s="1"/>
  <c r="K1262" i="25"/>
  <c r="L1262" i="25" s="1"/>
  <c r="N1261" i="25"/>
  <c r="O1261" i="25" s="1"/>
  <c r="K1261" i="25"/>
  <c r="L1261" i="25" s="1"/>
  <c r="H1261" i="25"/>
  <c r="I1261" i="25" s="1"/>
  <c r="K1260" i="25"/>
  <c r="L1260" i="25" s="1"/>
  <c r="N1259" i="25"/>
  <c r="O1259" i="25" s="1"/>
  <c r="K1259" i="25"/>
  <c r="L1259" i="25" s="1"/>
  <c r="H1259" i="25"/>
  <c r="I1259" i="25" s="1"/>
  <c r="N1258" i="25"/>
  <c r="O1258" i="25" s="1"/>
  <c r="K1258" i="25"/>
  <c r="L1258" i="25" s="1"/>
  <c r="N1257" i="25"/>
  <c r="O1257" i="25" s="1"/>
  <c r="K1257" i="25"/>
  <c r="L1257" i="25" s="1"/>
  <c r="H1257" i="25"/>
  <c r="I1257" i="25" s="1"/>
  <c r="N1256" i="25"/>
  <c r="O1256" i="25" s="1"/>
  <c r="K1256" i="25"/>
  <c r="L1256" i="25" s="1"/>
  <c r="H1256" i="25"/>
  <c r="I1256" i="25" s="1"/>
  <c r="N1255" i="25"/>
  <c r="O1255" i="25" s="1"/>
  <c r="K1255" i="25"/>
  <c r="L1255" i="25" s="1"/>
  <c r="H1255" i="25"/>
  <c r="I1255" i="25" s="1"/>
  <c r="K1254" i="25"/>
  <c r="L1254" i="25" s="1"/>
  <c r="N1253" i="25"/>
  <c r="O1253" i="25" s="1"/>
  <c r="K1253" i="25"/>
  <c r="L1253" i="25" s="1"/>
  <c r="H1253" i="25"/>
  <c r="I1253" i="25" s="1"/>
  <c r="K1252" i="25"/>
  <c r="L1252" i="25" s="1"/>
  <c r="N1251" i="25"/>
  <c r="O1251" i="25" s="1"/>
  <c r="K1251" i="25"/>
  <c r="L1251" i="25" s="1"/>
  <c r="N1250" i="25"/>
  <c r="O1250" i="25" s="1"/>
  <c r="K1250" i="25"/>
  <c r="L1250" i="25" s="1"/>
  <c r="H1250" i="25"/>
  <c r="I1250" i="25" s="1"/>
  <c r="N1249" i="25"/>
  <c r="O1249" i="25" s="1"/>
  <c r="K1249" i="25"/>
  <c r="L1249" i="25" s="1"/>
  <c r="N1248" i="25"/>
  <c r="O1248" i="25" s="1"/>
  <c r="K1248" i="25"/>
  <c r="L1248" i="25" s="1"/>
  <c r="H1248" i="25"/>
  <c r="I1248" i="25" s="1"/>
  <c r="N1247" i="25"/>
  <c r="O1247" i="25" s="1"/>
  <c r="K1247" i="25"/>
  <c r="L1247" i="25" s="1"/>
  <c r="N1246" i="25"/>
  <c r="O1246" i="25" s="1"/>
  <c r="K1246" i="25"/>
  <c r="L1246" i="25" s="1"/>
  <c r="H1246" i="25"/>
  <c r="I1246" i="25" s="1"/>
  <c r="N1245" i="25"/>
  <c r="O1245" i="25" s="1"/>
  <c r="K1245" i="25"/>
  <c r="L1245" i="25" s="1"/>
  <c r="N1244" i="25"/>
  <c r="O1244" i="25" s="1"/>
  <c r="K1244" i="25"/>
  <c r="L1244" i="25" s="1"/>
  <c r="H1244" i="25"/>
  <c r="I1244" i="25" s="1"/>
  <c r="N1243" i="25"/>
  <c r="O1243" i="25" s="1"/>
  <c r="K1243" i="25"/>
  <c r="L1243" i="25" s="1"/>
  <c r="N1242" i="25"/>
  <c r="O1242" i="25" s="1"/>
  <c r="K1242" i="25"/>
  <c r="L1242" i="25" s="1"/>
  <c r="N1241" i="25"/>
  <c r="O1241" i="25" s="1"/>
  <c r="K1241" i="25"/>
  <c r="L1241" i="25" s="1"/>
  <c r="N1240" i="25"/>
  <c r="O1240" i="25" s="1"/>
  <c r="K1240" i="25"/>
  <c r="L1240" i="25" s="1"/>
  <c r="H1240" i="25"/>
  <c r="I1240" i="25" s="1"/>
  <c r="N1239" i="25"/>
  <c r="O1239" i="25" s="1"/>
  <c r="K1239" i="25"/>
  <c r="L1239" i="25" s="1"/>
  <c r="H1239" i="25"/>
  <c r="I1239" i="25" s="1"/>
  <c r="K1238" i="25"/>
  <c r="L1238" i="25" s="1"/>
  <c r="N1237" i="25"/>
  <c r="O1237" i="25" s="1"/>
  <c r="K1237" i="25"/>
  <c r="L1237" i="25" s="1"/>
  <c r="H1237" i="25"/>
  <c r="I1237" i="25" s="1"/>
  <c r="N1236" i="25"/>
  <c r="O1236" i="25" s="1"/>
  <c r="K1236" i="25"/>
  <c r="L1236" i="25" s="1"/>
  <c r="H1236" i="25"/>
  <c r="I1236" i="25" s="1"/>
  <c r="N1235" i="25"/>
  <c r="O1235" i="25" s="1"/>
  <c r="K1235" i="25"/>
  <c r="L1235" i="25" s="1"/>
  <c r="H1235" i="25"/>
  <c r="I1235" i="25" s="1"/>
  <c r="N1234" i="25"/>
  <c r="O1234" i="25" s="1"/>
  <c r="K1234" i="25"/>
  <c r="L1234" i="25" s="1"/>
  <c r="H1234" i="25"/>
  <c r="I1234" i="25" s="1"/>
  <c r="N1233" i="25"/>
  <c r="O1233" i="25" s="1"/>
  <c r="K1233" i="25"/>
  <c r="L1233" i="25" s="1"/>
  <c r="H1233" i="25"/>
  <c r="I1233" i="25" s="1"/>
  <c r="K1232" i="25"/>
  <c r="L1232" i="25" s="1"/>
  <c r="K1231" i="25"/>
  <c r="L1231" i="25" s="1"/>
  <c r="H1231" i="25"/>
  <c r="I1231" i="25" s="1"/>
  <c r="N1230" i="25"/>
  <c r="O1230" i="25" s="1"/>
  <c r="K1230" i="25"/>
  <c r="L1230" i="25" s="1"/>
  <c r="H1230" i="25"/>
  <c r="I1230" i="25" s="1"/>
  <c r="N1229" i="25"/>
  <c r="O1229" i="25" s="1"/>
  <c r="K1229" i="25"/>
  <c r="L1229" i="25" s="1"/>
  <c r="H1229" i="25"/>
  <c r="I1229" i="25" s="1"/>
  <c r="L1228" i="25"/>
  <c r="N1227" i="25"/>
  <c r="O1227" i="25" s="1"/>
  <c r="K1227" i="25"/>
  <c r="L1227" i="25" s="1"/>
  <c r="H1227" i="25"/>
  <c r="I1227" i="25" s="1"/>
  <c r="K1226" i="25"/>
  <c r="L1226" i="25" s="1"/>
  <c r="N1225" i="25"/>
  <c r="O1225" i="25" s="1"/>
  <c r="K1225" i="25"/>
  <c r="L1225" i="25" s="1"/>
  <c r="N1224" i="25"/>
  <c r="O1224" i="25" s="1"/>
  <c r="K1224" i="25"/>
  <c r="L1224" i="25" s="1"/>
  <c r="K1223" i="25"/>
  <c r="L1223" i="25" s="1"/>
  <c r="K1222" i="25"/>
  <c r="L1222" i="25" s="1"/>
  <c r="N1221" i="25"/>
  <c r="O1221" i="25" s="1"/>
  <c r="K1221" i="25"/>
  <c r="L1221" i="25" s="1"/>
  <c r="K1220" i="25"/>
  <c r="L1220" i="25" s="1"/>
  <c r="N1219" i="25"/>
  <c r="O1219" i="25" s="1"/>
  <c r="K1219" i="25"/>
  <c r="L1219" i="25" s="1"/>
  <c r="K1218" i="25"/>
  <c r="L1218" i="25" s="1"/>
  <c r="K1217" i="25"/>
  <c r="L1217" i="25" s="1"/>
  <c r="K1216" i="25"/>
  <c r="L1216" i="25" s="1"/>
  <c r="H1216" i="25"/>
  <c r="I1216" i="25" s="1"/>
  <c r="K1215" i="25"/>
  <c r="L1215" i="25" s="1"/>
  <c r="H1215" i="25"/>
  <c r="I1215" i="25" s="1"/>
  <c r="N1214" i="25"/>
  <c r="O1214" i="25" s="1"/>
  <c r="K1214" i="25"/>
  <c r="L1214" i="25" s="1"/>
  <c r="H1214" i="25"/>
  <c r="I1214" i="25" s="1"/>
  <c r="N1213" i="25"/>
  <c r="O1213" i="25" s="1"/>
  <c r="K1213" i="25"/>
  <c r="L1213" i="25" s="1"/>
  <c r="H1213" i="25"/>
  <c r="I1213" i="25" s="1"/>
  <c r="N1212" i="25"/>
  <c r="O1212" i="25" s="1"/>
  <c r="K1212" i="25"/>
  <c r="L1212" i="25" s="1"/>
  <c r="H1212" i="25"/>
  <c r="I1212" i="25" s="1"/>
  <c r="K1211" i="25"/>
  <c r="L1211" i="25" s="1"/>
  <c r="K1210" i="25"/>
  <c r="L1210" i="25" s="1"/>
  <c r="N1209" i="25"/>
  <c r="O1209" i="25" s="1"/>
  <c r="K1209" i="25"/>
  <c r="L1209" i="25" s="1"/>
  <c r="H1209" i="25"/>
  <c r="I1209" i="25" s="1"/>
  <c r="N1208" i="25"/>
  <c r="O1208" i="25" s="1"/>
  <c r="K1208" i="25"/>
  <c r="L1208" i="25" s="1"/>
  <c r="H1208" i="25"/>
  <c r="I1208" i="25" s="1"/>
  <c r="N1207" i="25"/>
  <c r="O1207" i="25" s="1"/>
  <c r="K1207" i="25"/>
  <c r="L1207" i="25" s="1"/>
  <c r="H1207" i="25"/>
  <c r="I1207" i="25" s="1"/>
  <c r="N1206" i="25"/>
  <c r="O1206" i="25" s="1"/>
  <c r="K1206" i="25"/>
  <c r="L1206" i="25" s="1"/>
  <c r="H1206" i="25"/>
  <c r="I1206" i="25" s="1"/>
  <c r="N1205" i="25"/>
  <c r="O1205" i="25" s="1"/>
  <c r="K1205" i="25"/>
  <c r="L1205" i="25" s="1"/>
  <c r="H1205" i="25"/>
  <c r="I1205" i="25" s="1"/>
  <c r="N1204" i="25"/>
  <c r="O1204" i="25" s="1"/>
  <c r="K1204" i="25"/>
  <c r="L1204" i="25" s="1"/>
  <c r="H1204" i="25"/>
  <c r="I1204" i="25" s="1"/>
  <c r="N1203" i="25"/>
  <c r="O1203" i="25" s="1"/>
  <c r="K1203" i="25"/>
  <c r="L1203" i="25" s="1"/>
  <c r="H1203" i="25"/>
  <c r="I1203" i="25" s="1"/>
  <c r="L1199" i="25"/>
  <c r="I1199" i="25"/>
  <c r="O1187" i="25"/>
  <c r="K1187" i="25"/>
  <c r="L1187" i="25" s="1"/>
  <c r="O1186" i="25"/>
  <c r="L1186" i="25"/>
  <c r="O1185" i="25"/>
  <c r="L1185" i="25"/>
  <c r="O1184" i="25"/>
  <c r="K1184" i="25"/>
  <c r="L1184" i="25" s="1"/>
  <c r="O1183" i="25"/>
  <c r="K1183" i="25"/>
  <c r="L1183" i="25" s="1"/>
  <c r="O1182" i="25"/>
  <c r="L1182" i="25"/>
  <c r="I1182" i="25"/>
  <c r="K1181" i="25"/>
  <c r="L1181" i="25" s="1"/>
  <c r="O1180" i="25"/>
  <c r="L1180" i="25"/>
  <c r="I1180" i="25"/>
  <c r="O1179" i="25"/>
  <c r="L1179" i="25"/>
  <c r="I1179" i="25"/>
  <c r="O1178" i="25"/>
  <c r="K1178" i="25"/>
  <c r="L1178" i="25" s="1"/>
  <c r="O1177" i="25"/>
  <c r="K1177" i="25"/>
  <c r="L1177" i="25" s="1"/>
  <c r="I1177" i="25"/>
  <c r="O1176" i="25"/>
  <c r="K1176" i="25"/>
  <c r="L1176" i="25" s="1"/>
  <c r="I1176" i="25"/>
  <c r="K1172" i="25"/>
  <c r="L1172" i="25" s="1"/>
  <c r="K1171" i="25"/>
  <c r="L1171" i="25" s="1"/>
  <c r="K1170" i="25"/>
  <c r="L1170" i="25" s="1"/>
  <c r="L1169" i="25"/>
  <c r="I1169" i="25"/>
  <c r="L1168" i="25"/>
  <c r="I1168" i="25"/>
  <c r="L1167" i="25"/>
  <c r="I1167" i="25"/>
  <c r="I1163" i="25"/>
  <c r="K1159" i="25"/>
  <c r="L1159" i="25" s="1"/>
  <c r="K1158" i="25"/>
  <c r="L1158" i="25" s="1"/>
  <c r="K1157" i="25"/>
  <c r="L1157" i="25" s="1"/>
  <c r="K1156" i="25"/>
  <c r="L1156" i="25" s="1"/>
  <c r="K1155" i="25"/>
  <c r="L1155" i="25" s="1"/>
  <c r="K1154" i="25"/>
  <c r="L1154" i="25" s="1"/>
  <c r="N1153" i="25"/>
  <c r="O1153" i="25" s="1"/>
  <c r="K1153" i="25"/>
  <c r="L1153" i="25" s="1"/>
  <c r="N1152" i="25"/>
  <c r="O1152" i="25" s="1"/>
  <c r="K1152" i="25"/>
  <c r="L1152" i="25" s="1"/>
  <c r="N1151" i="25"/>
  <c r="O1151" i="25" s="1"/>
  <c r="K1151" i="25"/>
  <c r="L1151" i="25" s="1"/>
  <c r="N1150" i="25"/>
  <c r="O1150" i="25" s="1"/>
  <c r="K1150" i="25"/>
  <c r="L1150" i="25" s="1"/>
  <c r="N1149" i="25"/>
  <c r="O1149" i="25" s="1"/>
  <c r="K1149" i="25"/>
  <c r="L1149" i="25" s="1"/>
  <c r="N1148" i="25"/>
  <c r="O1148" i="25" s="1"/>
  <c r="K1148" i="25"/>
  <c r="L1148" i="25" s="1"/>
  <c r="N1147" i="25"/>
  <c r="O1147" i="25" s="1"/>
  <c r="K1147" i="25"/>
  <c r="L1147" i="25" s="1"/>
  <c r="N1146" i="25"/>
  <c r="O1146" i="25" s="1"/>
  <c r="K1146" i="25"/>
  <c r="L1146" i="25" s="1"/>
  <c r="N1145" i="25"/>
  <c r="O1145" i="25" s="1"/>
  <c r="K1145" i="25"/>
  <c r="L1145" i="25" s="1"/>
  <c r="N1144" i="25"/>
  <c r="O1144" i="25" s="1"/>
  <c r="K1144" i="25"/>
  <c r="L1144" i="25" s="1"/>
  <c r="N1143" i="25"/>
  <c r="O1143" i="25" s="1"/>
  <c r="K1143" i="25"/>
  <c r="L1143" i="25" s="1"/>
  <c r="H1143" i="25"/>
  <c r="I1143" i="25" s="1"/>
  <c r="N1142" i="25"/>
  <c r="O1142" i="25" s="1"/>
  <c r="K1142" i="25"/>
  <c r="L1142" i="25" s="1"/>
  <c r="H1142" i="25"/>
  <c r="I1142" i="25" s="1"/>
  <c r="N1141" i="25"/>
  <c r="O1141" i="25" s="1"/>
  <c r="K1141" i="25"/>
  <c r="L1141" i="25" s="1"/>
  <c r="H1141" i="25"/>
  <c r="I1141" i="25" s="1"/>
  <c r="N1140" i="25"/>
  <c r="O1140" i="25" s="1"/>
  <c r="K1140" i="25"/>
  <c r="L1140" i="25" s="1"/>
  <c r="H1140" i="25"/>
  <c r="I1140" i="25" s="1"/>
  <c r="N1139" i="25"/>
  <c r="O1139" i="25" s="1"/>
  <c r="K1139" i="25"/>
  <c r="L1139" i="25" s="1"/>
  <c r="N1138" i="25"/>
  <c r="O1138" i="25" s="1"/>
  <c r="K1138" i="25"/>
  <c r="L1138" i="25" s="1"/>
  <c r="H1138" i="25"/>
  <c r="I1138" i="25" s="1"/>
  <c r="N1137" i="25"/>
  <c r="O1137" i="25" s="1"/>
  <c r="K1137" i="25"/>
  <c r="L1137" i="25" s="1"/>
  <c r="N1136" i="25"/>
  <c r="O1136" i="25" s="1"/>
  <c r="K1136" i="25"/>
  <c r="L1136" i="25" s="1"/>
  <c r="H1136" i="25"/>
  <c r="I1136" i="25" s="1"/>
  <c r="N1135" i="25"/>
  <c r="O1135" i="25" s="1"/>
  <c r="K1135" i="25"/>
  <c r="L1135" i="25" s="1"/>
  <c r="H1135" i="25"/>
  <c r="I1135" i="25" s="1"/>
  <c r="N1134" i="25"/>
  <c r="O1134" i="25" s="1"/>
  <c r="K1134" i="25"/>
  <c r="L1134" i="25" s="1"/>
  <c r="N1133" i="25"/>
  <c r="O1133" i="25" s="1"/>
  <c r="K1133" i="25"/>
  <c r="L1133" i="25" s="1"/>
  <c r="H1133" i="25"/>
  <c r="I1133" i="25" s="1"/>
  <c r="N1132" i="25"/>
  <c r="O1132" i="25" s="1"/>
  <c r="K1132" i="25"/>
  <c r="L1132" i="25" s="1"/>
  <c r="H1132" i="25"/>
  <c r="I1132" i="25" s="1"/>
  <c r="N1131" i="25"/>
  <c r="O1131" i="25" s="1"/>
  <c r="K1131" i="25"/>
  <c r="L1131" i="25" s="1"/>
  <c r="H1131" i="25"/>
  <c r="I1131" i="25" s="1"/>
  <c r="N1130" i="25"/>
  <c r="O1130" i="25" s="1"/>
  <c r="K1130" i="25"/>
  <c r="L1130" i="25" s="1"/>
  <c r="H1130" i="25"/>
  <c r="I1130" i="25" s="1"/>
  <c r="N1129" i="25"/>
  <c r="O1129" i="25" s="1"/>
  <c r="H1129" i="25"/>
  <c r="I1129" i="25" s="1"/>
  <c r="N1128" i="25"/>
  <c r="O1128" i="25" s="1"/>
  <c r="K1128" i="25"/>
  <c r="L1128" i="25" s="1"/>
  <c r="N1127" i="25"/>
  <c r="O1127" i="25" s="1"/>
  <c r="K1127" i="25"/>
  <c r="L1127" i="25" s="1"/>
  <c r="N1126" i="25"/>
  <c r="O1126" i="25" s="1"/>
  <c r="K1126" i="25"/>
  <c r="L1126" i="25" s="1"/>
  <c r="N1125" i="25"/>
  <c r="O1125" i="25" s="1"/>
  <c r="K1125" i="25"/>
  <c r="L1125" i="25" s="1"/>
  <c r="N1124" i="25"/>
  <c r="O1124" i="25" s="1"/>
  <c r="K1124" i="25"/>
  <c r="L1124" i="25" s="1"/>
  <c r="N1123" i="25"/>
  <c r="O1123" i="25" s="1"/>
  <c r="K1123" i="25"/>
  <c r="L1123" i="25" s="1"/>
  <c r="H1123" i="25"/>
  <c r="I1123" i="25" s="1"/>
  <c r="N1122" i="25"/>
  <c r="O1122" i="25" s="1"/>
  <c r="K1122" i="25"/>
  <c r="L1122" i="25" s="1"/>
  <c r="H1122" i="25"/>
  <c r="I1122" i="25" s="1"/>
  <c r="N1121" i="25"/>
  <c r="O1121" i="25" s="1"/>
  <c r="K1121" i="25"/>
  <c r="L1121" i="25" s="1"/>
  <c r="H1121" i="25"/>
  <c r="I1121" i="25" s="1"/>
  <c r="N1120" i="25"/>
  <c r="O1120" i="25" s="1"/>
  <c r="K1120" i="25"/>
  <c r="L1120" i="25" s="1"/>
  <c r="H1120" i="25"/>
  <c r="I1120" i="25" s="1"/>
  <c r="N1119" i="25"/>
  <c r="O1119" i="25" s="1"/>
  <c r="N1118" i="25"/>
  <c r="O1118" i="25" s="1"/>
  <c r="N1117" i="25"/>
  <c r="O1117" i="25" s="1"/>
  <c r="H1117" i="25"/>
  <c r="I1117" i="25" s="1"/>
  <c r="N1116" i="25"/>
  <c r="O1116" i="25" s="1"/>
  <c r="H1116" i="25"/>
  <c r="I1116" i="25" s="1"/>
  <c r="N1115" i="25"/>
  <c r="O1115" i="25" s="1"/>
  <c r="N1114" i="25"/>
  <c r="O1114" i="25" s="1"/>
  <c r="H1114" i="25"/>
  <c r="I1114" i="25" s="1"/>
  <c r="N1113" i="25"/>
  <c r="O1113" i="25" s="1"/>
  <c r="N1112" i="25"/>
  <c r="O1112" i="25" s="1"/>
  <c r="N1111" i="25"/>
  <c r="O1111" i="25" s="1"/>
  <c r="K1111" i="25"/>
  <c r="L1111" i="25" s="1"/>
  <c r="H1111" i="25"/>
  <c r="I1111" i="25" s="1"/>
  <c r="N1110" i="25"/>
  <c r="O1110" i="25" s="1"/>
  <c r="K1110" i="25"/>
  <c r="L1110" i="25" s="1"/>
  <c r="H1110" i="25"/>
  <c r="I1110" i="25" s="1"/>
  <c r="N1109" i="25"/>
  <c r="O1109" i="25" s="1"/>
  <c r="K1109" i="25"/>
  <c r="L1109" i="25" s="1"/>
  <c r="H1109" i="25"/>
  <c r="I1109" i="25" s="1"/>
  <c r="N1108" i="25"/>
  <c r="O1108" i="25" s="1"/>
  <c r="K1108" i="25"/>
  <c r="L1108" i="25" s="1"/>
  <c r="H1108" i="25"/>
  <c r="I1108" i="25" s="1"/>
  <c r="N1107" i="25"/>
  <c r="O1107" i="25" s="1"/>
  <c r="K1107" i="25"/>
  <c r="L1107" i="25" s="1"/>
  <c r="H1107" i="25"/>
  <c r="I1107" i="25" s="1"/>
  <c r="N1106" i="25"/>
  <c r="O1106" i="25" s="1"/>
  <c r="K1106" i="25"/>
  <c r="L1106" i="25" s="1"/>
  <c r="H1106" i="25"/>
  <c r="I1106" i="25" s="1"/>
  <c r="N1105" i="25"/>
  <c r="O1105" i="25" s="1"/>
  <c r="K1105" i="25"/>
  <c r="L1105" i="25" s="1"/>
  <c r="H1105" i="25"/>
  <c r="I1105" i="25" s="1"/>
  <c r="N1104" i="25"/>
  <c r="O1104" i="25" s="1"/>
  <c r="K1104" i="25"/>
  <c r="L1104" i="25" s="1"/>
  <c r="H1104" i="25"/>
  <c r="I1104" i="25" s="1"/>
  <c r="N1103" i="25"/>
  <c r="O1103" i="25" s="1"/>
  <c r="K1103" i="25"/>
  <c r="L1103" i="25" s="1"/>
  <c r="H1103" i="25"/>
  <c r="I1103" i="25" s="1"/>
  <c r="N1102" i="25"/>
  <c r="O1102" i="25" s="1"/>
  <c r="K1102" i="25"/>
  <c r="L1102" i="25" s="1"/>
  <c r="H1102" i="25"/>
  <c r="I1102" i="25" s="1"/>
  <c r="N1098" i="25"/>
  <c r="O1098" i="25" s="1"/>
  <c r="N1097" i="25"/>
  <c r="O1097" i="25" s="1"/>
  <c r="N1096" i="25"/>
  <c r="O1096" i="25" s="1"/>
  <c r="K1096" i="25"/>
  <c r="L1096" i="25" s="1"/>
  <c r="H1096" i="25"/>
  <c r="I1096" i="25" s="1"/>
  <c r="N1095" i="25"/>
  <c r="O1095" i="25" s="1"/>
  <c r="N1094" i="25"/>
  <c r="O1094" i="25" s="1"/>
  <c r="N1093" i="25"/>
  <c r="O1093" i="25" s="1"/>
  <c r="N1092" i="25"/>
  <c r="O1092" i="25" s="1"/>
  <c r="N1091" i="25"/>
  <c r="O1091" i="25" s="1"/>
  <c r="N1090" i="25"/>
  <c r="O1090" i="25" s="1"/>
  <c r="N1089" i="25"/>
  <c r="O1089" i="25" s="1"/>
  <c r="N1088" i="25"/>
  <c r="O1088" i="25" s="1"/>
  <c r="K1088" i="25"/>
  <c r="L1088" i="25" s="1"/>
  <c r="N1087" i="25"/>
  <c r="O1087" i="25" s="1"/>
  <c r="H1087" i="25"/>
  <c r="I1087" i="25" s="1"/>
  <c r="N1086" i="25"/>
  <c r="O1086" i="25" s="1"/>
  <c r="H1086" i="25"/>
  <c r="I1086" i="25" s="1"/>
  <c r="N1085" i="25"/>
  <c r="O1085" i="25" s="1"/>
  <c r="N1084" i="25"/>
  <c r="O1084" i="25" s="1"/>
  <c r="N1083" i="25"/>
  <c r="O1083" i="25" s="1"/>
  <c r="N1082" i="25"/>
  <c r="O1082" i="25" s="1"/>
  <c r="N1081" i="25"/>
  <c r="O1081" i="25" s="1"/>
  <c r="N1080" i="25"/>
  <c r="O1080" i="25" s="1"/>
  <c r="N1079" i="25"/>
  <c r="O1079" i="25" s="1"/>
  <c r="K1079" i="25"/>
  <c r="L1079" i="25" s="1"/>
  <c r="H1079" i="25"/>
  <c r="I1079" i="25" s="1"/>
  <c r="N1078" i="25"/>
  <c r="O1078" i="25" s="1"/>
  <c r="K1078" i="25"/>
  <c r="L1078" i="25" s="1"/>
  <c r="H1078" i="25"/>
  <c r="I1078" i="25" s="1"/>
  <c r="N1077" i="25"/>
  <c r="O1077" i="25" s="1"/>
  <c r="K1077" i="25"/>
  <c r="L1077" i="25" s="1"/>
  <c r="H1077" i="25"/>
  <c r="I1077" i="25" s="1"/>
  <c r="N1076" i="25"/>
  <c r="O1076" i="25" s="1"/>
  <c r="H1076" i="25"/>
  <c r="I1076" i="25" s="1"/>
  <c r="N1075" i="25"/>
  <c r="O1075" i="25" s="1"/>
  <c r="K1075" i="25"/>
  <c r="L1075" i="25" s="1"/>
  <c r="N1074" i="25"/>
  <c r="O1074" i="25" s="1"/>
  <c r="K1074" i="25"/>
  <c r="L1074" i="25" s="1"/>
  <c r="N1073" i="25"/>
  <c r="O1073" i="25" s="1"/>
  <c r="K1073" i="25"/>
  <c r="L1073" i="25" s="1"/>
  <c r="N1072" i="25"/>
  <c r="O1072" i="25" s="1"/>
  <c r="K1072" i="25"/>
  <c r="L1072" i="25" s="1"/>
  <c r="N1071" i="25"/>
  <c r="O1071" i="25" s="1"/>
  <c r="K1071" i="25"/>
  <c r="L1071" i="25" s="1"/>
  <c r="N1070" i="25"/>
  <c r="O1070" i="25" s="1"/>
  <c r="K1070" i="25"/>
  <c r="L1070" i="25" s="1"/>
  <c r="H1070" i="25"/>
  <c r="I1070" i="25" s="1"/>
  <c r="N1069" i="25"/>
  <c r="O1069" i="25" s="1"/>
  <c r="K1069" i="25"/>
  <c r="L1069" i="25" s="1"/>
  <c r="H1069" i="25"/>
  <c r="I1069" i="25" s="1"/>
  <c r="N1068" i="25"/>
  <c r="O1068" i="25" s="1"/>
  <c r="K1068" i="25"/>
  <c r="L1068" i="25" s="1"/>
  <c r="H1068" i="25"/>
  <c r="I1068" i="25" s="1"/>
  <c r="N1067" i="25"/>
  <c r="O1067" i="25" s="1"/>
  <c r="K1067" i="25"/>
  <c r="L1067" i="25" s="1"/>
  <c r="N1066" i="25"/>
  <c r="O1066" i="25" s="1"/>
  <c r="N1065" i="25"/>
  <c r="O1065" i="25" s="1"/>
  <c r="N1064" i="25"/>
  <c r="O1064" i="25" s="1"/>
  <c r="N1063" i="25"/>
  <c r="O1063" i="25" s="1"/>
  <c r="K1063" i="25"/>
  <c r="L1063" i="25" s="1"/>
  <c r="N1062" i="25"/>
  <c r="O1062" i="25" s="1"/>
  <c r="N1061" i="25"/>
  <c r="O1061" i="25" s="1"/>
  <c r="N1060" i="25"/>
  <c r="O1060" i="25" s="1"/>
  <c r="K1060" i="25"/>
  <c r="L1060" i="25" s="1"/>
  <c r="N1059" i="25"/>
  <c r="O1059" i="25" s="1"/>
  <c r="K1059" i="25"/>
  <c r="L1059" i="25" s="1"/>
  <c r="N1058" i="25"/>
  <c r="O1058" i="25" s="1"/>
  <c r="N1057" i="25"/>
  <c r="O1057" i="25" s="1"/>
  <c r="K1057" i="25"/>
  <c r="L1057" i="25" s="1"/>
  <c r="H1057" i="25"/>
  <c r="I1057" i="25" s="1"/>
  <c r="N1056" i="25"/>
  <c r="O1056" i="25" s="1"/>
  <c r="K1056" i="25"/>
  <c r="L1056" i="25" s="1"/>
  <c r="N1055" i="25"/>
  <c r="O1055" i="25" s="1"/>
  <c r="K1055" i="25"/>
  <c r="L1055" i="25" s="1"/>
  <c r="H1055" i="25"/>
  <c r="I1055" i="25" s="1"/>
  <c r="N1054" i="25"/>
  <c r="O1054" i="25" s="1"/>
  <c r="K1054" i="25"/>
  <c r="L1054" i="25" s="1"/>
  <c r="N1053" i="25"/>
  <c r="O1053" i="25" s="1"/>
  <c r="K1053" i="25"/>
  <c r="L1053" i="25" s="1"/>
  <c r="N1052" i="25"/>
  <c r="O1052" i="25" s="1"/>
  <c r="K1052" i="25"/>
  <c r="L1052" i="25" s="1"/>
  <c r="H1052" i="25"/>
  <c r="I1052" i="25" s="1"/>
  <c r="N1051" i="25"/>
  <c r="O1051" i="25" s="1"/>
  <c r="K1051" i="25"/>
  <c r="L1051" i="25" s="1"/>
  <c r="H1051" i="25"/>
  <c r="I1051" i="25" s="1"/>
  <c r="N1050" i="25"/>
  <c r="O1050" i="25" s="1"/>
  <c r="K1050" i="25"/>
  <c r="L1050" i="25" s="1"/>
  <c r="H1050" i="25"/>
  <c r="I1050" i="25" s="1"/>
  <c r="N1049" i="25"/>
  <c r="O1049" i="25" s="1"/>
  <c r="K1049" i="25"/>
  <c r="L1049" i="25" s="1"/>
  <c r="H1049" i="25"/>
  <c r="I1049" i="25" s="1"/>
  <c r="N1048" i="25"/>
  <c r="O1048" i="25" s="1"/>
  <c r="K1048" i="25"/>
  <c r="L1048" i="25" s="1"/>
  <c r="H1048" i="25"/>
  <c r="I1048" i="25" s="1"/>
  <c r="N1047" i="25"/>
  <c r="O1047" i="25" s="1"/>
  <c r="K1047" i="25"/>
  <c r="L1047" i="25" s="1"/>
  <c r="H1047" i="25"/>
  <c r="I1047" i="25" s="1"/>
  <c r="N1046" i="25"/>
  <c r="O1046" i="25" s="1"/>
  <c r="K1046" i="25"/>
  <c r="L1046" i="25" s="1"/>
  <c r="H1046" i="25"/>
  <c r="I1046" i="25" s="1"/>
  <c r="N1045" i="25"/>
  <c r="O1045" i="25" s="1"/>
  <c r="K1045" i="25"/>
  <c r="L1045" i="25" s="1"/>
  <c r="H1045" i="25"/>
  <c r="I1045" i="25" s="1"/>
  <c r="N1044" i="25"/>
  <c r="O1044" i="25" s="1"/>
  <c r="K1044" i="25"/>
  <c r="L1044" i="25" s="1"/>
  <c r="H1044" i="25"/>
  <c r="I1044" i="25" s="1"/>
  <c r="N1043" i="25"/>
  <c r="O1043" i="25" s="1"/>
  <c r="K1043" i="25"/>
  <c r="L1043" i="25" s="1"/>
  <c r="H1043" i="25"/>
  <c r="I1043" i="25" s="1"/>
  <c r="H1039" i="25"/>
  <c r="I1039" i="25" s="1"/>
  <c r="H1038" i="25"/>
  <c r="I1038" i="25" s="1"/>
  <c r="H1037" i="25"/>
  <c r="I1037" i="25" s="1"/>
  <c r="H1036" i="25"/>
  <c r="I1036" i="25" s="1"/>
  <c r="H1035" i="25"/>
  <c r="I1035" i="25" s="1"/>
  <c r="H1034" i="25"/>
  <c r="I1034" i="25" s="1"/>
  <c r="H1033" i="25"/>
  <c r="I1033" i="25" s="1"/>
  <c r="H1032" i="25"/>
  <c r="I1032" i="25" s="1"/>
  <c r="H1031" i="25"/>
  <c r="I1031" i="25" s="1"/>
  <c r="H1030" i="25"/>
  <c r="I1030" i="25" s="1"/>
  <c r="H1029" i="25"/>
  <c r="I1029" i="25" s="1"/>
  <c r="H1028" i="25"/>
  <c r="I1028" i="25" s="1"/>
  <c r="H1027" i="25"/>
  <c r="I1027" i="25" s="1"/>
  <c r="H1026" i="25"/>
  <c r="I1026" i="25" s="1"/>
  <c r="H1025" i="25"/>
  <c r="I1025" i="25" s="1"/>
  <c r="H1024" i="25"/>
  <c r="I1024" i="25" s="1"/>
  <c r="H1023" i="25"/>
  <c r="I1023" i="25" s="1"/>
  <c r="H1022" i="25"/>
  <c r="I1022" i="25" s="1"/>
  <c r="H1021" i="25"/>
  <c r="I1021" i="25" s="1"/>
  <c r="H1020" i="25"/>
  <c r="I1020" i="25" s="1"/>
  <c r="H1019" i="25"/>
  <c r="I1019" i="25" s="1"/>
  <c r="H1018" i="25"/>
  <c r="I1018" i="25" s="1"/>
  <c r="H1017" i="25"/>
  <c r="I1017" i="25" s="1"/>
  <c r="H1016" i="25"/>
  <c r="I1016" i="25" s="1"/>
  <c r="H1015" i="25"/>
  <c r="I1015" i="25" s="1"/>
  <c r="H1014" i="25"/>
  <c r="I1014" i="25" s="1"/>
  <c r="H1013" i="25"/>
  <c r="I1013" i="25" s="1"/>
  <c r="H1012" i="25"/>
  <c r="I1012" i="25" s="1"/>
  <c r="H1011" i="25"/>
  <c r="I1011" i="25" s="1"/>
  <c r="H1010" i="25"/>
  <c r="I1010" i="25" s="1"/>
  <c r="H1009" i="25"/>
  <c r="I1009" i="25" s="1"/>
  <c r="H1008" i="25"/>
  <c r="I1008" i="25" s="1"/>
  <c r="H1007" i="25"/>
  <c r="I1007" i="25" s="1"/>
  <c r="H1006" i="25"/>
  <c r="I1006" i="25" s="1"/>
  <c r="H1005" i="25"/>
  <c r="I1005" i="25" s="1"/>
  <c r="H1004" i="25"/>
  <c r="I1004" i="25" s="1"/>
  <c r="H1003" i="25"/>
  <c r="I1003" i="25" s="1"/>
  <c r="H1002" i="25"/>
  <c r="I1002" i="25" s="1"/>
  <c r="H1001" i="25"/>
  <c r="I1001" i="25" s="1"/>
  <c r="H1000" i="25"/>
  <c r="I1000" i="25" s="1"/>
  <c r="H999" i="25"/>
  <c r="I999" i="25" s="1"/>
  <c r="H998" i="25"/>
  <c r="I998" i="25" s="1"/>
  <c r="H997" i="25"/>
  <c r="I997" i="25" s="1"/>
  <c r="H996" i="25"/>
  <c r="I996" i="25" s="1"/>
  <c r="H995" i="25"/>
  <c r="I995" i="25" s="1"/>
  <c r="H994" i="25"/>
  <c r="I994" i="25" s="1"/>
  <c r="H993" i="25"/>
  <c r="I993" i="25" s="1"/>
  <c r="H992" i="25"/>
  <c r="I992" i="25" s="1"/>
  <c r="H991" i="25"/>
  <c r="I991" i="25" s="1"/>
  <c r="H987" i="25"/>
  <c r="I987" i="25" s="1"/>
  <c r="H986" i="25"/>
  <c r="I986" i="25" s="1"/>
  <c r="H985" i="25"/>
  <c r="I985" i="25" s="1"/>
  <c r="H984" i="25"/>
  <c r="I984" i="25" s="1"/>
  <c r="H983" i="25"/>
  <c r="I983" i="25" s="1"/>
  <c r="H982" i="25"/>
  <c r="I982" i="25" s="1"/>
  <c r="H981" i="25"/>
  <c r="I981" i="25" s="1"/>
  <c r="H980" i="25"/>
  <c r="I980" i="25" s="1"/>
  <c r="K979" i="25"/>
  <c r="L979" i="25" s="1"/>
  <c r="K978" i="25"/>
  <c r="L978" i="25" s="1"/>
  <c r="K977" i="25"/>
  <c r="L977" i="25" s="1"/>
  <c r="H977" i="25"/>
  <c r="I977" i="25" s="1"/>
  <c r="K976" i="25"/>
  <c r="L976" i="25" s="1"/>
  <c r="H976" i="25"/>
  <c r="I976" i="25" s="1"/>
  <c r="K975" i="25"/>
  <c r="L975" i="25" s="1"/>
  <c r="H975" i="25"/>
  <c r="I975" i="25" s="1"/>
  <c r="K974" i="25"/>
  <c r="L974" i="25" s="1"/>
  <c r="H974" i="25"/>
  <c r="I974" i="25" s="1"/>
  <c r="K973" i="25"/>
  <c r="L973" i="25" s="1"/>
  <c r="H973" i="25"/>
  <c r="I973" i="25" s="1"/>
  <c r="K972" i="25"/>
  <c r="L972" i="25" s="1"/>
  <c r="H972" i="25"/>
  <c r="I972" i="25" s="1"/>
  <c r="K971" i="25"/>
  <c r="L971" i="25" s="1"/>
  <c r="H971" i="25"/>
  <c r="I971" i="25" s="1"/>
  <c r="K970" i="25"/>
  <c r="L970" i="25" s="1"/>
  <c r="H970" i="25"/>
  <c r="I970" i="25" s="1"/>
  <c r="K969" i="25"/>
  <c r="L969" i="25" s="1"/>
  <c r="H969" i="25"/>
  <c r="I969" i="25" s="1"/>
  <c r="K968" i="25"/>
  <c r="L968" i="25" s="1"/>
  <c r="H968" i="25"/>
  <c r="I968" i="25" s="1"/>
  <c r="K967" i="25"/>
  <c r="L967" i="25" s="1"/>
  <c r="H967" i="25"/>
  <c r="I967" i="25" s="1"/>
  <c r="K966" i="25"/>
  <c r="L966" i="25" s="1"/>
  <c r="H966" i="25"/>
  <c r="I966" i="25" s="1"/>
  <c r="K965" i="25"/>
  <c r="L965" i="25" s="1"/>
  <c r="H965" i="25"/>
  <c r="I965" i="25" s="1"/>
  <c r="K964" i="25"/>
  <c r="L964" i="25" s="1"/>
  <c r="H964" i="25"/>
  <c r="I964" i="25" s="1"/>
  <c r="K963" i="25"/>
  <c r="L963" i="25" s="1"/>
  <c r="H963" i="25"/>
  <c r="I963" i="25" s="1"/>
  <c r="L959" i="25"/>
  <c r="I959" i="25"/>
  <c r="L958" i="25"/>
  <c r="I958" i="25"/>
  <c r="L957" i="25"/>
  <c r="I957" i="25"/>
  <c r="L956" i="25"/>
  <c r="I956" i="25"/>
  <c r="L955" i="25"/>
  <c r="I955" i="25"/>
  <c r="L954" i="25"/>
  <c r="I954" i="25"/>
  <c r="L953" i="25"/>
  <c r="I953" i="25"/>
  <c r="L952" i="25"/>
  <c r="I952" i="25"/>
  <c r="L951" i="25"/>
  <c r="I951" i="25"/>
  <c r="L950" i="25"/>
  <c r="I950" i="25"/>
  <c r="O949" i="25"/>
  <c r="L949" i="25"/>
  <c r="I949" i="25"/>
  <c r="O948" i="25"/>
  <c r="L948" i="25"/>
  <c r="I948" i="25"/>
  <c r="O947" i="25"/>
  <c r="L947" i="25"/>
  <c r="I947" i="25"/>
  <c r="O946" i="25"/>
  <c r="L946" i="25"/>
  <c r="I946" i="25"/>
  <c r="R942" i="25"/>
  <c r="O942" i="25"/>
  <c r="K942" i="25"/>
  <c r="L942" i="25" s="1"/>
  <c r="I942" i="25"/>
  <c r="R941" i="25"/>
  <c r="O941" i="25"/>
  <c r="K941" i="25"/>
  <c r="L941" i="25" s="1"/>
  <c r="I941" i="25"/>
  <c r="R940" i="25"/>
  <c r="O940" i="25"/>
  <c r="K940" i="25"/>
  <c r="L940" i="25" s="1"/>
  <c r="I940" i="25"/>
  <c r="R939" i="25"/>
  <c r="O939" i="25"/>
  <c r="K939" i="25"/>
  <c r="L939" i="25" s="1"/>
  <c r="I939" i="25"/>
  <c r="R938" i="25"/>
  <c r="O938" i="25"/>
  <c r="K938" i="25"/>
  <c r="L938" i="25" s="1"/>
  <c r="I938" i="25"/>
  <c r="R937" i="25"/>
  <c r="O937" i="25"/>
  <c r="K937" i="25"/>
  <c r="L937" i="25" s="1"/>
  <c r="I937" i="25"/>
  <c r="R936" i="25"/>
  <c r="O936" i="25"/>
  <c r="K936" i="25"/>
  <c r="L936" i="25" s="1"/>
  <c r="I936" i="25"/>
  <c r="R935" i="25"/>
  <c r="O935" i="25"/>
  <c r="K935" i="25"/>
  <c r="L935" i="25" s="1"/>
  <c r="I935" i="25"/>
  <c r="R934" i="25"/>
  <c r="O934" i="25"/>
  <c r="K934" i="25"/>
  <c r="L934" i="25" s="1"/>
  <c r="I934" i="25"/>
  <c r="R933" i="25"/>
  <c r="O933" i="25"/>
  <c r="K933" i="25"/>
  <c r="L933" i="25" s="1"/>
  <c r="I933" i="25"/>
  <c r="R932" i="25"/>
  <c r="O932" i="25"/>
  <c r="K932" i="25"/>
  <c r="L932" i="25" s="1"/>
  <c r="I932" i="25"/>
  <c r="R931" i="25"/>
  <c r="O931" i="25"/>
  <c r="K931" i="25"/>
  <c r="L931" i="25" s="1"/>
  <c r="I931" i="25"/>
  <c r="R930" i="25"/>
  <c r="O930" i="25"/>
  <c r="K930" i="25"/>
  <c r="L930" i="25" s="1"/>
  <c r="I930" i="25"/>
  <c r="R929" i="25"/>
  <c r="O929" i="25"/>
  <c r="K929" i="25"/>
  <c r="L929" i="25" s="1"/>
  <c r="I929" i="25"/>
  <c r="O925" i="25"/>
  <c r="I925" i="25"/>
  <c r="N924" i="25"/>
  <c r="O924" i="25" s="1"/>
  <c r="H924" i="25"/>
  <c r="I924" i="25" s="1"/>
  <c r="N923" i="25"/>
  <c r="O923" i="25" s="1"/>
  <c r="H923" i="25"/>
  <c r="I923" i="25" s="1"/>
  <c r="N922" i="25"/>
  <c r="O922" i="25" s="1"/>
  <c r="H922" i="25"/>
  <c r="I922" i="25" s="1"/>
  <c r="O921" i="25"/>
  <c r="L921" i="25"/>
  <c r="I921" i="25"/>
  <c r="Q917" i="25"/>
  <c r="R917" i="25" s="1"/>
  <c r="K917" i="25"/>
  <c r="L917" i="25" s="1"/>
  <c r="Q916" i="25"/>
  <c r="R916" i="25" s="1"/>
  <c r="K916" i="25"/>
  <c r="L916" i="25" s="1"/>
  <c r="Q915" i="25"/>
  <c r="R915" i="25" s="1"/>
  <c r="K915" i="25"/>
  <c r="L915" i="25" s="1"/>
  <c r="H915" i="25"/>
  <c r="I915" i="25" s="1"/>
  <c r="Q914" i="25"/>
  <c r="R914" i="25" s="1"/>
  <c r="N914" i="25"/>
  <c r="O914" i="25" s="1"/>
  <c r="K914" i="25"/>
  <c r="L914" i="25" s="1"/>
  <c r="Q913" i="25"/>
  <c r="R913" i="25" s="1"/>
  <c r="N913" i="25"/>
  <c r="O913" i="25" s="1"/>
  <c r="K913" i="25"/>
  <c r="L913" i="25" s="1"/>
  <c r="Q912" i="25"/>
  <c r="R912" i="25" s="1"/>
  <c r="N912" i="25"/>
  <c r="O912" i="25" s="1"/>
  <c r="K912" i="25"/>
  <c r="L912" i="25" s="1"/>
  <c r="Q911" i="25"/>
  <c r="R911" i="25" s="1"/>
  <c r="N911" i="25"/>
  <c r="O911" i="25" s="1"/>
  <c r="K911" i="25"/>
  <c r="L911" i="25" s="1"/>
  <c r="Q910" i="25"/>
  <c r="R910" i="25" s="1"/>
  <c r="N910" i="25"/>
  <c r="O910" i="25" s="1"/>
  <c r="K910" i="25"/>
  <c r="L910" i="25" s="1"/>
  <c r="Q909" i="25"/>
  <c r="R909" i="25" s="1"/>
  <c r="N909" i="25"/>
  <c r="O909" i="25" s="1"/>
  <c r="K909" i="25"/>
  <c r="L909" i="25" s="1"/>
  <c r="Q908" i="25"/>
  <c r="R908" i="25" s="1"/>
  <c r="N908" i="25"/>
  <c r="O908" i="25" s="1"/>
  <c r="K908" i="25"/>
  <c r="L908" i="25" s="1"/>
  <c r="Q907" i="25"/>
  <c r="R907" i="25" s="1"/>
  <c r="K907" i="25"/>
  <c r="L907" i="25" s="1"/>
  <c r="Q906" i="25"/>
  <c r="R906" i="25" s="1"/>
  <c r="K906" i="25"/>
  <c r="L906" i="25" s="1"/>
  <c r="Q905" i="25"/>
  <c r="R905" i="25" s="1"/>
  <c r="K905" i="25"/>
  <c r="L905" i="25" s="1"/>
  <c r="H905" i="25"/>
  <c r="I905" i="25" s="1"/>
  <c r="Q904" i="25"/>
  <c r="R904" i="25" s="1"/>
  <c r="K904" i="25"/>
  <c r="L904" i="25" s="1"/>
  <c r="Q903" i="25"/>
  <c r="R903" i="25" s="1"/>
  <c r="K903" i="25"/>
  <c r="L903" i="25" s="1"/>
  <c r="Q902" i="25"/>
  <c r="R902" i="25" s="1"/>
  <c r="K902" i="25"/>
  <c r="L902" i="25" s="1"/>
  <c r="H902" i="25"/>
  <c r="I902" i="25" s="1"/>
  <c r="Q901" i="25"/>
  <c r="R901" i="25" s="1"/>
  <c r="K901" i="25"/>
  <c r="L901" i="25" s="1"/>
  <c r="Q900" i="25"/>
  <c r="R900" i="25" s="1"/>
  <c r="K900" i="25"/>
  <c r="L900" i="25" s="1"/>
  <c r="Q899" i="25"/>
  <c r="R899" i="25" s="1"/>
  <c r="K899" i="25"/>
  <c r="L899" i="25" s="1"/>
  <c r="Q898" i="25"/>
  <c r="R898" i="25" s="1"/>
  <c r="K898" i="25"/>
  <c r="L898" i="25" s="1"/>
  <c r="Q897" i="25"/>
  <c r="R897" i="25" s="1"/>
  <c r="K897" i="25"/>
  <c r="L897" i="25" s="1"/>
  <c r="Q896" i="25"/>
  <c r="R896" i="25" s="1"/>
  <c r="K896" i="25"/>
  <c r="L896" i="25" s="1"/>
  <c r="T892" i="25"/>
  <c r="U892" i="25" s="1"/>
  <c r="Q892" i="25"/>
  <c r="R892" i="25" s="1"/>
  <c r="Q891" i="25"/>
  <c r="R891" i="25" s="1"/>
  <c r="Q890" i="25"/>
  <c r="R890" i="25" s="1"/>
  <c r="Q889" i="25"/>
  <c r="R889" i="25" s="1"/>
  <c r="Q888" i="25"/>
  <c r="R888" i="25" s="1"/>
  <c r="Q887" i="25"/>
  <c r="R887" i="25" s="1"/>
  <c r="K887" i="25"/>
  <c r="L887" i="25" s="1"/>
  <c r="Q886" i="25"/>
  <c r="R886" i="25" s="1"/>
  <c r="H886" i="25"/>
  <c r="I886" i="25" s="1"/>
  <c r="Q885" i="25"/>
  <c r="R885" i="25" s="1"/>
  <c r="N885" i="25"/>
  <c r="O885" i="25" s="1"/>
  <c r="Q884" i="25"/>
  <c r="R884" i="25" s="1"/>
  <c r="Q883" i="25"/>
  <c r="R883" i="25" s="1"/>
  <c r="Q882" i="25"/>
  <c r="R882" i="25" s="1"/>
  <c r="Q881" i="25"/>
  <c r="R881" i="25" s="1"/>
  <c r="Q880" i="25"/>
  <c r="R880" i="25" s="1"/>
  <c r="Q879" i="25"/>
  <c r="R879" i="25" s="1"/>
  <c r="Q878" i="25"/>
  <c r="R878" i="25" s="1"/>
  <c r="L874" i="25"/>
  <c r="H874" i="25"/>
  <c r="I874" i="25" s="1"/>
  <c r="L873" i="25"/>
  <c r="H873" i="25"/>
  <c r="I873" i="25" s="1"/>
  <c r="L872" i="25"/>
  <c r="I872" i="25"/>
  <c r="L871" i="25"/>
  <c r="H871" i="25"/>
  <c r="I871" i="25" s="1"/>
  <c r="N870" i="25"/>
  <c r="O870" i="25" s="1"/>
  <c r="L870" i="25"/>
  <c r="H870" i="25"/>
  <c r="I870" i="25" s="1"/>
  <c r="N866" i="25"/>
  <c r="O866" i="25" s="1"/>
  <c r="N865" i="25"/>
  <c r="O865" i="25" s="1"/>
  <c r="N864" i="25"/>
  <c r="O864" i="25" s="1"/>
  <c r="N863" i="25"/>
  <c r="O863" i="25" s="1"/>
  <c r="N862" i="25"/>
  <c r="O862" i="25" s="1"/>
  <c r="N861" i="25"/>
  <c r="O861" i="25" s="1"/>
  <c r="N860" i="25"/>
  <c r="O860" i="25" s="1"/>
  <c r="N859" i="25"/>
  <c r="O859" i="25" s="1"/>
  <c r="N858" i="25"/>
  <c r="O858" i="25" s="1"/>
  <c r="K858" i="25"/>
  <c r="L858" i="25" s="1"/>
  <c r="N857" i="25"/>
  <c r="O857" i="25" s="1"/>
  <c r="K857" i="25"/>
  <c r="L857" i="25" s="1"/>
  <c r="N856" i="25"/>
  <c r="O856" i="25" s="1"/>
  <c r="K856" i="25"/>
  <c r="L856" i="25" s="1"/>
  <c r="N855" i="25"/>
  <c r="O855" i="25" s="1"/>
  <c r="K855" i="25"/>
  <c r="L855" i="25" s="1"/>
  <c r="N854" i="25"/>
  <c r="O854" i="25" s="1"/>
  <c r="K854" i="25"/>
  <c r="L854" i="25" s="1"/>
  <c r="N853" i="25"/>
  <c r="O853" i="25" s="1"/>
  <c r="K853" i="25"/>
  <c r="L853" i="25" s="1"/>
  <c r="N852" i="25"/>
  <c r="O852" i="25" s="1"/>
  <c r="K852" i="25"/>
  <c r="L852" i="25" s="1"/>
  <c r="N851" i="25"/>
  <c r="O851" i="25" s="1"/>
  <c r="K851" i="25"/>
  <c r="L851" i="25" s="1"/>
  <c r="N850" i="25"/>
  <c r="O850" i="25" s="1"/>
  <c r="K850" i="25"/>
  <c r="L850" i="25" s="1"/>
  <c r="N849" i="25"/>
  <c r="O849" i="25" s="1"/>
  <c r="K849" i="25"/>
  <c r="L849" i="25" s="1"/>
  <c r="N848" i="25"/>
  <c r="O848" i="25" s="1"/>
  <c r="K848" i="25"/>
  <c r="L848" i="25" s="1"/>
  <c r="N847" i="25"/>
  <c r="O847" i="25" s="1"/>
  <c r="K847" i="25"/>
  <c r="L847" i="25" s="1"/>
  <c r="N846" i="25"/>
  <c r="O846" i="25" s="1"/>
  <c r="K846" i="25"/>
  <c r="L846" i="25" s="1"/>
  <c r="N845" i="25"/>
  <c r="O845" i="25" s="1"/>
  <c r="N844" i="25"/>
  <c r="O844" i="25" s="1"/>
  <c r="K844" i="25"/>
  <c r="L844" i="25" s="1"/>
  <c r="M843" i="25"/>
  <c r="N843" i="25" s="1"/>
  <c r="P842" i="25"/>
  <c r="Q842" i="25" s="1"/>
  <c r="R842" i="25" s="1"/>
  <c r="M842" i="25"/>
  <c r="J842" i="25"/>
  <c r="H842" i="25"/>
  <c r="I842" i="25" s="1"/>
  <c r="N841" i="25"/>
  <c r="O841" i="25" s="1"/>
  <c r="K841" i="25"/>
  <c r="L841" i="25" s="1"/>
  <c r="H841" i="25"/>
  <c r="I841" i="25" s="1"/>
  <c r="N840" i="25"/>
  <c r="O840" i="25" s="1"/>
  <c r="N839" i="25"/>
  <c r="O839" i="25" s="1"/>
  <c r="N838" i="25"/>
  <c r="O838" i="25" s="1"/>
  <c r="T837" i="25"/>
  <c r="U837" i="25" s="1"/>
  <c r="Q837" i="25"/>
  <c r="R837" i="25" s="1"/>
  <c r="N837" i="25"/>
  <c r="O837" i="25" s="1"/>
  <c r="H837" i="25"/>
  <c r="I837" i="25" s="1"/>
  <c r="P836" i="25"/>
  <c r="Q836" i="25" s="1"/>
  <c r="R836" i="25" s="1"/>
  <c r="N836" i="25"/>
  <c r="O836" i="25" s="1"/>
  <c r="K836" i="25"/>
  <c r="L836" i="25" s="1"/>
  <c r="H836" i="25"/>
  <c r="I836" i="25" s="1"/>
  <c r="N835" i="25"/>
  <c r="O835" i="25" s="1"/>
  <c r="K835" i="25"/>
  <c r="L835" i="25" s="1"/>
  <c r="H835" i="25"/>
  <c r="I835" i="25" s="1"/>
  <c r="Q831" i="25"/>
  <c r="R831" i="25" s="1"/>
  <c r="N831" i="25"/>
  <c r="O831" i="25" s="1"/>
  <c r="K831" i="25"/>
  <c r="L831" i="25" s="1"/>
  <c r="H831" i="25"/>
  <c r="I831" i="25" s="1"/>
  <c r="Q830" i="25"/>
  <c r="R830" i="25" s="1"/>
  <c r="N830" i="25"/>
  <c r="O830" i="25" s="1"/>
  <c r="K830" i="25"/>
  <c r="L830" i="25" s="1"/>
  <c r="H830" i="25"/>
  <c r="I830" i="25" s="1"/>
  <c r="Q829" i="25"/>
  <c r="R829" i="25" s="1"/>
  <c r="N829" i="25"/>
  <c r="O829" i="25" s="1"/>
  <c r="K829" i="25"/>
  <c r="L829" i="25" s="1"/>
  <c r="H829" i="25"/>
  <c r="I829" i="25" s="1"/>
  <c r="Q828" i="25"/>
  <c r="R828" i="25" s="1"/>
  <c r="N828" i="25"/>
  <c r="O828" i="25" s="1"/>
  <c r="K828" i="25"/>
  <c r="L828" i="25" s="1"/>
  <c r="H828" i="25"/>
  <c r="I828" i="25" s="1"/>
  <c r="Q827" i="25"/>
  <c r="R827" i="25" s="1"/>
  <c r="N827" i="25"/>
  <c r="O827" i="25" s="1"/>
  <c r="K827" i="25"/>
  <c r="L827" i="25" s="1"/>
  <c r="H827" i="25"/>
  <c r="I827" i="25" s="1"/>
  <c r="H823" i="25"/>
  <c r="I823" i="25" s="1"/>
  <c r="H822" i="25"/>
  <c r="I822" i="25" s="1"/>
  <c r="L818" i="25"/>
  <c r="H818" i="25"/>
  <c r="I818" i="25" s="1"/>
  <c r="H817" i="25"/>
  <c r="I817" i="25" s="1"/>
  <c r="H816" i="25"/>
  <c r="I816" i="25" s="1"/>
  <c r="H815" i="25"/>
  <c r="I815" i="25" s="1"/>
  <c r="H814" i="25"/>
  <c r="I814" i="25" s="1"/>
  <c r="H813" i="25"/>
  <c r="I813" i="25" s="1"/>
  <c r="H812" i="25"/>
  <c r="I812" i="25" s="1"/>
  <c r="H811" i="25"/>
  <c r="I811" i="25" s="1"/>
  <c r="H810" i="25"/>
  <c r="I810" i="25" s="1"/>
  <c r="H806" i="25"/>
  <c r="I806" i="25" s="1"/>
  <c r="K805" i="25"/>
  <c r="L805" i="25" s="1"/>
  <c r="H805" i="25"/>
  <c r="I805" i="25" s="1"/>
  <c r="K804" i="25"/>
  <c r="L804" i="25" s="1"/>
  <c r="H804" i="25"/>
  <c r="I804" i="25" s="1"/>
  <c r="H800" i="25"/>
  <c r="I800" i="25" s="1"/>
  <c r="Q796" i="25"/>
  <c r="R796" i="25" s="1"/>
  <c r="K796" i="25"/>
  <c r="L796" i="25" s="1"/>
  <c r="Q795" i="25"/>
  <c r="R795" i="25" s="1"/>
  <c r="K795" i="25"/>
  <c r="L795" i="25" s="1"/>
  <c r="Q794" i="25"/>
  <c r="R794" i="25" s="1"/>
  <c r="K794" i="25"/>
  <c r="L794" i="25" s="1"/>
  <c r="Q793" i="25"/>
  <c r="R793" i="25" s="1"/>
  <c r="K793" i="25"/>
  <c r="L793" i="25" s="1"/>
  <c r="Q792" i="25"/>
  <c r="R792" i="25" s="1"/>
  <c r="K792" i="25"/>
  <c r="L792" i="25" s="1"/>
  <c r="Q791" i="25"/>
  <c r="R791" i="25" s="1"/>
  <c r="K791" i="25"/>
  <c r="L791" i="25" s="1"/>
  <c r="K790" i="25"/>
  <c r="L790" i="25" s="1"/>
  <c r="K789" i="25"/>
  <c r="L789" i="25" s="1"/>
  <c r="K788" i="25"/>
  <c r="L788" i="25" s="1"/>
  <c r="K787" i="25"/>
  <c r="L787" i="25" s="1"/>
  <c r="K786" i="25"/>
  <c r="L786" i="25" s="1"/>
  <c r="K785" i="25"/>
  <c r="L785" i="25" s="1"/>
  <c r="K784" i="25"/>
  <c r="L784" i="25" s="1"/>
  <c r="K783" i="25"/>
  <c r="L783" i="25" s="1"/>
  <c r="K782" i="25"/>
  <c r="L782" i="25" s="1"/>
  <c r="K781" i="25"/>
  <c r="L781" i="25" s="1"/>
  <c r="Q780" i="25"/>
  <c r="R780" i="25" s="1"/>
  <c r="K780" i="25"/>
  <c r="L780" i="25" s="1"/>
  <c r="Q779" i="25"/>
  <c r="R779" i="25" s="1"/>
  <c r="K779" i="25"/>
  <c r="L779" i="25" s="1"/>
  <c r="Q778" i="25"/>
  <c r="R778" i="25" s="1"/>
  <c r="K778" i="25"/>
  <c r="L778" i="25" s="1"/>
  <c r="Q777" i="25"/>
  <c r="R777" i="25" s="1"/>
  <c r="K777" i="25"/>
  <c r="L777" i="25" s="1"/>
  <c r="Q776" i="25"/>
  <c r="R776" i="25" s="1"/>
  <c r="K776" i="25"/>
  <c r="L776" i="25" s="1"/>
  <c r="Q775" i="25"/>
  <c r="R775" i="25" s="1"/>
  <c r="K775" i="25"/>
  <c r="L775" i="25" s="1"/>
  <c r="Q774" i="25"/>
  <c r="R774" i="25" s="1"/>
  <c r="K774" i="25"/>
  <c r="L774" i="25" s="1"/>
  <c r="K773" i="25"/>
  <c r="L773" i="25" s="1"/>
  <c r="K772" i="25"/>
  <c r="L772" i="25" s="1"/>
  <c r="Q771" i="25"/>
  <c r="R771" i="25" s="1"/>
  <c r="K771" i="25"/>
  <c r="L771" i="25" s="1"/>
  <c r="K770" i="25"/>
  <c r="L770" i="25" s="1"/>
  <c r="Q769" i="25"/>
  <c r="R769" i="25" s="1"/>
  <c r="K769" i="25"/>
  <c r="L769" i="25" s="1"/>
  <c r="K768" i="25"/>
  <c r="L768" i="25" s="1"/>
  <c r="H768" i="25"/>
  <c r="I768" i="25" s="1"/>
  <c r="K767" i="25"/>
  <c r="L767" i="25" s="1"/>
  <c r="H767" i="25"/>
  <c r="I767" i="25" s="1"/>
  <c r="K766" i="25"/>
  <c r="L766" i="25" s="1"/>
  <c r="H766" i="25"/>
  <c r="I766" i="25" s="1"/>
  <c r="K765" i="25"/>
  <c r="L765" i="25" s="1"/>
  <c r="H765" i="25"/>
  <c r="I765" i="25" s="1"/>
  <c r="K764" i="25"/>
  <c r="L764" i="25" s="1"/>
  <c r="H764" i="25"/>
  <c r="I764" i="25" s="1"/>
  <c r="K763" i="25"/>
  <c r="L763" i="25" s="1"/>
  <c r="H763" i="25"/>
  <c r="I763" i="25" s="1"/>
  <c r="N762" i="25"/>
  <c r="O762" i="25" s="1"/>
  <c r="K762" i="25"/>
  <c r="L762" i="25" s="1"/>
  <c r="H762" i="25"/>
  <c r="I762" i="25" s="1"/>
  <c r="N761" i="25"/>
  <c r="O761" i="25" s="1"/>
  <c r="K761" i="25"/>
  <c r="L761" i="25" s="1"/>
  <c r="H761" i="25"/>
  <c r="I761" i="25" s="1"/>
  <c r="N760" i="25"/>
  <c r="O760" i="25" s="1"/>
  <c r="K760" i="25"/>
  <c r="L760" i="25" s="1"/>
  <c r="H760" i="25"/>
  <c r="I760" i="25" s="1"/>
  <c r="Q759" i="25"/>
  <c r="R759" i="25" s="1"/>
  <c r="K759" i="25"/>
  <c r="L759" i="25" s="1"/>
  <c r="H759" i="25"/>
  <c r="I759" i="25" s="1"/>
  <c r="Q758" i="25"/>
  <c r="R758" i="25" s="1"/>
  <c r="K758" i="25"/>
  <c r="L758" i="25" s="1"/>
  <c r="H758" i="25"/>
  <c r="I758" i="25" s="1"/>
  <c r="Q757" i="25"/>
  <c r="R757" i="25" s="1"/>
  <c r="K757" i="25"/>
  <c r="L757" i="25" s="1"/>
  <c r="H757" i="25"/>
  <c r="I757" i="25" s="1"/>
  <c r="Q756" i="25"/>
  <c r="R756" i="25" s="1"/>
  <c r="K756" i="25"/>
  <c r="L756" i="25" s="1"/>
  <c r="H756" i="25"/>
  <c r="I756" i="25" s="1"/>
  <c r="Q755" i="25"/>
  <c r="R755" i="25" s="1"/>
  <c r="K755" i="25"/>
  <c r="L755" i="25" s="1"/>
  <c r="H755" i="25"/>
  <c r="I755" i="25" s="1"/>
  <c r="Q754" i="25"/>
  <c r="R754" i="25" s="1"/>
  <c r="K754" i="25"/>
  <c r="L754" i="25" s="1"/>
  <c r="H754" i="25"/>
  <c r="I754" i="25" s="1"/>
  <c r="Q750" i="25"/>
  <c r="R750" i="25" s="1"/>
  <c r="N750" i="25"/>
  <c r="O750" i="25" s="1"/>
  <c r="Q749" i="25"/>
  <c r="R749" i="25" s="1"/>
  <c r="N749" i="25"/>
  <c r="O749" i="25" s="1"/>
  <c r="Q748" i="25"/>
  <c r="R748" i="25" s="1"/>
  <c r="N748" i="25"/>
  <c r="O748" i="25" s="1"/>
  <c r="Q747" i="25"/>
  <c r="R747" i="25" s="1"/>
  <c r="N747" i="25"/>
  <c r="O747" i="25" s="1"/>
  <c r="Q746" i="25"/>
  <c r="R746" i="25" s="1"/>
  <c r="N746" i="25"/>
  <c r="O746" i="25" s="1"/>
  <c r="Q745" i="25"/>
  <c r="R745" i="25" s="1"/>
  <c r="N745" i="25"/>
  <c r="O745" i="25" s="1"/>
  <c r="Q744" i="25"/>
  <c r="R744" i="25" s="1"/>
  <c r="N744" i="25"/>
  <c r="O744" i="25" s="1"/>
  <c r="Q743" i="25"/>
  <c r="R743" i="25" s="1"/>
  <c r="N743" i="25"/>
  <c r="O743" i="25" s="1"/>
  <c r="H743" i="25"/>
  <c r="I743" i="25" s="1"/>
  <c r="Q742" i="25"/>
  <c r="R742" i="25" s="1"/>
  <c r="N742" i="25"/>
  <c r="O742" i="25" s="1"/>
  <c r="H742" i="25"/>
  <c r="I742" i="25" s="1"/>
  <c r="Q741" i="25"/>
  <c r="R741" i="25" s="1"/>
  <c r="N741" i="25"/>
  <c r="O741" i="25" s="1"/>
  <c r="H741" i="25"/>
  <c r="I741" i="25" s="1"/>
  <c r="Q740" i="25"/>
  <c r="R740" i="25" s="1"/>
  <c r="N740" i="25"/>
  <c r="O740" i="25" s="1"/>
  <c r="H740" i="25"/>
  <c r="I740" i="25" s="1"/>
  <c r="Q739" i="25"/>
  <c r="R739" i="25" s="1"/>
  <c r="N739" i="25"/>
  <c r="O739" i="25" s="1"/>
  <c r="H739" i="25"/>
  <c r="I739" i="25" s="1"/>
  <c r="Q738" i="25"/>
  <c r="R738" i="25" s="1"/>
  <c r="N738" i="25"/>
  <c r="O738" i="25" s="1"/>
  <c r="H738" i="25"/>
  <c r="I738" i="25" s="1"/>
  <c r="Q737" i="25"/>
  <c r="R737" i="25" s="1"/>
  <c r="N737" i="25"/>
  <c r="O737" i="25" s="1"/>
  <c r="H737" i="25"/>
  <c r="I737" i="25" s="1"/>
  <c r="N736" i="25"/>
  <c r="O736" i="25" s="1"/>
  <c r="K736" i="25"/>
  <c r="L736" i="25" s="1"/>
  <c r="H736" i="25"/>
  <c r="I736" i="25" s="1"/>
  <c r="N735" i="25"/>
  <c r="O735" i="25" s="1"/>
  <c r="K735" i="25"/>
  <c r="L735" i="25" s="1"/>
  <c r="H735" i="25"/>
  <c r="I735" i="25" s="1"/>
  <c r="N731" i="25"/>
  <c r="O731" i="25" s="1"/>
  <c r="L731" i="25"/>
  <c r="H731" i="25"/>
  <c r="I731" i="25" s="1"/>
  <c r="N730" i="25"/>
  <c r="O730" i="25" s="1"/>
  <c r="K730" i="25"/>
  <c r="L730" i="25" s="1"/>
  <c r="H730" i="25"/>
  <c r="I730" i="25" s="1"/>
  <c r="N729" i="25"/>
  <c r="O729" i="25" s="1"/>
  <c r="K729" i="25"/>
  <c r="L729" i="25" s="1"/>
  <c r="H729" i="25"/>
  <c r="I729" i="25" s="1"/>
  <c r="N728" i="25"/>
  <c r="O728" i="25" s="1"/>
  <c r="K728" i="25"/>
  <c r="L728" i="25" s="1"/>
  <c r="H728" i="25"/>
  <c r="I728" i="25" s="1"/>
  <c r="N727" i="25"/>
  <c r="O727" i="25" s="1"/>
  <c r="K727" i="25"/>
  <c r="L727" i="25" s="1"/>
  <c r="H727" i="25"/>
  <c r="I727" i="25" s="1"/>
  <c r="N726" i="25"/>
  <c r="O726" i="25" s="1"/>
  <c r="K726" i="25"/>
  <c r="L726" i="25" s="1"/>
  <c r="H726" i="25"/>
  <c r="I726" i="25" s="1"/>
  <c r="N725" i="25"/>
  <c r="O725" i="25" s="1"/>
  <c r="H725" i="25"/>
  <c r="I725" i="25" s="1"/>
  <c r="N724" i="25"/>
  <c r="O724" i="25" s="1"/>
  <c r="K724" i="25"/>
  <c r="L724" i="25" s="1"/>
  <c r="H724" i="25"/>
  <c r="I724" i="25" s="1"/>
  <c r="N723" i="25"/>
  <c r="O723" i="25" s="1"/>
  <c r="K723" i="25"/>
  <c r="L723" i="25" s="1"/>
  <c r="H723" i="25"/>
  <c r="I723" i="25" s="1"/>
  <c r="K719" i="25"/>
  <c r="L719" i="25" s="1"/>
  <c r="K718" i="25"/>
  <c r="L718" i="25" s="1"/>
  <c r="K717" i="25"/>
  <c r="L717" i="25" s="1"/>
  <c r="H717" i="25"/>
  <c r="I717" i="25" s="1"/>
  <c r="K716" i="25"/>
  <c r="L716" i="25" s="1"/>
  <c r="H716" i="25"/>
  <c r="I716" i="25" s="1"/>
  <c r="K715" i="25"/>
  <c r="L715" i="25" s="1"/>
  <c r="H715" i="25"/>
  <c r="I715" i="25" s="1"/>
  <c r="K714" i="25"/>
  <c r="L714" i="25" s="1"/>
  <c r="H714" i="25"/>
  <c r="I714" i="25" s="1"/>
  <c r="K713" i="25"/>
  <c r="L713" i="25" s="1"/>
  <c r="K712" i="25"/>
  <c r="L712" i="25" s="1"/>
  <c r="H712" i="25"/>
  <c r="I712" i="25" s="1"/>
  <c r="N711" i="25"/>
  <c r="O711" i="25" s="1"/>
  <c r="K711" i="25"/>
  <c r="L711" i="25" s="1"/>
  <c r="H711" i="25"/>
  <c r="I711" i="25" s="1"/>
  <c r="N710" i="25"/>
  <c r="O710" i="25" s="1"/>
  <c r="K710" i="25"/>
  <c r="L710" i="25" s="1"/>
  <c r="H710" i="25"/>
  <c r="I710" i="25" s="1"/>
  <c r="N709" i="25"/>
  <c r="O709" i="25" s="1"/>
  <c r="K709" i="25"/>
  <c r="L709" i="25" s="1"/>
  <c r="H709" i="25"/>
  <c r="I709" i="25" s="1"/>
  <c r="K708" i="25"/>
  <c r="L708" i="25" s="1"/>
  <c r="K707" i="25"/>
  <c r="L707" i="25" s="1"/>
  <c r="K706" i="25"/>
  <c r="L706" i="25" s="1"/>
  <c r="K705" i="25"/>
  <c r="L705" i="25" s="1"/>
  <c r="N704" i="25"/>
  <c r="O704" i="25" s="1"/>
  <c r="K704" i="25"/>
  <c r="L704" i="25" s="1"/>
  <c r="K703" i="25"/>
  <c r="L703" i="25" s="1"/>
  <c r="N702" i="25"/>
  <c r="O702" i="25" s="1"/>
  <c r="K702" i="25"/>
  <c r="L702" i="25" s="1"/>
  <c r="N701" i="25"/>
  <c r="O701" i="25" s="1"/>
  <c r="K701" i="25"/>
  <c r="L701" i="25" s="1"/>
  <c r="K700" i="25"/>
  <c r="L700" i="25" s="1"/>
  <c r="N699" i="25"/>
  <c r="O699" i="25" s="1"/>
  <c r="K699" i="25"/>
  <c r="L699" i="25" s="1"/>
  <c r="L695" i="25"/>
  <c r="I695" i="25"/>
  <c r="L694" i="25"/>
  <c r="I694" i="25"/>
  <c r="L693" i="25"/>
  <c r="I693" i="25"/>
  <c r="L692" i="25"/>
  <c r="I692" i="25"/>
  <c r="L691" i="25"/>
  <c r="L690" i="25"/>
  <c r="I690" i="25"/>
  <c r="I686" i="25"/>
  <c r="L682" i="25"/>
  <c r="O681" i="25"/>
  <c r="L681" i="25"/>
  <c r="I681" i="25"/>
  <c r="L680" i="25"/>
  <c r="L679" i="25"/>
  <c r="I679" i="25"/>
  <c r="O678" i="25"/>
  <c r="L678" i="25"/>
  <c r="O677" i="25"/>
  <c r="L677" i="25"/>
  <c r="I677" i="25"/>
  <c r="W673" i="25"/>
  <c r="X673" i="25" s="1"/>
  <c r="T673" i="25"/>
  <c r="U673" i="25" s="1"/>
  <c r="Q673" i="25"/>
  <c r="R673" i="25" s="1"/>
  <c r="N673" i="25"/>
  <c r="O673" i="25" s="1"/>
  <c r="K673" i="25"/>
  <c r="L673" i="25" s="1"/>
  <c r="H673" i="25"/>
  <c r="I673" i="25" s="1"/>
  <c r="X672" i="25"/>
  <c r="R672" i="25"/>
  <c r="O672" i="25"/>
  <c r="L672" i="25"/>
  <c r="X671" i="25"/>
  <c r="R671" i="25"/>
  <c r="O671" i="25"/>
  <c r="L671" i="25"/>
  <c r="Q667" i="25"/>
  <c r="R667" i="25" s="1"/>
  <c r="N667" i="25"/>
  <c r="O667" i="25" s="1"/>
  <c r="K667" i="25"/>
  <c r="L667" i="25" s="1"/>
  <c r="H667" i="25"/>
  <c r="I667" i="25" s="1"/>
  <c r="Q666" i="25"/>
  <c r="R666" i="25" s="1"/>
  <c r="N666" i="25"/>
  <c r="O666" i="25" s="1"/>
  <c r="K666" i="25"/>
  <c r="L666" i="25" s="1"/>
  <c r="H666" i="25"/>
  <c r="I666" i="25" s="1"/>
  <c r="H662" i="25"/>
  <c r="I662" i="25" s="1"/>
  <c r="K661" i="25"/>
  <c r="L661" i="25" s="1"/>
  <c r="H661" i="25"/>
  <c r="I661" i="25" s="1"/>
  <c r="H660" i="25"/>
  <c r="I660" i="25" s="1"/>
  <c r="K659" i="25"/>
  <c r="L659" i="25" s="1"/>
  <c r="H659" i="25"/>
  <c r="I659" i="25" s="1"/>
  <c r="N655" i="25"/>
  <c r="O655" i="25" s="1"/>
  <c r="K655" i="25"/>
  <c r="L655" i="25" s="1"/>
  <c r="H655" i="25"/>
  <c r="I655" i="25" s="1"/>
  <c r="K654" i="25"/>
  <c r="L654" i="25" s="1"/>
  <c r="N653" i="25"/>
  <c r="O653" i="25" s="1"/>
  <c r="K653" i="25"/>
  <c r="L653" i="25" s="1"/>
  <c r="H653" i="25"/>
  <c r="I653" i="25" s="1"/>
  <c r="L652" i="25"/>
  <c r="I652" i="25"/>
  <c r="L651" i="25"/>
  <c r="I651" i="25"/>
  <c r="K650" i="25"/>
  <c r="L650" i="25" s="1"/>
  <c r="K649" i="25"/>
  <c r="L649" i="25" s="1"/>
  <c r="K648" i="25"/>
  <c r="L648" i="25" s="1"/>
  <c r="K647" i="25"/>
  <c r="L647" i="25" s="1"/>
  <c r="K646" i="25"/>
  <c r="L646" i="25" s="1"/>
  <c r="H646" i="25"/>
  <c r="I646" i="25" s="1"/>
  <c r="K645" i="25"/>
  <c r="L645" i="25" s="1"/>
  <c r="H645" i="25"/>
  <c r="I645" i="25" s="1"/>
  <c r="K644" i="25"/>
  <c r="L644" i="25" s="1"/>
  <c r="H644" i="25"/>
  <c r="I644" i="25" s="1"/>
  <c r="G640" i="25"/>
  <c r="I639" i="25"/>
  <c r="G638" i="25"/>
  <c r="I637" i="25"/>
  <c r="I636" i="25"/>
  <c r="I635" i="25"/>
  <c r="I634" i="25"/>
  <c r="I633" i="25"/>
  <c r="J632" i="25"/>
  <c r="L632" i="25" s="1"/>
  <c r="I632" i="25"/>
  <c r="I631" i="25"/>
  <c r="I630" i="25"/>
  <c r="J629" i="25"/>
  <c r="L629" i="25" s="1"/>
  <c r="I629" i="25"/>
  <c r="G619" i="25"/>
  <c r="I619" i="25" s="1"/>
  <c r="G618" i="25"/>
  <c r="I618" i="25" s="1"/>
  <c r="G617" i="25"/>
  <c r="I617" i="25" s="1"/>
  <c r="G616" i="25"/>
  <c r="I616" i="25" s="1"/>
  <c r="G615" i="25"/>
  <c r="I615" i="25" s="1"/>
  <c r="H611" i="25"/>
  <c r="I611" i="25" s="1"/>
  <c r="H610" i="25"/>
  <c r="I610" i="25" s="1"/>
  <c r="L606" i="25"/>
  <c r="L605" i="25"/>
  <c r="L604" i="25"/>
  <c r="L603" i="25"/>
  <c r="H603" i="25"/>
  <c r="I603" i="25" s="1"/>
  <c r="H599" i="25"/>
  <c r="I599" i="25" s="1"/>
  <c r="K598" i="25"/>
  <c r="L598" i="25" s="1"/>
  <c r="I598" i="25"/>
  <c r="I597" i="25"/>
  <c r="K596" i="25"/>
  <c r="L596" i="25" s="1"/>
  <c r="H596" i="25"/>
  <c r="I596" i="25" s="1"/>
  <c r="I595" i="25"/>
  <c r="I594" i="25"/>
  <c r="I593" i="25"/>
  <c r="K592" i="25"/>
  <c r="L592" i="25" s="1"/>
  <c r="H592" i="25"/>
  <c r="I592" i="25" s="1"/>
  <c r="L591" i="25"/>
  <c r="I591" i="25"/>
  <c r="L590" i="25"/>
  <c r="I590" i="25"/>
  <c r="I589" i="25"/>
  <c r="I588" i="25"/>
  <c r="I584" i="25"/>
  <c r="I583" i="25"/>
  <c r="I582" i="25"/>
  <c r="K578" i="25"/>
  <c r="L578" i="25" s="1"/>
  <c r="H578" i="25"/>
  <c r="I578" i="25" s="1"/>
  <c r="K577" i="25"/>
  <c r="L577" i="25" s="1"/>
  <c r="H577" i="25"/>
  <c r="I577" i="25" s="1"/>
  <c r="K576" i="25"/>
  <c r="L576" i="25" s="1"/>
  <c r="H576" i="25"/>
  <c r="I576" i="25" s="1"/>
  <c r="K575" i="25"/>
  <c r="L575" i="25" s="1"/>
  <c r="H575" i="25"/>
  <c r="I575" i="25" s="1"/>
  <c r="O571" i="25"/>
  <c r="L571" i="25"/>
  <c r="O570" i="25"/>
  <c r="L570" i="25"/>
  <c r="O569" i="25"/>
  <c r="L569" i="25"/>
  <c r="O568" i="25"/>
  <c r="L568" i="25"/>
  <c r="O567" i="25"/>
  <c r="L567" i="25"/>
  <c r="O566" i="25"/>
  <c r="L566" i="25"/>
  <c r="O565" i="25"/>
  <c r="L565" i="25"/>
  <c r="O564" i="25"/>
  <c r="L564" i="25"/>
  <c r="O563" i="25"/>
  <c r="L563" i="25"/>
  <c r="O562" i="25"/>
  <c r="L562" i="25"/>
  <c r="O561" i="25"/>
  <c r="L561" i="25"/>
  <c r="O560" i="25"/>
  <c r="R559" i="25"/>
  <c r="O559" i="25"/>
  <c r="L559" i="25"/>
  <c r="R558" i="25"/>
  <c r="O558" i="25"/>
  <c r="L558" i="25"/>
  <c r="I558" i="25"/>
  <c r="R557" i="25"/>
  <c r="O557" i="25"/>
  <c r="L557" i="25"/>
  <c r="I557" i="25"/>
  <c r="R556" i="25"/>
  <c r="O556" i="25"/>
  <c r="L556" i="25"/>
  <c r="R555" i="25"/>
  <c r="O555" i="25"/>
  <c r="L555" i="25"/>
  <c r="I555" i="25"/>
  <c r="R554" i="25"/>
  <c r="O554" i="25"/>
  <c r="L554" i="25"/>
  <c r="I554" i="25"/>
  <c r="R553" i="25"/>
  <c r="O553" i="25"/>
  <c r="L553" i="25"/>
  <c r="I553" i="25"/>
  <c r="R552" i="25"/>
  <c r="O552" i="25"/>
  <c r="L552" i="25"/>
  <c r="I552" i="25"/>
  <c r="R551" i="25"/>
  <c r="O551" i="25"/>
  <c r="L551" i="25"/>
  <c r="I551" i="25"/>
  <c r="R550" i="25"/>
  <c r="O550" i="25"/>
  <c r="L550" i="25"/>
  <c r="I550" i="25"/>
  <c r="R549" i="25"/>
  <c r="O549" i="25"/>
  <c r="L549" i="25"/>
  <c r="I549" i="25"/>
  <c r="R548" i="25"/>
  <c r="O548" i="25"/>
  <c r="I548" i="25"/>
  <c r="R547" i="25"/>
  <c r="O547" i="25"/>
  <c r="L547" i="25"/>
  <c r="R546" i="25"/>
  <c r="O546" i="25"/>
  <c r="L546" i="25"/>
  <c r="R545" i="25"/>
  <c r="O545" i="25"/>
  <c r="L545" i="25"/>
  <c r="N541" i="25"/>
  <c r="O541" i="25" s="1"/>
  <c r="K541" i="25"/>
  <c r="L541" i="25" s="1"/>
  <c r="H541" i="25"/>
  <c r="I541" i="25" s="1"/>
  <c r="K540" i="25"/>
  <c r="L540" i="25" s="1"/>
  <c r="K539" i="25"/>
  <c r="L539" i="25" s="1"/>
  <c r="K538" i="25"/>
  <c r="L538" i="25" s="1"/>
  <c r="K537" i="25"/>
  <c r="L537" i="25" s="1"/>
  <c r="K536" i="25"/>
  <c r="L536" i="25" s="1"/>
  <c r="K535" i="25"/>
  <c r="L535" i="25" s="1"/>
  <c r="K534" i="25"/>
  <c r="L534" i="25" s="1"/>
  <c r="K533" i="25"/>
  <c r="L533" i="25" s="1"/>
  <c r="K527" i="25"/>
  <c r="L527" i="25" s="1"/>
  <c r="H527" i="25"/>
  <c r="I527" i="25" s="1"/>
  <c r="K526" i="25"/>
  <c r="L526" i="25" s="1"/>
  <c r="H526" i="25"/>
  <c r="I526" i="25" s="1"/>
  <c r="H523" i="25"/>
  <c r="I523" i="25" s="1"/>
  <c r="H522" i="25"/>
  <c r="I522" i="25" s="1"/>
  <c r="Q519" i="25"/>
  <c r="R519" i="25" s="1"/>
  <c r="N519" i="25"/>
  <c r="O519" i="25" s="1"/>
  <c r="H519" i="25"/>
  <c r="I519" i="25" s="1"/>
  <c r="Q518" i="25"/>
  <c r="R518" i="25" s="1"/>
  <c r="Q517" i="25"/>
  <c r="R517" i="25" s="1"/>
  <c r="N517" i="25"/>
  <c r="O517" i="25" s="1"/>
  <c r="H517" i="25"/>
  <c r="I517" i="25" s="1"/>
  <c r="Q516" i="25"/>
  <c r="R516" i="25" s="1"/>
  <c r="K516" i="25"/>
  <c r="L516" i="25" s="1"/>
  <c r="H516" i="25"/>
  <c r="I516" i="25" s="1"/>
  <c r="T515" i="25"/>
  <c r="U515" i="25" s="1"/>
  <c r="Q515" i="25"/>
  <c r="R515" i="25" s="1"/>
  <c r="N515" i="25"/>
  <c r="O515" i="25" s="1"/>
  <c r="K515" i="25"/>
  <c r="L515" i="25" s="1"/>
  <c r="H515" i="25"/>
  <c r="I515" i="25" s="1"/>
  <c r="N512" i="25"/>
  <c r="O512" i="25" s="1"/>
  <c r="N511" i="25"/>
  <c r="O511" i="25" s="1"/>
  <c r="N510" i="25"/>
  <c r="O510" i="25" s="1"/>
  <c r="H510" i="25"/>
  <c r="I510" i="25" s="1"/>
  <c r="N509" i="25"/>
  <c r="O509" i="25" s="1"/>
  <c r="K509" i="25"/>
  <c r="L509" i="25" s="1"/>
  <c r="N508" i="25"/>
  <c r="O508" i="25" s="1"/>
  <c r="K508" i="25"/>
  <c r="L508" i="25" s="1"/>
  <c r="N507" i="25"/>
  <c r="O507" i="25" s="1"/>
  <c r="K507" i="25"/>
  <c r="L507" i="25" s="1"/>
  <c r="H507" i="25"/>
  <c r="I507" i="25" s="1"/>
  <c r="N506" i="25"/>
  <c r="O506" i="25" s="1"/>
  <c r="K506" i="25"/>
  <c r="L506" i="25" s="1"/>
  <c r="H506" i="25"/>
  <c r="I506" i="25" s="1"/>
  <c r="N505" i="25"/>
  <c r="O505" i="25" s="1"/>
  <c r="K505" i="25"/>
  <c r="L505" i="25" s="1"/>
  <c r="H505" i="25"/>
  <c r="I505" i="25" s="1"/>
  <c r="N504" i="25"/>
  <c r="O504" i="25" s="1"/>
  <c r="K504" i="25"/>
  <c r="L504" i="25" s="1"/>
  <c r="H504" i="25"/>
  <c r="I504" i="25" s="1"/>
  <c r="K501" i="25"/>
  <c r="L501" i="25" s="1"/>
  <c r="H501" i="25"/>
  <c r="I501" i="25" s="1"/>
  <c r="K500" i="25"/>
  <c r="L500" i="25" s="1"/>
  <c r="H500" i="25"/>
  <c r="I500" i="25" s="1"/>
  <c r="K499" i="25"/>
  <c r="L499" i="25" s="1"/>
  <c r="H499" i="25"/>
  <c r="I499" i="25" s="1"/>
  <c r="K497" i="25"/>
  <c r="L497" i="25" s="1"/>
  <c r="H497" i="25"/>
  <c r="I497" i="25" s="1"/>
  <c r="O494" i="25"/>
  <c r="L494" i="25"/>
  <c r="I494" i="25"/>
  <c r="O493" i="25"/>
  <c r="L493" i="25"/>
  <c r="I493" i="25"/>
  <c r="L485" i="25"/>
  <c r="I485" i="25"/>
  <c r="L484" i="25"/>
  <c r="I484" i="25"/>
  <c r="L483" i="25"/>
  <c r="I483" i="25"/>
  <c r="L482" i="25"/>
  <c r="I482" i="25"/>
  <c r="I481" i="25"/>
  <c r="I480" i="25"/>
  <c r="I479" i="25"/>
  <c r="I478" i="25"/>
  <c r="I477" i="25"/>
  <c r="I476" i="25"/>
  <c r="I475" i="25"/>
  <c r="I474" i="25"/>
  <c r="I473" i="25"/>
  <c r="I472" i="25"/>
  <c r="I471" i="25"/>
  <c r="I470" i="25"/>
  <c r="I469" i="25"/>
  <c r="I468" i="25"/>
  <c r="I467" i="25"/>
  <c r="I466" i="25"/>
  <c r="L465" i="25"/>
  <c r="I465" i="25"/>
  <c r="L464" i="25"/>
  <c r="I464" i="25"/>
  <c r="L463" i="25"/>
  <c r="I463" i="25"/>
  <c r="L462" i="25"/>
  <c r="I462" i="25"/>
  <c r="Q459" i="25"/>
  <c r="R459" i="25" s="1"/>
  <c r="K459" i="25"/>
  <c r="L459" i="25" s="1"/>
  <c r="H459" i="25"/>
  <c r="I459" i="25" s="1"/>
  <c r="Q458" i="25"/>
  <c r="R458" i="25" s="1"/>
  <c r="K458" i="25"/>
  <c r="L458" i="25" s="1"/>
  <c r="H458" i="25"/>
  <c r="I458" i="25" s="1"/>
  <c r="Q457" i="25"/>
  <c r="R457" i="25" s="1"/>
  <c r="K457" i="25"/>
  <c r="L457" i="25" s="1"/>
  <c r="H457" i="25"/>
  <c r="I457" i="25" s="1"/>
  <c r="Q456" i="25"/>
  <c r="R456" i="25" s="1"/>
  <c r="K456" i="25"/>
  <c r="L456" i="25" s="1"/>
  <c r="H456" i="25"/>
  <c r="I456" i="25" s="1"/>
  <c r="T455" i="25"/>
  <c r="U455" i="25" s="1"/>
  <c r="Q455" i="25"/>
  <c r="R455" i="25" s="1"/>
  <c r="N455" i="25"/>
  <c r="O455" i="25" s="1"/>
  <c r="K455" i="25"/>
  <c r="L455" i="25" s="1"/>
  <c r="H455" i="25"/>
  <c r="I455" i="25" s="1"/>
  <c r="T454" i="25"/>
  <c r="U454" i="25" s="1"/>
  <c r="Q454" i="25"/>
  <c r="R454" i="25" s="1"/>
  <c r="N454" i="25"/>
  <c r="O454" i="25" s="1"/>
  <c r="K454" i="25"/>
  <c r="L454" i="25" s="1"/>
  <c r="H454" i="25"/>
  <c r="I454" i="25" s="1"/>
  <c r="T453" i="25"/>
  <c r="U453" i="25" s="1"/>
  <c r="Q453" i="25"/>
  <c r="R453" i="25" s="1"/>
  <c r="N453" i="25"/>
  <c r="O453" i="25" s="1"/>
  <c r="K453" i="25"/>
  <c r="L453" i="25" s="1"/>
  <c r="H453" i="25"/>
  <c r="I453" i="25" s="1"/>
  <c r="Q452" i="25"/>
  <c r="R452" i="25" s="1"/>
  <c r="K452" i="25"/>
  <c r="L452" i="25" s="1"/>
  <c r="H452" i="25"/>
  <c r="I452" i="25" s="1"/>
  <c r="Q451" i="25"/>
  <c r="R451" i="25" s="1"/>
  <c r="K451" i="25"/>
  <c r="L451" i="25" s="1"/>
  <c r="H451" i="25"/>
  <c r="I451" i="25" s="1"/>
  <c r="Q450" i="25"/>
  <c r="R450" i="25" s="1"/>
  <c r="K450" i="25"/>
  <c r="L450" i="25" s="1"/>
  <c r="H450" i="25"/>
  <c r="I450" i="25" s="1"/>
  <c r="Q449" i="25"/>
  <c r="R449" i="25" s="1"/>
  <c r="K449" i="25"/>
  <c r="L449" i="25" s="1"/>
  <c r="H449" i="25"/>
  <c r="I449" i="25" s="1"/>
  <c r="Q448" i="25"/>
  <c r="R448" i="25" s="1"/>
  <c r="K448" i="25"/>
  <c r="L448" i="25" s="1"/>
  <c r="H448" i="25"/>
  <c r="I448" i="25" s="1"/>
  <c r="H445" i="25"/>
  <c r="I445" i="25" s="1"/>
  <c r="L442" i="25"/>
  <c r="I442" i="25"/>
  <c r="L441" i="25"/>
  <c r="I441" i="25"/>
  <c r="L440" i="25"/>
  <c r="I440" i="25"/>
  <c r="L439" i="25"/>
  <c r="I439" i="25"/>
  <c r="L436" i="25"/>
  <c r="O435" i="25"/>
  <c r="L435" i="25"/>
  <c r="O434" i="25"/>
  <c r="L434" i="25"/>
  <c r="I434" i="25"/>
  <c r="O433" i="25"/>
  <c r="L433" i="25"/>
  <c r="I433" i="25"/>
  <c r="O432" i="25"/>
  <c r="L432" i="25"/>
  <c r="I432" i="25"/>
  <c r="O431" i="25"/>
  <c r="L431" i="25"/>
  <c r="I431" i="25"/>
  <c r="O430" i="25"/>
  <c r="L430" i="25"/>
  <c r="I430" i="25"/>
  <c r="O429" i="25"/>
  <c r="L429" i="25"/>
  <c r="I429" i="25"/>
  <c r="O428" i="25"/>
  <c r="L428" i="25"/>
  <c r="I428" i="25"/>
  <c r="O427" i="25"/>
  <c r="L427" i="25"/>
  <c r="I427" i="25"/>
  <c r="O426" i="25"/>
  <c r="L426" i="25"/>
  <c r="I426" i="25"/>
  <c r="O425" i="25"/>
  <c r="L425" i="25"/>
  <c r="I425" i="25"/>
  <c r="O424" i="25"/>
  <c r="L424" i="25"/>
  <c r="I424" i="25"/>
  <c r="O423" i="25"/>
  <c r="L423" i="25"/>
  <c r="I423" i="25"/>
  <c r="O422" i="25"/>
  <c r="L422" i="25"/>
  <c r="I422" i="25"/>
  <c r="O421" i="25"/>
  <c r="L421" i="25"/>
  <c r="I421" i="25"/>
  <c r="O420" i="25"/>
  <c r="L420" i="25"/>
  <c r="I420" i="25"/>
  <c r="O419" i="25"/>
  <c r="L419" i="25"/>
  <c r="I419" i="25"/>
  <c r="O418" i="25"/>
  <c r="L418" i="25"/>
  <c r="I418" i="25"/>
  <c r="O417" i="25"/>
  <c r="L417" i="25"/>
  <c r="I417" i="25"/>
  <c r="K414" i="25"/>
  <c r="L414" i="25" s="1"/>
  <c r="K413" i="25"/>
  <c r="L413" i="25" s="1"/>
  <c r="I412" i="25"/>
  <c r="L411" i="25"/>
  <c r="H408" i="25"/>
  <c r="I408" i="25" s="1"/>
  <c r="K407" i="25"/>
  <c r="L407" i="25" s="1"/>
  <c r="H407" i="25"/>
  <c r="I407" i="25" s="1"/>
  <c r="I404" i="25"/>
  <c r="L403" i="25"/>
  <c r="I403" i="25"/>
  <c r="I402" i="25"/>
  <c r="I401" i="25"/>
  <c r="I400" i="25"/>
  <c r="L399" i="25"/>
  <c r="I399" i="25"/>
  <c r="L398" i="25"/>
  <c r="I398" i="25"/>
  <c r="H392" i="25"/>
  <c r="I392" i="25" s="1"/>
  <c r="I385" i="25"/>
  <c r="I384" i="25"/>
  <c r="L383" i="25"/>
  <c r="I383" i="25"/>
  <c r="H380" i="25"/>
  <c r="I380" i="25" s="1"/>
  <c r="H379" i="25"/>
  <c r="I379" i="25" s="1"/>
  <c r="H378" i="25"/>
  <c r="I378" i="25" s="1"/>
  <c r="H377" i="25"/>
  <c r="I377" i="25" s="1"/>
  <c r="H376" i="25"/>
  <c r="I376" i="25" s="1"/>
  <c r="H375" i="25"/>
  <c r="I375" i="25" s="1"/>
  <c r="I374" i="25"/>
  <c r="I373" i="25"/>
  <c r="I372" i="25"/>
  <c r="I371" i="25"/>
  <c r="I370" i="25"/>
  <c r="I369" i="25"/>
  <c r="N366" i="25"/>
  <c r="O366" i="25" s="1"/>
  <c r="K366" i="25"/>
  <c r="L366" i="25" s="1"/>
  <c r="N365" i="25"/>
  <c r="O365" i="25" s="1"/>
  <c r="K365" i="25"/>
  <c r="L365" i="25" s="1"/>
  <c r="N364" i="25"/>
  <c r="O364" i="25" s="1"/>
  <c r="K364" i="25"/>
  <c r="L364" i="25" s="1"/>
  <c r="L363" i="25"/>
  <c r="L362" i="25"/>
  <c r="L361" i="25"/>
  <c r="L360" i="25"/>
  <c r="H360" i="25"/>
  <c r="I360" i="25" s="1"/>
  <c r="L359" i="25"/>
  <c r="L358" i="25"/>
  <c r="L357" i="25"/>
  <c r="L356" i="25"/>
  <c r="L355" i="25"/>
  <c r="L354" i="25"/>
  <c r="L353" i="25"/>
  <c r="L352" i="25"/>
  <c r="L351" i="25"/>
  <c r="L350" i="25"/>
  <c r="L347" i="25"/>
  <c r="I347" i="25"/>
  <c r="L346" i="25"/>
  <c r="I346" i="25"/>
  <c r="L345" i="25"/>
  <c r="I345" i="25"/>
  <c r="R342" i="25"/>
  <c r="R341" i="25"/>
  <c r="R340" i="25"/>
  <c r="R339" i="25"/>
  <c r="R338" i="25"/>
  <c r="Q337" i="25"/>
  <c r="R337" i="25" s="1"/>
  <c r="K337" i="25"/>
  <c r="L337" i="25" s="1"/>
  <c r="H337" i="25"/>
  <c r="I337" i="25" s="1"/>
  <c r="Q336" i="25"/>
  <c r="R336" i="25" s="1"/>
  <c r="K336" i="25"/>
  <c r="L336" i="25" s="1"/>
  <c r="H336" i="25"/>
  <c r="I336" i="25" s="1"/>
  <c r="T335" i="25"/>
  <c r="U335" i="25" s="1"/>
  <c r="Q335" i="25"/>
  <c r="R335" i="25" s="1"/>
  <c r="T334" i="25"/>
  <c r="U334" i="25" s="1"/>
  <c r="Q334" i="25"/>
  <c r="R334" i="25" s="1"/>
  <c r="H334" i="25"/>
  <c r="I334" i="25" s="1"/>
  <c r="T333" i="25"/>
  <c r="U333" i="25" s="1"/>
  <c r="Q333" i="25"/>
  <c r="R333" i="25" s="1"/>
  <c r="H333" i="25"/>
  <c r="I333" i="25" s="1"/>
  <c r="T332" i="25"/>
  <c r="U332" i="25" s="1"/>
  <c r="Q332" i="25"/>
  <c r="R332" i="25" s="1"/>
  <c r="H332" i="25"/>
  <c r="I332" i="25" s="1"/>
  <c r="U331" i="25"/>
  <c r="R331" i="25"/>
  <c r="I331" i="25"/>
  <c r="U330" i="25"/>
  <c r="R330" i="25"/>
  <c r="Q329" i="25"/>
  <c r="R329" i="25" s="1"/>
  <c r="Q328" i="25"/>
  <c r="R328" i="25" s="1"/>
  <c r="N328" i="25"/>
  <c r="O328" i="25" s="1"/>
  <c r="I325" i="25"/>
  <c r="I324" i="25"/>
  <c r="I323" i="25"/>
  <c r="I322" i="25"/>
  <c r="I321" i="25"/>
  <c r="I320" i="25"/>
  <c r="I319" i="25"/>
  <c r="I318" i="25"/>
  <c r="I317" i="25"/>
  <c r="I316" i="25"/>
  <c r="I315" i="25"/>
  <c r="I314" i="25"/>
  <c r="I313" i="25"/>
  <c r="I312" i="25"/>
  <c r="I311" i="25"/>
  <c r="I310" i="25"/>
  <c r="I309" i="25"/>
  <c r="I308" i="25"/>
  <c r="I307" i="25"/>
  <c r="I306" i="25"/>
  <c r="I305" i="25"/>
  <c r="I304" i="25"/>
  <c r="I303" i="25"/>
  <c r="I302" i="25"/>
  <c r="I301" i="25"/>
  <c r="I300" i="25"/>
  <c r="K294" i="25"/>
  <c r="L294" i="25" s="1"/>
  <c r="H294" i="25"/>
  <c r="I294" i="25" s="1"/>
  <c r="L293" i="25"/>
  <c r="I293" i="25"/>
  <c r="L292" i="25"/>
  <c r="I292" i="25"/>
  <c r="I289" i="25"/>
  <c r="I286" i="25"/>
  <c r="I285" i="25"/>
  <c r="I282" i="25"/>
  <c r="O281" i="25"/>
  <c r="L281" i="25"/>
  <c r="I281" i="25"/>
  <c r="O280" i="25"/>
  <c r="L280" i="25"/>
  <c r="I280" i="25"/>
  <c r="I279" i="25"/>
  <c r="L276" i="25"/>
  <c r="I276" i="25"/>
  <c r="L275" i="25"/>
  <c r="I275" i="25"/>
  <c r="L272" i="25"/>
  <c r="I272" i="25"/>
  <c r="K271" i="25"/>
  <c r="L271" i="25" s="1"/>
  <c r="H271" i="25"/>
  <c r="I271" i="25" s="1"/>
  <c r="N269" i="25"/>
  <c r="O269" i="25" s="1"/>
  <c r="K269" i="25"/>
  <c r="L269" i="25" s="1"/>
  <c r="H269" i="25"/>
  <c r="I269" i="25" s="1"/>
  <c r="O266" i="25"/>
  <c r="K266" i="25"/>
  <c r="L266" i="25" s="1"/>
  <c r="I266" i="25"/>
  <c r="H254" i="25"/>
  <c r="I254" i="25" s="1"/>
  <c r="H253" i="25"/>
  <c r="I253" i="25" s="1"/>
  <c r="H252" i="25"/>
  <c r="I252" i="25" s="1"/>
  <c r="H251" i="25"/>
  <c r="I251" i="25" s="1"/>
  <c r="H250" i="25"/>
  <c r="I250" i="25" s="1"/>
  <c r="H249" i="25"/>
  <c r="I249" i="25" s="1"/>
  <c r="H248" i="25"/>
  <c r="I248" i="25" s="1"/>
  <c r="I247" i="25"/>
  <c r="L244" i="25"/>
  <c r="I244" i="25"/>
  <c r="L243" i="25"/>
  <c r="I243" i="25"/>
  <c r="I240" i="25"/>
  <c r="I239" i="25"/>
  <c r="I238" i="25"/>
  <c r="L235" i="25"/>
  <c r="I235" i="25"/>
  <c r="L234" i="25"/>
  <c r="I234" i="25"/>
  <c r="L233" i="25"/>
  <c r="I233" i="25"/>
  <c r="H230" i="25"/>
  <c r="I230" i="25" s="1"/>
  <c r="H229" i="25"/>
  <c r="I229" i="25" s="1"/>
  <c r="I228" i="25"/>
  <c r="I227" i="25"/>
  <c r="I226" i="25"/>
  <c r="I223" i="25"/>
  <c r="L222" i="25"/>
  <c r="I222" i="25"/>
  <c r="I221" i="25"/>
  <c r="I220" i="25"/>
  <c r="H217" i="25"/>
  <c r="I217" i="25" s="1"/>
  <c r="K211" i="25"/>
  <c r="L211" i="25" s="1"/>
  <c r="H211" i="25"/>
  <c r="I211" i="25" s="1"/>
  <c r="N208" i="25"/>
  <c r="O208" i="25" s="1"/>
  <c r="L208" i="25"/>
  <c r="L207" i="25"/>
  <c r="N206" i="25"/>
  <c r="O206" i="25" s="1"/>
  <c r="L206" i="25"/>
  <c r="H206" i="25"/>
  <c r="I206" i="25" s="1"/>
  <c r="K205" i="25"/>
  <c r="L205" i="25" s="1"/>
  <c r="H205" i="25"/>
  <c r="I205" i="25" s="1"/>
  <c r="H202" i="25"/>
  <c r="I202" i="25" s="1"/>
  <c r="O199" i="25"/>
  <c r="L199" i="25"/>
  <c r="I199" i="25"/>
  <c r="K196" i="25"/>
  <c r="L196" i="25" s="1"/>
  <c r="K195" i="25"/>
  <c r="L195" i="25" s="1"/>
  <c r="K194" i="25"/>
  <c r="L194" i="25" s="1"/>
  <c r="H194" i="25"/>
  <c r="I194" i="25" s="1"/>
  <c r="K193" i="25"/>
  <c r="L193" i="25" s="1"/>
  <c r="K192" i="25"/>
  <c r="L192" i="25" s="1"/>
  <c r="H192" i="25"/>
  <c r="I192" i="25" s="1"/>
  <c r="Q191" i="25"/>
  <c r="R191" i="25" s="1"/>
  <c r="N191" i="25"/>
  <c r="O191" i="25" s="1"/>
  <c r="K191" i="25"/>
  <c r="L191" i="25" s="1"/>
  <c r="Q190" i="25"/>
  <c r="R190" i="25" s="1"/>
  <c r="N190" i="25"/>
  <c r="O190" i="25" s="1"/>
  <c r="K190" i="25"/>
  <c r="L190" i="25" s="1"/>
  <c r="Q189" i="25"/>
  <c r="R189" i="25" s="1"/>
  <c r="N189" i="25"/>
  <c r="O189" i="25" s="1"/>
  <c r="K189" i="25"/>
  <c r="L189" i="25" s="1"/>
  <c r="K188" i="25"/>
  <c r="L188" i="25" s="1"/>
  <c r="H188" i="25"/>
  <c r="I188" i="25" s="1"/>
  <c r="K187" i="25"/>
  <c r="L187" i="25" s="1"/>
  <c r="H187" i="25"/>
  <c r="I187" i="25" s="1"/>
  <c r="K186" i="25"/>
  <c r="L186" i="25" s="1"/>
  <c r="H186" i="25"/>
  <c r="I186" i="25" s="1"/>
  <c r="H183" i="25"/>
  <c r="I183" i="25" s="1"/>
  <c r="O182" i="25"/>
  <c r="L182" i="25"/>
  <c r="H182" i="25"/>
  <c r="I182" i="25" s="1"/>
  <c r="L179" i="25"/>
  <c r="I179" i="25"/>
  <c r="I178" i="25"/>
  <c r="T175" i="25"/>
  <c r="U175" i="25" s="1"/>
  <c r="Q175" i="25"/>
  <c r="R175" i="25" s="1"/>
  <c r="N175" i="25"/>
  <c r="O175" i="25" s="1"/>
  <c r="K175" i="25"/>
  <c r="L175" i="25" s="1"/>
  <c r="H175" i="25"/>
  <c r="I175" i="25" s="1"/>
  <c r="T174" i="25"/>
  <c r="U174" i="25" s="1"/>
  <c r="Q174" i="25"/>
  <c r="R174" i="25" s="1"/>
  <c r="K174" i="25"/>
  <c r="L174" i="25" s="1"/>
  <c r="H174" i="25"/>
  <c r="I174" i="25" s="1"/>
  <c r="T173" i="25"/>
  <c r="U173" i="25" s="1"/>
  <c r="Q173" i="25"/>
  <c r="R173" i="25" s="1"/>
  <c r="K173" i="25"/>
  <c r="L173" i="25" s="1"/>
  <c r="H173" i="25"/>
  <c r="I173" i="25" s="1"/>
  <c r="T172" i="25"/>
  <c r="U172" i="25" s="1"/>
  <c r="Q172" i="25"/>
  <c r="R172" i="25" s="1"/>
  <c r="N172" i="25"/>
  <c r="O172" i="25" s="1"/>
  <c r="K172" i="25"/>
  <c r="L172" i="25" s="1"/>
  <c r="H172" i="25"/>
  <c r="I172" i="25" s="1"/>
  <c r="T171" i="25"/>
  <c r="U171" i="25" s="1"/>
  <c r="Q171" i="25"/>
  <c r="R171" i="25" s="1"/>
  <c r="N171" i="25"/>
  <c r="O171" i="25" s="1"/>
  <c r="K171" i="25"/>
  <c r="L171" i="25" s="1"/>
  <c r="H171" i="25"/>
  <c r="I171" i="25" s="1"/>
  <c r="T170" i="25"/>
  <c r="U170" i="25" s="1"/>
  <c r="Q170" i="25"/>
  <c r="R170" i="25" s="1"/>
  <c r="N170" i="25"/>
  <c r="O170" i="25" s="1"/>
  <c r="K170" i="25"/>
  <c r="L170" i="25" s="1"/>
  <c r="H170" i="25"/>
  <c r="I170" i="25" s="1"/>
  <c r="T169" i="25"/>
  <c r="U169" i="25" s="1"/>
  <c r="Q169" i="25"/>
  <c r="R169" i="25" s="1"/>
  <c r="N169" i="25"/>
  <c r="O169" i="25" s="1"/>
  <c r="K169" i="25"/>
  <c r="L169" i="25" s="1"/>
  <c r="H169" i="25"/>
  <c r="I169" i="25" s="1"/>
  <c r="U168" i="25"/>
  <c r="Q168" i="25"/>
  <c r="R168" i="25" s="1"/>
  <c r="K168" i="25"/>
  <c r="L168" i="25" s="1"/>
  <c r="H168" i="25"/>
  <c r="I168" i="25" s="1"/>
  <c r="U167" i="25"/>
  <c r="Q167" i="25"/>
  <c r="R167" i="25" s="1"/>
  <c r="N167" i="25"/>
  <c r="O167" i="25" s="1"/>
  <c r="K167" i="25"/>
  <c r="L167" i="25" s="1"/>
  <c r="H167" i="25"/>
  <c r="I167" i="25" s="1"/>
  <c r="U166" i="25"/>
  <c r="Q166" i="25"/>
  <c r="R166" i="25" s="1"/>
  <c r="N166" i="25"/>
  <c r="O166" i="25" s="1"/>
  <c r="H166" i="25"/>
  <c r="I166" i="25" s="1"/>
  <c r="U165" i="25"/>
  <c r="Q165" i="25"/>
  <c r="R165" i="25" s="1"/>
  <c r="N165" i="25"/>
  <c r="O165" i="25" s="1"/>
  <c r="H165" i="25"/>
  <c r="I165" i="25" s="1"/>
  <c r="U164" i="25"/>
  <c r="Q164" i="25"/>
  <c r="R164" i="25" s="1"/>
  <c r="N164" i="25"/>
  <c r="O164" i="25" s="1"/>
  <c r="K164" i="25"/>
  <c r="L164" i="25" s="1"/>
  <c r="I164" i="25"/>
  <c r="L161" i="25"/>
  <c r="I161" i="25"/>
  <c r="L160" i="25"/>
  <c r="I160" i="25"/>
  <c r="O159" i="25"/>
  <c r="L159" i="25"/>
  <c r="I159" i="25"/>
  <c r="O158" i="25"/>
  <c r="L158" i="25"/>
  <c r="I158" i="25"/>
  <c r="O157" i="25"/>
  <c r="L157" i="25"/>
  <c r="I157" i="25"/>
  <c r="O156" i="25"/>
  <c r="L156" i="25"/>
  <c r="I156" i="25"/>
  <c r="O155" i="25"/>
  <c r="L155" i="25"/>
  <c r="I155" i="25"/>
  <c r="L154" i="25"/>
  <c r="I154" i="25"/>
  <c r="L153" i="25"/>
  <c r="I153" i="25"/>
  <c r="O152" i="25"/>
  <c r="L152" i="25"/>
  <c r="L151" i="25"/>
  <c r="L150" i="25"/>
  <c r="L149" i="25"/>
  <c r="L148" i="25"/>
  <c r="L147" i="25"/>
  <c r="L146" i="25"/>
  <c r="L145" i="25"/>
  <c r="O144" i="25"/>
  <c r="L144" i="25"/>
  <c r="O143" i="25"/>
  <c r="L143" i="25"/>
  <c r="O142" i="25"/>
  <c r="L142" i="25"/>
  <c r="O141" i="25"/>
  <c r="L141" i="25"/>
  <c r="O140" i="25"/>
  <c r="L140" i="25"/>
  <c r="L139" i="25"/>
  <c r="L138" i="25"/>
  <c r="O137" i="25"/>
  <c r="L137" i="25"/>
  <c r="O136" i="25"/>
  <c r="L136" i="25"/>
  <c r="O135" i="25"/>
  <c r="L135" i="25"/>
  <c r="O134" i="25"/>
  <c r="L134" i="25"/>
  <c r="O133" i="25"/>
  <c r="L133" i="25"/>
  <c r="O132" i="25"/>
  <c r="L132" i="25"/>
  <c r="O131" i="25"/>
  <c r="L131" i="25"/>
  <c r="O130" i="25"/>
  <c r="L130" i="25"/>
  <c r="O129" i="25"/>
  <c r="L129" i="25"/>
  <c r="O128" i="25"/>
  <c r="L128" i="25"/>
  <c r="L127" i="25"/>
  <c r="I127" i="25"/>
  <c r="L126" i="25"/>
  <c r="I126" i="25"/>
  <c r="L125" i="25"/>
  <c r="I125" i="25"/>
  <c r="L124" i="25"/>
  <c r="I124" i="25"/>
  <c r="G121" i="25"/>
  <c r="K117" i="25"/>
  <c r="L117" i="25" s="1"/>
  <c r="H117" i="25"/>
  <c r="I117" i="25" s="1"/>
  <c r="N116" i="25"/>
  <c r="O116" i="25" s="1"/>
  <c r="K116" i="25"/>
  <c r="L116" i="25" s="1"/>
  <c r="H116" i="25"/>
  <c r="I116" i="25" s="1"/>
  <c r="H115" i="25"/>
  <c r="I115" i="25" s="1"/>
  <c r="H114" i="25"/>
  <c r="I114" i="25" s="1"/>
  <c r="H113" i="25"/>
  <c r="I113" i="25" s="1"/>
  <c r="H112" i="25"/>
  <c r="I112" i="25" s="1"/>
  <c r="H111" i="25"/>
  <c r="I111" i="25" s="1"/>
  <c r="H110" i="25"/>
  <c r="I110" i="25" s="1"/>
  <c r="H109" i="25"/>
  <c r="I109" i="25" s="1"/>
  <c r="H108" i="25"/>
  <c r="I108" i="25" s="1"/>
  <c r="H107" i="25"/>
  <c r="I107" i="25" s="1"/>
  <c r="I104" i="25"/>
  <c r="H98" i="25"/>
  <c r="I98" i="25" s="1"/>
  <c r="H97" i="25"/>
  <c r="I97" i="25" s="1"/>
  <c r="O94" i="25"/>
  <c r="O93" i="25"/>
  <c r="O92" i="25"/>
  <c r="I92" i="25"/>
  <c r="O91" i="25"/>
  <c r="L91" i="25"/>
  <c r="H91" i="25"/>
  <c r="I91" i="25" s="1"/>
  <c r="O90" i="25"/>
  <c r="L90" i="25"/>
  <c r="O89" i="25"/>
  <c r="L89" i="25"/>
  <c r="I86" i="25"/>
  <c r="Q83" i="25"/>
  <c r="R83" i="25" s="1"/>
  <c r="N83" i="25"/>
  <c r="O83" i="25" s="1"/>
  <c r="K83" i="25"/>
  <c r="L83" i="25" s="1"/>
  <c r="H83" i="25"/>
  <c r="I83" i="25" s="1"/>
  <c r="Q82" i="25"/>
  <c r="R82" i="25" s="1"/>
  <c r="Q81" i="25"/>
  <c r="R81" i="25" s="1"/>
  <c r="Q80" i="25"/>
  <c r="R80" i="25" s="1"/>
  <c r="Q79" i="25"/>
  <c r="R79" i="25" s="1"/>
  <c r="H79" i="25"/>
  <c r="I79" i="25" s="1"/>
  <c r="Q78" i="25"/>
  <c r="R78" i="25" s="1"/>
  <c r="H78" i="25"/>
  <c r="I78" i="25" s="1"/>
  <c r="Q77" i="25"/>
  <c r="R77" i="25" s="1"/>
  <c r="N77" i="25"/>
  <c r="O77" i="25" s="1"/>
  <c r="H77" i="25"/>
  <c r="I77" i="25" s="1"/>
  <c r="Q76" i="25"/>
  <c r="R76" i="25" s="1"/>
  <c r="N76" i="25"/>
  <c r="O76" i="25" s="1"/>
  <c r="K76" i="25"/>
  <c r="L76" i="25" s="1"/>
  <c r="Q75" i="25"/>
  <c r="R75" i="25" s="1"/>
  <c r="Q74" i="25"/>
  <c r="R74" i="25" s="1"/>
  <c r="H71" i="25"/>
  <c r="I71" i="25" s="1"/>
  <c r="H70" i="25"/>
  <c r="I70" i="25" s="1"/>
  <c r="H69" i="25"/>
  <c r="I69" i="25" s="1"/>
  <c r="H68" i="25"/>
  <c r="I68" i="25" s="1"/>
  <c r="I65" i="25"/>
  <c r="K64" i="25"/>
  <c r="L64" i="25" s="1"/>
  <c r="I64" i="25"/>
  <c r="N63" i="25"/>
  <c r="O63" i="25" s="1"/>
  <c r="H63" i="25"/>
  <c r="I63" i="25" s="1"/>
  <c r="N62" i="25"/>
  <c r="O62" i="25" s="1"/>
  <c r="H62" i="25"/>
  <c r="I62" i="25" s="1"/>
  <c r="H61" i="25"/>
  <c r="I61" i="25" s="1"/>
  <c r="H60" i="25"/>
  <c r="I60" i="25" s="1"/>
  <c r="H59" i="25"/>
  <c r="I59" i="25" s="1"/>
  <c r="H58" i="25"/>
  <c r="I58" i="25" s="1"/>
  <c r="H57" i="25"/>
  <c r="I57" i="25" s="1"/>
  <c r="H56" i="25"/>
  <c r="I56" i="25" s="1"/>
  <c r="H55" i="25"/>
  <c r="I55" i="25" s="1"/>
  <c r="P54" i="25"/>
  <c r="Q54" i="25" s="1"/>
  <c r="R54" i="25" s="1"/>
  <c r="H54" i="25"/>
  <c r="I54" i="25" s="1"/>
  <c r="H53" i="25"/>
  <c r="I53" i="25" s="1"/>
  <c r="I52" i="25"/>
  <c r="I49" i="25"/>
  <c r="I48" i="25"/>
  <c r="I47" i="25"/>
  <c r="I46" i="25"/>
  <c r="I45" i="25"/>
  <c r="I44" i="25"/>
  <c r="I43" i="25"/>
  <c r="I42" i="25"/>
  <c r="I41" i="25"/>
  <c r="I40" i="25"/>
  <c r="I39" i="25"/>
  <c r="I38" i="25"/>
  <c r="I37" i="25"/>
  <c r="I36" i="25"/>
  <c r="I35" i="25"/>
  <c r="I34" i="25"/>
  <c r="I33" i="25"/>
  <c r="I32" i="25"/>
  <c r="I31" i="25"/>
  <c r="Z28" i="25"/>
  <c r="AA28" i="25" s="1"/>
  <c r="W28" i="25"/>
  <c r="X28" i="25" s="1"/>
  <c r="N28" i="25"/>
  <c r="O28" i="25" s="1"/>
  <c r="K28" i="25"/>
  <c r="L28" i="25" s="1"/>
  <c r="H28" i="25"/>
  <c r="I28" i="25" s="1"/>
  <c r="Z27" i="25"/>
  <c r="AA27" i="25" s="1"/>
  <c r="W27" i="25"/>
  <c r="X27" i="25" s="1"/>
  <c r="K27" i="25"/>
  <c r="L27" i="25" s="1"/>
  <c r="H27" i="25"/>
  <c r="I27" i="25" s="1"/>
  <c r="W26" i="25"/>
  <c r="X26" i="25" s="1"/>
  <c r="K26" i="25"/>
  <c r="L26" i="25" s="1"/>
  <c r="H26" i="25"/>
  <c r="I26" i="25" s="1"/>
  <c r="W25" i="25"/>
  <c r="X25" i="25" s="1"/>
  <c r="K25" i="25"/>
  <c r="L25" i="25" s="1"/>
  <c r="H25" i="25"/>
  <c r="I25" i="25" s="1"/>
  <c r="Z24" i="25"/>
  <c r="AA24" i="25" s="1"/>
  <c r="W24" i="25"/>
  <c r="X24" i="25" s="1"/>
  <c r="N24" i="25"/>
  <c r="O24" i="25" s="1"/>
  <c r="K24" i="25"/>
  <c r="L24" i="25" s="1"/>
  <c r="H24" i="25"/>
  <c r="I24" i="25" s="1"/>
  <c r="W23" i="25"/>
  <c r="X23" i="25" s="1"/>
  <c r="N23" i="25"/>
  <c r="O23" i="25" s="1"/>
  <c r="K23" i="25"/>
  <c r="L23" i="25" s="1"/>
  <c r="H23" i="25"/>
  <c r="I23" i="25" s="1"/>
  <c r="Z22" i="25"/>
  <c r="AA22" i="25" s="1"/>
  <c r="W22" i="25"/>
  <c r="X22" i="25" s="1"/>
  <c r="N22" i="25"/>
  <c r="O22" i="25" s="1"/>
  <c r="K22" i="25"/>
  <c r="L22" i="25" s="1"/>
  <c r="H22" i="25"/>
  <c r="I22" i="25" s="1"/>
  <c r="Z21" i="25"/>
  <c r="AA21" i="25" s="1"/>
  <c r="W21" i="25"/>
  <c r="X21" i="25" s="1"/>
  <c r="N21" i="25"/>
  <c r="O21" i="25" s="1"/>
  <c r="K21" i="25"/>
  <c r="L21" i="25" s="1"/>
  <c r="H21" i="25"/>
  <c r="I21" i="25" s="1"/>
  <c r="W20" i="25"/>
  <c r="X20" i="25" s="1"/>
  <c r="N20" i="25"/>
  <c r="O20" i="25" s="1"/>
  <c r="K20" i="25"/>
  <c r="L20" i="25" s="1"/>
  <c r="H20" i="25"/>
  <c r="I20" i="25" s="1"/>
  <c r="W19" i="25"/>
  <c r="X19" i="25" s="1"/>
  <c r="N19" i="25"/>
  <c r="O19" i="25" s="1"/>
  <c r="K19" i="25"/>
  <c r="L19" i="25" s="1"/>
  <c r="H19" i="25"/>
  <c r="I19" i="25" s="1"/>
  <c r="W18" i="25"/>
  <c r="X18" i="25" s="1"/>
  <c r="N18" i="25"/>
  <c r="O18" i="25" s="1"/>
  <c r="K18" i="25"/>
  <c r="L18" i="25" s="1"/>
  <c r="H18" i="25"/>
  <c r="I18" i="25" s="1"/>
  <c r="Z17" i="25"/>
  <c r="AA17" i="25" s="1"/>
  <c r="W17" i="25"/>
  <c r="X17" i="25" s="1"/>
  <c r="N17" i="25"/>
  <c r="O17" i="25" s="1"/>
  <c r="K17" i="25"/>
  <c r="L17" i="25" s="1"/>
  <c r="H17" i="25"/>
  <c r="I17" i="25" s="1"/>
  <c r="W16" i="25"/>
  <c r="X16" i="25" s="1"/>
  <c r="N16" i="25"/>
  <c r="O16" i="25" s="1"/>
  <c r="K16" i="25"/>
  <c r="L16" i="25" s="1"/>
  <c r="H16" i="25"/>
  <c r="I16" i="25" s="1"/>
  <c r="W15" i="25"/>
  <c r="X15" i="25" s="1"/>
  <c r="T15" i="25"/>
  <c r="U15" i="25" s="1"/>
  <c r="N15" i="25"/>
  <c r="O15" i="25" s="1"/>
  <c r="K15" i="25"/>
  <c r="L15" i="25" s="1"/>
  <c r="H15" i="25"/>
  <c r="I15" i="25" s="1"/>
  <c r="W14" i="25"/>
  <c r="X14" i="25" s="1"/>
  <c r="N14" i="25"/>
  <c r="O14" i="25" s="1"/>
  <c r="K14" i="25"/>
  <c r="L14" i="25" s="1"/>
  <c r="H14" i="25"/>
  <c r="I14" i="25" s="1"/>
  <c r="W13" i="25"/>
  <c r="X13" i="25" s="1"/>
  <c r="N13" i="25"/>
  <c r="O13" i="25" s="1"/>
  <c r="K13" i="25"/>
  <c r="L13" i="25" s="1"/>
  <c r="H13" i="25"/>
  <c r="I13" i="25" s="1"/>
  <c r="W12" i="25"/>
  <c r="X12" i="25" s="1"/>
  <c r="N12" i="25"/>
  <c r="O12" i="25" s="1"/>
  <c r="K12" i="25"/>
  <c r="L12" i="25" s="1"/>
  <c r="H12" i="25"/>
  <c r="I12" i="25" s="1"/>
  <c r="W11" i="25"/>
  <c r="X11" i="25" s="1"/>
  <c r="T11" i="25"/>
  <c r="U11" i="25" s="1"/>
  <c r="N11" i="25"/>
  <c r="O11" i="25" s="1"/>
  <c r="K11" i="25"/>
  <c r="L11" i="25" s="1"/>
  <c r="H11" i="25"/>
  <c r="I11" i="25" s="1"/>
  <c r="Z10" i="25"/>
  <c r="AA10" i="25" s="1"/>
  <c r="W10" i="25"/>
  <c r="X10" i="25" s="1"/>
  <c r="Q10" i="25"/>
  <c r="R10" i="25" s="1"/>
  <c r="N10" i="25"/>
  <c r="O10" i="25" s="1"/>
  <c r="K10" i="25"/>
  <c r="L10" i="25" s="1"/>
  <c r="H10" i="25"/>
  <c r="I10" i="25" s="1"/>
  <c r="Z9" i="25"/>
  <c r="AA9" i="25" s="1"/>
  <c r="W9" i="25"/>
  <c r="X9" i="25" s="1"/>
  <c r="Q9" i="25"/>
  <c r="R9" i="25" s="1"/>
  <c r="N9" i="25"/>
  <c r="O9" i="25" s="1"/>
  <c r="K9" i="25"/>
  <c r="L9" i="25" s="1"/>
  <c r="H9" i="25"/>
  <c r="I9" i="25" s="1"/>
  <c r="Z8" i="25"/>
  <c r="AA8" i="25" s="1"/>
  <c r="W8" i="25"/>
  <c r="X8" i="25" s="1"/>
  <c r="Q8" i="25"/>
  <c r="R8" i="25" s="1"/>
  <c r="N8" i="25"/>
  <c r="O8" i="25" s="1"/>
  <c r="K8" i="25"/>
  <c r="L8" i="25" s="1"/>
  <c r="H8" i="25"/>
  <c r="I8" i="25" s="1"/>
  <c r="Z7" i="25"/>
  <c r="AA7" i="25" s="1"/>
  <c r="W7" i="25"/>
  <c r="X7" i="25" s="1"/>
  <c r="Q7" i="25"/>
  <c r="R7" i="25" s="1"/>
  <c r="N7" i="25"/>
  <c r="O7" i="25" s="1"/>
  <c r="K7" i="25"/>
  <c r="L7" i="25" s="1"/>
  <c r="H7" i="25"/>
  <c r="I7" i="25" s="1"/>
  <c r="W6" i="25"/>
  <c r="X6" i="25" s="1"/>
  <c r="Q6" i="25"/>
  <c r="R6" i="25" s="1"/>
  <c r="N6" i="25"/>
  <c r="O6" i="25" s="1"/>
  <c r="K6" i="25"/>
  <c r="L6" i="25" s="1"/>
  <c r="H6" i="25"/>
  <c r="I6" i="25" s="1"/>
  <c r="W5" i="25"/>
  <c r="X5" i="25" s="1"/>
  <c r="N5" i="25"/>
  <c r="O5" i="25" s="1"/>
  <c r="K5" i="25"/>
  <c r="L5" i="25" s="1"/>
  <c r="H5" i="25"/>
  <c r="I5" i="25" s="1"/>
  <c r="W4" i="25"/>
  <c r="X4" i="25" s="1"/>
  <c r="N4" i="25"/>
  <c r="O4" i="25" s="1"/>
  <c r="K4" i="25"/>
  <c r="L4" i="25" s="1"/>
  <c r="H4" i="25"/>
  <c r="I4" i="25" s="1"/>
  <c r="Z3" i="25"/>
  <c r="AA3" i="25" s="1"/>
  <c r="W3" i="25"/>
  <c r="X3" i="25" s="1"/>
  <c r="N3" i="25"/>
  <c r="O3" i="25" s="1"/>
  <c r="K3" i="25"/>
  <c r="L3" i="25" s="1"/>
  <c r="H3" i="25"/>
  <c r="I3" i="25" s="1"/>
  <c r="I733" i="26" l="1"/>
  <c r="I307" i="26"/>
  <c r="I312" i="26"/>
  <c r="I106" i="26"/>
  <c r="I75" i="26"/>
  <c r="I2080" i="26"/>
  <c r="I68" i="26"/>
  <c r="I1847" i="26"/>
  <c r="I51" i="26"/>
  <c r="I591" i="26"/>
  <c r="I1648" i="26"/>
  <c r="I391" i="26"/>
  <c r="I29" i="26"/>
  <c r="I1837" i="26"/>
  <c r="I650" i="26"/>
  <c r="I261" i="26"/>
  <c r="I2263" i="26"/>
  <c r="I2179" i="26"/>
  <c r="I247" i="26"/>
  <c r="I889" i="26"/>
  <c r="I2232" i="26"/>
  <c r="I228" i="26"/>
  <c r="I1885" i="26"/>
  <c r="I459" i="26"/>
  <c r="I548" i="26"/>
  <c r="I496" i="26"/>
  <c r="I466" i="26"/>
  <c r="I672" i="26"/>
  <c r="I2106" i="26"/>
  <c r="I1463" i="26"/>
  <c r="I2276" i="26"/>
  <c r="I1261" i="26"/>
  <c r="I2244" i="26"/>
  <c r="I1583" i="26"/>
  <c r="I2310" i="26"/>
  <c r="I367" i="26"/>
  <c r="I290" i="26"/>
  <c r="I637" i="26"/>
  <c r="I748" i="26"/>
  <c r="I561" i="26"/>
  <c r="I88" i="26"/>
  <c r="I739" i="26"/>
  <c r="I816" i="26"/>
  <c r="I319" i="26"/>
  <c r="I334" i="26"/>
  <c r="I411" i="26"/>
  <c r="I489" i="26"/>
  <c r="I677" i="26"/>
  <c r="I872" i="26"/>
  <c r="I255" i="26"/>
  <c r="I272" i="26"/>
  <c r="I283" i="26"/>
  <c r="I542" i="26"/>
  <c r="I174" i="26"/>
  <c r="I324" i="26"/>
  <c r="I432" i="26"/>
  <c r="I685" i="26"/>
  <c r="I101" i="26"/>
  <c r="I454" i="26"/>
  <c r="I553" i="26"/>
  <c r="I761" i="26"/>
  <c r="I1008" i="26"/>
  <c r="I1025" i="26"/>
  <c r="I267" i="26"/>
  <c r="I426" i="26"/>
  <c r="I194" i="26"/>
  <c r="H908" i="26"/>
  <c r="I908" i="26" s="1"/>
  <c r="I932" i="26" s="1"/>
  <c r="I2120" i="26"/>
  <c r="I884" i="26"/>
  <c r="I1225" i="26"/>
  <c r="H2351" i="26"/>
  <c r="I2351" i="26" s="1"/>
  <c r="I940" i="26"/>
  <c r="I1253" i="26"/>
  <c r="I2322" i="26"/>
  <c r="I2075" i="26"/>
  <c r="I2154" i="26"/>
  <c r="I2196" i="26"/>
  <c r="I2271" i="26"/>
  <c r="I1609" i="26"/>
  <c r="I1626" i="26"/>
  <c r="I2210" i="26"/>
  <c r="I2219" i="26"/>
  <c r="I2249" i="26"/>
  <c r="I1614" i="26"/>
  <c r="I2098" i="26"/>
  <c r="I2135" i="26"/>
  <c r="I2343" i="26"/>
  <c r="I1799" i="26"/>
  <c r="I1868" i="26"/>
  <c r="I1666" i="26"/>
  <c r="I128" i="26"/>
  <c r="I199" i="26"/>
  <c r="I440" i="26"/>
  <c r="I573" i="26"/>
  <c r="I644" i="26"/>
  <c r="I721" i="26"/>
  <c r="I785" i="26"/>
  <c r="I213" i="26"/>
  <c r="I385" i="26"/>
  <c r="I607" i="26"/>
  <c r="I691" i="26"/>
  <c r="I586" i="26"/>
  <c r="H131" i="26"/>
  <c r="I131" i="26" s="1"/>
  <c r="I515" i="26"/>
  <c r="I581" i="26"/>
  <c r="I665" i="26"/>
  <c r="I728" i="26"/>
  <c r="I797" i="26"/>
  <c r="I189" i="26"/>
  <c r="I703" i="26"/>
  <c r="I705" i="26"/>
  <c r="I983" i="26"/>
  <c r="I862" i="26"/>
  <c r="I897" i="26"/>
  <c r="I991" i="26"/>
  <c r="I958" i="26"/>
  <c r="I1053" i="26"/>
  <c r="I1164" i="26"/>
  <c r="I1105" i="26"/>
  <c r="I1494" i="26"/>
  <c r="I1238" i="26"/>
  <c r="I1375" i="26"/>
  <c r="I1577" i="26"/>
  <c r="I1538" i="26"/>
  <c r="I1773" i="26"/>
  <c r="I1597" i="26"/>
  <c r="I1832" i="26"/>
  <c r="I1942" i="26"/>
  <c r="I1782" i="26"/>
  <c r="I1823" i="26"/>
  <c r="I1842" i="26"/>
  <c r="I1744" i="26"/>
  <c r="I1642" i="26"/>
  <c r="I1805" i="26"/>
  <c r="I1950" i="26"/>
  <c r="I1794" i="26"/>
  <c r="I1880" i="26"/>
  <c r="I1858" i="26"/>
  <c r="I2169" i="26"/>
  <c r="I2205" i="26"/>
  <c r="I2113" i="26"/>
  <c r="I2258" i="26"/>
  <c r="H2352" i="26"/>
  <c r="I2352" i="26" s="1"/>
  <c r="I2066" i="26"/>
  <c r="O843" i="25"/>
  <c r="N2289" i="25"/>
  <c r="O2289" i="25" s="1"/>
  <c r="H640" i="25"/>
  <c r="I640" i="25" s="1"/>
  <c r="N842" i="25"/>
  <c r="O842" i="25" s="1"/>
  <c r="H121" i="25"/>
  <c r="I121" i="25" s="1"/>
  <c r="H638" i="25"/>
  <c r="I638" i="25" s="1"/>
  <c r="K842" i="25"/>
  <c r="L842" i="25" s="1"/>
  <c r="N2286" i="25"/>
  <c r="O2286" i="25" s="1"/>
  <c r="N2288" i="25"/>
  <c r="O2288" i="25" s="1"/>
  <c r="I706" i="26" l="1"/>
  <c r="I2368" i="26"/>
</calcChain>
</file>

<file path=xl/comments1.xml><?xml version="1.0" encoding="utf-8"?>
<comments xmlns="http://schemas.openxmlformats.org/spreadsheetml/2006/main">
  <authors>
    <author>alejandro acuña</author>
    <author>Ramon Bueno</author>
  </authors>
  <commentList>
    <comment ref="K275" authorId="0" shapeId="0">
      <text>
        <r>
          <rPr>
            <b/>
            <sz val="9"/>
            <color indexed="81"/>
            <rFont val="Tahoma"/>
            <family val="2"/>
          </rPr>
          <t>alejandro acuña:</t>
        </r>
        <r>
          <rPr>
            <sz val="9"/>
            <color indexed="81"/>
            <rFont val="Tahoma"/>
            <family val="2"/>
          </rPr>
          <t xml:space="preserve">
IVA SOLO APLICA AL LIBERADOR DE COILS</t>
        </r>
      </text>
    </comment>
    <comment ref="K276" authorId="0" shapeId="0">
      <text>
        <r>
          <rPr>
            <b/>
            <sz val="9"/>
            <color indexed="81"/>
            <rFont val="Tahoma"/>
            <family val="2"/>
          </rPr>
          <t>alejandro acuña:</t>
        </r>
        <r>
          <rPr>
            <sz val="9"/>
            <color indexed="81"/>
            <rFont val="Tahoma"/>
            <family val="2"/>
          </rPr>
          <t xml:space="preserve">
IVA SOLO APLICA A LIBERADOR DE COILS</t>
        </r>
      </text>
    </comment>
    <comment ref="G2286" authorId="1" shapeId="0">
      <text>
        <r>
          <rPr>
            <b/>
            <sz val="9"/>
            <color indexed="81"/>
            <rFont val="Tahoma"/>
            <family val="2"/>
          </rPr>
          <t>Ramon Bueno:</t>
        </r>
        <r>
          <rPr>
            <sz val="9"/>
            <color indexed="81"/>
            <rFont val="Tahoma"/>
            <family val="2"/>
          </rPr>
          <t xml:space="preserve">
VERIFICAR CANTIDAD</t>
        </r>
      </text>
    </comment>
    <comment ref="G2287" authorId="1" shapeId="0">
      <text>
        <r>
          <rPr>
            <b/>
            <sz val="9"/>
            <color indexed="81"/>
            <rFont val="Tahoma"/>
            <family val="2"/>
          </rPr>
          <t>Ramon Bueno:</t>
        </r>
        <r>
          <rPr>
            <sz val="9"/>
            <color indexed="81"/>
            <rFont val="Tahoma"/>
            <family val="2"/>
          </rPr>
          <t xml:space="preserve">
VERIFICAR CANTIDAD</t>
        </r>
      </text>
    </comment>
    <comment ref="G2288" authorId="1" shapeId="0">
      <text>
        <r>
          <rPr>
            <b/>
            <sz val="9"/>
            <color indexed="81"/>
            <rFont val="Tahoma"/>
            <family val="2"/>
          </rPr>
          <t>Ramon Bueno:</t>
        </r>
        <r>
          <rPr>
            <sz val="9"/>
            <color indexed="81"/>
            <rFont val="Tahoma"/>
            <family val="2"/>
          </rPr>
          <t xml:space="preserve">
VERIFICAR CANTIDAD</t>
        </r>
      </text>
    </comment>
    <comment ref="G2289" authorId="1" shapeId="0">
      <text>
        <r>
          <rPr>
            <b/>
            <sz val="9"/>
            <color indexed="81"/>
            <rFont val="Tahoma"/>
            <family val="2"/>
          </rPr>
          <t>Ramon Bueno:</t>
        </r>
        <r>
          <rPr>
            <sz val="9"/>
            <color indexed="81"/>
            <rFont val="Tahoma"/>
            <family val="2"/>
          </rPr>
          <t xml:space="preserve">
VERIFICAR CANTIDAD</t>
        </r>
      </text>
    </comment>
    <comment ref="G2294" authorId="1" shapeId="0">
      <text>
        <r>
          <rPr>
            <b/>
            <sz val="9"/>
            <color indexed="81"/>
            <rFont val="Tahoma"/>
            <family val="2"/>
          </rPr>
          <t>Ramon Bueno:</t>
        </r>
        <r>
          <rPr>
            <sz val="9"/>
            <color indexed="81"/>
            <rFont val="Tahoma"/>
            <family val="2"/>
          </rPr>
          <t xml:space="preserve">
VERIFICAR CANTIDAD</t>
        </r>
      </text>
    </comment>
  </commentList>
</comments>
</file>

<file path=xl/sharedStrings.xml><?xml version="1.0" encoding="utf-8"?>
<sst xmlns="http://schemas.openxmlformats.org/spreadsheetml/2006/main" count="27508" uniqueCount="4099">
  <si>
    <t>LOTE No. 1</t>
  </si>
  <si>
    <t xml:space="preserve">ROPA DESECHABLE PARA LOS SERVICIOS ASISTENCIALES
 DE LA  SUBDIRECCIÓN MÉDICA DEL HOMIL </t>
  </si>
  <si>
    <t>ITEM</t>
  </si>
  <si>
    <t>CÓDIGO INTERNO</t>
  </si>
  <si>
    <t xml:space="preserve">CÓDIGO UNSPCS </t>
  </si>
  <si>
    <t>DESCRIPCION</t>
  </si>
  <si>
    <t xml:space="preserve">ESPECIFICACION TECNICA </t>
  </si>
  <si>
    <t>UNIDAD DE MEDIDA</t>
  </si>
  <si>
    <t xml:space="preserve">BATA  QUIRÚRGICA  ESTERIL </t>
  </si>
  <si>
    <t xml:space="preserve">EMPAQUE INDIVIDUAL; ESTÉRIL.
INDICADOR QUÍMICO CLASE CINCO.
DE UN SOLO USO.
ELABORADO EN POLIRPOPILENO 100%.
CON BARRERA DE PROTECCIÓN REPELENTE AL PASO DE LIQUIDOS O FLUIDOS CORPORALES.   MATERIAL: SMS EN VERDE QUIRÚRGICO ATÓXICO,HIPOALERGÉNICO  Y HEMOREPELENTE CONFORTABLE.
GRAMAJE DE LA TELA: DE 50 A 55  GRAMOS; 
PUÑO EN RIB DE 9 A 10 CM  CON POLIESTER DE COLOR BLANCO.  
CIERRE EN CUELLO PARTE POSTERIOR CON TIRAS, OFRECIENDO SUJECIÓN SEGURA, CUATRO CINTURONES DE 70 CM CADA UNO : DOS EXTREMOS CON SUJETADOR DE SEGURIDAD Y DOS INTERNOS. 
FRESCA Y RESISTENTE 
LARGO DE LA BATA DE 1.30 A 1.35 M, TALLA L, CON UNA TOALLA PARA SECADO ABSORBENTES BATA CON COSTURA EN ULTRASONIDO.
ESTERILIZADO EN ETO. 
BATA MARCADA CON EL LOGOTIPO DEL HOSPITAL MILITAR CENTRAL (DE 1 A 5 SELLOS DE  DIAMETRO DE 5 A 10 CM) </t>
  </si>
  <si>
    <t>UNIDAD</t>
  </si>
  <si>
    <t xml:space="preserve">BATA QUIRÚRGICA ANTIFLUIDO ESTÉRIL. </t>
  </si>
  <si>
    <t>DESECHABLE CON  ANTIFLUIDO. 
ESTÉRIL. 
MATERIAL Y GRAMAJE: ELABORADA EN SMS DE 50 A 55 GRAMOS 
CON BARRERA ANTIFLUIDO EN EL PECHO Y LAS MANGAS POR 130 A 135 CM DE LARGO, 145 A 150 CM DE ANCHO, DE SEIS (06) A OCHO (08) CORDONES PARA SU CIERRE. EL CORDÓN CADA UNO DE 65 A 70  CMS DE LARGO.  
CADA UNA EMPACADA DE MANERA INDIVIDUAL CON TOALLA ABSORBENTE PARA SECADO DE MANOS 
CON INDICADOR QUIMICO CLASE 5. 
ESTERILIZADO EN ETO. 
COLOR:   VERDE QUIRÚRGICO ANTIALÉRGICO</t>
  </si>
  <si>
    <t xml:space="preserve">BATA QUIRÚRGICA NO ESTÉRIL </t>
  </si>
  <si>
    <t xml:space="preserve">ELABORADA EN POLIPROPILENO  CON BARRERA DE PROTECCIÓN REPELENTE AL PASO DE LIQUIDOS O FLUIDOS CORPORALES. 
MATERIAL: SMS EN VERDE QUIRÚRGICO ATOXICO,HIPOALERGÉNICO  Y HEMOREPELENTE.  CONFORTABLE
GRAMAJE: DE LA TELA DE 35 A 40 GRAMOS  
PUÑO ELASTICO.
CIERRE EN CUELLO PARTE POSTERIOR CON TIRAS OFRECIENDO SUJECIÓN SEGURA.
CUATRO CINTURONES DE 70 CM CADA UNO, DOS EXTREMOS  DOS INTERNOS, 
FRESCA Y RESISTENTE  
LARGO 130 A 135 CEMTIMETROS. TALLA L. 
CON COSTURA POR ULTRASONIDO.
BATA MARCADA CON EL LOGOTIPO DEL HOSPITAL MILITAR CENTRAL (DE 1 A 5 SELLOS DE  DIAMETRO DE 5 A 10 CM) </t>
  </si>
  <si>
    <t>ENVOLVEDERA PARA ESTERILIZACION  90 x 90 +/-2CM</t>
  </si>
  <si>
    <t xml:space="preserve">ENVOLVEDERA PARA ESTERILIZACION 120 X 120 +/- 2cm </t>
  </si>
  <si>
    <t>ENVOLVEDERA PARA ESTERILIZACION 135 X 135 +/-2CM</t>
  </si>
  <si>
    <t>ENVOLVEDERA PARA ESTERILIZACION 45 x 45</t>
  </si>
  <si>
    <t>ENVOLVEDERA PARA ESTERILIZACION 75 +/- 2cm x 75 +/-2cm</t>
  </si>
  <si>
    <t>GORROS DESECHABLES  PARA  CIRUGIA (CIRUJANO)</t>
  </si>
  <si>
    <t xml:space="preserve">GRAMAJE: 20 GRAMOS.
CON RESORTE EN EL CONTORNO 
EN HILO CAUCHO PARA SU AJUSTE  
UNISEXO.
MATERIAL: POLIPROPILENO
COBERTURA COMPLETA DE LA CABEZA PARA PROTECCIÓN.  </t>
  </si>
  <si>
    <t>KIT  PACIENTE  PEDIATRICO QUIRÚRGICO DESECHABLE.
COMPUESTO DE: BATA, GORRO Y POLAINAS</t>
  </si>
  <si>
    <t>KIT  PACIENTE  QUIRÚRGICO ADULTO DESECHABLE / BATA, GORRO Y POLAINAS.</t>
  </si>
  <si>
    <t>KIT VESTIDO QUIRÚRGICO DESECHABLE (BLUSA, PANTALON, GORRO Y POLAINAS)</t>
  </si>
  <si>
    <t xml:space="preserve">EMPAQUE INDIVIDUAL, 
DE UN SOLO USO.
COMPUESTO DE: BLUSA TALLA M , S , XL Y L ESCOTE O CUELLO EN "V" CON SESGO EN RIB DE COLOR; CON DISPONIBILIDAD DE RIB EN COLOR BLANCO  PARA PERSONAL DE LA INSTITUCION Y RIB DE COLOR verde PARA EL PERSONAL QUE SE ENCUENTRA EN FORMACION ACADÉMICA. 
BLUSA: CON MANGA RANGA DE 30 A 32 CENTIMETROS DE LARGO A LA ALTURA DEL CODO POR 45CM DE ANCHO EN BOCA DE MANGA,  DOS BOLSILLOS DELANTEROS INFERIORES, UN BOLSILLO EN CAMISA PARTE SUPERIOR DELANTERA IZQUIERDA.
PANTALÓN:  CON RESORTE Y DOS  BOLSILLOS TRASEROS. 
GORRO REDONDO Y POLAINAS.
MATERIAL: ELABORADO EN POLIPROPILENO.
GRAMAJE: GRAMAJE DE LA TELA POLIPROPILENO SMS  50 A 55 GRAMOS.
ALTA  RESPIRABILIDAD, MATERIAL RESISTENTE AL PASO DE FLUIDOS
COLOR DEL KIT :  VERDE QUIRÚRGICO.
MARCADA CON EL LOGOTIPO DEL HOSPITAL MILITAR CENTRAL (DE 1 A 5 SELLOS DE  DIAMETRO DE 5 A 10 CM) 
CON COSTURA POR ULTRASONIDO </t>
  </si>
  <si>
    <t>POLAINA PROTECTOR DESECHABLE  DE ZAPATO</t>
  </si>
  <si>
    <t xml:space="preserve">DE UN SOLO USO.
TAMAÑO ÚNICO. 
ELABORADA EN POLIPROPILENO.
CON BARRERA DE PROTECCIÓN AL PASO DE LÍQUIDOS Y FLUIDOS CORPORALES
CON SUJECIÓN SEGURA,RESISTENTE.
CON CAPA ANTIDESLIZANTE EN COLOR AZUL  .
 POLAINA QUE DEBE AJUSTARSE A ZAPATO ENTRE 34 A 45 CENTIMETROS.  </t>
  </si>
  <si>
    <t>SABANA RESORTADA</t>
  </si>
  <si>
    <t>MATERIAL:  TELA POLIPROPILENO  SMS  35 A 40 GRAMOS.
PUNTAS RESORTADAS PARA ACOMODACION EN CAMILLLA . 
TELA REPELENTE A FLUIDOS. RESISTENTE. 
MEDIDAS:  DE 210 A 215 CENTIMETROS X 110 A 115 CENTIMETROS.
COLOR: VERDE QUIRÚRGICO.
MARCADA CON EL LOGOTIPO DEL HOSPITAL MILITAR CENTRAL (DE 1 A 5 SELLOS DE  DIAMETRO DE 5 A 10 CM).</t>
  </si>
  <si>
    <t>SABANAS DESECHABLES</t>
  </si>
  <si>
    <t>GRAMAJE: GRAMAJE DE 35 A 40  GRAMOS
BARRERA BACTERIANA.
MATERIAL:  ELABORADAS EN POLIPROPILENO SMS. FRESCO Y RESISTENTE.
CON BARRERA DE PROTECCIÓN AL PASO DE LIQUIDOS O FLUIDOS CORPORALES. 
MEDIDAS DE 150 A 155 CENTIMETROS  X 200 A 205 CENTIMETROS.
PRESENTACION (DOBLADAS EN CUADRO).
COLOR VERDE QUIRÚRGICO. 
MARCADA CON EL LOGOTIPO DEL HOSPITAL MILITAR CENTRAL (DE 1 A 5 SELLOS DE  DIAMETRO DE 5 A 10 CM).</t>
  </si>
  <si>
    <t>TAPABOCA DESECHABLE</t>
  </si>
  <si>
    <t xml:space="preserve">DE UN SOLO USO.
ELABORADO EN POLIPROPILENO,CON SUJETADOR NASAL,SISTEMA DE AMARRE DE CUATRO TIRAS.
CON FILTRO DE TRES CAPAS. 
RESISTENTE. 
COLOR AZUL </t>
  </si>
  <si>
    <t>TAPABOCAS CON VISOR</t>
  </si>
  <si>
    <t>DE UN SOLO USO. 
ELABORADO EN POLIPROPILENO.
CON SUJETADOR NASAL.
SISTEMA DE AMARRE DE CUATRO TIRAS.
CON FILTRO DE TRES CAPAS.
RESISTENTE.
COLOR AZUL QUIRÚRGICO. 
CON VISERA TRANSPARENTE  CON ANTIEMPAÑANTE</t>
  </si>
  <si>
    <t>PETO DESECHABLE</t>
  </si>
  <si>
    <t>PETO DESECHABLE. 
NO ESTERIL. 
ELABORADO EN POLIETILENO DE 15 A18 MICRAS. 
TAMAÑO DE 120 A 140 CENTIMETROS X 30 A 50 CMS. 
CON DOS CINTURONES POSTERIORES DE AMARRE. 
COLOR BLANCO.</t>
  </si>
  <si>
    <t>PAQUETE QUIRURGICO DESECHABLE GINECOLOGICO</t>
  </si>
  <si>
    <t xml:space="preserve">ROPA DESECHABLE  ORTOPEDIA REEMPLAZOS </t>
  </si>
  <si>
    <t xml:space="preserve">ROPA DESECHABLE DE CORAZÓN </t>
  </si>
  <si>
    <t xml:space="preserve">ROPA DESECHABLE DE OFTALMOLOGIA </t>
  </si>
  <si>
    <t xml:space="preserve">FUNDA DE MICROSCOPIO </t>
  </si>
  <si>
    <t>FUNDA ESTÉRIL.
EN POLIETHILENO  CALIBRE 2 . 
DE 150 A 155 CENTIMETROS  DE LARGO X 100 A 105 CENTIMETORD  DE ANCHO.
COLOR : VERDE QUIRÚRGICO. 
DOBLE BOLSA DE EMPAQUE. 
INDICADOR QUIMICO CLASE 3. 
DOBLADA EN CUATRO.</t>
  </si>
  <si>
    <t>FUNDAS PARA MULTIPLANO</t>
  </si>
  <si>
    <t>FUNDA ESTÉRIL EN POLIETHILENO CALIBRE 2.  
DE 150 A 155 CENTIMETROS  DE LARGO X 100 A 105 CENTIMETROS  DE ANCHO. 
COLOR VERDE  QUIRURGICO.  
DOBLE BOLSA DE EMPAQUE. INDICADOR QUIMICO CLASE 3. 
DOBLADAS EN CUATRO.</t>
  </si>
  <si>
    <t xml:space="preserve">CÓDIGO NUEVO </t>
  </si>
  <si>
    <t xml:space="preserve">BOLSILLO DESECHABLES INTRA-QUIRÚRGICOS </t>
  </si>
  <si>
    <t xml:space="preserve">ROPA DESECHABLE UNIVERSAL  PARA CIRUGIA </t>
  </si>
  <si>
    <t xml:space="preserve">CIRUGIA GENERAL </t>
  </si>
  <si>
    <t>LOTE No. 2</t>
  </si>
  <si>
    <t xml:space="preserve">DISPOSITIVOS ANCLADOS ABSORBIBLES Y NO ABSORBIBLES </t>
  </si>
  <si>
    <t>DISPOSITIVO ANCLADO ABSORBIBLE 90 A 180 DIAS CALIBRE 3-0 DE 14 A 15 CM DE HEBRA CON O SIN DOBLE AGUJA CORTANTE DE 19MM</t>
  </si>
  <si>
    <t xml:space="preserve">UNIDAD </t>
  </si>
  <si>
    <t>DISPOSITIVO ANCLADO ABSORBIBLE 180 A 238 DIAS   CALIBRE 2-0 DE 45 A 60 CM DE HEBRA CON O SIN DOBLE  AGUJA CORTANTE DE 19 A 26MM</t>
  </si>
  <si>
    <t>DISPOSITIVO ANCLADO ABSORBIBLE 180 A 238 DIAS   CALIBRE 2-0 DE 45 A 60 CM DE HEBRA  CON O SIN DOBLE  AGUJA CORTANTE DE 19 A 26MM</t>
  </si>
  <si>
    <t>DISPOSITIVO ANCLADO ABSORBIBLE 90 A 180 DIAS   CALIBRE 3-0 DE 60 CM DE HEBRA AGUJA CORTANTE DE 19 A 26 MM</t>
  </si>
  <si>
    <t>DISPOSITIVO ANCLADO ABSORBIBLE 90 A 180 DIAS   CALIBRE 4-0 DE 60 A 70 CM DE HEBRA  AGUJA CORTANTE DE 19 A 26 MM</t>
  </si>
  <si>
    <t>DISPOSITIVO ANCLADO ABSORBIBLE 90 A 180 DIAS   CALIBRE 4-0 DE  60 A 70 CM DE HEBRA  AGUJA CORTANTE DE 19 A 26 MM</t>
  </si>
  <si>
    <t>DISPOSITIVO ANCLADO ABSORBIBLE 90 A 180 DIAS   CALIBRE 3-0 DE 45 A 60 CM DE HEBRA  AGUJA CORTANTE DE 19 A 26 MM</t>
  </si>
  <si>
    <t>DISPOSITIVO ANCLADO ABSORBIBLE 90 A 180 DIAS   CALIBRE 2-0 DE  60 A 70 CM DE HEBRA  AGUJA CORTANTE DE 24 A 30 MM</t>
  </si>
  <si>
    <t>DISPOSITIVO ANCLADO ABSORBIBLE 90 A 180 DIAS   CALIBRE 2-0 DE  60 A 70 CM DE HEBRA   AGUJA CORTANTE DE 24 A 30 MM</t>
  </si>
  <si>
    <t>DISPOSITIVO ANCLADO ABSORBIBLE 180 A 238 DIAS  Y\O ANTIBACTERIAL   CALIBRE 0 DE 45 CM DE HEBRA  AGUJA REDONDA DE 1\2 CÍRCULO  DE 36  A 37 MM</t>
  </si>
  <si>
    <t>DISPOSITIVO ANCLADO ABSORBIBLE 90 A 180 DIAS  CALIBRE 4\0 DE 20 A 30 CM DE HEBRA  AGUJA REDONDA   DE 17  A  20 MM</t>
  </si>
  <si>
    <t>DISPOSITIVO ANCLADO ABSORBIBLE 90 A 180 DIAS  CALIBRE 4\0 DE DE 20 A 30 CM DE HEBRA  AGUJA REDONDA   DE 17  A  20 MM</t>
  </si>
  <si>
    <t>DISPOSITIVO ANCLADO ABSORBIBLE 90 A 180 DIAS  CALIBRE 3\0 DE 20 A 30 CM DE HEBRA    AGUJA REDONDA   DE 1\2 CIRCULO DE 17  A  26 MM</t>
  </si>
  <si>
    <t>DISPOSITIVO ANCLADO ABSORBIBLE 90 A 180 DIAS  CALIBRE 3\0 DE  20 A 30 CM DE HEBRA      AGUJA REDONDA   DE 1\2 CIRCULO DE 17  A  26 MM</t>
  </si>
  <si>
    <t>DISPOSITIVO ANCLADO ABSORBIBLE 90 A 180 DIAS  CALIBRE 4\0 DE 30 A 60 CM DE HEBRA CON O SIN DOBLE AGUJA REDONDA   DE 1\2 CIRCULO DE 17  A  24 MM</t>
  </si>
  <si>
    <t>DISPOSITIVO ANCLADO ABSORBIBLE 90 A 180 DIAS  CALIBRE 3\0 DE 15 A 30 CM DE HEBRA   AGUJA REDONDA   DE 1\2 CIRCULO DE 20 A  26 MM</t>
  </si>
  <si>
    <t>DISPOSITIVO ANCLADO ABSORBIBLE 180 A 238 DIAS  CALIBRE 2\0 DE 28 A 38 CM DE HEBRA CON O SIN  DOBLE  AGUJA REDONDA  DE 20 A  26 MM</t>
  </si>
  <si>
    <t>DISPOSITIVO ANCLADO ABSORBIBLE 180 A 238 DIAS Y\O ANTIBACTERIAL CALIBRE 3\0 DE 40 A 45 CM DE HEBRA  AGUJA REDONDA 1\2 CIRCULO   DE 20 A  26 MM</t>
  </si>
  <si>
    <t>DISPOSITIVO ANCLADO ABSORBIBLE 90 A 180 DIAS  CALIBRE 4\0 DE 20 A 30 CM DE HEBRA  AGUJA REDONDA 1\2 CIRCULO   DE  15 A  20MM</t>
  </si>
  <si>
    <t>DISPOSITIVO ANCLADO ABSORBIBLE 90 A 180 DIAS  CALIBRE 4\0 DE 20 A 30 CM DE HEBRA  AGUJA REDONDA 1\2 CIRCULO   DE  15 A 20MM</t>
  </si>
  <si>
    <t>DISPOSITIVO ANCLADO ABSORBIBLE 90 A 180 DIAS  CALIBRE 3\0 DE 15 A 20 CM DE HEBRA  AGUJA REDONDA 1\2 CIRCULO   DE  15 A 17 MM</t>
  </si>
  <si>
    <t>DISPOSITIVO ANCLADO ABSORBIBLE 180 A 238 DIAS  Y\O ANTIBACTERIAL   CALIBRE 1 DE 45 CM DE HEBRA  AGUJA REDONDA DE 1\2 CÍRCULO  DE 36  A 37 MM</t>
  </si>
  <si>
    <t xml:space="preserve">DISPOSITIVO ANCLADO NO ABSORBIBLE DE POLIPROPILENO CALIBRE 1 DE 48 CM HEBRA DOBLE AGUJA AHUSADA DE 36 MM </t>
  </si>
  <si>
    <t xml:space="preserve">DISPOSITIVO ANCLADO NO ABSORBIBLE DE POLIPROPILENO CALIBRE 2/0 DE  30 CM HEBRA AGUJA AHUSADA DE  22MM </t>
  </si>
  <si>
    <t>DISPOSITIVO ANCLADO ABSORBIBLE 90 A 180 DIAS  CALIBRE 3\0 DE 30 A 40 CM DE HEBRA  CON O SIN DOBLE AGUJA REDONDA 1\2 CIRCULO   DE  15 A 17 MM</t>
  </si>
  <si>
    <t xml:space="preserve">CENTRAL DE ESTERILIZACION </t>
  </si>
  <si>
    <t>LOTE No. 3</t>
  </si>
  <si>
    <t xml:space="preserve">INSUMOS OXIDO DE ETHILENO </t>
  </si>
  <si>
    <t>OXIDO DE ETILENO STERI-GAS EN CARTUCHOS</t>
  </si>
  <si>
    <t xml:space="preserve">• EMPAQUE INDIVIDUAL,  DE UN SOLO USO, CÁPSULA SELLADA,CARTUCHO COMPATIBLE CON EL EQUIPO QUE POSEE LA INSTITUCIÓN. 100% OXIDO DE ETILENO , APOYO TECNOLÓGICO DE ESTERILIZADOR STERIVAC 5 XL,    SERVICIO DE MANTENIMIENTO Y ASISTENCIA LAS 24 HORAS </t>
  </si>
  <si>
    <t>CINTA PARA AUTOCLAVE A GAS  OXIDO DE ETHILENO</t>
  </si>
  <si>
    <t>PRESSENTACION EN ROLLO, FÁCIL INTERPRETACIÓN DESPUÉS DE LA EXPOSICIÓN AL ETO EN EL CAMBIO DE COLOR,  LECTURA SEGURA Y CONFIABLE, EXCELENTE EN LA CALIDAD DE ADHESIÓN AL PAQUETE</t>
  </si>
  <si>
    <t>TIRAS CONTROL QUIMICO  PARA OXIDO DE ETHILENO</t>
  </si>
  <si>
    <t>PRESENTACIÓN EN TIRA, FÁCIL INTERPRETACIÓN DESPUÉS DE LA EXPOSICIÓN AL ETO EN EL CAMBIO DE COLOR., LECTURA SEGURA Y CONFIABLE</t>
  </si>
  <si>
    <t>INDICADOR BIOLOGICO  OXIDO DE ETILENO</t>
  </si>
  <si>
    <t>DE LECTURA RÁPIDA,  DE FÁCIL INTERPRETACIÓN AL CAMBIO DE COLOR AL CULTIVO , FÁCIL Y SEGURA MANIPULACIÓN POR PARTE DEL PERSONAL DE CEES, PRESENTACIÓN EN AMPOLLAS, APOYO TECNOLOGICO EN 2 INCUBADORAS, SERVICIO DE MANTENIMIENTO Y ASISTENCIA LAS 24 HORAS PARA LAS INCUBADORAS, CAPACITACION PARA EL PERSONAL DE CEES</t>
  </si>
  <si>
    <t>PAPEL IMPRESORA STERIVAC 5XL</t>
  </si>
  <si>
    <t>ROLLOS DE IMPRESIÓN COMPATIBLES CON EL EQUIPO STERIVAC QUE SE ENCUENTRA EN APOYO TECNOLOGICO EN LA INSTIUCION.</t>
  </si>
  <si>
    <t>MONITOR PARA OXIDO DE ETHILENO</t>
  </si>
  <si>
    <t>MEDIDOR AMBIENTAL GASES OXIDO DE ETHILENO</t>
  </si>
  <si>
    <t>TEST PACK PARA OXIDO DE ETHILENO</t>
  </si>
  <si>
    <t xml:space="preserve">PAQUETE PARA PRUEBA DE CICLO DE ESTERILIZACION A OXIDO DE ETHILENO QUE INCLUYE INDICADOR BIOLOGICO </t>
  </si>
  <si>
    <t>CAMPO QUIRURGICO ESTERIL IMPREGNADO  EN YODO  50-56 CM X 55 A 60 CM</t>
  </si>
  <si>
    <t xml:space="preserve">EMPAQUE EN ALUMINIO  METODO DE ESTERILIZACION OXIDO DE ETILENO  PELICULA DE POLIESTER  CON ADHESIVO ACRILICO  CONTIENE COMPLEJO DE IODOFORO (N- VYNIL 2 PILORRIDINA) 0,0092 MG YODO X CM2  DIAMETRO DE 50 A 56 CM X 55 A 60 CM </t>
  </si>
  <si>
    <t>CAMPO QUIRURGICO ESTERIL IMPREGNADO  EN YODO  34 CM X 35 CM</t>
  </si>
  <si>
    <t>EMPAQUE EN ALUMINIO  METODO DE ESTERILIZACION OXIDO DE ETILENO  PELICULA DE POLIESTER  CON ADHESIVO ACRILICO  CONTIENE COMPLEJO DE IODOFORO (N- VYNIL 2 PILORRIDINA) 0,0092 MG YODO X CM2  DIAMETRO DE 34 CM X 35 CM</t>
  </si>
  <si>
    <t xml:space="preserve">CÖDIGO NUEVO </t>
  </si>
  <si>
    <t>CAMPO QUIRURGICO ESTERIL IMPREGNADO  EN YODO  56 CM X 45 CM</t>
  </si>
  <si>
    <t>EMPAQUE EN ALUMINIO  METODO DE ESTERILIZACION OXIDO DE ETILENO  PELICULA DE POLIESTER  CON ADHESIVO ACRILICO  CONTIENE COMPLEJO DE IODOFORO (N- VYNIL 2 PILORRIDINA) 0,0092 MG YODO X CM2  DIAMETRO DE 50 A 56 CM X 45 CM</t>
  </si>
  <si>
    <t>CAMPO QUIRURGICO EN U DE AISLAMIENTO ESTERIL</t>
  </si>
  <si>
    <t>CAMPO QUIRÚRGICO ESTÉRIL EN FORMA DE U, PELÍCULA TRANSPARENTE DE POLIETILENO DE MEDIDAS (MÍNIMO) 120CM DE ANCHO X 130CM DE LARGO, APERTURA DE LA FENESTRACION EN U (MÍNIMO) DE 1,65 CM LARGO X 46CM ANCHO. CON ADHESIVO EN EL BORDE INTERNO DE LA U, LIBRE DE LÁTEX, DE FÁCIL AJUSTE A LOS CONTORNOS CORPORALES</t>
  </si>
  <si>
    <t>CAMPO QUIRÚRGICO ESTERIL EN U AREA 89  X 76 CM</t>
  </si>
  <si>
    <t>CAMPO QUIRÚRGICO O ESTÉRIL EN FORMA DE U PELÍCULA TRANSPARENTE DE POLIETILENO DE MEDIDAS (MÍNIMO 89 CM DE ANCHO X 76 CM DE LARGO APERTURA DE LA FENESTRACION EN U (MÍNIMO) DE 16 CM LARGO X 40CM ANCHO CON ADHESIVO EN EL BORDE INTERNO DE LA U LIBRE DE LÁTEX Y BOLSA RECOLECTORA DE FLUIDOS , DE FÁCIL AJUSTE A LOS CONTORNOS CORPORALES</t>
  </si>
  <si>
    <t>TAPABOCAS DESECHABLE TIPO N95</t>
  </si>
  <si>
    <t xml:space="preserve">TAPABOCAS DESECHABLE TIPO N95 CON CLIP NASAL AJUSTABLE, ESPUMA NASAL, CON DOS BANDAS ELASTICAS, MEDIO FILTRANTE, LIBRE DE LATEX. RESPIRADOR PARA PARTÍCULAS Y MASCARRILLA QUIRURGICA PARA CUIDADO DE LA SALUD. </t>
  </si>
  <si>
    <t>RESPIRADOR FILTRANTE N 95</t>
  </si>
  <si>
    <t>RESPIRADOR FILTRANTE DE PARTICULAS Y MASCARILLA QUIRURGICA  TIPO N95 CON BANDAS DE SUJECION EN POLISOPROPENO CON GRAMAPS EN ACERO ESPUMA NASAL DE POLIURETANO FILTRO DE POLIPROPILENO LIBRE DE LATEX</t>
  </si>
  <si>
    <t xml:space="preserve">GINECOLOGIA </t>
  </si>
  <si>
    <t>LOTE No. 4</t>
  </si>
  <si>
    <t xml:space="preserve">PAPEL PARA EKG Y 
MONITOREO FETAL </t>
  </si>
  <si>
    <t>PAPEL PARA ELECTROCARDIOGRAFIA SHILLER AT 1</t>
  </si>
  <si>
    <t>PAPEL PARA ELECTROCARDIOGRAFIA SHILLER AT 1, RESMA DE 90*90*400</t>
  </si>
  <si>
    <t>PAPEL DE MONITORIA FETAL MARCA SONICAID TEAM</t>
  </si>
  <si>
    <t>PAPEL DE MONITORIA FETAL TEAM REFERENCIA F3/F6/F9 MEDIDAS 152 X 90 X 150 PARA EQUIPO EDAN</t>
  </si>
  <si>
    <t>PAPEL DE MONITORIA STAR 5000 C PARA EQUIPO COMEN</t>
  </si>
  <si>
    <t xml:space="preserve">PAPEL DE MONITORIA STAR 5000 C 150 X 100 X 150 </t>
  </si>
  <si>
    <t>PAPEL PARA MONITOR FETAL COMEN STAR 5000E</t>
  </si>
  <si>
    <t>PAPEL PARA MONITOR FETAL COMEN STAR 5000E 112 X 100 X 200</t>
  </si>
  <si>
    <t>LOTE No. 5</t>
  </si>
  <si>
    <t xml:space="preserve">TÉCNONOLOGIA PARA  SELLAR, CAUTERIZAR Y CORTE DE TEJIDOS, VASOS SANGUINEOS  Y DEMÁS </t>
  </si>
  <si>
    <t xml:space="preserve">ELECTRODO  MONOPOLAR PEDIATRICO </t>
  </si>
  <si>
    <t xml:space="preserve">ELECTRODO MONOPOLAR PUNTA DE AGUJA RECUBIERTA USO  PEDIATRICO 
ESTERIL MEDIDA: 7. 0 A 7.2 CM COMPATIBLE CON TECNOLOGIA QUE INGRESE AL HOSPITAL </t>
  </si>
  <si>
    <t xml:space="preserve">ELECTRODO LARGO MONOPOLAR </t>
  </si>
  <si>
    <t>PUNTA PLANA ESTERIL, ELECTRODO DE CUCHILLA RECUBIERTA  MONOPOLAR 
MEDIDA: 16 A 17 CM, PALA Y/O PUNTA AGUDA,COMPATIBLE CON TECNOLOGIA QUE INGRESE AL HOSPITAL</t>
  </si>
  <si>
    <t xml:space="preserve">LAPICES PARA ELECTROBISTURI </t>
  </si>
  <si>
    <t>EMPAQUE INDIVIDUAL ESTÉRIL  COMPATIBLE CON LAS UNIDADES EXISTENTES EN EL HOSPITAL (CONEXIÓN DE TRES PATAS)  ADECUADO AJUSTE CON EL DIÁMETRO DEL ELECTRODO PRECISIÓN EN EL CORTE COAGULACIÓN INMEDIATA BASE DEL TOMA CORRIENTE SELLADA: COMPONENTE INTERNO PARA ACTIVACIÓN ENCAPSULADO, PREVINIENDO ASÍ UNA AUTO-ACTIVACIÓN POR INVASIÓN DE FLUIDOS.  BOTÓN DE RETROALIMENTACIÓN TÁCTIL PARA PREVENIR UNA ACTIVACIÓN ACCIDENTAL SUJECIÓN Y BALANCE ERGONÓMICO PARA COMODIDAD.  CON SISTEMA ANTIROTACION QUE ASEGURA CON FIRMEZA AL ELECTRODO A LO LARGO DE TODO EL PROCEDIMIENTO.  ACEPTA ELECTRODOS ESTÁNDAR CON DIÁMETRO DE 0.24 CM.  APOYO TECNOLOGICO DE EQUIPOS DE ULTIMA TECNOLOGIA QUE GARANTIZAN EL USO USO DEL ITEM PARA  CORTE, COAGULACION Y SELLADO DE VASOS,  MONOPOLAR, BIPOLAR.</t>
  </si>
  <si>
    <t>PLACA DESECHABLE CON CABLE PARA UNIDAD DE ELECTRO ADULTO</t>
  </si>
  <si>
    <t>EMPAQUE INDIVIDUAL HERMÉTICO PARA PACIENTE ADULTO (13 KILOS EN ADELANTE) CON RECUBRIMIENTO DE HIDROGEL LIBRE DE LÁTEX DESECHABLE PLACA CON SISTEMA DE SEGURIDAD QUE MONITORICE EL CONTACTO CON EL PACIENTE. FACIL MANEJO UNIDAD INTEGRADA ENTRE PLACA Y CABLE PARA CONEXIÓN A UNIDAD ELECTRO QUIRÚRGICA  Placa REM  ADULTO LARGO 18CM- (+/- 2cm). ANCHO 11,5 CM ( +/- 2cm). COMPATIBLE CON LA TECNOLOGIA QUE ADQUIERA LA INSTITUCION O CON TECNOLOGIA DE APOYO TECNOLOGICO ENUNCIADA EN LOS ITEMS DE ESTE GRUPO.</t>
  </si>
  <si>
    <t>PLACA DESECHABLE CON CABLE PARA UNIDAD DE ELECTRO NEONATAL</t>
  </si>
  <si>
    <t xml:space="preserve">EMPAQUE INDIVIDUAL HERMÉTICO  PARA PACIENTE NEONATAL (MENOS DE 3 KILOS) . COMPATIBLE CON TODOS LOS EQUIPOS DE LA INSTITUCION CON RECUBRIMIENTO DE HIDROGEL LIBRE DE LÁTEX DESECHABLE PLACA CON SISTEMA DE SEGURIDAD QUE MONITORICE EL CONTACTO CON EL PACIENTE. FÁCIL MANEJO. UNIDAD INTEGRADA ENTRE PLACA Y CABLE PARA CONEXIÓN A UNIDAD ELECTRO QUIRÚRGICA LARGO 10 CM, ANCHO 5,5 CM (+/- 1CM). AREA DE  GEL  DE 8.5X4.0 CM (+/-1CM) .COMPATIBLE CON LA TECNOLOGIA QUE ADQUIERA LA INSTITUCION O CON TECNOLOGIA DE APOYO TECNOLOGICO ENUNCIADA EN LOS ITEMS DE ESTE GRUPO. </t>
  </si>
  <si>
    <t>PLACA DESECHABLE CON CABLE PARA UNIDAD DE ELECTRO PEDIATRICA</t>
  </si>
  <si>
    <t>EMPAQUE INDIVIDUAL HERMÉTICO PARA PACIENTE PEDIATRICO (DE 3 Y 15 KILOS) CON RECUBRIMIENTO DE HIDROGEL LIBRE DE LÁTEX DESECHABLE PLACA CON SISTEMA DE SEGURIDAD QUE MONITORICE EL CONTACTO CON EL PACIENTE. FACIL MANEJO UNIDAD INTEGRADA ENTRE PLACA Y CABLE PARA CONEXIÓN A UNIDAD ELECTRO QUIRÚRGICA Placa REM Pediátrica Largo 12 cm X 9.5 ANCHO (+/- 1 CM) AREA DE GEL DE 10CM LARGOX 7.5CM  (+/- 1CM) DE ANCHO    COMPATIBLE CON LA TECNOLOGIA QUE ADQUIERA LA INSTITUCION O CON TECNOLOGIA DE APOYO TECNOLOGICO ENUNCIADA EN LOS ITEMS DE ESTE GRUPO.</t>
  </si>
  <si>
    <t>TUBO ENDOTRAQUEAL CIRUGIA LASER CON NEUMOTAPONADOR 4,0 A 6.0</t>
  </si>
  <si>
    <t>TUBO ENDOTRAQUEAL CIRUGIA LASERCON NEUMOTAPONADOR  DE 4,0 6.0</t>
  </si>
  <si>
    <t xml:space="preserve">CÓDIGO
 NUEVO </t>
  </si>
  <si>
    <t>CABLES DE BIPOLAR REUTILIZABLE 4,6M</t>
  </si>
  <si>
    <t>CABLE DE FORCEPS BIPOLAR VALLEYLAB, REUTILIZABLE DE 4,6 M</t>
  </si>
  <si>
    <t>CABLE LAPAROSCOPICO MONOPOLAR REUTILIZABLE DE 3M</t>
  </si>
  <si>
    <t>CABLE LAPAROSCOPICO MONOPOLAR VALLEYLAB REUTILIZABLE DE 3 M</t>
  </si>
  <si>
    <t>PLACA DESECHABLE SIN CABLE PARA UNIDAD DE ELECTRO ADULTO</t>
  </si>
  <si>
    <t>EMPAQUE INDIVIDUAL HERMÉTICO PARA PACIENTE ADULTO (13 KILOS EN ADELANTE) CON RECUBRIMIENTO DE HIDROGEL LIBRE DE LÁTEX DESECHABLE PLACA CON SISTEMA DE SEGURIDAD QUE MONITORICE EL CONTACTO CON EL PACIENTE. FACIL MANEJO UNIDAD INTEGRADA ENTRE PLACA    Placa REM  ADULTO LARGO 18CM- (+/- 2cm). ANCHO 11,5 CM ( +/- 2cm). COMPATIBLE CON LA TECNOLOGIA QUE ADQUIERA LA INSTITUCION O CON TECNOLOGIA DE APOYO TECNOLOGICO ENUNCIADA EN LOS ITEMS DE ESTE GRUPO.</t>
  </si>
  <si>
    <t xml:space="preserve">CIRUGIA VASCULAR </t>
  </si>
  <si>
    <t>LOTE No. 6</t>
  </si>
  <si>
    <t xml:space="preserve">CATETER DE ABLACIÓN POR RADIOFRECUENCIA PARA EL SERVICIO DE CIRUGIA VASCULAR </t>
  </si>
  <si>
    <t xml:space="preserve">CATETER ABLACIÓN POR RADIOFRECUENCIA </t>
  </si>
  <si>
    <t xml:space="preserve">OTORRINOLARINGOLOGIA </t>
  </si>
  <si>
    <t>LOTE No. 7</t>
  </si>
  <si>
    <t xml:space="preserve">TAPONES Y LÁMINAS PROPIAS DEL SERVICIO DE OTORRINOLARINGOLOGIA </t>
  </si>
  <si>
    <t>42143503
42143500</t>
  </si>
  <si>
    <t>TAPON NASAL CON 
TUBO DE SILICONA</t>
  </si>
  <si>
    <t xml:space="preserve">FERULA NASALA INTERNA CON TUBO  QUE PUEDE SER SUTURADA AL TABLQUE PARA SEPARACION DE LOS TEJIDOS Y ESTABILIDAD DE TABIQUE . SILICONA GRADO MEDICO PARA DULTOS Y NIÑOS SOBRE ESTERIL POR PAR. ESTÉRIL </t>
  </si>
  <si>
    <t xml:space="preserve">PAR </t>
  </si>
  <si>
    <t xml:space="preserve">LAMINA DE SILICONA ESTÉRIL 
PARA EL SERVICIO DE OTORRINOLARINGOLOGIA </t>
  </si>
  <si>
    <t xml:space="preserve">LAMINA NASAL INTERNA EN SILICONA QUE PUEDE SER SUTURADA AL TABIQUE PARA ESTABILIZACION Y SEPARACION DE TEJIDOS. SILICONA, ESTÉRIL. TAMAÑO ESTÁNDAR PARA ADULTO Y NIÑO GROSOR DE 1,00 MM </t>
  </si>
  <si>
    <t>TAPON NASAL</t>
  </si>
  <si>
    <t xml:space="preserve">ESPONJA SINTÉTICA DE CELULAS ABIERTAS, NO CONTIENE NINGÚN COMPONENTE NATURAL, NI FIBRAS, NI CELULOSA (POLIMERO SINTÉTICO) CAPACIDAD PARA ABSORCIÓN RÁPIDA (HASTA 25 VECES SU PESO EN FLUIDOS) GRAN UNIFORMIDAD EN EL TAMAÑO DE LOS POROS Y DISTRIBUCION DE LOS MISMO GRAN FLEXIBILIDAD CUANDO ESTÁ HIDRATADO BIOCOMPATIBLE ALTO GRADO DE PUREZA ALTAMENTE RESISTENTE A LOS QUIMICOS DURABLE EMPAQUE ESTERIL ABSORBE TRES VECES MÁS QUE UNA GASA, EMPAQUE INDIVIDUAL ESTERILES Y COMPRIMIDAS SIN TUBOS DE SILICONA </t>
  </si>
  <si>
    <t>CATETER CON BALON PARA DILATACION DE TROMPA DE EUSTAQUIO</t>
  </si>
  <si>
    <t xml:space="preserve">CATÉTER BALÓN Y BOMBA DE INFLADO CATÉTER DE DILATACIÓN CON BALÓN
INFLABLE  CERCA DE LA PUNTA DISTAL DE UN SOLO USO CON DOS MARCADORES DE CONTRASTE PARA RAYOS X, MUESTRAN LA PARTE CILÍNDRICA DEL BALÓN DE RAYOS X. ADAPTADOR DE CERROJO LUER PARA INFLADO Y DESINFLADO BOMBA DE INFLADO CON TUBO DE EXTENSIÓN PARA EL INFLADO DE CATÉTERES DE BALÓN  DE UN SOLO USO, CON JERINGA DE 20 ML CON  INTERRUPTOR DE CONTROL PARA LIBERAR PRESIÓN, MANGO ROTATORIO MANOMETRO, TUBO DE EXTENSIÓN DE  98 A 100  CMS Y CONEXIÓN DE ALTA  PRESIÓN CON ADAPTADOR ROTATORIO DE CONEXIÓN LUER.  ESCALA EN PSI CON RANGO DE 0 A 30 ATM. INSTRUMENTAL QUIRÚRGICO APOYO DE INSTRUMENTADORA QUIRÚRGICA ESPECIALIZADA. 
</t>
  </si>
  <si>
    <t>APOSITO FÉRULA INTRANASAL HEMOSTÁTICA ABSORBIBLE</t>
  </si>
  <si>
    <t xml:space="preserve">FÉRULA INTRANASAL HEMOSTÁTICA ABSORBILBE DE  CARBOXIMETILQUITOSANO PARA ADMINISTRACIÓN DE MEDICAMENTOS DE 8CM X 1.52 X 0.2CM. SOBRE ESTÉRIL POR UNIDAD.  </t>
  </si>
  <si>
    <t>POLVO HEMOSTÁTICO ABSORBIBLE DE POLISACARIDO</t>
  </si>
  <si>
    <t>HEMOSTÁTICO EN POLVO DE USO TÓPICO DE ALMIDÓN DE PATATA BIOCOMPATIBLE, ABSORBIBLE. FUELLE DE 3G CON 3 APLICADORES PLÁSTICOS. SOBRE ESTÉRIL POR UNIDAD.</t>
  </si>
  <si>
    <t xml:space="preserve">UROLOGIA </t>
  </si>
  <si>
    <t>LOTE No. 8</t>
  </si>
  <si>
    <t xml:space="preserve">ASAS RECEPTOSCOPIO PARA EL SERVICIO DE UROLOGIA </t>
  </si>
  <si>
    <t xml:space="preserve">ASAS PARA RECEPTOSCOPIO COMPATIBLE CON EQUIPO DE LA INSTITUCION TECNOLOGIA WOLF </t>
  </si>
  <si>
    <t xml:space="preserve">ASAS PARA RECEPTOSCOPIO COMPATIBLE CON EQUIPO DE LA INSTITUCION </t>
  </si>
  <si>
    <t xml:space="preserve">ASAS NO ESTABILIZADAS PARA RECECTOSCOPIO COMPATIBLE CON EQUIPO DE LA INSTITUCION TECNOLOGIA WOLF </t>
  </si>
  <si>
    <t xml:space="preserve">ASAS NO ESTABILIZADAS PARA RECECTOSCOPIO COMPATIBLE CON EQUIPO DE LA INSTITUCION </t>
  </si>
  <si>
    <t>LOTE No. 9</t>
  </si>
  <si>
    <t xml:space="preserve">BARRERA FISICA EN GEL </t>
  </si>
  <si>
    <t xml:space="preserve"> BARRERA FISICA EN GEL POR 5GR.</t>
  </si>
  <si>
    <t xml:space="preserve">GEL VISCOSO, TRANSPARENTE, ESTERIL, NO PIROGENO, COMPUESTO DE HIALURONATO DE SODIO (sh) Y CARBOXIMETILCELULOSA SODICA (cmc), EN PRESENTACION DE JERINGA PRELLENADA QUE SE GIRE Y SE INSERTE EN EL CATETER   X 1,5G, 3G, 4G, 5G, 6G, 10G </t>
  </si>
  <si>
    <t xml:space="preserve">ANESTESIA </t>
  </si>
  <si>
    <t>LOTE No. 10</t>
  </si>
  <si>
    <t>EQUIPO DE INFUSIÓN DE ANALGESIA.</t>
  </si>
  <si>
    <t>EQUIPO DE INFUSION DE ANALGESIA.</t>
  </si>
  <si>
    <t xml:space="preserve">EQUIPO DE INFUSION DE ANALGESIA PARA BOMBA PORTATIL. SISTEMA DE INFUSION MULTITERAPIA INCLUIDO CONTROL DE DOLOR. VALORES AJUSTABLES. OCLUSION DISTAL  SENSOR DE AIRE RELOJ DE TIEMPO REAL. VOLUMEN DE ALARMA AUDIBLE. BLOQUEO DE TECLAD. HISTORIAL DE PROGRAMA. PROTOCOLOS DE VELOCIDAD  Y SISTEMA INTERNO DE DETECCION Y ALMACENAMIENTO DE ERRORES. COMPATIBLES CON EQUIPO DE LA INSTITUCION O APOYO TECNOLOGICO </t>
  </si>
  <si>
    <t>LOTE No. 11</t>
  </si>
  <si>
    <t xml:space="preserve">INSUMOS PARA MONITORIA ANESTÉSICA MINIMAMENTE INVASIVA </t>
  </si>
  <si>
    <t xml:space="preserve">SENSOR NO INVASIVO PARA OXIMETRÍA TISULAR LARGO QUE INCORPORE CINCO ONDAS DE LONGITUD DE LUZ INFRAROJA  Y PROFUNDIDAD DE PENETRACION  DE 2,5 CM </t>
  </si>
  <si>
    <t>SENSOR NO INVASIVO PARA OXIMETRÍA TISULAR QUE INCORPORE CINCO ONDAS DE LONGITUD DE LUZ INFRAROJA  Y PROFUNDIDAD DE PENETRACION  DE 2,5 CM MEDIANO</t>
  </si>
  <si>
    <t>1196491804 </t>
  </si>
  <si>
    <t>SENSOR NO INVASIVO PARA OXIMETRÍA TISULAR QUE INCORPORE CINCO ONDAS DE LONGITUD DE LUZ INFRAROJA   Y PROFUNDIDAD DE PENETRACION  DE 2,5 CM PEQUEÑO</t>
  </si>
  <si>
    <t>SENSOR NO INVASIVO PARA OXIMETRÍA TISULAR QUE INCORPORE CINCO ONDAS DE LONGITUD DE LUZ INFRAROJA   Y PROFUNDIDAD DE PENETRACION  DE 2,5 CM NEONATAL</t>
  </si>
  <si>
    <t> 1196491806</t>
  </si>
  <si>
    <t xml:space="preserve">SENSOR DE MONITOREO HEMODINÁMICO
MÍNIMAMENTE INVASIVO PARA MEDICION DE GASTO CARDIACO POR ONDA DE PULSO </t>
  </si>
  <si>
    <t xml:space="preserve">CATÉTER SWAN GANZ GASTO CARDIACO BASICO  CON MEDICION INTERMITENTE </t>
  </si>
  <si>
    <t xml:space="preserve">SISTEMA CERRADO DE INYECCION / PARA MEDICION DE TEMPERATURA COMPATIBLE CON CATÉTER SWAN GANZ GASTO CARDIACO BASICO  CON MEDICION INTERMITENTE  </t>
  </si>
  <si>
    <t>1196410648 </t>
  </si>
  <si>
    <t>CATÉTER SWAN GANZ GASTO CARDIACO CONTINUO Y OXIMETRIA</t>
  </si>
  <si>
    <t xml:space="preserve">CÓDIGO 
NUEVO </t>
  </si>
  <si>
    <t xml:space="preserve">TRANSDUCTOR  DE PRESION PARA ADULTOS 
SENCILLO </t>
  </si>
  <si>
    <t xml:space="preserve">TRANSDUCTORES DE PRESION SENCILLO PARA ADULTOS 
KIT TRANSDUCTOR DE PRESION SENCILLO CON DISPOSITIVO DE PURGA DE 3 CC Y JUEGO PARA INFUSION IV  150CM 
DISPOSITIVO DE PURGA SNAP - TAB PARA FACILITAR LA PREPARACION Y LAS PRUEBAS DE ONDA CUADRADA
COMPATIBILIDAD DISPONIBLE CON LA TECNOLOGIA DE MONITORIZACION HEMODINAMICA AVANZADA  DEL HOSPITAL
</t>
  </si>
  <si>
    <t xml:space="preserve">TRANSDUCTOR  DE PRESION  PEDIATRICOS  CON RESERVORIO DE SANGRE </t>
  </si>
  <si>
    <t xml:space="preserve">TRANSDUCTORES PEDIATRICOS 
KIT TRANSDUCTOR DE PRESION PARA USO EN PACIENTES PEDIATRICOS (INCLUYENDO NEONATOS )  CON RESERVORIO  DE SANGRE PARA EXTRAER Y RETENER VOLUMEN, PERMITIENDO EXTRAER MUESTRAS DE SANGRE SIN DILUIR Y PERMITIENDO DESPUES DELA TOMA DE LA MUETRA REINFUNDIR AL PACIENTE LA SANGRE PARA EVITAR PERDIDA DE FLUIDOS. 
TRANSDUCTOR DE PRESIÓN DESECHABLE  DE 3 CC CON SISTEMA DE RECOLECCION DE SANGRE DE 19" PROXIMAL, 29" DISTAL PARA APLICACIÓN PEDIÁTRICA Y NEONATAL 
COMPATIBILIDAD DISPONIBLE CON LA TECNOLOGIA DE MONITORIZACION HEMODINAMICA AVANZADA  DEL HOSPITAL
</t>
  </si>
  <si>
    <t xml:space="preserve">CIRUGIA PLASTICA Y 
CARDIOVASCULAR </t>
  </si>
  <si>
    <t>LOTE No. 12</t>
  </si>
  <si>
    <t xml:space="preserve">HOJAS PARA SIERRA ESTERNAL Y DERMATOMO </t>
  </si>
  <si>
    <t>42291709-
42291604</t>
  </si>
  <si>
    <t>HOJAS DE SIERRA PARA ESTERNOTOMO   PUNTA ESTERNAL  3MM</t>
  </si>
  <si>
    <t>ESTERIL. EMPAQUE INDIVIDUAL. COMPATIBLE CON SIERRA DE REFERENCIA GC761R DE LA INSTITUCION.</t>
  </si>
  <si>
    <t>HOJAS DEL DERMATOMO</t>
  </si>
  <si>
    <t>HOJAS DEL DERMATOMO COMPATIBLE CON EL EQUIPO DE LA INSTITUCION MARCA AESCULAP . DESECHABLE. UNICO USO. ESTERIL.</t>
  </si>
  <si>
    <t xml:space="preserve">CIRUGIA CARDIOVASCULAR </t>
  </si>
  <si>
    <t>LOTE No. 13</t>
  </si>
  <si>
    <t xml:space="preserve">VALVULAS AORTICAS MECANICAS Y MITRALES BIOLOGICAS Y MECANICAS DE PERICARDIO PORCINO, ANILLOS Y TUBOS VALVULADOS </t>
  </si>
  <si>
    <t>42296005
42294700</t>
  </si>
  <si>
    <t>ANILLO PARA ANULOPLASTICA # 26mm TRICUSPIDEA</t>
  </si>
  <si>
    <t>42296005
42294701</t>
  </si>
  <si>
    <t>ANILLO PARA ANULOPLASTICA # 28mm TRICUSPIDEA</t>
  </si>
  <si>
    <t>42296005
42294702</t>
  </si>
  <si>
    <t>ANILLO PARA ANULOPLASTIA # 30MM TRICUSPIDEA</t>
  </si>
  <si>
    <t>42296005
42294703</t>
  </si>
  <si>
    <t>ANILLO PARA ANULOPLASTIA #32MM TRICUSPIDEA</t>
  </si>
  <si>
    <t>42296005
42294704</t>
  </si>
  <si>
    <t>TUBO VALVULADO #21</t>
  </si>
  <si>
    <t>42296005
42294705</t>
  </si>
  <si>
    <t>TUBO VALVULADO #23</t>
  </si>
  <si>
    <t xml:space="preserve">TUBO VALVULADO No . 23    ORIFICIO ÁREA GEOMÉTRICO  2.6MM ANGULO DE APERTURA 85° GRADIENTES IN VIVO5.7 MM HG  DIAMETRO ORIFICIO  INTERNO 18.5MM     ORIFICIO INTERIOR DEL INGERTO 24MM   MATERIAL VALVULA MECANICA 23 DE CARBON PIRROLITICO   TUBO EN MATERIAL DE POLIESTE. Y/O CON DISPONIBILIDAD DE ELEMENTO O BATERIA ESTERIL DESECHABLE  OPERADA CON CAUTERIO (QUEMADOR O CAUNTÍN) PARA CORTE DE INJERTO  </t>
  </si>
  <si>
    <t>42296005
42294706</t>
  </si>
  <si>
    <t>TUBO VALVULADO #25</t>
  </si>
  <si>
    <t>42296005
42294707</t>
  </si>
  <si>
    <t>TUBO VALVULADO #27</t>
  </si>
  <si>
    <t xml:space="preserve">CÓDIGO
NUEVO  </t>
  </si>
  <si>
    <t>42296005
42294743</t>
  </si>
  <si>
    <t>TUBO VALVULADO #29</t>
  </si>
  <si>
    <t>42296005
42294714</t>
  </si>
  <si>
    <t>VALVULA AORTICA MECANICA # 19</t>
  </si>
  <si>
    <t xml:space="preserve">DIAMETRO TOTAL 19MM   ORIFICIO DE AREA EFECTIVO 1.8CM2   ORIFICIO DE AREA GEOMETRICO  2.39CM2     ALTURA IMPLANTE 7.3MM   GRADIENTE DE PRESION IN VIVO  9MMHG   ANGULO DE APERTURA 85° DIAMETRO INTERNO 17.8MM  ALTURA TOTAL 13MMHG  MATERIAL CARBON PIRROLITICO </t>
  </si>
  <si>
    <t>42296005
42294715</t>
  </si>
  <si>
    <t>VALVULA AORTICA MECANICA # 21</t>
  </si>
  <si>
    <t>42296005
42294716</t>
  </si>
  <si>
    <t>VALVULA AORTICA MECANICA # 23</t>
  </si>
  <si>
    <t xml:space="preserve">DIAMETRO TORAL 23MM   ORIFRICIO DE AREA EFECTIVO 2.91CM2   ORIFICIO DE AREA GEOMETRICA 3.45CM2   ALTURA DE IMPLNATE 7,3MM   GRADIENTE DE PRESION IN VIVO 5.7MMHG   ANGULO DE  APERTURA 85°   DIAMETRO INTERNO 21.4MM  ALTURA TOTAL 13MM  MATERIAL CARBON PIRROLITICO  </t>
  </si>
  <si>
    <t>42296005
42294717</t>
  </si>
  <si>
    <t>VALVULA AORTICA MECANICA #,25</t>
  </si>
  <si>
    <t xml:space="preserve">DIAMETRO TORAL 25MM   ORIFRICIO DE AREA EFECTIVO 3.34CM2   ORIFICIO DE AREA GEOMETRICA 4.02CM2   ALTURA DE IMPLNATE 7,3MM   GRADIENTE DE PRESION IN VIVO 5.7MMHG   ANGULO DE  APERTURA 85°   DIAMETRO INTERNO 23  MMALTURA TOTAL 13MM  MATERIAL CARBON PIRROLITICO  </t>
  </si>
  <si>
    <t>42296005
42294718</t>
  </si>
  <si>
    <t>VALVULA AORTICA MECANICA # 27</t>
  </si>
  <si>
    <t xml:space="preserve">VALVULA DE 27 MM ORIFRICIO DE AREA EFECTIVO 4.3CM2   ORIFICIO DE AREA GEOMETRICA 4.7CM2   ALTURA DE IMPLNATE 7,3MM   GRADIENTE DE PRESION IN VIVO 4MMHG   ANGULO DE  APERTURA 85°   DIAMETRO INTERNO 24.9  MMALTURA TOTAL 13MM  MATERIAL CARBON PIRROLITICO   DIAMETRO INTERNO 27MM  </t>
  </si>
  <si>
    <t>42296005
42294719</t>
  </si>
  <si>
    <t>VALVULA AORTICA MECANICA # 29</t>
  </si>
  <si>
    <t>42296005
42294720</t>
  </si>
  <si>
    <t>VALVULA AORTICA MECANICA # 31</t>
  </si>
  <si>
    <t>42296005
42294721</t>
  </si>
  <si>
    <t>VALVULA MITRAL BIOLOGICA # 25</t>
  </si>
  <si>
    <t>42296005
42294722</t>
  </si>
  <si>
    <t>VALVULA MITRAL BIOLOGICA # 27</t>
  </si>
  <si>
    <t>42296005
42294723</t>
  </si>
  <si>
    <t>VALVULA MITRAL BIOLOGICA # 29</t>
  </si>
  <si>
    <t>42296005
42294724</t>
  </si>
  <si>
    <t>VALVULA MITRAL BIOLOGICA #31</t>
  </si>
  <si>
    <t>42296005
42294725</t>
  </si>
  <si>
    <t>VALVULA MITRAL MECANICA # 25</t>
  </si>
  <si>
    <t>42296005
42294726</t>
  </si>
  <si>
    <t>VALVULA MITRAL MECANICA # 27</t>
  </si>
  <si>
    <t>42296005
42294727</t>
  </si>
  <si>
    <t>VALVULA MITRAL MECANICA # 29</t>
  </si>
  <si>
    <t>42296005
42294728</t>
  </si>
  <si>
    <t>VALVULA MITRAL MECANICA # 31</t>
  </si>
  <si>
    <t>42296005
42294729</t>
  </si>
  <si>
    <t>VALVULA MITRAL MECANICA # 33</t>
  </si>
  <si>
    <t>42296005
42294730</t>
  </si>
  <si>
    <t>VALVULA MITRAL MECANICA # 19</t>
  </si>
  <si>
    <t>42296005
42294731</t>
  </si>
  <si>
    <t>VALVULA MITRAL MECANICA # 21</t>
  </si>
  <si>
    <t>42296005
42294732</t>
  </si>
  <si>
    <t>VALVULA MITRAL MECANICA # 23</t>
  </si>
  <si>
    <t>42296005
42294733</t>
  </si>
  <si>
    <t>42296005
42294734</t>
  </si>
  <si>
    <t>ANILLO PARA ANULOPLASTICA # 34mm  TRICUSPIDEA</t>
  </si>
  <si>
    <t>42296005
42294735</t>
  </si>
  <si>
    <t>ANILLO PARA ANULOPLASTICA # 24mm MITRAL</t>
  </si>
  <si>
    <t>42296005
42294736</t>
  </si>
  <si>
    <t>ANILLO PARA ANULOPLASTICA # 26mm MITRAL</t>
  </si>
  <si>
    <t>42296005
42294737</t>
  </si>
  <si>
    <t>ANILLO PARA ANULOPLASTICA # 28mm MITRAL</t>
  </si>
  <si>
    <t>ANILLO RIGIDO PARA ANULOPLASTIA 26     DIAMETRO INTERNO 28MM    DIAMETRO EXTERNO  32MMDIAMETRO AP  15.1MM  DIAMETRO INTERNO COMISURA 28MM   AREA INTERIOR DEL ORIFICIO BIDIMENCIONAL  276mm2   ANILLO RIGUIDO NUCLEO EN TITANIO   CUBIERTO DE POLIESTER DE DOBLE CAPA, MITRAL.  CON DISPONIBILIDAD DE RIGIDOS O FLEXIBLES Y COMPLETOS O INCOMPLETOS TRICUSPIDEA  REF. 690R34</t>
  </si>
  <si>
    <t>42296005
42294738</t>
  </si>
  <si>
    <t>ANILLO PARA ANULOPLASTICA # 30mm MITRAL</t>
  </si>
  <si>
    <t>ANILLO RIGIDO PARA ANULOPLASTIA 26     DIAMETRO INTERNO 30MM    DIAMETRO EXTERNO  32MMDIAMETRO AP  15.1MM  DIAMETRO INTERNO COMISURA 30MM   AREA INTERIOR DEL ORIFICIO BIDIMENCIONAL  276mm2   ANILLO RIGUIDO NUCLEO EN TITANIO   CUBIERTO DE POLIESTER DE DOBLE CAPA, MITRAL.  CON DISPONIBILIDAD DE RIGIDOS O FLEXIBLES Y COMPLETOS O INCOMPLETOS TCON DISPONIBILIDAD DE RIGIDOS O FLEXIBLES Y COMPLETOS O INCOMPLETOS RICUSPIDEA  REF. 690R34</t>
  </si>
  <si>
    <t>42296005
42294739</t>
  </si>
  <si>
    <t>ANILLO PARA ANULOPLASTICA # 32mm MITRAL</t>
  </si>
  <si>
    <t>ANILLO RIGIDO PARA ANULOPLASTIA 26     DIAMETRO INTERNO 32MM    DIAMETRO EXTERNO  32MMDIAMETRO AP  15.1MM  DIAMETRO INTERNO COMISURA 26MM   AREA INTERIOR DEL ORIFICIO BIDIMENCIONAL  276mm2   ANILLO RIGUIDO NUCLEO EN TITANIO   CUBIERTO DE POLIESTER DE DOBLE CAPA, MITRAL REF 638RL32CON DISPONIBILIDAD DE RIGIDOS O FLEXIBLES Y COMPLETOS O INCOMPLETOS TRICUSPIDEA  REF. 690R34</t>
  </si>
  <si>
    <t>42296005
42294740</t>
  </si>
  <si>
    <t>ANILLO PARA ANULOPLASTICA # 34mm MITRAL</t>
  </si>
  <si>
    <t>ANILLO RIGIDO PARA ANULOPLASTIA 26     DIAMETRO INTERNO 34MM    DIAMETRO EXTERNO  32MMDIAMETRO AP  15.1MM  DIAMETRO INTERNO COMISURA 26MM   AREA INTERIOR DEL ORIFICIO BIDIMENCIONAL  276mm2   ANILLO RIGUIDO NUCLEO EN TITANIO   CUBIERTO DE POLIESTER DE DOBLE CAPA, MITRAL.  CON DISPONIBILIDAD DE RIGIDOS O FLEXIBLES Y COMPLETOS O INCOMPLETOS TCON DISPONIBILIDAD DE RIGIDOS O FLEXIBLES Y COMPLETOS O INCOMPLETOS RICUSPIDEA  REF. 690R34</t>
  </si>
  <si>
    <t>42296005
42294741</t>
  </si>
  <si>
    <t>ANILLO PARA ANULOPLASTICA # 36mm MITRAL</t>
  </si>
  <si>
    <t>ANILLO RIGIDO PARA ANULOPLASTIA 26     DIAMETRO INTERNO 36MM    DIAMETRO EXTERNO  32MMDIAMETRO AP  15.1MM  DIAMETRO INTERNO COMISURA 26MM   AREA INTERIOR DEL ORIFICIO BIDIMENCIONAL  276mm2   ANILLO RIGUIDO NUCLEO EN TITANIO   CUBIERTO DE POLIESTER DE DOBLE CAPA, MITRAL.. CON DISPONIBILIDAD DE RIGIDOS O FLEXIBLES Y COMPLETOS O INCOMPLETOS TRICUSPIDEA  REF. 690R34</t>
  </si>
  <si>
    <t>42296005
42294742</t>
  </si>
  <si>
    <t>ANILLO PARA ANULOPLASTICA # 38mm MITRAL</t>
  </si>
  <si>
    <t>ANILLO RIGIDO PARA ANULOPLASTIA 26     DIAMETRO INTERNO 38MM    DIAMETRO EXTERNO  32MMDIAMETRO AP  15.1MM  DIAMETRO INTERNO COMISURA 26MM   AREA INTERIOR DEL ORIFICIO BIDIMENCIONAL  276mm2   ANILLO RIGUIDO NUCLEO EN TITANIO   CUBIERTO DE POLIESTER DE DOBLE CAPA, MITRAL.  CON DISPONIBILIDAD DE RIGIDOS O FLEXIBLES Y COMPLETOS O INCOMPLETOS CON DISPONIBILIDAD DE RIGIDOS O FLEXIBLES Y COMPLETOS O INCOMPLETOS TRICUSPIDEA  REF. 690R34ON DISPONIBILIDAD DE RIGIDOS O FLEXIBLES Y COMPLETOS O INCOMPLETOS CON DISPONIBILIDAD DE RIGIDOS O FLEXIBLES Y COMPLETOS O INCOMPLETOS RICUSPIDEA  REF. 690R34</t>
  </si>
  <si>
    <t>GASTROENTEROLOGIA</t>
  </si>
  <si>
    <t>LOTE No. 14</t>
  </si>
  <si>
    <t xml:space="preserve">INSUMOS CPRE PARA EL SERVICIO DE GASTROENTEROLOGIA </t>
  </si>
  <si>
    <t xml:space="preserve">BALON EXTRACION DE CALCULOS BILIARES , CON INFLADO PROGRESIVO </t>
  </si>
  <si>
    <t>BALÓN EXTRACTOR DE CÁLCULOS BILIARES , ESTÉRIL, DESECHABLE, PARA ÚNICO USO. EL MISMO BALON DEBE PERMITIR VARIOS NIVELES FIJOS DE INFLADO PROGRESIVO  ENTRE 8.5-10-12-15 Y OTRO  DE 12-15-18-20MM, DIAMETRO DEL CATETER DE 6.6 FR,   CATETER CON LONGITUD ENTRE  170 A 230 CM. CON JERINGAS PRECALIBRADAS PUNTA CONICA PRECURVADA</t>
  </si>
  <si>
    <t xml:space="preserve">CANASTILLAS LITOTRIPTORAS  DE 30 MM  </t>
  </si>
  <si>
    <t>CANASTILLA LITOTRIPTORA DE 30 MM X 60CM,MULTIFILAMENTO, DE ALAMBRE RESISTENTE CON CESTA ROTATORIA, DISPOSITIVO  ESTÉRIL Y DESECHABLE, PARA ÚNICO USO. DIMENSIONES: DIAMETRO DE LA CESTA DE 30 MM X 60CM ,   CON LONGITUD DE 170 A 230  CM,  COMPATIBLE CON  EL MANGO DE LA INSTITUCION,  LA CANASTILLA DEBE SER COMPATIBLE CON  GUIA DE 0,035.</t>
  </si>
  <si>
    <t xml:space="preserve">CANASTILLAS LITOTRIPTORAS  DE 20 MM  </t>
  </si>
  <si>
    <t>CANASTILLA LITOTRIPTORA ENTRE 20 MM X 40 CM  ,MULTIFILAMENTO, DE ALAMBRE RESISTENTE CON CESTA ROTATORIA, DISPOSITIVO  ESTÉRIL Y DESECHABLE, PARA ÚNICO USO. DIMENSIONES: DIAMETRO DE LA CESTA 20 MM DE DIAMETRO  ,  CON LONGITUD DE 170 A 230  CM,  COMPATIBLE CON EL MANGO DE LA INSTITUCION LA CANASTILLA DEBE SER  COMPATIBLE CON  GUIA DE 0,035.</t>
  </si>
  <si>
    <t>CANASTLLA DE DORMIA  DE 20 MM</t>
  </si>
  <si>
    <t>CANASTLLA DE DORMIA DE 30 MM</t>
  </si>
  <si>
    <t xml:space="preserve">ESFINTEROTOMO TRILUMEN </t>
  </si>
  <si>
    <t>ESFINTEROTOMO TRILUMEN   PRECORTE DE AGUJA</t>
  </si>
  <si>
    <t>INYECTOR PARA  ESCLEROSIS DESECHABLE</t>
  </si>
  <si>
    <t>GUIA HIDROFILICA 0,035 PARA GASTRO</t>
  </si>
  <si>
    <t xml:space="preserve">BALONES DE DILATACION BILIAR </t>
  </si>
  <si>
    <t xml:space="preserve">CEPILLOS DE CITOLOGIA BILIAR </t>
  </si>
  <si>
    <t>CEPILLOS DE CITOLOGIA BILIAR GUAIDO DE 0,35 TAMAÑO DEL CEPILLO DE 1.5 CM  CATETER DE 180  A  200 CM DE LONGITUD, CANAL DE TRABAJO DE 3,2</t>
  </si>
  <si>
    <t>GUIA HIDROFILICA 0,025 PARA GASTRO</t>
  </si>
  <si>
    <t>LOTE No. 15</t>
  </si>
  <si>
    <t>STEN Y BALÒN MEDICADO SERVICIO VASCULAR</t>
  </si>
  <si>
    <t>STENT MEDICADO</t>
  </si>
  <si>
    <t>STENT AUTOEXPANSIBLE, CORTADO CON LÁSER Y FABRICADO CON UNA ALEACIÓN DE NÍQUEL Y TITANIO (NITINOL). EN LOS EXTREMOS PROXIMAL Y DISTAL DEL STENT CON MARCADORES RADIOPACOS DE TÁNTALO QUE AUMENTAN LA VISIBILIDAD DEL STENT, FACILITANDO SU COLOCACIÓN.  EL SISTEMA INTRODUCTOR DEL STENT CON DISEÑO TRIAXIAL,  COMPATIBLE CON GUÍAS DE 0,035 IN (0,89 MM). COMBINACIÓN DE DISPOSITIVO Y FÁRMACO QUE CONSTA DE UN DISPOSITIVO (SISTEMA DE STENT) Y UN REVESTIMIENTO CON FÁRMACO (UNA FORMULACIÓN DE PACLITAXEL CONTENIDA EN UNA MATRIZ DE POLÍMERO). SISTEMA INTRODUCTOR CON DOS LONGITUDES DE TRABAJO (75 CM Y 130 CM).</t>
  </si>
  <si>
    <t>BALON MEDICADO</t>
  </si>
  <si>
    <t xml:space="preserve">CATÉTERES BALÓN OVER-THE-WIRE (OTW) PARA ANGIOPLASTIA TRANSLUMINAL PERCUTÁNEA (ATP) CON UN BALÓN SEMIDISTENSIBLE REVESTIDO CON UNA FORMULACIÓN DE PACLITAXEL (FÁRMACO) Y UN EXCIPIENTE. DISEÑADOS PARA INHIBIR LA REESTENOSIS MEDIANTE LA LIBERACIÓN DEL FÁRMACO EN EL TEJIDO ARTERIAL AFECTADO. DISEÑO DE CUERPO COAXIAL. PERMITE UTILIZAR GUÍAS DE 0,014 IN O 0,018 IN (0,36 MM O 0,46 MM) PARA FACILITAR EL AVANCE DEL CATÉTER.  PUNTA CÓNICA, DOS BANDAS MARCADORAS RADIOPACAS (UNA PROXIMAL Y UNA DISTAL) LONGITUDES DE TRABAJO DE 80 CM Y 135 CM. </t>
  </si>
  <si>
    <t>LOTE No. 16</t>
  </si>
  <si>
    <t xml:space="preserve">VIDEOCÁPSULAS PARA EL SERVICIO DE GASTROENTEROLOGÍA </t>
  </si>
  <si>
    <t xml:space="preserve">AGUJAS DE BIOPSIA CON AGUJA FINA PARA ULTRASONOGRAFIA ENDOSCOPICA </t>
  </si>
  <si>
    <t>AGUJAS DE BIOPSIA CON AGUJA FINA PARA ULTRASONOGRAFIA ENDOSCOPICA  DE CITOLOGIA E HISTOLOGIA  19 A 25 FR PARA CANAL DE TRABAJO DE  2,4 A 2,8. DIAMETRODE LA VAINA 1.83 - 1.73 Y 1.52.</t>
  </si>
  <si>
    <t xml:space="preserve">VIDEOCÁPSULA PARA ENDOSCOPIA COMPATIBLE  CON EQUIPO DE LA INSTITUCIÓN </t>
  </si>
  <si>
    <t>LOTE No. 17</t>
  </si>
  <si>
    <t xml:space="preserve">DISPOSITIVOS PARA INSERCIÒN, LIMPIEZA Y DESINFECCIÒN SERVICIO DE GASTROENTEROLOGIA </t>
  </si>
  <si>
    <t xml:space="preserve">SOBRE TUBO DE INSERCION PARA ENTEROSCOPIA  COMPATIBLE CON EQUIPO DE LA INSTITUCION </t>
  </si>
  <si>
    <t xml:space="preserve">SOBRE TUBO DE INSERCION PARA ENTEROSCOPIA COMPATIBLE CON EQUIPO DE LA INSTITUCION </t>
  </si>
  <si>
    <t>42294905
42294900</t>
  </si>
  <si>
    <t>CEPILLO PARA LAVADO DE CANALES DE COLONOSCOPIO REUTILIZABLE , EN ACERO INOXIDABLE, LONGITUD ENTRE 230 a 240 CM , PARA CANAL DE  TRABAJO ENTRE 2.0  A 2,8MM</t>
  </si>
  <si>
    <t xml:space="preserve">CEPILLO PARA LAVADO DE CANALES DE COLONOSCOPIO REUTILIZABLE , EN ACERO INOXIDABLE, LONGITUD ENTRE 230 a 240 CM , PARA CANAL DE  TRABAJO ENTRE 2.0  A 2,8MM COMPATIBLE CON EQUIPOS DE LA INSTITUCION </t>
  </si>
  <si>
    <t>42294905 
42294900</t>
  </si>
  <si>
    <t>CEPILLO DE LIMPIEZA LONGITUD REUTILIZABLE , (ENTRE  220 A 240 CMS) DIAMETROS DE 5 A 8MM, CON COMPATIBLE  CANALES DE TRABAJO ENTRE  2.0 A 4.2.</t>
  </si>
  <si>
    <t xml:space="preserve">CEPILLO DE LIMPIEZA LONGITUD REUTILIZABLE , (ENTRE  220 A 240 CMS) DIAMETROS DE 5 A 8MM, CON compatible con CANALES DE TRABAJO ENTRE  2.0 A 4.2. COMPATIBLE CON EQUIPOS DE LA INSTITUCION COMPATIBLE CON EQUIPOS DE LA INSTITUCION </t>
  </si>
  <si>
    <t xml:space="preserve">MASCARA FACIAL PARA ANESTESIA NEONATAL PARA NEONATO A TERMINO   REDONDA  EN SILICONA </t>
  </si>
  <si>
    <t xml:space="preserve">MASCARA FACIAL PARA ANESTESIA NEONATAL   (neonato a termino) </t>
  </si>
  <si>
    <t xml:space="preserve">MASCARA FACIAL PARA ANESTESIA NEONATAL  (pretermino extremo ) INFANTE REDONDA EN SILICONA </t>
  </si>
  <si>
    <t xml:space="preserve">MASCARA FACIAL PARA ANESTESIA NEONATAL   (pretermino extremo ) </t>
  </si>
  <si>
    <t xml:space="preserve">MASCARA FACIAL PARA ANESTESIA NEONATAL (neonato  pretermino  ) NIÑOS REDONDA EN SILICONA </t>
  </si>
  <si>
    <t xml:space="preserve">MASCARA FACIAL PARA ANESTESIA NEONATAL (neonato pretermino ) </t>
  </si>
  <si>
    <t xml:space="preserve">42151600
42294900
</t>
  </si>
  <si>
    <t>PROTECTOR DE MORDIDA PARA REALIZACION DE ENDOSCOPIAS CON SUJETADOR ELASTICO USO DESECHABLE</t>
  </si>
  <si>
    <t>PROTECTOR DE MORDIDA PARA REALIZACION DE ENDOSCOPIAS CON  SUJETADOR ELASTICO USO DESECHABLE</t>
  </si>
  <si>
    <t>42294936- 42294900</t>
  </si>
  <si>
    <t xml:space="preserve">LAVADOR DE CANAL </t>
  </si>
  <si>
    <t>PARA EL LAVADO DE LOS ENDOSCOPIOS INSTITUCIONALES.</t>
  </si>
  <si>
    <t>VALVULA DE BIOPSIA SEMIDESCARTABLE</t>
  </si>
  <si>
    <t xml:space="preserve">VALVULA DE BIOPSIA SEMIDESCARTABLE COMPATIBLE CON LA TECNOLOGIA DE LA INSTITUCION </t>
  </si>
  <si>
    <t xml:space="preserve">VALVULAS AIRE AGUA PARA COLONOSCOPIO Y ENDOSCOPIO </t>
  </si>
  <si>
    <t xml:space="preserve">PARA COLONOSCOPIOS CFQ 145 Y CQL 180, Y ENDOSCOPIO  REUTILIZABLE COMPATIBLE CON LA TECNOLOGIA DE LA INSTITUCIÓN </t>
  </si>
  <si>
    <t>VALVULAS PARA SUCCION ENDOSCOPIOS- COLONOSCOPIOS</t>
  </si>
  <si>
    <t xml:space="preserve">PARA COLONOSCOPIOS CFQ 145 Y CQL 180 Y ENDOSCOPIOS, REUTILIZABLE COMPATIBLE CON LA TECNOLOGIA DE LA INSTITUCIÓN </t>
  </si>
  <si>
    <t>UROLOGIA</t>
  </si>
  <si>
    <t>LOTE No. 18</t>
  </si>
  <si>
    <t xml:space="preserve">CAMISA DE ACCESO URETERAL </t>
  </si>
  <si>
    <t>42295433- 42295400</t>
  </si>
  <si>
    <t>CAMISA DE ACCESO URETERAL  9,0 a 14 FR</t>
  </si>
  <si>
    <t xml:space="preserve">CAMISA DE ACCESO URETERAL DE 9,0 a 14 FR DE 35 A 46 CMS DE LARGO, EMPAQUE INDIVIDUAL, ESTERIL, CON RECUBRIMIENTO. </t>
  </si>
  <si>
    <t>LOTE No. 19</t>
  </si>
  <si>
    <t xml:space="preserve">CATETER URETRAL BILUMEN </t>
  </si>
  <si>
    <t>42295400 42295500</t>
  </si>
  <si>
    <t>CATETER URETRAL BILUMEN</t>
  </si>
  <si>
    <t>CATETER URETRAL BILUMEN PARA URODINAMIA</t>
  </si>
  <si>
    <t>LOTE No. 20</t>
  </si>
  <si>
    <t>PINZAS Y CANASTILLAS PARA EL SERVICIO DE UROLOGIA</t>
  </si>
  <si>
    <t>PINZA O CANASTILLA  EXTRACTORA URETERAL</t>
  </si>
  <si>
    <t>PINZA O CANASTILLA PARA MANIPULACION Y EXTRACCION DE CALCULOS EN LAS VIAS URINARIAS  DE 1,9 A  2.4 FR X 115 A 120 CM X 1.0 MM A 16MM</t>
  </si>
  <si>
    <t>PINZA O CANASTILLA   MANIPULACION   Y EXTRACCION DE CALCULOS</t>
  </si>
  <si>
    <t>PINZA CAPTURA URETERAL FLEXIBLE</t>
  </si>
  <si>
    <t>ESPIRAL DE EXTRACCION UROLOGICO, CON PUNTA FILIFORME DE 5CM- 3.0FR X 115CM - 7MM DE DIAMETRO</t>
  </si>
  <si>
    <t>PINZA EXTRACTORA URETERAL</t>
  </si>
  <si>
    <t xml:space="preserve">PINZA O CANASTILLA PARA EXTRACCION DE CALCULOS DE NITINOL DE 1.9FR X 8MM-11MM CON SISTEMA DE APERTURA </t>
  </si>
  <si>
    <t>ANESTESIA</t>
  </si>
  <si>
    <t>LOTE No. 21</t>
  </si>
  <si>
    <t xml:space="preserve">TRANSDUCTORES DE PRESIÒN Y DEMÀS </t>
  </si>
  <si>
    <t>TRANSDUCTORES DE PRESION DESECHABLE</t>
  </si>
  <si>
    <t>LOTE No. 22</t>
  </si>
  <si>
    <t>CATETER DE OXIMETRIA CONTINUA</t>
  </si>
  <si>
    <t xml:space="preserve">CATETER DE OXIMETRIA CONTINUA  </t>
  </si>
  <si>
    <t xml:space="preserve">KIT DE INSERCION FRIBRA OPTICA PARA MEDICION DE SATURACION CONTINUA DE OXIGENO DIAMETRO CATETER ENTRE  4,5 A  5,5 FR Y LONGITUD DE 15 CM </t>
  </si>
  <si>
    <t>LOTE No. 23</t>
  </si>
  <si>
    <t>CATETER DE PRESIÒN TISULAR DE OXIGENO</t>
  </si>
  <si>
    <t xml:space="preserve">CATETER DE PRESION TISULAR DE OXIGENO </t>
  </si>
  <si>
    <t>CATETER PARA MEDICION DE PARAMETROS CEREBRALES : PIC , TEMPERATURA Y PRESION PARCIAL DE OXIGENO CEREBRAL REQUIERE APOYO TECNOLOGICO</t>
  </si>
  <si>
    <t>CARDIOVASCULAR - GINECO</t>
  </si>
  <si>
    <t>LOTE No. 24</t>
  </si>
  <si>
    <t xml:space="preserve">BALÒN DE CONTRAPULSACIÓN </t>
  </si>
  <si>
    <t>BALON DE CONTRAPULSACION DE 7.0   FR Y BALON DE 34 CC. COMPATIBLE CON LA CONSOLA DE LA INSTITUCION. Y CON DISPOSICION DE APOYO TECNOLÒGICO.</t>
  </si>
  <si>
    <t>BALON DE CONTRAPULSACION DE 7,0 FR Y BALON DE 40 CC. COMPATIBLE CON LA CONSOLA DE LA INSTITUCION. Y CON DISPOSICION DE APOYO TECNOLOGICO.</t>
  </si>
  <si>
    <t xml:space="preserve">TAMAÑO DEL CATETER BALON 7,0FR VOLUMEN DE 40 CC. FIBRA OPTICA.LONGITUD INSERTABLE CON DISPOSITIVO DE HEMOSTASIA 26,0, CATETER od. 8.0 VAINA DE LONGITUD 6 (15CM.), VOLUMEN CENTRAL ID. MAXIMO DE 0,27 GUIA CATETER, MATERIAL DE POLIURETANO_  LONGITUD 10.2 MEMBRANA DE DIAMETRO INFLADO 0.59 CON KIT DE REEMPLAZO DE INSERCION PARA EL USO CON ONDAS DE LUZ, DE 30CC. CADA UNO DE LOS CATETERES IAB. KIT CONTIENE LO SIGUIENTE: Ga 18x2 1/2ARTERIAL AGUJA. 1:8,0fr FUNDA DE MONTAJE DILATADOR 1:8.0 REFORZADA CON EL ALAMBRE CUBIERTA CON PUERTO LATERAL Y DILATADOR.2: 0,025X 175CM. RECUBIERTOS DE TEFLON. 3MM JDURAGUIAS ADICIONALES. 1:8.0FR VASO PREDILATADOR . 1:N11 BISTURI. </t>
  </si>
  <si>
    <t xml:space="preserve">CATETER DE HISTEROSONOGRAFIA </t>
  </si>
  <si>
    <t xml:space="preserve">CATETER DE SONOHISTEROGRAFIA </t>
  </si>
  <si>
    <t xml:space="preserve">BALON DE BAKRI 
PARA HEMORRAGIA UTERINA </t>
  </si>
  <si>
    <t xml:space="preserve">BALON DE BAKRI PARA HEMORRAGIA UTERINA </t>
  </si>
  <si>
    <t>LOTE No. 25</t>
  </si>
  <si>
    <t xml:space="preserve">ENDOPROTESIS AORTICA CON FIJACION SUPRARENAL  EXTENSIONES Y KIT DE IMPLANTACION </t>
  </si>
  <si>
    <t>KIT</t>
  </si>
  <si>
    <t>EXTENSION ILIACA (CONTRALATERLA) PARA ENDOPROTESIS ABDOMINAL COMPATIBLE CON ENDOPROTESIS SUPRARENAL</t>
  </si>
  <si>
    <t>EXTENSION ILIACA (CONTRALATERAL) PARA ENDOPROTESIS ABDOMINAL COMPATIBLE CON ENDOPROTESIS  SUPRARENAL</t>
  </si>
  <si>
    <t>EXTESION Y/O CUFF PARA ENDOPROTESIS ABDOMINAL  COMPATIBLE CON ENDOPROTESIS  SUPRARENAL</t>
  </si>
  <si>
    <t>EXTESION Y/O CUFF PARA ENDOPROTESIS ABDOMINAL  COMPATIBLE CON ENDOPROTESIS SUPRARENAL</t>
  </si>
  <si>
    <t>EL SISTEMA  ESTÁ DISEÑADO PARA PROPORCIONAR FIJACIÓN Y SELLADO ENTRE LOS INJERTOS AÓRTICOS ENDOVASCULARES Y LA ARTERIA NATIVA. EL SISTEMA , ESTÁ INDICADO PARA SU USO EN PACIENTES CUYOS INJERTOS ENDOVASCULARES HAN PRESENTADO MIGRACIÓN O ENDOFUGAS, O ESTÁN EN RIESGO DE SUFRIR TALES COMPLICACIONES, EN QUIENES SE REQUIERE UNA FIJACIÓN Y / O SELLADO RADIAL AUMENTADOS PARA RECUPERAR O MANTENER UNA EXCLUSIÓN ADECUADA DEL ANEURISMA. PPUEDE IMPLANTARSE EN EL MOMENTO DE LA COLOCACIÓN INICIAL DEL ENDOINJERTO O DURANTE UN PROCEDIMIENTO SECUNDARIO (ES DECIR, REPARACIÓN).</t>
  </si>
  <si>
    <t>CIRUGIA VASCULAR</t>
  </si>
  <si>
    <t>LOTE No. 26</t>
  </si>
  <si>
    <t xml:space="preserve">ENDOPROTESIS AORTICA  CON FIJACION INFRARENAL EXTENSIONES Y KIT DE IMPLANTACION </t>
  </si>
  <si>
    <t>EXTENSION ILIACA (CONTRALATERLA) PARA ENDOPROTESIS ABDOMINAL COMPATIBLE CON ENDOPROTESIS INFRARENAL</t>
  </si>
  <si>
    <t>EXTESION Y/O CUFF PARA ENDOPROTESIS ABDOMINAL  COMPATIBLE CON ENDOPROTESIS INFRARENAL</t>
  </si>
  <si>
    <t>EXTESION Y/O CUFF PARA ENDOPROTESIS ABDOMINAL  COMPATIBLE CON ENDOPROTESIS  INFRARENAL</t>
  </si>
  <si>
    <t>LOTE No. 27</t>
  </si>
  <si>
    <t xml:space="preserve">ENDOPROTESIS AORTICA  CON FIJACION PARARENAL  EXTENSIONES Y KIT DE IMPLANTACION </t>
  </si>
  <si>
    <t>EXTENSION ILIACA (CONTRALATERLA) PARA ENDOPROTESIS ABDOMINAL COMPATIBLE CON ENDOPROTESIS PARARENAL</t>
  </si>
  <si>
    <t>EXTESION Y/O CUFF PARA ENDOPROTESIS ABDOMINAL  COMPATIBLE CON ENDOPROTESIS PARARENAL</t>
  </si>
  <si>
    <t>EXTESION Y/O CUFF PARA ENDOPROTESIS ABDOMINAL  COMPATIBLE CON ENDOPROTESIS  PARARENAL</t>
  </si>
  <si>
    <t>LOTE No. 28</t>
  </si>
  <si>
    <t>ENDOPROTESIS TORACICA CON EXTENSIÒN  Y KIT DE IMPLANTACIÒN</t>
  </si>
  <si>
    <t xml:space="preserve">ENDOPROTESIS AORTICA VASCULAR PARA CORRECCION DE ANEURISMA AORTICO TORACICO CON ESQUELETO EN ACERO INOXIDABLE Y/O NITINOLY RECUBRIMIENTO EN: PTFE, O POLIESTER O DACRON ,  CON SU RESPECTIVO KIT DE IMPLANTACION. </t>
  </si>
  <si>
    <t xml:space="preserve">ENDOPROTESIS AORTICA VASCULAR PARA CORRECCION DE ANEURISMA AORTICO TORACICO CON ESQUELETO EN ACERO INOXIDABLE Y/O NITINOLY RECUBRIMIENTO EN: PTFE, O POLIESTER O DACRON , FIJACION ACTIVA   CON SU RESPECTIVO KIT DE IMPLANTACION.  COMPUESTO DE ENDOPROTESIS COMPUESTO PRINCIPAL (1)  GUIA DE ALTO SOPORTE  PARA ENDOPROTESIS (1). BALON DE IMPACTACION (1) , INTRODUCTORES VASCULARES ANGIOGRAFICOS 6,7 A 8 FR  (2) CATETER PIGTAIL CENTIMETRADO (1) CATETER MULTIPROPOSITO (1). GUIA HODROFILICA DE 0,35 X 260 (2) INTRODUCTORES CORRESPONDIENTE A LA ENDOPROTESIS </t>
  </si>
  <si>
    <t xml:space="preserve">CUERPO ANEXO O EXTESION PARA ENDOPROTESIS TORACICA </t>
  </si>
  <si>
    <t xml:space="preserve">CUERPO ANEXO O EXTESION PARA ENDOPROTESIS TORACICA COMPATIBLE CON ENDOPROTESIS ,  CON LOGITUDES ENTRE 100 A 200CMS DE LARGO </t>
  </si>
  <si>
    <t>CENTRAL DE ESTERILIZACIÒN</t>
  </si>
  <si>
    <t>LOTE No. 29</t>
  </si>
  <si>
    <t>INSUMOS METODO DE ESTERILIZACIÒN FORMALDEHIDO</t>
  </si>
  <si>
    <t xml:space="preserve">BOLSAS DE LIQUIDO FORMALDEHIDO AL 2 %, PARA AUTOCLAVE </t>
  </si>
  <si>
    <t>1. SOLUCIÓN DE AGENTE ESTERILIZANTE DE FORMALDEHIDO AL 2%. . 2. BOLSAS EN LDPE, DE 2.7 LITROS DE CAPACIDAD. 3. SOLUCIÓN EFECTIVA ESTABILIZADA BASADA EN ALDEHÍDO.  4. COMPATIBLE CON AUTOCLAVE 130LF-2 MARCA MATACHANA DE LA INSTITUCIÓN.</t>
  </si>
  <si>
    <t>PAPEL PLEGADO REGISTRADOR GRAFICO</t>
  </si>
  <si>
    <t>1. PAPEL REGISTRADOR TEMPERATURA PRESIÓN 100 MM ESCALA 0°-100°C Y 0-1 BAR. 2. PAPEL PARA REGISTRADOR DEL ESTERILIZADOR A BAJA TEMPERATURA MODELO 130 LF, GRÁFICA, PRESIÓN TEMPERATURA Y TEXTO.3. COMPATIBLE CON ESTERILIZADORES MATACHANA DE LA INSTITUCIÓN.</t>
  </si>
  <si>
    <t>PLUMIN ROJO</t>
  </si>
  <si>
    <t xml:space="preserve">1. PLUMÍN REGISTRADOR GRÁFICO PARA ESTERILIZADOR A FORMALDEHIDO 130 LF. 2. GRAFICA LA CURVA DE TEMPERATURA CON COLOR ROJO. 3. COMPATIBLE CON LOS ESTERILIZADORES MATACHANA DE LA INSTITUCIÓN. 4.INDICADOR DE TEMPERATURA. </t>
  </si>
  <si>
    <t>PLUMIN VERDE</t>
  </si>
  <si>
    <t xml:space="preserve"> 1. PLUMÍN REGISTRADOR GRÁFICO PARA ESTERILIZADOR A FORMALDEHIDO 130 LF. 2. GRAFICA TODS LOS DATOS DE PRESIÓN DE LA CÁMARA. 3. COMPATIBLE CON LOS ESTERILIZADORES MATACHANA  DE LA INSTITUCIÓN. 4. INDICADOR DE PRESIÓN. </t>
  </si>
  <si>
    <t>PLUMIN AZUL</t>
  </si>
  <si>
    <t>1. PLUMÍN REGISTRADOR GRÁFICO PARA ESTERILIZADOR A FORMALDEHIDO 130 LF. 2. PLUMILLA PLOTTER TEXTOS.3. PLUMILLA PARA REGISTRADOR GRÁFICO DEL ESTERILIZADOR A FORMALDEHIDO IMPRIME TEXTOS Y MENSAJES DEL EQUIPO.</t>
  </si>
  <si>
    <t>PAPEL TERMICO PARA IMPRESORA</t>
  </si>
  <si>
    <t>1.ROLLO DE PAPEL TÉRMICO PARA IMPRESORA. 2. PAPEL TÉRMICO IMPRESORA GEBE MATACHANA. 3.DIÁMETRO 60 X 57, 5 MM. 4.PARA ESTERILIZADOR A VAPOR MODELO S1000, COMPATIBLE CON MARCA MATACHANA DE LA INSTITUCIÓN</t>
  </si>
  <si>
    <t xml:space="preserve">FUNDA ESTERIL Y ACCESORIOS </t>
  </si>
  <si>
    <t>FILTRO DE SEDIMENTO</t>
  </si>
  <si>
    <t>CIRUGIA PLASTICA</t>
  </si>
  <si>
    <t>LOTE No. 30</t>
  </si>
  <si>
    <t xml:space="preserve">PROTESIS MAMARIAS INTERNAS </t>
  </si>
  <si>
    <t xml:space="preserve">PROTESIS MAMARIA   INTERNA SUPERFICIE 
MICROTEXTURIZADA RELLENAS DE GEL DE SILICONA  CON DISPONIBILIDAD DE STOCK COMPLETO ( DIFERENTES TAMAÑOS ) DURANTE EL PROCEDIMIENTO QUIRÚRGICO. O CUANDO  SEAN REQUERIDAS </t>
  </si>
  <si>
    <t xml:space="preserve">PROTESIS MAMARIA INTERNA SUPERFICIE 
MICROTEXTURIZADA RELLENAS DE GEL DE SILICONA  CON DISPONIBILIDAD DE STOCK COMPLETO ( DIFERENTES TAMAÑOS ) DURANTE EL PROCEDIMIENTO QUIRÚRGICO. O CUANDO  SEAN REQUERIDAS </t>
  </si>
  <si>
    <t xml:space="preserve">PROTESIS MAMARIA INTERNA SUPERFICIE 
MICROTEXTURIZADA   RELLENAS DE GEL DE SILICONA BIDIMENSIONAL O ANATOMICAS  </t>
  </si>
  <si>
    <t xml:space="preserve">PROTESIS EXPANSORA DE 
BECKER REDONDA </t>
  </si>
  <si>
    <t>EXPANSORES TISULARES EN 
SILICONA DE DIFERENTES FORMAS (REDONDO, RECTANGULAR, CROSSANT, ETC )</t>
  </si>
  <si>
    <t>CIRUGIA CARDIOVASCULAR</t>
  </si>
  <si>
    <t>LOTE No. 31</t>
  </si>
  <si>
    <t xml:space="preserve">FELPA O FIELTROS QUIRURGICOS  PARA EL SERVICIO DE CIRUGIA CARDIOVASCULAR </t>
  </si>
  <si>
    <t xml:space="preserve">FELPA O FIELTROS QUIRURGICOS  DE PTFE 10CM  X 11 CM </t>
  </si>
  <si>
    <t xml:space="preserve">FELPA O FIELTROS QUIRURGICOS  DE PTFE 10CM A X 11 CM TEXTIL NO TEJIDO EN FORMA DE LAMINA.  
ESTERIL. EN FIBRAS DE POLITETRAFLUOROETHILENO. USO DE REFUERZO O PARCHE DE SUTURAS Y COMO MATERIAL PARA LA SUSTITUCION DE SEGMENTOS DEL MIOCARDIO VENTRICULAR DESPUES DE REALIZAR UNA RESECCION  </t>
  </si>
  <si>
    <t>UROLOGIA - GINECOLOGIA</t>
  </si>
  <si>
    <t>LOTE No. 32</t>
  </si>
  <si>
    <t xml:space="preserve">SISTEMA DE IRRIGACIÒN Y SUCCIÒN EN Y PARA EL SERVICIO DE GINECOLOGIA, UROLOGIA Y ORTOPEDIA </t>
  </si>
  <si>
    <t xml:space="preserve">SISTEMA DE IRRIGACION EN Y </t>
  </si>
  <si>
    <t xml:space="preserve">PARA USAR CON BOLSA DE SOLUCION PARA IRRIGACION, SUOERFICIES INTERNAS ESTERILES Y NO PIROGENAS, CAUCHO SILICONADO, PVC PLASTICO GRADO MEDICO, TRES LLAVES , TUBERIA EN Y </t>
  </si>
  <si>
    <t>ENFERMERIA</t>
  </si>
  <si>
    <t>LOTE No. 33</t>
  </si>
  <si>
    <t>CONECTOR MACHO - MACHO PARA EL SERVICIO DE ENFERMERIA</t>
  </si>
  <si>
    <t>CONECTOR MACHO MACHO</t>
  </si>
  <si>
    <t>CONECTOR MACHO MACHO ESTERIL CON CONEXIÓN PARA CONECTOR HEMBRA</t>
  </si>
  <si>
    <t>NEUROCIRUGIA</t>
  </si>
  <si>
    <t>LOTE No. 34</t>
  </si>
  <si>
    <t>COILS Y SISTEMA DE LIBERACION PARA EL SERVICIO DE NEUROCIRUGIA</t>
  </si>
  <si>
    <t xml:space="preserve">SISTEMA DE LIBERACION CONTROLADA PARA COLIS </t>
  </si>
  <si>
    <t xml:space="preserve">SISTEMA DE LIBERACION CONTOLADA PARA COLIS </t>
  </si>
  <si>
    <t xml:space="preserve">COILS FIBRADOS EN PLATINO DE 0,018  
CON SISTEMA DE LIBERACION SI SE REQUIERE </t>
  </si>
  <si>
    <t xml:space="preserve">COILS FIBRADOS EN PLATINO DE 0,018   
CON SISTEMA DE LIBERACION SI SE REQUIERE </t>
  </si>
  <si>
    <t>LOTE No. 35</t>
  </si>
  <si>
    <t>COILS Y SISTEMA DE LIBERACION PARA EL SERVICIO DE VASCULAR PERIFÉRICO</t>
  </si>
  <si>
    <t xml:space="preserve">COILS FIBRADOS EN PLATINO DE 0,035 A 
0.038 CORTO HASTA 14 CM  CON SISTEMA DE LIBERACION CONTROLADA  SI SE REQUIERE </t>
  </si>
  <si>
    <t xml:space="preserve">COILS FIBRADOS EN PLATINO DE 0,035 A 
0.038 LARGO HASTA 20 CM  CON SISTEMA DE LIBERACION CONTROLADA SI SE REQUIERE </t>
  </si>
  <si>
    <t>LOTE No. 36</t>
  </si>
  <si>
    <t xml:space="preserve">STENT PARA EL SERVICIO DE CIRUGIA VASCULAR </t>
  </si>
  <si>
    <t>STENT  VASCULAR MEDICADO PERIFERICO</t>
  </si>
  <si>
    <t xml:space="preserve">NUEVO </t>
  </si>
  <si>
    <t>STENT VASCULAR CONVENCIONAL PERIFERICO MONTADO SOBRE BALÓN</t>
  </si>
  <si>
    <t>EL SISTEMA DE STENT PREMONTADO CON UN STENT EXPANSIBLE POR BALÓN DE ACERO INOXIDABLE. STENT VA PREMONTADO EN UN SISTEMA INTRODUCTOR DE STENT SOBRE LA GUÍA, EQUIPADO CON UN BALÓN NO DEFORMABLE. CON DOS MARCADORES RADIOPACOS INCRUSTADOS EN EL CUERPO, QUE FACILITAN LA COLOCACIÓN DEL STENT. SISTEMA INTRODUCTOR DE STENT COMPATIBLE CON GUÍAS DE 0,035 IN (0,89 MM). PUEDE UTILIZARSE PARA LA COLOCACIÓN INICIAL DEL STENT Y LA POSTERIOR DILATACIÓN.</t>
  </si>
  <si>
    <t xml:space="preserve">STENT VASCULAR CONVENCIONAL PERIFERICO AUTOEXPANDIBLE </t>
  </si>
  <si>
    <t>STENT AUTOEXPANSIBLE, CORTADO CON LÁSER Y FABRICADO CON UNA ALEACIÓN DE NÍQUEL Y TITANIO (NITINOL). EN LOS EXTREMOS PROXIMAL Y DISTAL DEL STENT SE ENCUENTRAN MARCADORES RADIOPACOS DE TÁNTALO QUE AUMENTAN LA VISIBILIDAD DEL STENT, FACILITANDO SU COLOCACIÓN. EL STENT ESTÁ COMPRIMIDO EN UN SISTEMA INTRODUCTOR CUYO D.E. ES, COMO MÁXIMO, 6 F (2,1 MM). EL SISTEMA INTRODUCTOR POSEE UN DISEÑO TRIAXIAL CON UN CUERPO EXTERNO PARA ESTABILIZAR EL SISTEMA INTRODUCTOR DEL STENT, UN CUERPO INTERMEDIO PARA PROTEGER Y CONTENER EL STENT, Y UN CUERPO INTERNO PARA PROPORCIONAR UN LUMEN DE LA GUÍA. EL SISTEMA INTRODUCTOR ES COMPATIBLE CON GUÍAS DE 0,035 IN (0,89 MM).</t>
  </si>
  <si>
    <t xml:space="preserve">STENT PARA MANEJO DE 
ENFERMEDAD VENOSA PELVICA Y VENA RENAL </t>
  </si>
  <si>
    <t>STENT EXTENSIBLE CON BALÓN DE ACERO INOXIDABLE, EL STENT VA PREMONTADO EN UN SISTEMA INTRODUCTOR DE STENT MONORAIL EQUIPADO CON UN BALÓN SEMIDISTENSIBLE. EL CATÉTER BALÓN DEL SISTEMA INTRODUCTOR DE STENT TIENE DOS MARCADORES RADIOPACOS DEL BALÓN INCRUSTADOS EN EL CUERPO, QUE FACILITAN LA COLOCACIÓN DEL STENT. EL SISTEMA INTRODUCTOR DE STENT ES COMPATIBLE CON GUÍAS DE 0,014 IN (0,36 MM) O DE 0,018 IN (0,46 MM). EL BALÓN DEL SISTEMA DE STENT PREMONTADO TIENE UNA PRESIÓN DE INFLADO MÁXIMA DE 14 ATM (1419 KPA), UTILIZABLE PARA LA COLOCACIÓN INICIAL DEL STENT Y LA DILATACIÓN POSTERIOR.</t>
  </si>
  <si>
    <t>CIRUGIA PEDIATRICA</t>
  </si>
  <si>
    <t>LOTE No. 37</t>
  </si>
  <si>
    <t xml:space="preserve">CATETER DE IMPLANTACION PARA ADMINISTRACION DE QUIMIOTERAPIA NEONATAL Y PEDIATRICO </t>
  </si>
  <si>
    <t>42143301
42221500</t>
  </si>
  <si>
    <t xml:space="preserve">CATETER IMPLANTABLE NEONATAL 
DE 4.5 A 5.0 FR </t>
  </si>
  <si>
    <t>CATETER IMPLANTABLE NEONATAL RADIOPACO DE 4,5 FR. CATETER EN SILICONA O POLIEURETANO, TAMBOR EN TITANEO O POLISULFONA. FLUJO DE 14 ML POR MINUTO CON AGUJA DE 18 G Y/O 8 ML POR MINUTO CON AGUJA DE 22 G, LONGITUD DEL CATETER ENTRE 60 CMS A  80 CMS   CM CATETER COMPUESTO DE: (PUERTO DE ACCESO EN POLISULFONA, CROMO/COBALTO, ACERO INOXIDABLE SILICONA POLIURETANO CON CONECTORES CATETER VENOSO, AGUJAS CON ALAS POARA ADMINISTRACION DE QUIMIOTERAPIA,  ANILLO DE CONEXIÓN, ELEVADOR VENOSO, AGUJA CON ALAS. TORNILLO, EXPANSOR Y DILATADOR COMPATIBLE CON CATETER CUENTA CON GUIA HIDROFILICA  Y/O METALICA COMPATIBLE CON CATETER</t>
  </si>
  <si>
    <t xml:space="preserve">CATETER DE IMPLANTACION PARA QUIMIOTERAPIA PEDIATRICO DE 6.5 A 8.5 FR </t>
  </si>
  <si>
    <t>LOTE No. 38</t>
  </si>
  <si>
    <t>CATETER DE IMPLANTACION PARA ADMINISTRACIÒN DE QUIMIOTERAPIA ADULTO</t>
  </si>
  <si>
    <t xml:space="preserve">CATETER DE IMPLANTACION PARA QUIMIOTERAPIA ADULTO DE 6.5 FR A 10 FR </t>
  </si>
  <si>
    <t>LOTE No. 39</t>
  </si>
  <si>
    <t xml:space="preserve">KIT BALON MEDICADO </t>
  </si>
  <si>
    <t>42204305
42203400</t>
  </si>
  <si>
    <t xml:space="preserve">KIT BALON MEDICADO PARA ARTERIAL FEMORAL 
PLAQUITAXEL </t>
  </si>
  <si>
    <t>42204305
42203401</t>
  </si>
  <si>
    <t>KIT BALON  MEDICADO INFRAPATELAR 
PLAQUITAXEL</t>
  </si>
  <si>
    <t>GUIAS VASCULAR PERIFERICO 0,18 DE 300 CM</t>
  </si>
  <si>
    <t>LA GUÍA 0.18 DIRIGIBLE CON UN DIÁMETRO NOMINAL DE 0,018 IN (0,47 MM) Y LONGITUDES NOMINALES DE 110, 150, 200 Y 300 CM. EL SEGMENTO DISTAL DE LA GUÍA CONTIENE UNA GUÍA CENTRAL QUE ESTÁ ENFUNDADA CON UN POLÍMERO RADIOOPACO Y RECUBIERTA CON REVESTIMIENTO HIDRÓFILO ICE. LOS 2 CM DISTALES DE LA GUÍA SON MOLDEABLES. LA SECCIÓN PROXIMAL DE LA GUÍA ESTÁ RECUBIERTA DE POLITETRAFLUORETILENO (PTFE).</t>
  </si>
  <si>
    <t>LOTE No. 40</t>
  </si>
  <si>
    <t xml:space="preserve">PROTESIS MAMARIAS EXTERNAS </t>
  </si>
  <si>
    <t>LOTE No. 41</t>
  </si>
  <si>
    <t>MATERIAL REABSORBIBLE PARA CORRECCION DE CRANEOSINOSTOSIS</t>
  </si>
  <si>
    <t> 1196491130</t>
  </si>
  <si>
    <t>42322106
42296100</t>
  </si>
  <si>
    <t xml:space="preserve">MATERIAL REABSORBIBLE PARA CORRECCION DE CRANEOSINOSTOSIS PANEL 25X25MM SISTEMA DE 1.5   </t>
  </si>
  <si>
    <t>MATERIAL REABSORBIBLE PARA CORRECCION DE CRANEOSINOSTOSIS PANEL 25X50MM SIST 1.5  </t>
  </si>
  <si>
    <t xml:space="preserve">MATERIAL REABSORBIBLE PARA CORRECCION DE CRANEOSINOSTOSIS PANEL 50X50MM SIST 1.5   </t>
  </si>
  <si>
    <t xml:space="preserve">MATERIAL REABSORBIBLE PARA CORRECCION DE CRANEOSINOSTOSIS PANEL DE 100X 100 SISTEMA 1,5 </t>
  </si>
  <si>
    <t xml:space="preserve">MATERIAL REABSORBIBLE PARA CORRECCION DE CRANEOSINOSTOSIS PLACA RECTA, 4 ORF SIST 1.5   </t>
  </si>
  <si>
    <t>MATERIAL REABSORBIBLE PARA CORRECCION DE CRANEOSINOSTOSIS PLACA RECTA, 4 ORF, C/P SIST 1.5  </t>
  </si>
  <si>
    <t>MATERIAL REABSORBIBLE PARA CORRECCION DE CRANEOSINOSTOSIS PLACA RECTA, 4 ORF, CON PUENTE  SIST 1.5  </t>
  </si>
  <si>
    <t>MATERIAL REABSORBIBLE PARA CORRECCION DE CRANEOSINOSTOSIS PLACA RECTA, 6 ORF SIST 1.5  </t>
  </si>
  <si>
    <t xml:space="preserve">MATERIAL REABSORBIBLE PARA CORRECCION DE CRANEOSINOSTOSIS PLACA RECTA, 6 ORF, C/P SIST 1.5   </t>
  </si>
  <si>
    <t xml:space="preserve">MATERIAL REABSORBIBLE PARA CORRECCION DE CRANEOSINOSTOSIS PLACA RECTA, 6 ORF, CON PUENTE  SIST 1.5   </t>
  </si>
  <si>
    <t xml:space="preserve">MATERIAL REABSORBIBLE PARA CORRECCION DE CRANEOSINOSTOSIS PLACA RECTA, 8 ORF SIST 1.5   </t>
  </si>
  <si>
    <t xml:space="preserve">MATERIAL REABSORBIBLE PARA CORRECCION DE CRANEOSINOSTOSIS PLACA RECTA, 8 ORF, C/P SIST 1.5   </t>
  </si>
  <si>
    <t xml:space="preserve">MATERIAL REABSORBIBLE PARA CORRECCION DE CRANEOSINOSTOSIS PLACA RECTA, 8 ORF, CON PUENTE  SIST 1.5   </t>
  </si>
  <si>
    <t xml:space="preserve">MATERIAL REABSORBIBLE PARA CORRECCION DE CRANEOSINOSTOSIS PLACA RECTA  DE 2 X19 ORIFICIOS SIST 1,5 </t>
  </si>
  <si>
    <t xml:space="preserve">MATERIAL REABSORBIBLE PARA CORRECCION DE CRANEOSINOSTOSIS PLACA RECTA 20 ORIF SIST 1,5 </t>
  </si>
  <si>
    <t xml:space="preserve">MATERIAL REABSORBIBLE PARA CORRECCION DE CRANEOSINOSTOSIS PLACA EN "X" C/P SIST 1.5   </t>
  </si>
  <si>
    <t xml:space="preserve">MATERIAL REABSORBIBLE PARA CORRECCION DE CRANEOSINOSTOSIS PLACA EN "X" CON PUENTE  SIST 1.5   </t>
  </si>
  <si>
    <t xml:space="preserve">MATERIAL REABSORBIBLE PARA CORRECCION DE CRANEOSINOSTOSIS PLACA EN "L",DER S/P SIST 1.5   </t>
  </si>
  <si>
    <t xml:space="preserve">MATERIAL REABSORBIBLE PARA CORRECCION DE CRANEOSINOSTOSIS PLACA EN "L",DER  SIN PUENTE  SIST 1.5   </t>
  </si>
  <si>
    <t>MATERIAL REABSORBIBLE PARA CORRECCION DE CRANEOSINOSTOSIS PLACA EN "L",IZQ S/P SIST 1.5   </t>
  </si>
  <si>
    <t>MATERIAL REABSORBIBLE PARA CORRECCION DE CRANEOSINOSTOSIS PLACA EN "L",IZQ SIN PUENTE  SIST 1.5   </t>
  </si>
  <si>
    <t xml:space="preserve">MATERIAL REABSORBIBLE PARA CORRECCION DE CRANEOSINOSTOSISPLACA CURVA, 6 ORF SIST 1.5   </t>
  </si>
  <si>
    <t xml:space="preserve">MATERIAL REABSORBIBLE PARA CORRECCION DE CRANEOSINOSTOSIS PLACA CURVA, 6 ORF SIST 1.5   </t>
  </si>
  <si>
    <t>MATERIAL REABSORBIBLE PARA CORRECCION DE CRANEOSINOSTOSIS TORNILLO 1.5X3MM, 2/PQT SIST 1.5</t>
  </si>
  <si>
    <t xml:space="preserve">MATERIAL REABSORBIBLE PARA CORRECCION DE CRANEOSINOSTOSIS TORNILLO 1.5X4MM, 2/PQT SIST 1.5  </t>
  </si>
  <si>
    <t xml:space="preserve">MATERIAL REABSORBIBLE PARA CORRECCION DE CRANEOSINOSTOSIS TORNILLO 1.5X5MM, 2/PQT SIST 1.5  </t>
  </si>
  <si>
    <t xml:space="preserve">MATERIAL REABSORBIBLE PARA CORRECCION DE CRANEOSINOSTOSIS TORNILLO 1.5X5MM, 2/PQT.  SIST 1.5  </t>
  </si>
  <si>
    <t xml:space="preserve">MATERIAL REABSORBIBLE PARA CORRECCION DE CRANEOSINOSTOSIS TORNILLO 1.5X6MM, 2/PQT SIST 1.5  </t>
  </si>
  <si>
    <t xml:space="preserve">MATERIAL REABSORBIBLE PARA CORRECCION DE CRANEOSINOSTOSIS TORNILLO 1.5X6MM, 2/PQT.  SIST 1.5  </t>
  </si>
  <si>
    <t xml:space="preserve">MATERIAL REABSORBIBLE PARA CORRECCION DE CRANEOSINOSTOSIS TORNILLO 1.5X7MM 2/PQT SIST 1.5 </t>
  </si>
  <si>
    <t xml:space="preserve">MATERIAL REABSORBIBLE PARA CORRECCION DE CRANEOSINOSTOSIS TORNILLO 1.5X7MM 2/PQT.  SIST 1.5 </t>
  </si>
  <si>
    <t xml:space="preserve">MATERIAL REABSORBIBLE PARA CORRECCION DE CRANEOSINOSTOSIS TORNILLO 1.5X8MM 2/PQT SIST 1.5 </t>
  </si>
  <si>
    <t xml:space="preserve">MATERIAL REABSORBIBLE PARA CORRECCION DE CRANEOSINOSTOSIS TORNILLO 1,5X4MM 4/PQT SIST 1,5 </t>
  </si>
  <si>
    <t xml:space="preserve">MATERIAL REABSORBIBLE PARA CORRECCION DE CRANEOSINOSTOSIS TORNILLO 1,5X5MM 4/PQT SIST 1,5 </t>
  </si>
  <si>
    <t xml:space="preserve">MATERIAL REABSORBIBLE PARA CORRECCION DE CRANEOSINOSTOSIS TORNILLO 2.0X5MM, 2/PQT SIST 2.0   </t>
  </si>
  <si>
    <t xml:space="preserve">MATERIAL REABSORBIBLE PARA CORRECCION DE CRANEOSINOSTOSIS TORNILLO 2.0X7MM, 2/PQT SIST 2.0   </t>
  </si>
  <si>
    <t>HEMODINAMIA</t>
  </si>
  <si>
    <t>LOTE No. 42</t>
  </si>
  <si>
    <t>AGUJAS E INTRODUCTORES  DIAGNÓSTICOS PARA EL SERVICIO DE HEMODINAMIA, RADIOLOGIA, VASCULAR Y NEUROCIRUGIA</t>
  </si>
  <si>
    <t xml:space="preserve">AGUJA ANGIOGRAFICA </t>
  </si>
  <si>
    <t>AGUJA ANGIOGRAFICA DE ACERO INOXIDABLE, DE UNA SOLA PIEZA DE 7 Y 11CMS,  18G Y AGUJA DE PUNCION PEDIATRICA, DE 21G X 4 CMS DE LONGITUD.</t>
  </si>
  <si>
    <t>EXTENSION INYECTOR</t>
  </si>
  <si>
    <t>EXTENSION INYECTOR (CONECTOR ALTA PRESION).</t>
  </si>
  <si>
    <t xml:space="preserve">INTRODUCTORES  I  E
INTRODUCTOR RADIAL </t>
  </si>
  <si>
    <t>SISTEMA DE INTRODUCCION PARA USO PEDIATRICO, INCLUYE DILATADOR, MINIGUIA DE 0.18" Y AGUJA DE 21 G 4  LARGO 7 CMS. EN MEDIDAS DE 4FR, 5FR Y 6FR.</t>
  </si>
  <si>
    <t xml:space="preserve">INTRODUCTORES IV </t>
  </si>
  <si>
    <t xml:space="preserve">INTRODUCTOR  FEMORAL  ARTERIAL DE 4FR A 8FR POR 11 CM INCLUYE DILATADOR Y MINI GUIA.CON   CON AGUJA </t>
  </si>
  <si>
    <t>GUIAS DIAGNOSTICAS II</t>
  </si>
  <si>
    <t>GUÍA PARA DIAGNÓSTICO DE ACERO INOXIDABLE RECUBIERTA DE PFTE PUNTA EN J 3 MM DÍAMETRO .025" LARGO 150 .</t>
  </si>
  <si>
    <t>GUIAS DIAGNOSTICAS III</t>
  </si>
  <si>
    <t>GUÍA PARA DIAGNÓSTICO DE ACERO INOXIDABLE RECUBIERTA DE PFTE PUNTA RECTA Y EN J  DÍAMETRO .035" LARGO 260 CMS PARA RÁPIDO INTERCAMBIO.</t>
  </si>
  <si>
    <t>GUIAS DIAGNOSTICAS IV</t>
  </si>
  <si>
    <t>GUÍA PARA DIAGNÓSTICO DE ACERO INOXIDABLE RECUBIERTA DE PFTE, PUNTA  RECTA   Y EN J DÍAMETRO .035" LARGO 150  CMS.</t>
  </si>
  <si>
    <t>GUIA DE ALTO SOPORTE</t>
  </si>
  <si>
    <t>0,35" 260 CM (O APROX).</t>
  </si>
  <si>
    <t xml:space="preserve">GUIA HIDROFILICA 0.035 X 150 CMS DE HEMODINAMIA </t>
  </si>
  <si>
    <t xml:space="preserve">GUIA HIDROFILICA 0.035 X 150 CMS PARA USO EN HEMODINAMIA </t>
  </si>
  <si>
    <t>GUIA HIDROFILICA 0.035X260 CMS PARA HEMODINAMIA</t>
  </si>
  <si>
    <t>CATETERES DIAGNOSTICOS PEDIATRICOS</t>
  </si>
  <si>
    <t>CATETER PARA ANGIOGRAFÍA CORONARIA PEDÍATRICO, MP A 2,  4 FR JUDKINS IZQUIERDO, CURVA 1,5  4 FR.  JUDKINS IZQUIERDO, CURVA 2,0  4 FR. JUDKINS IZQUIERDO, CURVA 2,5  4 FR.  JUDKINS DERECHO, CURVA 1,5  4 FR.  JUDKINS DERECHO, CURVA 2,0  4 FR.  LARGO 70 CMS., PARA USO CON GUÍA 0,35" Ó 0,38" JUDKINS DERECHO, CURVA 2,5  4 FR.  MPA2  5FR. LARGO 70 CMS., PARA USO CON GUÍA 0,35" Ó 0,38" . DIFERENTES CURVAS Y MEDIDAS:</t>
  </si>
  <si>
    <t>CATETERES DIAGNNOSTICOS II</t>
  </si>
  <si>
    <t xml:space="preserve">CATETER DIAGNÓSTICO PARA ANGIOGRAFIA CORONARIA Y RADIOLOGIA 5F Y 6F DIFERENTES CURVAS. (CORONARIO JR Y JL, SIMMONS 1 Y 2, VERTEBRAL, COBRA 1 Y 2, PIGTAIL NO CENTIMETRADO, MULTIPROPOSITO 1 Y 2, MAMARIO IM, AL1, AL2, Y DEMAS </t>
  </si>
  <si>
    <t>CATETER DIAGNOSTICO CENTIMETRADO  I</t>
  </si>
  <si>
    <t>CATETER PARA ANGIOGRAFÍA, EN 5FR CENTIMETRADO, LARGO 100 CM, PARA USO CON GUÍA 0,35", CON 20 MARCAS RADIOPACAS.</t>
  </si>
  <si>
    <t>CATETER DIAGNOSTICO CENTIMETRADO   PEDIATRICO II</t>
  </si>
  <si>
    <t>CATETER PIGTAIL PEDIATRICO CENTIMETRADO DE 4FR X65 CMS PARA USO CON GUIA DE 035 Y 1200 PSI. CON 2 BANDAS RADIOPACAS EN PLATINO DE 2 CMS X LONGUITUD.</t>
  </si>
  <si>
    <t>LOTE No. 43</t>
  </si>
  <si>
    <t>INSUMOS TERAPEUTICOS SERVICIO DE HEMODINAMIA</t>
  </si>
  <si>
    <t>DISPOSITIVO  CIERRE   DE DEFECTO DE TABIQUE INTERVENTRICULAR MEMBRANOSO, MUSCULAR Y MUSCULAR POST INFARTO,</t>
  </si>
  <si>
    <t>DISPOSITIVO AUTO EXPANDIBLE PARA SEPTUM INTERVENTRICULAR MEMBRANOSO, MUSCULAR Y APICAL . DIFERENTES TAMAÑOS DIAMETROS DE 4 MM A 24 MM Y ESPESOR DE 3MM A 10 MM.</t>
  </si>
  <si>
    <t>SISTEMA DE LIERACION DE DISPOSITIVO DE CIERRE DE COMUNICACIÓN INTERVENTRICULAR</t>
  </si>
  <si>
    <t>SISTEMAS DE LIBERACION CON LOS SIGUIENTES COMPONENTES:*VAINA, *DILATADOR, CARGADOR, VÁLVULA HEMOSTÁTICA Y CABLE DE LIBERACIÓN; COMPATIBLE CON EL DISPOSITIVO QUE SE SELECCIONE. VARIAS MEDIDAS.</t>
  </si>
  <si>
    <t>GUIA SUPER STIFF PARA USO DE CIERRE DE DEFECTO DE TABIQUE INTERVENTRICULAR</t>
  </si>
  <si>
    <t>LA GUIA SUPER STIFF, PARA USO EN CIERRE DE DEFECTOS SEPTALES INTERVENTRICULARES ES DE 0.035 PULGADAS Y UNA LONGITUD DE 260 A  300 CM. GUIA CON  EXTREMO FLOPPY  6CMS  Y/O  20CMS, PUNTA EN  JOTA  DE 6MM, ELABORADA EN ACERO INOXIDABLE Y CUBIERTA CON PTFE.</t>
  </si>
  <si>
    <t>LOTE No. 44</t>
  </si>
  <si>
    <t>OTROS DISPOSITIVOS PARA EL  SERVICIO DE HEMODINAMIA</t>
  </si>
  <si>
    <t>CATETER BALON PARA DILATACION PULMONAR</t>
  </si>
  <si>
    <t>CATETER BALON PARA VALVULOPLASTIA PULMONAR PEDIATRICA Y NEONATAL EN VARIAS MEDIDAS DESDE 4 MM DE DIAMETRO HASTA M16 MM CON LONGITUDES DE 20 MM A 40 MM.</t>
  </si>
  <si>
    <t>CATETER BALON PARA DILATACION MITRAL</t>
  </si>
  <si>
    <t>CATETER KIT, INCLUYE: 2 BALONES PARA DILTACIÓN MITRAL, 1 CATETER ANGIOGRÁFICO, 1 DILATADOR PARA SEPTUM Y 1 GUÍA DE ALTO SOPORTE.  DIÁMETRO BALÓN 14, 16 Y 18 MM LARGO 5 CM., 7 FR.</t>
  </si>
  <si>
    <t>STENT CUBIERTO PARA  COARTACION DE AORTA</t>
  </si>
  <si>
    <t>STENT RECUBIERTO  PARA COARTACIÓN DE AORTA,   VARIOS DIAMETROS Y LONGITUDES</t>
  </si>
  <si>
    <t>STENT DESNUDO PARA  COARTACION DE AORTA</t>
  </si>
  <si>
    <t>STENT PARA COARTACIÓN DE AORTA Y ESTENOSIS DE LAS ARTERIAS PULMONARES.  FABRICADO EN PLATINO E IRIDIUM, DISEÑO DE MULTISEGMENTOS, LO CUAL PERMITE GRAN FLEXIBILIDAD, EXCELENTE DIRIGIBILIDAD Y ALTA FUERZA RADIAL.  VARIAS MEDIDAS.</t>
  </si>
  <si>
    <t xml:space="preserve">CATETER BALON PARA COLOCACION DE STENT Y PARA RE-EXPANSION DE STENT EN ESTENOSIS DIFICILES   </t>
  </si>
  <si>
    <t xml:space="preserve">CATETER BALÓN.para ANGIOPLASTIA O  implante de STENT AORTICO O PULMONAR. PUEDE SER DE DOBLE BALON O BALON SENCILLO  VARIOS DIAMETROS Y LONGITUDES 
</t>
  </si>
  <si>
    <t>INTRODUCTOR DE PUNCION TRANSEPTAL I</t>
  </si>
  <si>
    <t>INTRODUCTOR MULLINS  LARGO 75 CMS. DIFERENTES DIAMETROS</t>
  </si>
  <si>
    <t>INTRODUCTOR DE PUNCION TRANSEPTAL II</t>
  </si>
  <si>
    <t>INTRODUCTOR MULLINS PARA COLOCAR  STENT-OTRAS APLICACIONES PERIFÉRICAS 13FR Y 14FR LARGO 75 CMS.</t>
  </si>
  <si>
    <t>CATETER BALON PARA VALVULOPLASTIA  I</t>
  </si>
  <si>
    <t>CATETER BALON PARA VALVULOPLASTIA PULMONAR PEDIATRICA Y NEONATAL COMPATIBLE CON GUIA 0,14 - 0.18 EN VARIAS MEDIDAS.</t>
  </si>
  <si>
    <t>CATETER BALON PARA VALVULOPLASTIA  II</t>
  </si>
  <si>
    <t>CATETER BALON PARA VALVULOPLASTIA PULMONAR Y PARA RAMAS PULMONARES, PARA TRATAMIENTO DE PERMEABILIZACION DE DUCTUS ARETERIOSO PERSISITENTE, PEDIATRICA Y NEONATAL COMPATIBLE CON GUIA 0.35 EN VARIAS MEDIDAS.</t>
  </si>
  <si>
    <t>STENT PARA TRATAMIENTO DE CONGENITAS  II</t>
  </si>
  <si>
    <t>STENT RIGIDO EXPANDIBLE POR BALON VARIAS MEDIDAS  para tratamiento de RAMAS PULMONARES</t>
  </si>
  <si>
    <t>LAZOS RESCATADORES</t>
  </si>
  <si>
    <t xml:space="preserve">CATÉTER RESCATADOR DE CUERPOS EXTRAÑOS  EN VARIAS MEDIDAS, </t>
  </si>
  <si>
    <t>CATETER BALON DE ATRIOSEPTOSTOMIA</t>
  </si>
  <si>
    <t>CATETER PARA ATRISEPTOMIA,  13,5 MM, LARGO 1,35 CM., VOLÚMEN 2.0 CC -  5 FR., PARA USO CON INTRODUCTOR 6 FR., Y GUÍA DE .021 Ó .018  Y CATETER PARA ATRISEPTOMIA,  9,5 MM, LARGO 0,95 CM., VOLÚMEN 1.0 CC - 4 FR., PARA USO CON INTRODUCTOR 5 FR., Y GUÍA DE .014.</t>
  </si>
  <si>
    <t xml:space="preserve">CATETER GUIA PARA INTERVENCION CORONARIA ACCESO FEMORAL </t>
  </si>
  <si>
    <t>CATETER GUIA PARA INTERVENCION CORONARIA Y RADIOLOGIA 5F Y 6F DIFERENTES CURVAS. (JR Y JL,, MULTIPROPOSITO, MAMARIO IM, AL1, AL2. DIFERENTES TAMAÑOS DE CURVAS</t>
  </si>
  <si>
    <t xml:space="preserve">CATETER GUIA PARA INTERVENCION CORONARIA ACCESO RADIAL </t>
  </si>
  <si>
    <t>CATETER GUIA PARA INTERVENCION CORONARIA Y RADIOLOGIA 5F Y 6F DIFERENTES CURVAS. Y TAMAÑOS</t>
  </si>
  <si>
    <t>GUIAS DE ANGIOPLATIA CORONARIA DE PUNTA SUAVE</t>
  </si>
  <si>
    <t>GUIAS PARA ANGIOPLASTIA CORONARIA TRABAJO EN LESIONMES NO CMPLEJAS</t>
  </si>
  <si>
    <t>GUIAS DE ANGIOPLATIA CORONARIA DE PUNTA ESPECIAL PARA OCLUSION TOTAL O LESIONES COMPLEJAS</t>
  </si>
  <si>
    <t>GUIAS PARA ANGIOPLASTIA CORONARIA TRABAJO EN LESIONES TOTALES O COMPLEJAS</t>
  </si>
  <si>
    <t>KIT DE ANGIOPLASTIA/JERINGA MANOMETRO</t>
  </si>
  <si>
    <t>JERINGA INSUFLADORA, ROTADOR DE GUIA,  VALVULA HEMOSTATICA E INTRODUCTOR DE GUIA ANGIOPLASTIA</t>
  </si>
  <si>
    <t>LOTE No. 45</t>
  </si>
  <si>
    <t>HEMODINAMIA CARDIOLOGIA PEDIATRICA</t>
  </si>
  <si>
    <t>OCLUSORES DE DUCTUS TIPO I</t>
  </si>
  <si>
    <t>OCLUSORES DE DUCTUS TIPO I DISPOSITIVO AUTO EXPANDIBLE PARA CIERRE DE DUCTUS FAMILIA 1 . DIFERENTES TAMAÑOS DESDE 3 MM A 16 MM. UNIDAD 1</t>
  </si>
  <si>
    <t>OCLUSORES DE DUCTUS TIPO II Y MEDIDAS ADICIONALES</t>
  </si>
  <si>
    <t xml:space="preserve"> OCLUSORES DE DUCTUS TIPO II Y MEDIDAS ADICIONALES. DISPOSITIVO AUTO EXPANDIBLE DE LIBERACION CONTROLADA, PARA CIERRE DE DUCTUS FAMILIA II Y MEDIDAS ADICIONALES PARA DEFECTOS DE 2MM A 6MM. DIFERENTES TAMAÑOS DIAMETROS DESDE 3 MM A 6 MM Y LONGITUD DE 2MM A 6 MM. UNIDAD 1</t>
  </si>
  <si>
    <t>OCLUSORES PARA EMBOLIZACION VASCULAR PERIFERICA PLUG VASCULARES</t>
  </si>
  <si>
    <t xml:space="preserve">OCLUSORES PARA EMBOLIZACION VASCULAR PERIFERICA. DISPOSITIVO AUTO EXPANDIBLE PARA EMBOLIZACION ARTERIAL Y VENOSA PERIFERICA CON DEFECTOS MINIMO DE 2MM DE DIAMETRO Y LONGITUD 13 MM, FAMILIAS I,II,III Y IV. DIFERENTES FORMAS Y TAMAÑOS. </t>
  </si>
  <si>
    <t>SISTEMAS DE LIBERACION PARA OCLUSORES DE DUCTUS</t>
  </si>
  <si>
    <t xml:space="preserve">SISTEMAS DE LIBERACION CON LOS SIGUIENTES COMPONENTES:*VAINA, *DILATADOR, CARGADOR, VÁLVULA HEMOSTÁTICA Y CABLE DE LIBERACIÓN; COMPATIBLE CON EL DISPOSITIVO QUE SE SELECCIONE, VARIAS MEDIDAS. </t>
  </si>
  <si>
    <t>DISPOSITIVO CIERRE DE DEFECTO DE TABIQUE INTERAURICULAR</t>
  </si>
  <si>
    <t>DISPOSITIVO AUTOEXPANDIBLE PARA CIERRE DE DEFECTO INTERAURICULAR DIFERENTES TAMAÑOS CON OPCION DE BAJOS PERFILES PARA PACIENTES DE MINIMO 14 KG. DIFERENTES TAMAÑOS DESDE 6 MM HASTA 40 MM.</t>
  </si>
  <si>
    <t>SISTEMA DE LIBERACION DE DISPOSITIVO DE CIERRE DE DEFECTO DE TABIQUE INTERAURICULAR</t>
  </si>
  <si>
    <t>SISTEMAS DE LIBERACION CON LOS SIGUIENTES COMPONENTES:*VAINA, *DILATADOR, CARGADOR, VÁLVULA HEMOSTÁTICA Y CABLE DE LIBERACIÓN; COMPATIBLE CON EL DISPOSITIVO QUE SE SELECCIONE, DIFERENTES DIAMETROS DESDE 6FR HASTA 12 FR BAJO PERFIL PARA PACIENTES DE MINIMO 14 KG</t>
  </si>
  <si>
    <t>BALÓN DE MEDICION PARA USO DE CIERRE DE DEFECTO DE TABIQUE INTERAURICULAR</t>
  </si>
  <si>
    <t>BALON DE MEDICION PARA CIERRE DE DEFECTO DE TABIQUE INTERAURICULAR O PRUEBAS DE OCLUSION CON MARCAS DE CALIBRACION RADIOPACAS. DIFERENTES MEDIDAS DESDE 18 MM A 24 MM.</t>
  </si>
  <si>
    <t>GUIA AMPLATZ ALTO SOPORTE 260</t>
  </si>
  <si>
    <t>GUIA DE ALTO SOPORTE 0.035 CON  FLEXIBLE 1.5MM EN JOTA, 260 CM 
DE ACERO INOXIDABLE Y REVESTIMIENTO PTFE, PARA USO DE CIERRE DE DEFECTO, INTER AURICULAR Y DUCTUS</t>
  </si>
  <si>
    <t>GUIA CUERPO SUAVE 300</t>
  </si>
  <si>
    <t>GUIA DE CUERPO SUAVE 0,035 CON PUNTA FLEXIBLE 6 MM EN JOTA 300  PARA USO DE CIERRE DE DEFECTO INTERVENTRICULA NR</t>
  </si>
  <si>
    <t>DISPOSITIVO PARA CIERRE DE FORAMEN OVAL PERMEABLE PFO</t>
  </si>
  <si>
    <t>DISPOSITIVO AUTOEXPANDIBLE PARA CIERRE DE FORAMEN OVAL, DIFERENTES MEDIDAS DESDE 18 MM A 35 MM DISCOS SIMETRICOS Y ASIMETRICOS.</t>
  </si>
  <si>
    <t xml:space="preserve">DISPOSITIVO AUTOEXPANDIBLE PARA CIERRE DE COMUNICACIÓN INTERAURICULAR FENESTRADA, DIFERENTES MEDIDAS DESDE 18 MM A 35 MM DISCOS SIMETRICOS. </t>
  </si>
  <si>
    <t xml:space="preserve">PLANTILLA DE MEDICION PARA BALON </t>
  </si>
  <si>
    <t>PLANTILLA DE MEDICION CON TODOS LOS DIAMETROS EXISTENTES DE DISPOSITIVOS PARA USO CON BALON DE MEDICION DE CIA</t>
  </si>
  <si>
    <t>LOTE No. 46</t>
  </si>
  <si>
    <t xml:space="preserve">CATETER, BALÓN  Y STENT PARA EL SERVICIO DE HEMODINAMIA </t>
  </si>
  <si>
    <t>BALON DE ANGIOPLASTIA</t>
  </si>
  <si>
    <t>BALON SEMICOMPLACIENTE, PARA UTILIZAR CON GUIAS = &lt; A 0.014, CON REVESTIMIENTO HIDROFOBO.</t>
  </si>
  <si>
    <t>STENT CONVENCIONAL</t>
  </si>
  <si>
    <t>CATETER DE ASPIRACION DE TROMBO</t>
  </si>
  <si>
    <t>CARDIOVASCULAR</t>
  </si>
  <si>
    <t>LOTE No. 47</t>
  </si>
  <si>
    <t xml:space="preserve">INSUMOS PERFUSIÓN Y CIRCULACION EXTRACORPOREA </t>
  </si>
  <si>
    <t>PLACAS PARA SENSOR DE NIVEL</t>
  </si>
  <si>
    <t>ELEMENTO DE UN SOLO USO, CON ADHESIVO SEGURO,  COMPATIBLE CON EL EQUIPO QUE POSEE LA INSTITUCIÓN.</t>
  </si>
  <si>
    <t>KIT DE MONITORIZACION DE PRESION</t>
  </si>
  <si>
    <t>UN ELEMENTO DE UN SOLO USO, EMPAQUE INDIVIDUAL, EMPAQUE ESTÉRIL, COMPATIBLE CON EL EQUIPO QUE POSEE LA INSTITUCIÓN</t>
  </si>
  <si>
    <t>CABEZAL DE BOMBA CENTRIFUGA</t>
  </si>
  <si>
    <t>ELEMENTO DE UN SOLO USO, EMPAQUE INDIVIDUAL, EMPAQUE ESTÉRIL, ELABORADA EN POLICARBONATO, COMPATIBLE CON EL MOTOR DE CENTRIFUGA QUE POSEE LA INSTITUCIÓN, VOLUMEN DE CEBADO, RANGO DE REVOLUCIÓN DE LA BOMBA DE 0 A 3600, RPM, MÁXIMO FLUJO DE 9.9 LTS X MIN, PRESIÓN DE SALIDA DE 0-700 MMHG</t>
  </si>
  <si>
    <t xml:space="preserve">CUBETA PARA CDI 101 </t>
  </si>
  <si>
    <t xml:space="preserve">CUBETA QUE PERMITE MEDIR SATURACIÓN DE OXIGENO EN SANGRE VENOSA, HEMATOCRITO Y HEMOGLOBINA. ACOPLABLE A TUBERÍA DE ½ , UTILIZA PARA MEDICIÓN REFRACTANCIA ÓPTICA REQUERIMIENTO DE FLUJO SANGUÍNEO NO MENOS DE 100CC  POR MIN. RANGOS DE OPERACIÓN DEL SISTEMA: SO2: 60 – 100%,HCTO: 15 – 45%, HGB: 5 – 15 G/DL VOLUMEN DE CEBADO: CUBETA DE : 9 ML,CUBETA DE ½ : 16 ML   </t>
  </si>
  <si>
    <t>CARCAZA TRANSPARENTE, CON INTERCAMBIADOR DE CALOR, TRAMPA ATRAPA-BURBUJAS, PUERTO PARA  MONITOREO DE TEMPERATURA, LINEA PARA MEDICION DE PRESIÓN (DISPOSITIVO INTERFASE LIQUIDO/AIRE), LINEA DE SOBRE-PRESIÓN. LINE DE 1/4 Y 1/8 QUE PERMITAN DIFERENTES TIPOS DE MEZCLA DE SOLUCION CARIDIOPLEGICA/SANGRE. CONECTOR COMPATIBLE CON EL OXIGENADOR Y LA CANULA DE ADMINISTRACION. MEDTRONIC MYOTHERM XP</t>
  </si>
  <si>
    <t xml:space="preserve">CARDIOVASCULAR </t>
  </si>
  <si>
    <t>LOTE No. 48</t>
  </si>
  <si>
    <t>42294712
41116000
41111500</t>
  </si>
  <si>
    <t>LOTE No. 49</t>
  </si>
  <si>
    <t>CINTAS. MALLAS Y SISTEMAS PARA PISO PELVICO DEL SERVICIO DE UROLOGIA Y GINECOLOGIA</t>
  </si>
  <si>
    <t>CINTA DE INCONTINENCIA RETROPÚBICA</t>
  </si>
  <si>
    <t>SISTEMA DE CABESTRILLO TRANSVAGINAL DE LA URETRA MEDIA,CONTINE AGUJA CON PUNTA CURVADA DE 2.7MM</t>
  </si>
  <si>
    <t>CINTA DE INCONTINENCIA TRANSOBTURADORA</t>
  </si>
  <si>
    <t>SISTEMA DE CABESTRILLO TRANSOBTURADOR DE LA URETRA MEDIA, 
MALLA DE MONOFILAMENTO DE POLIPROPILENO, CON BORDES LISOS Y TERMO SELLADO EN LA PORCIÓN SUBURETRAL</t>
  </si>
  <si>
    <t xml:space="preserve"> SUTURAS NO ABSORBIBLES DE POLIPROPILENO  PARA ADAPTARSE A DISPOSITIVO DE CAPTURA </t>
  </si>
  <si>
    <t xml:space="preserve">DISPOSITIVO DE CAPTURA DE SUTURAS  COMPATIBLE CON SUTURA NO ABSORBIBLE </t>
  </si>
  <si>
    <t>ESFINTER URINARIO ARTIFICIAL</t>
  </si>
  <si>
    <t>ESFINTER URINARIO DE TRES COMPONENETES CON INHIBIZON. DISPOSITIVO IMPLANTABLE DE ELASTÓMEROS DE SILICONA SÓLIDA,LLENO DE FLUIDO,QUE SE UTILIZA PARA TRATAR LA INCONTINENCIA URINARIA DE ESFUERZO. ESTÁ DISEÑADO PARA RESTABLECER EL PROCESO NATURAL DEL CONTROL URINARIO. EL DISPOSITIVO IMITA LA FUNCIÓN NATURAL DEL ESFÍNTER ABRIENDO Y CERRANDO LA URETRA.</t>
  </si>
  <si>
    <t>PROTESIS DE PENE</t>
  </si>
  <si>
    <t xml:space="preserve">PROTESIS PENEANA PRECONECTADA DE TRES COMPONENTES CON INHIBIZONE. COMPUESTA CON CIRCUITOS CERRADOS LLENOS DE FLUIDO CONSISTENTES EN UN PAR DE CILINDROS, EXTENSORES PROXIMALES OPCIONALES, UNA BOMBA DE APRIETE PUNTUAL Y UN RESERVORIO DE FLUIDO. TODOS LOS COMPONENTES ESTAN CONECTADOS POR UN SISTEMA DE TUBOS RESISTENTES A LOS PLIEGUES. ESTE DISPOSITIVO CONTIENE ELASTOMERO DE SILICONA SOLIDA. </t>
  </si>
  <si>
    <t>GINECOLOGIA</t>
  </si>
  <si>
    <t>LOTE No. 50</t>
  </si>
  <si>
    <t xml:space="preserve">ESPÉCULOS VAGINALES Y GRAPAS UMBILICALES PARA EL SERVICIO DE GINECOLOGIA </t>
  </si>
  <si>
    <t>ESPECULOS VAGINALES DESECHABLES</t>
  </si>
  <si>
    <t xml:space="preserve">TAMAÑO MEDIANO Y ESTANDAR CON SISTEMA DE CREMALLERA Y/O SEGURO DE RETENCION (CLAMP) ,TRANSPARENTE , ARTICULADO Y APERTURA GRADUABLE, LIBRE DE GERMENES PATOGENOS PARA LA CAVIDAD VAGINAL. </t>
  </si>
  <si>
    <t>GRAPAS UMBILICALES</t>
  </si>
  <si>
    <t xml:space="preserve">DE FACIL MANEJO , QUE OFREZCAN SEGURIDAD,EFECTIVIDAD Y AGILICEN EL PERIODO DE ADAPTABILIDAD NEONATAL </t>
  </si>
  <si>
    <t xml:space="preserve">VASCULAR - CARDIO </t>
  </si>
  <si>
    <t>LOTE No. 51</t>
  </si>
  <si>
    <t>INSUMOS PARA EL SERVICIO DE CIRUGIA VASCULAR, CARDIOVASCULAR</t>
  </si>
  <si>
    <t xml:space="preserve">SHUNT DE CAROTIDA  CON PUERTO EN T CALIBRE 9 FR  LONGITUD 15 CM </t>
  </si>
  <si>
    <t>CALIBRE 9F, LONGITUD 15 CMS CATETER DE POLIURETANO BALONES DE LATEX NATURAL TRANSPARENTES Y DURADEROS  BALON DE CAROTIDA INTERNA CAPACIDA MAXIMA DE LIQUIDO DE 0,25 ML  8MM DE DIAMETRO CON CAPACIDAD DE LIQUIDO MAXIMA. BALON DE CAROTIDA COMUN  CAPACIDA MAXIMA DE LIQUIDO DE 1,50 ML  DIAMETRO DE 14 MM CON CAPACIDAD MAXIMA DE LIQUIDO. BALON DE SEGURIDAD DE 10 - 12 PSI  EL BALON DE SEGURIDAD  SE INFLA  CON 13 -17 PSI</t>
  </si>
  <si>
    <t>PARCHE PARA CAROTIDA  EN DACRON O PTFE  DE 3 A 6 X 60 A  75CM</t>
  </si>
  <si>
    <t>VESSEL- LOOP . CAUCHOS  PARA  IDENTIFICACION, OCLUSION Y RETRACCION DE VENAS, ARTERIAS, NERVIOS, TENDONES Y URETERES. DE SILICONA BIOCOMPATIBLE   DE VARIOS TAMAÑOS  Y COLORES</t>
  </si>
  <si>
    <t xml:space="preserve">BANDAS SILASTIC </t>
  </si>
  <si>
    <t>CAUCHO CON PUNTA DE AGUJA ATRAUMATICA 3/8 DE CIRCULO   PARA CIRUGIA CARDIOVASCULAR .</t>
  </si>
  <si>
    <t>LOTE No. 52</t>
  </si>
  <si>
    <t xml:space="preserve">PROTESIS VASCULARES PERIFERICOS </t>
  </si>
  <si>
    <t>PROTESIS VASCULAR RECTA DE DACRON  DE 8MM X 60 A 70 CM</t>
  </si>
  <si>
    <t>PROTESIS VASCULARRECTA DE DACRON  CALIBRE 8 MM, LONGITUD 60 A 70 CMS .POROSIDAD CERO . TEJIDO TIPO KNITTED (AORTA ABDOMINAL). GELATINIZADA.SET DE 8-18MM.</t>
  </si>
  <si>
    <t>PROTESIS VASCULAR 
EN DACRON RECTA DE 16MMX20  A 30CM</t>
  </si>
  <si>
    <t>PROTESIS VASCULAR EN DACRON RECTA DE 16MMX20 A 30 CM
POROSIDAD CERO TEJIDO TIPO KNITTED (AORTA ABDOMINAL)</t>
  </si>
  <si>
    <t>PROTESIS VASCULAR EN 
DACRON RECTA DE 18MMX 25A 40 CM</t>
  </si>
  <si>
    <t>PROTESIS VASCULAR EN DACRON RECTA DE 18MMX 25 A 40 CM
POROSIDAD CERO TEJIDO TIPO KNITTED (AORTA ABDOMINAL)</t>
  </si>
  <si>
    <t>PROTESIS VASCULAR EN 
DACRON RECTA DE 20MMX20 A 30  CM</t>
  </si>
  <si>
    <t>PROTESIS VASCULAR EN DACRON RECTA DE 20MMX20 A 30CM
POROSIDAD CERO TEJIDO TIPO KNITTED (AORTA ABDOMINAL)</t>
  </si>
  <si>
    <t>PROTESIS VASCULAR RECTA DE DACRON DE 22MM X 25CM</t>
  </si>
  <si>
    <t xml:space="preserve"> PROTESIS VASCULAR RECTA DE DACRON DE CALIBRE 22 MM. LONGUITUD 25 CMS  
POROSIDAD CERO TEJIDO TIPO WOVEN  (AORTA TORACICA)</t>
  </si>
  <si>
    <t>PROTESIS VASCULAR RECTA DE DACRON DE 24MM X 15 A 30CM</t>
  </si>
  <si>
    <t>PROTESIS VASCULAR RECTA DE DACRON DE CALIBRE 24 MM. LONGUITUD DE 15 A 30 CMS  
POROSIDAD CERO TEJIDO TIPO WOVEN  (AORTA TORACICA)</t>
  </si>
  <si>
    <t>PROTESIS VASCULAR RECTA DE DACRON DE 26MM X 15 A 30CM</t>
  </si>
  <si>
    <t>PROTESIS VASCULAR RECTA DE DACRON DE CALIBRE 26 MM. LONGUITUD DE 15 A 30 CMS  
POROSIDAD CERO TEJIDO TIPO WOVEN  (AORTA TORACICA)</t>
  </si>
  <si>
    <t>PROTESIS VASCULAR RECTA DE DACRON DE 28MM X 15 A 30 CM</t>
  </si>
  <si>
    <t>PROTESIS VASCULAR RECTA DE DACRON DE CALIBRE 28 MM. LONGUITUD 15 A 30 CMS  POROSIDAD CERO TEJIDO TIPO WOVEN  (AORTA TORACICA)</t>
  </si>
  <si>
    <t>PROTESIS VASCULAR RECTA DE DACRON DE 30MM X 15 A 30 CM</t>
  </si>
  <si>
    <t>PROTESIS VASCULAR RECTA DE DACRON DE CALIBRE 30 MM. LONGUITUD 15 A 30 CMS  POROSIDAD CERO TEJIDO TIPO WOVEN  (AORTA TORACICA)</t>
  </si>
  <si>
    <t>PROTESIS VASCULAR RECTA DE DACRON DE 32 MM X 15 A 30 CM</t>
  </si>
  <si>
    <t>PROTESIS VASCULAR BIFURCADA EN DACRON DE  14 X7MM X40 A 50 CM</t>
  </si>
  <si>
    <t xml:space="preserve">PROTESIS VASCULAR BIFURCADA EN DACRON ,  CALIBRE 14 X 7MM, LONGITUD 40 A 50 CMS, BIFURCADA,  CERO POROSIDAD. </t>
  </si>
  <si>
    <t>PROTESIS VASCULAR BIFURCADA EN DACRON  DE 16 X 8MM X 40 A 50 CM</t>
  </si>
  <si>
    <t>PROTESIS VASCULAR BIFURCADA EN DACRON  DE 16 X 8MM X 40 A 50 CM CERO POROSIDAD</t>
  </si>
  <si>
    <t>PROTESIS VASCULAR BIFURCADA EN DACRON  DE 18 X 9MM X 40 A 50 CM</t>
  </si>
  <si>
    <t xml:space="preserve">PROTESIS VASCULAR BIFURCADA EN DACRON  DE 18 X 9MM X 40 A 50 CM CERO POROSIDAD </t>
  </si>
  <si>
    <t>PROTESIS VASCULAR BIFURCADA EN DACRON DE 20 X 10MM X 40 A 50 CM CM.</t>
  </si>
  <si>
    <t xml:space="preserve">PROTESIS VASCULAR BIFURCADA EN DACRON DE 20 X 10MM X 40 A 50 CM CM CERO POROSIDAD </t>
  </si>
  <si>
    <t>PROTESIS VASCULAR BIFURCADA EN DACRON DE 22 X 11MM X 40 A 50 CM CM.</t>
  </si>
  <si>
    <t xml:space="preserve">PROTESIS VASCULAR BIFURCADA EN DACRON DE 22 X 11MM X 40 A 50 CM CM CERO POROSIDAD </t>
  </si>
  <si>
    <t>PROTESIS VASCULAR EN PTFE RECTA, CALIBRE 5 MM, LONGUITUD 60 A 70 CMS.</t>
  </si>
  <si>
    <t xml:space="preserve">PROTESIS VASCULAR EN PTFE, RECTA, CALIBRE 6 MM X 40 A 70 CMS. ANILLOS EN ESPIRAL O INDEPENDIENTES  X 30 CM </t>
  </si>
  <si>
    <t xml:space="preserve">PROTESIS VASCULAR EN PTFE, CONICA CALIBRE 7MM A X 60 A 70CM. REFORZADA CON ESPIRAL O ANILLOS INDEPENDIENTES REMOVIBLES </t>
  </si>
  <si>
    <t>PROTESIS VASCULAR EN PTFE RECTA CALIBRE  8MMX 30 A 80CM REFORZADA CON ESPIRAL O ANILLOS INDEPENDIENTES REMOVIBLES DE 30 A 70 CM</t>
  </si>
  <si>
    <t>PROTESIS VASCULAR EN PTFE Y/O DACRON RECTA, CALIBRE O DIAMETRO 10MM, LONGUITUD  30 A 70 CMS. REFORZADA CON ESPIRAL O ANILLOS INDEPENDIENTES REMOVIBLES (OPCIONAL)</t>
  </si>
  <si>
    <t>PROTESIS VASCULAR EN PTFE  Y/O DACRON RECTA, CALIBRE O DIAMETRO 10MM, LONGUITUD  30 A 70 CMS. REFORZADA CON ESPIRAL O ANILLOS INDEPENDIENTES REMOVIBLES (OPCIONAL)</t>
  </si>
  <si>
    <t>LOTE No. 53</t>
  </si>
  <si>
    <t xml:space="preserve">CATETER EMBOLECTOMIA </t>
  </si>
  <si>
    <t xml:space="preserve">CATETER DE EMBOLECTOMIA DE VIA ARTERIAL DE CALIBRE 2 FR MONOLUMEN </t>
  </si>
  <si>
    <t xml:space="preserve">CATETER DE 60CM DE LONGITUD, </t>
  </si>
  <si>
    <t xml:space="preserve">CATETER DE EMBOLECTOMIA DE VIA ARTERIAL DE CALIBRE 3 FR MONOLUMEN </t>
  </si>
  <si>
    <t xml:space="preserve">CATETER DE 80CM DE LONGITUD, </t>
  </si>
  <si>
    <t>CATETER DE EMBOLECTOMIA DE VIA ARTERIAL DE CALIBRE 4 FR MONOLUMEN</t>
  </si>
  <si>
    <t>CATETER DE EMBOLECTOMIA DE VIA ARTERIAL DE CALIBRE 5 FR MONOLUMEN</t>
  </si>
  <si>
    <t>LOTE No. 54</t>
  </si>
  <si>
    <t xml:space="preserve">ASAS PARA UROLOGIA KARL STORZ </t>
  </si>
  <si>
    <t>42142703
42294800</t>
  </si>
  <si>
    <t xml:space="preserve">ASAS PARA UROLOGIA KARL STORZ  COMPATIBLE CON EQUIPO DE LA INSTITUCIÓN </t>
  </si>
  <si>
    <t>CIRUGIA GENERAL</t>
  </si>
  <si>
    <t>LOTE No. 55</t>
  </si>
  <si>
    <t>GUANTES LIBRE DE LATEX - GUANTES PARA EXAMEN DE NITRILO - INDICADOR DE ACCIDENTE</t>
  </si>
  <si>
    <t>GUANTE ESTERIL LIBRE DE LATEX TALLA 6.5</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</si>
  <si>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•EXCELENTE RESISTENCIA A LA PUNCIÓN Y A LA ROTURA •MATERIAL SINTÉTICO LIBRE DE LA PROTEÍNA DEL LÁTEX. •COMPUESTOS POR 100% NITRILO SINTÉTICO *CUMPLAN CON LA NORMA ISO 2859-1, TALLA 6,5</t>
  </si>
  <si>
    <t>GUANTE ESTERIL LIBRE DE LATEX TALLA 7.0</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</si>
  <si>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•EXCELENTE RESISTENCIA A LA PUNCIÓN Y A LA ROTURA •MATERIAL SINTÉTICO LIBRE DE LA PROTEÍNA DEL LÁTEX. •COMPUESTOS POR 100% NITRILO SINTÉTICO *CUMPLAN CON LA NORMA ISO 2859-1, TALLA 7,0</t>
  </si>
  <si>
    <t>GUANTE ESTERIL LIBRE DE LATEX TALLA 7.5</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</si>
  <si>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•EXCELENTE RESISTENCIA A LA PUNCIÓN Y A LA ROTURA •MATERIAL SINTÉTICO LIBRE DE LA PROTEÍNA DEL LÁTEX. •COMPUESTOS POR 100% NITRILO SINTÉTICO *CUMPLAN CON LA NORMA ISO 2859-1,TALLA7,5</t>
  </si>
  <si>
    <t>GUANTE ESTERIL LIBRE DE LATEX TALLA 8.0</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</si>
  <si>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•EXCELENTE RESISTENCIA A LA PUNCIÓN Y A LA ROTURA •MATERIAL SINTÉTICO LIBRE DE LA PROTEÍNA DEL LÁTEX. •COMPUESTOS POR 100% NITRILO SINTÉTICO *CUMPLAN CON LA NORMA ISO 2859-1,TALLA 8,0</t>
  </si>
  <si>
    <t>GUANTE ESTERIL LIBRE DE LATEX TALLA 8.5</t>
  </si>
  <si>
    <t>•DISPOSITIVO MÉDICO ESTÉRIL. •GUANTE NITRILO QUIRÚRGICO LIBRE DE TALCO. •LIBRE DE LÁTEX. •PUÑO CON REBORDE QUE MINIMIZA EL DESLIZAMIENTO Y GENERA PROTECCIÓN EXTRA. •LAS PUNTAS DE LOS DEDOS  TEXTURIZADAS PARA MEJORAR EL AGARRE EN SECO Y EN HÚMEDO. •FABRICADOS CON UNA DELGADA CAPA DE NITRILO QUE PERMITE UNA ALTA SENSIBILIDAD AL TACTO Y DESTREZA.*RESISTENTES A LA ELONGACIÓN. •COLOR BEIGE •EXCELENTE RESISTENCIA A LA PUNCIÓN Y A LA ROTURA •MATERIAL SINTÉTICO LIBRE DE LA PROTEÍNA DEL LÁTEX. •COMPUESTOS POR 100% NITRILO SINTÉTICO *CUMPLAN CON LA NORMA ISO 2859-1, TALLA 8,5</t>
  </si>
  <si>
    <t>GUANTE PARA EXAMEN DE NITRILO  TALLA  S</t>
  </si>
  <si>
    <t xml:space="preserve">GUANTES  DE NITRILO   TALLA S DESECHABLES,
 HIPOALERGENICOS, NO ESTERILES, AMBIDIESTROS,  (Acrilonitrilo-butadieno) PUÑO CON REBORDE, LIBRE DE LATEX , </t>
  </si>
  <si>
    <t>GUANTE PARA EXAMEN DE NITRILO  TALLA  M</t>
  </si>
  <si>
    <t xml:space="preserve">GUANTES  DE NITRILO   TALLA M DESECHABLES,
 HIPOALERGENICOS, NO ESTERILES, AMBIDIESTROS,  (Acrilonitrilo-butadieno) PUÑO CON REBORDE, LIBRE DE LATEX , </t>
  </si>
  <si>
    <t>GUANTE PARA EXAMEN DE NITRILO  TALLA  L</t>
  </si>
  <si>
    <t xml:space="preserve">GUANTES  DE NITRILO   TALLA L DESECHABLES,
 HIPOALERGENICOS, NO ESTERILES, AMBIDIESTROS,   (Acrilonitrilo-butadieno) PUÑO CON REBORDE, LIBRE DE LATEX , </t>
  </si>
  <si>
    <t>GUANTE 
INDICADOR DE
ACCIDENTE
TALLA 6.5</t>
  </si>
  <si>
    <t>•COLOR: BLANQUECINO A AMARILLO (EXTERIOR), VERDE (INTERIOR) •DERECHO E IZQUIERDO
 •SIN TALCO •BIODEGRADABLES •TEXTURIZADO EN LA PALMA •ESTERILIZACIÓN EN RAYOS GAMMA •DEDOS CURVADOS, PULGAR HACIA LA SUPERFICIE DE LA PALMA DE LA MANO. •DEDOS NIVELADOS LIBRES DE TALCO. •EL PUÑO REFORZADO MINIMIZA EL DESLIZAMIENTO, MEJORA LA RESISTENCIA Y FACILITA EL REVESTIMIENTO DEL GUANTE. •MÁXIMA CALIDAD AQL 1.5 •ENVASADOS EN SOBRE TERMO SELLADOS DE FÁCIL
APERTURA ASÉPTICA.
•MÁXIMA CALIDAD AQL 1.5
•FABRICADOS DE LÁTEX DE CAUCHO NATURAL ALTO
GRADO, DE COLOR BLANCO Y/O NATURAL.
COMPOSICIÓN QUIMICA
Ø LÁTEX NATURAL
Ø HIDRÓXIDO DE POTASIO KOH
Ø AZUFRE S
Ø DIBUTIL DITHOCARBAMATO DE ZINC (C9H18S2N) 2ZN
Ø WINGSTAY (ANTIOXIDANTE WINGSTAY L)
Ø ÓXIDO DE ZINC ZNO
Ø OXIDO DE TITANIO TIO2</t>
  </si>
  <si>
    <t xml:space="preserve">SOBRE DE 4 UNIDADES </t>
  </si>
  <si>
    <t>GUANTE 
INDICADOR DE
ACCIDENTE
TALLA 7,0</t>
  </si>
  <si>
    <t>GUANTE 
INDICADOR DE
ACCIDENTE
TALLA 7,5</t>
  </si>
  <si>
    <t>GUANTE 
INDICADOR DE
ACCIDENTE
TALLA  8,0</t>
  </si>
  <si>
    <t>ORTOPEDIA</t>
  </si>
  <si>
    <t>LOTE No. 56</t>
  </si>
  <si>
    <t>ALGODÓN LAMINADO, MEDIA ESTOQUINETA Y VENDA ELÁSTICA</t>
  </si>
  <si>
    <t>42311707
42241500</t>
  </si>
  <si>
    <t>ALGODON LAMINADO 3X5</t>
  </si>
  <si>
    <t>ALGODÓN LIVIANO  EN ROLLO  DE 3X5yd, LIBRE DE PARTICULAS EXTRAÑAS, COLOR BLANCO.</t>
  </si>
  <si>
    <t>ALGODON LAMINADO 4X5</t>
  </si>
  <si>
    <t>ALGODÓN LIVIANO  EN ROLLO  DE 4X5yd, LIBRE DE PARTICULAS EXTRAÑAS, COLOR BLANCO.</t>
  </si>
  <si>
    <t>ALGODON LAMINADO 5X5</t>
  </si>
  <si>
    <t>ALGODÓN LIVIANO  EN ROLLO  DE 5X5yd, LIBRE DE PARTICULAS EXTRAÑAS, COLOR BLANCO.</t>
  </si>
  <si>
    <t>ALGODON LAMINADO 6X5</t>
  </si>
  <si>
    <t>ALGODÓN LIVIANO  EN ROLLO  DE 6X5yd, LIBRE DE PARTICULAS EXTRAÑAS, COLOR BLANCO.</t>
  </si>
  <si>
    <t>ALGODON LAMINADO 3X5
ESTERIL</t>
  </si>
  <si>
    <t>ALGODÓN LIVIANO  EN ROLLO  DE 3X5yd, LIBRE DE PARTICULAS EXTRAÑAS, COLOR BLANCO. ESTERIL</t>
  </si>
  <si>
    <t>ALGODON LAMINADO 4X5
ESTERIL</t>
  </si>
  <si>
    <t>ALGODÓN LIVIANO  EN ROLLO  DE 4X5yd, LIBRE DE PARTICULAS EXTRAÑAS, COLOR BLANCO. ESTERIL</t>
  </si>
  <si>
    <t>ALGODON LAMINADO 5X5
ESTERIL</t>
  </si>
  <si>
    <t>ALGODÓN LIVIANO  EN ROLLO  DE 5X5yd, LIBRE DE PARTICULAS EXTRAÑAS, COLOR BLANCO. ESTERIL</t>
  </si>
  <si>
    <t>ALGODON LAMINADO 6X5
ESTERIL</t>
  </si>
  <si>
    <t>ALGODÓN LIVIANO  EN ROLLO  DE 6X5yd, LIBRE DE PARTICULAS EXTRAÑAS, COLOR BLANCO. ESTERIL</t>
  </si>
  <si>
    <t>42311505
42241500</t>
  </si>
  <si>
    <t>MEDIA ELASTICA ALGODON ESTOQUINETA 3” x 90 cm.</t>
  </si>
  <si>
    <t>EMPAQUE INDIVIDUAL. ESTÉRIL FLEXIBLE. HIPOALERGÉNICO. TEXTURA HOMOGÉNEA. ELÁSTICO FIRME. MEDIDAS  3” X 75 a 90 CM. DE LARGO. EN UNO DE SUS EXTREMOS DEBE ESTAR  SELLADA O COSIDA CON REFUERZO FILETIADO</t>
  </si>
  <si>
    <t>MEDIA ELASTICA ALGODON ESTOQUINETA 4” x 110 cm</t>
  </si>
  <si>
    <t>EMPAQUE INDIVIDUAL. ESTÉRIL FLEXIBLE. HIPOALERGÉNICO. TEXTURA HOMOGÉNEA. ELÁSTICO FIRME. MEDIDAS  4” X 75 A 120 CM. DE LARGO. EN UNO DE SUS EXTREMOS DEBE ESTAR  SELLADA O COSIDA CON REFUERZO FILETIADO</t>
  </si>
  <si>
    <t>MEDIA ELASTICA ALGODON ESTOQUINETA 5” x 120 cm</t>
  </si>
  <si>
    <t>EMPAQUE INDIVIDUAL. ESTÉRIL FLEXIBLE. HIPOALERGÉNICO. TEXTURA HOMOGÉNEA. ELÁSTICO FIRME. MEDIDAS  5” X 110 A 120 CM. DE LARGO. EN UNO DE SUS EXTREMOS DEBE ESTAR  SELLADA O COSIDA CON REFUERZO FILETIADO</t>
  </si>
  <si>
    <t xml:space="preserve">MEDIA ELASTICA ALGODON ESTOQUINETA 6” x 110 cm. </t>
  </si>
  <si>
    <t>EMPAQUE INDIVIDUAL. ESTÉRIL FLEXIBLE. HIPOALERGÉNICO TEXTURA HOMOGÉNEA. ELÁSTICO FIRME. MEDIDAS  6” X 110 A 120 CM. DE LARGO. EN UNO DE SUS EXTREMOS DEBE ESTAR  SELLADA O COSIDA CON REFUERZO FILETIADO.</t>
  </si>
  <si>
    <t>ESTOQUINETA 3 YARDAS * 25 METROS</t>
  </si>
  <si>
    <t>ESTOQUINETA 3 YARDAS * 25 METROS ROLLO NO ESTERIL, COMPOSICION 85% ALGODONY 15% POLIESTER.</t>
  </si>
  <si>
    <t>ESTOQUINETA 4 YARDAS * 25 METROS</t>
  </si>
  <si>
    <t>ESTOQUINETA 4 YARDAS * 25 METROS ROLLO NO ESTERIL. COMPOSICION 85% ALGODONY 15% POLIESTER.</t>
  </si>
  <si>
    <t>ESTOQUINETA 5 YARDAS * 25 METROS</t>
  </si>
  <si>
    <t>ESTOQUINETA 5 YARDAS * 25 METROS ROLLO NO ESTERIL. COMPOSICION 85% ALGODONY 15% POLIESTER.</t>
  </si>
  <si>
    <t>ESTOQUINETA 6 YARDAS * 25 METROS</t>
  </si>
  <si>
    <t>ESTOQUINETA 6 YARDAS * 25 METROS ROLLO NO ESTERIL. COMPOSICION 85% ALGODONY 15% POLIESTER.</t>
  </si>
  <si>
    <t>42311500
42241500</t>
  </si>
  <si>
    <t>VENDA ELASTICA 3x5 ESTERIL</t>
  </si>
  <si>
    <t xml:space="preserve">COLOR CLARO  HIPOALERGÉNICA  FÁCIL REMOCIÓN  ELABORADA EN ALGODÓN. POLIÉSTER Y LÁTEX  CAPACIDAD TENSIL Y COMPRESIÓN GRADUAL  FLEXIBLE 
 BORDES FIRMES. A TRAUMÁTICOS CAUCHO FIRME NO DESHILACHABLE  TAMAÑOS:
 3" X 5 YARDAS    ESTERIL     
</t>
  </si>
  <si>
    <t>VENDA ELASTICA 4x5 ESTERIL</t>
  </si>
  <si>
    <t xml:space="preserve">COLOR CLARO  HIPOALERGÉNICA  FÁCIL REMOCIÓN ELABORADA EN ALGODÓN. POLIÉSTER Y LÁTEX  CAPACIDAD TENSIL Y COMPRESIÓN GRADUAL  FLEXIBLE 
 BORDES FIRMES. A TRAUMÁTICOS  CAUCHO FIRME NO DESHILACHABLE
 TAMAÑOS:  4" X 5 YARDAS    ESTERIL     
</t>
  </si>
  <si>
    <t>VENDA ELASTICA 5x5 ESTERIL</t>
  </si>
  <si>
    <t>VENDA ELASTICA 6x5 ESTERIL</t>
  </si>
  <si>
    <t>VENDA ELASTICA 3x5</t>
  </si>
  <si>
    <t>VENDA ELASTICA 4x5</t>
  </si>
  <si>
    <t>VENDA ELASTICA 5x5</t>
  </si>
  <si>
    <t>VENDA ELASTICA 6x5</t>
  </si>
  <si>
    <t>LOTE No. 57</t>
  </si>
  <si>
    <t xml:space="preserve">DISPOSITIVO DESCARTABLE PARA OCLUSIÓN VASCULAR </t>
  </si>
  <si>
    <t>OCLUSOR VASCULAR CLIP</t>
  </si>
  <si>
    <t>CLIP UNICO PARA  ARTERIA  60 GRS 
TKL-1-60C UN SOLO USO ESTERIL</t>
  </si>
  <si>
    <t>ACLUSOR VASCULAR  CLIP SENCILLO</t>
  </si>
  <si>
    <t>CLIP UNICO PARA ARTERIA 60 GRS 
TKM-1 60C UN SOLO USO ESTERIL</t>
  </si>
  <si>
    <t>CLIP DOBLE</t>
  </si>
  <si>
    <t>CLIP DOBLE VENOSO 30 GRS
TKM-2-30C UN SOLO USO ESTERIL</t>
  </si>
  <si>
    <t>LOTE No. 58</t>
  </si>
  <si>
    <t xml:space="preserve">KIT DE  GASTROSTOMIA ADULTO </t>
  </si>
  <si>
    <t>42231602
 42231600</t>
  </si>
  <si>
    <t xml:space="preserve">KIT DE  GASTROSTOMIA ADULTO No 20 FR </t>
  </si>
  <si>
    <t>42231602
42231600</t>
  </si>
  <si>
    <t>KIT DE  GASTROSTOMIA ADULTO No   24 FR</t>
  </si>
  <si>
    <t>LOTE No.59</t>
  </si>
  <si>
    <t>ASAS, TIJERAS Y PINZAS PARA COLOY ENDOSCOPIA</t>
  </si>
  <si>
    <t xml:space="preserve">ASA CRECIENTE DE POLIPECTOMIA LONGITUD 230CMS PARA COLONOSCOPIA  DIAMETRO DE LAZO DE 25 CM DIAMETRO 25 MM DIAMETRO 0,3 MM  0,3MM A 0,4 MM </t>
  </si>
  <si>
    <t xml:space="preserve">ASA CRECIENTE DE POLIPECTOMIA LONGITUD 230CMS, PARA COLONOSCOPIA  DIAMETRO DE LAZO DE 25 CM DIAMETRO 25 MM DIAMETRO ENTRE 0,3MM A 0,4 MM </t>
  </si>
  <si>
    <t>TIJERA ENDOSCOPICA  DESECHABLE  LONGITUD 230 DIAMETRO MINIMO DE CANAL DE 2,8</t>
  </si>
  <si>
    <t>TIJERA ENDOSCOPICA  DESECHABLE  LONGITUD 230 DIAMETRO MINIMO DE CANAL DE 2,3MM A 2,8MM</t>
  </si>
  <si>
    <t xml:space="preserve">ASA HEXAGONAL  DE POLIPECTOMIA PARA GASTROSCOPIO </t>
  </si>
  <si>
    <t>ASA DE POLIPECTOMÍA HEXAGONAL:UTILIZADO EN UNIDAD ELECTROQUIRURGICA PARA REALIZAR POLIPECTOMÍAS ENDOSCÓPICAMENTE.ESTE DISPOSITIVO SE SUMINISTRA ESTÉRIL Y ES DESECHABLE, PARA ÚNICO USO. DIMENSIONES: ASA HEXAGONAL COMPATIBLE CON GASTROSCOPIO CANAL DE TRABAJO DE 2,0 a  2.8MM</t>
  </si>
  <si>
    <t>PINZA PARA TOMA DE BIOPSIA CON CALOR, RECUBRIMIENTO O AISLANTE, DESECHABLE TAMAÑO DE APERTURA DE LA COPA 7,8 CM LONGITUG 230CM TAMAÑO MINIMO DE CANAL ENTRE 2,3 A 2,8MM,  INCLUYE CUERPO Y MANGO.</t>
  </si>
  <si>
    <t>PINZA DE BIOPSIA CALIENTE PARA COLONOSCOPIA</t>
  </si>
  <si>
    <t>PINZA CON APERTURA DE COPA DE  5,0 MM A 8,0MM  DE 230 DE LONGITUD PARA CANAL DE 2.8MM , DESECHABLE CON PIEZAS DE RESPUESTO DE CUERPO PRINCIPAL Y DE MANGO</t>
  </si>
  <si>
    <t>LOTE No. 60</t>
  </si>
  <si>
    <t xml:space="preserve"> AGUJAS, ASAS POLIPECTOMIA, PINZAS  PARA GASTRO Y COLON </t>
  </si>
  <si>
    <t>ASA OVALADA  DE POLIPECTOMIA PARA GASTROSCOPIO GRANDE 25 MM</t>
  </si>
  <si>
    <t xml:space="preserve">ASA DE POLIPECTOMÍA OVALADA UTILIZADO EN UNIDAD ELECTROQUIRURGICA PARA REALIZAR POLIPECTOMÍAS ENDOSCÓPICAMENTE.ESTE DISPOSITIVO SE SUMINISTRA ESTÉRIL Y ES DESECHABLE, PARA ÚNICO USO. DIMENSIONES: ASA OVALADA TAMAÑO DEL ASA 25 MM   LONGITUD DE TRABAJO HASTA 230 CM </t>
  </si>
  <si>
    <t>ASA OVALADA  DE POLIPECTOMIA PARA GASTROSCOPIO MEDIANA  15MM</t>
  </si>
  <si>
    <t xml:space="preserve">ASA DE POLIPECTOMÍA OVALADA UTILIZADO EN UNIDAD ELECTROQUIRURGICA PARA REALIZAR POLIPECTOMÍAS ENDOSCÓPICAMENTE.ESTE DISPOSITIVO SE SUMINISTRA ESTÉRIL Y ES DESECHABLE, PARA ÚNICO USO. DIMENSIONES: ASA OVALADA TAMAÑO DEL ASA 15 MM  LONGITUD DE TRABAJO HASTA 230 CM </t>
  </si>
  <si>
    <t xml:space="preserve">ASA POLIPECTOMÍA PARA COLONOSCOPIA DESECHABLE, DIAMETRO DE 10MM,  PEQUEÑA </t>
  </si>
  <si>
    <t xml:space="preserve"> ASA OVAL, DE IGUAL O MAYOR A 230CM  DE LONGITUD DE 10MM DE DIAMETRO DE ASA, PARA CANAL DE 2.8MM</t>
  </si>
  <si>
    <t>AGUJA DE INYECCIÓN PARA COLONOSCOPIA</t>
  </si>
  <si>
    <t xml:space="preserve"> AGUJA DE INYECCIÓN DE  230MM A 270 MM DE LONGITUD CON AGUJA DE 22 A 25MM/ GAUGES/ 4 MM DE PROFUNDIDAD. USO PARA LEVANTAR SUBMUCOSA  DURANTE RESECCIÓN DE LESIONES DE EXTENSION LATERAL Y REALIZAR ESCLEROSIS PARA HEMOSTASIA DEL COLON. BICEL DE 30 GRADOS PARA COLON </t>
  </si>
  <si>
    <t>PINZA DE BIOPSIA FRIA PARA COLONOSCOPIA</t>
  </si>
  <si>
    <t>FENESTRADA ELIPSOIDAL CON ESTILETE Y SIN ESTILETE DE 230 DE LOGITUD CANAL 2.8MM  COPA GRANDE, REUTILIZABLE- APERTURA  DE  5,0MM a 8MM.</t>
  </si>
  <si>
    <t xml:space="preserve">PINZA DE BIOPSIA FRIA PARA ENDOSCOPIA </t>
  </si>
  <si>
    <t>FENESTRADA ELIPSOIDAL CON ESTILETE Y SIN ESTILETE DE 160 DE LOGITUD CANAL 2.8MM  COPA GRANDE, REUTILIZABLE- APERTURA  DE  5,0MM a 8MM.</t>
  </si>
  <si>
    <t xml:space="preserve">AGUJA DE ASPIRACIÓN DE UN SOLO USO PARA EUS GUIADA COMPATIBLE CON EQUIPO DE LA INSTITUCION </t>
  </si>
  <si>
    <t xml:space="preserve">AGUJA DE ASPIRACIÓN DE UN SOLO USO PARA EUS GUIADA COMPATIBLE CON EQUIPO DE LA INSTITUCION  PARA CANAL DE TRABAJO DE 2,8 MM LONGITUD DE TRABAJO 1.400 MM REDONDEADA DE 19 A 25 FR. </t>
  </si>
  <si>
    <t xml:space="preserve">BALON DE ECOENDOSCOPICO PARA ECOENDOSCOPIO LINEAL  PARA EL SERVICIO DE GASTROENTEROLOGIA 
COMPATIBLE CON EQUIPO DE LA INSTITUCION </t>
  </si>
  <si>
    <t>BALON DE ECOENDOSCOPICO PARA ECOENDOSCOPIO LINEAL  PARA EL SERVICIO DE GASTROENTEROLOGIA 
COMPATIBLE CON EQUIPO DE LA INSTITUCION GF-UCT180</t>
  </si>
  <si>
    <t xml:space="preserve">BALON ECOENDOSCOPICO PARA ECOENDOSCOPIO RADIAL PARA EL SERVICIO DE GASTROENTEROLOGIA 
COMPATIBLE CON EQUIPO DE LA INSTITUCION </t>
  </si>
  <si>
    <t>BALON ECOENDOSCOPICO PARA ECOENDOSCOPIO RADIAL PARA EL SERVICIO DE GASTROENTEROLOGIA 
COMPATIBLE CON EQUIPO DE LA INSTITUCION GF-UE160-AL5</t>
  </si>
  <si>
    <t>LOTE No. 61</t>
  </si>
  <si>
    <t>DISPOSITIVOS  Y PINZAS PARA GASTRO, COLONOSCOPIA Y NEUMOLOGIA</t>
  </si>
  <si>
    <t>PINZA DE BIOPSIA PARA GASTROCOPIA Y COLONOSCOPIA  INSTITUCIONAL DESECHABLE</t>
  </si>
  <si>
    <t xml:space="preserve">PINZA DE BIOPSIA PARA GASTROSCOPIA Y COLONOSCOPIA , USADO PARA OBTENER BIOPSIAS DE TEJIDO GASTROINTESTINAL MUCOSAL, RETIRO DE POLIPOS Y/O RECUPERACIÓN DE CUERPOS EXTRAÑOS. ESTOS DISPOSITIVOS SON SUMINISTRADOS ESTÉRILES SE REQUIERE DESECHABLE  2.4MM, 2.8MM DE CANAL, SIN AGUJA, CABLE DE 160CM- A 240CM DIAMETRO DE APERTURA 5,0 MM </t>
  </si>
  <si>
    <t>PINZA DE BIOPSIA : DESECHABLE  UTILIZADO PARA OBTENER BIOPSIAS DE TEJIDO MUCOSO ENDOSCÓPICO PARA EXÁMENES MICROSCÓPICOS.  MAXUM TAMBIÉN PUEDE SER UTILIZADO PARA REMOCIÓN Y RECOLECCIÓN DE CUERPOS EXTRAÑOS. ESTE DISPOSITIVO SE SUMINISTRAN NO-ESTÉRIL Y DESECHABLE  SI LA INTEGRIDAD DEL DISPOSITIVO ESTÁ ÍNTACTA. . DIMENSIONES: LONGITUD DE 155 A 230 CM .</t>
  </si>
  <si>
    <t>PINZA RECUPERADORA TRIPODE PARA COLONOSCOPIA</t>
  </si>
  <si>
    <t>PINZA PARA EXTRACCION DE POLIPOS, DESECHABLE, CATETER DE 5,5  A 6,0 FR,  LONGITUD ENTRE 230CM A 240 CMS, PARA CANAL MINIMO DE 2.8MM.</t>
  </si>
  <si>
    <t xml:space="preserve">PINZA DE PUNTA DE GOMA PARA CUERPOS EXTRAÑOS REUTILIZABLE NEUMOLOGIA </t>
  </si>
  <si>
    <t>PINZAS DE AGARRE PARA LA RECUPERACIÓN DE
OBJETOS AFILADOS, COMO CLAVOS, AGUJAS, HOJAS, Y LOS PERNOS. REUTILIZABLE  PUNTA DE GOMA,DIÁMETRO MÍNIMO DEL CANAL (MM): 2,0MM.
LONGITUD DE TRABAJO (CM): 1900MM
DIAMETRO DE APERTURA (MM): 4.8M</t>
  </si>
  <si>
    <t>PINZA DE TRES DIENTES DESECHABLE DE 3 ALAMBRES PARA RECUPERACIÓN NEUMOLOGIA</t>
  </si>
  <si>
    <t>3 CABLES.
DIÁMETRO MÍNIMO DEL CANAL (MM): 1.2MM.
 LONGITUD DE TRABAJO (CM): 115CM
DIÁMETRO DE APERTURA (MM): 10MM</t>
  </si>
  <si>
    <t>LOTE No. 62</t>
  </si>
  <si>
    <t xml:space="preserve">CATETER URETERAL PARA EL SERVICIO DE UROLOGIA PEDIATRICOS </t>
  </si>
  <si>
    <t>CATETER  URETERAL DOBLE J 3.0 X 14 FR   (PEDIATRICO)</t>
  </si>
  <si>
    <t>CATETER  URETERAL DOBLE J 3.0 X 14 FR   (PEDIATRICO), CON GUIA Y EMPUJADOR, ESTERIL, EN EMPAQUE INDIVIDUAL</t>
  </si>
  <si>
    <t>CATETER  URETERAL DOBLE J 3.7 X18FR (PEDIATRICO)</t>
  </si>
  <si>
    <t>CATETER  URETERAL DOBLE J 3.7 X 18FR PEDIATRICO, CON GUIA Y EMPUJADOR, ESTERIL, EN EMPAQUE INDIVIDUAL</t>
  </si>
  <si>
    <t>LOTE No. 63</t>
  </si>
  <si>
    <t xml:space="preserve">INSUMOS I SERVICIO DE GASTROENTEROLOGIA </t>
  </si>
  <si>
    <t xml:space="preserve">DISPOSITIVO ATRAPAPOLIPOS CANASTILLA MONOFILAMEMTO  ENDOSCOPICO CON MALLA Y/O MATERIAL SINTETICO PARA LA EXTRACION DE POLIPOS Y CUERPO EXTRAÑO DESECHABLE </t>
  </si>
  <si>
    <t xml:space="preserve">CANASTILLA PARA RECUPERACIÓN DE PÓLIPOS:UTILIZADA PARA EXTRAER LOS PÓLIPOS DESPUÉS DE LA POLIPECTOMÍA.DIMENSIONES:  7FR.  DE 190 A 240CM, TAMAÑO DE LA CANASTA: DE 15 A 35MM. MANGO ROTABLE Y PIN PARA MEJOR MANIPULACIÓN.ESTE DISPOSITIVO SE SUMINISTRA ESTÉRIL Y DESECHABLE. MONOFILAMENTO </t>
  </si>
  <si>
    <t>PINZA PARA EXTRACCIÓN DE CUERPO EXTRAÑO PARA COLONOSCOPIA</t>
  </si>
  <si>
    <t>PINZA PARA EXTRACCIÓN DE CUERPO EXTRAÑO DIENTE DE RATON APERTURA DE 4.7MM PARA COLONOSCOPIA, LONGITUD DE 230 A  240CMS PARA CANAL DE 2.8MM REUTILIZABLE</t>
  </si>
  <si>
    <t>LOTE No. 64</t>
  </si>
  <si>
    <t>ANILLO DE GOMA PARA LIGADURA DE HEMORROIDES</t>
  </si>
  <si>
    <t>ANILLO DE GOMA PARA LIGADURA DE HEMORROIDES.</t>
  </si>
  <si>
    <t>ANILLO LIGADOR DE GOMA PARA HEMORROIDES, EN LATEX, COLOR NEGRO, NO ESTERIL.</t>
  </si>
  <si>
    <t>LOTE No. 65</t>
  </si>
  <si>
    <t>SISTEMA DE ALTA SUCCION Y ALTO CAUDAL - HEMORROIDES</t>
  </si>
  <si>
    <t xml:space="preserve">FILTRO PARA EVACUADOR DE HUMO </t>
  </si>
  <si>
    <t>FILTRO MICRO SEGURO ULPA PARA EVACUADOR DE HUMO CON CUATRO ETAPAS DE FILTRACIÓN DE HUMO. DURACIÓN DE HASTA 35 HORAS. ULPA: FILTROS DE AIRE DE PENETRACIÓN ULTRABAJA QUE PUEDEN ELIMINAR MÁS DEL 99,999% DE LAS PARTÍCULAS TRANSPORTADAS MAYORES O IGUALES A 50 NM.</t>
  </si>
  <si>
    <t>TRAMPA EVACUADOR DE HUMO</t>
  </si>
  <si>
    <t>TRAMPA DE FLUIDOS PARA EVACUADOR DE HUMO DISEÑADA PARA CAPTURAR FLUIDOS .</t>
  </si>
  <si>
    <t xml:space="preserve">LAPIZ MONOPOLAR EVACUADOR DE HUMO </t>
  </si>
  <si>
    <t xml:space="preserve">LÁPIZ MONOPOLAR ERGONÓMICO, CON BOTONES SEPARADOS, CON ELECTRODO ANTIADHERENTE DE PTFE  CON CONEXIÓN A EVACUADOR DE HUMO Y A GENERADOR MONOPOLAR. </t>
  </si>
  <si>
    <t xml:space="preserve">TUBO A EVACUADOR </t>
  </si>
  <si>
    <t>TUBO LAPAROSCOPICO DE UN USO CON CONEXIÓN A EVACUADOR DE HUMO Y A TROCAR</t>
  </si>
  <si>
    <t xml:space="preserve">ELECTRODO DE RETORNO UN CABLE </t>
  </si>
  <si>
    <t>ELECTRODO DE RETORNO  CAPACITIVO DE UN CABLE CON VIDA ÚTIL DE 24 MESES,REUTILIZABLE, 91,4CM DE LARGO X 50,8CM DE ANCHO X, 0,3CM DE GROSOR, PARA PACIENTES CON PESO SUPERIOR A 350 GRAMOS</t>
  </si>
  <si>
    <t>ELECTRODO DE RETORNO DOS CABLES</t>
  </si>
  <si>
    <t>ELECTRODO DE RETORNO CAPACITIVO DE DOS CABLES APTO PARA CONECTAR A UNO O DOS GENERADORES A LA VEZ  CON VIDA ÚTIL DE 24 MESES, REUTILIZABLE, 91,4CM DE LARGO X 50,8CM DE ANCHO X, 0,3CM DE GROSOR, PARA PACIENTES CON PESO SUPERIOR A 350 GRAMOS</t>
  </si>
  <si>
    <t xml:space="preserve">CABLE PARA ELECTRODO DE RETORNO CONECTOR ESTANDAR </t>
  </si>
  <si>
    <t>CABLE REUTILIZABLE PARA ELECTRODO DE RETORNO CAPACITIVO , CONECTOR ESTÁNDAR, 4.4MTS</t>
  </si>
  <si>
    <t xml:space="preserve">CABLE PARA ELECTRODO DE RETORNO </t>
  </si>
  <si>
    <t xml:space="preserve"> CABLE DE COMPATIBILIDAD REUSABLE PARA ELECTRODO DE RETORNO CAPACITIVO, 4.4M</t>
  </si>
  <si>
    <t xml:space="preserve">SUTURA MECANICA PARA HEMORROIDES  </t>
  </si>
  <si>
    <t>SUTURA MECANICA PARA HEMORROIDES. O3 X33MM PARA PROLAPSO RECTAL Y HEMORROIDAL</t>
  </si>
  <si>
    <t>LOTE No. 66</t>
  </si>
  <si>
    <t>SONDAS FOLEY EN LATEX  Y SILICONA</t>
  </si>
  <si>
    <t>SONDA DE  FOLEY 24FRX 30MLX 3 VIAS</t>
  </si>
  <si>
    <t xml:space="preserve">SONDA DE FOLEY 24FRX 30MLX 3 VIAS ESTERIL, EMPAQUE INVIVIDUAL  CON
CONECTOR O ADAPTADOR PARA JERINGA PARA CONEXIÓN DE JERINGA </t>
  </si>
  <si>
    <t>SONDAS DE FOLEY 22FR X 30 ML X 3 VIAS</t>
  </si>
  <si>
    <t>SONDAS DE FOLEY 22FR X 30 ML X 3 VIAS  EMPAQUE INVIVIDUAL  CON
CONECTOR O ADAPTADOR PARA JERINGA PARA CONEXIÓN DE JERINGA</t>
  </si>
  <si>
    <t>SONDAS DE FOLEY 20 FR X 30 ML X 3 VIAS</t>
  </si>
  <si>
    <t>SONDAS DE FOLEY 20 FR X 30 ML X 3 VIAS  EMPAQUE INVIVIDUAL  CON
CONECTOR O ADAPTADOR PARA JERINGA PARA CONEXIÓN DE JERINGA</t>
  </si>
  <si>
    <t>SONDAS DE FOLEY 6FR X 1.5 A 5.0 ML X 2 VIAS</t>
  </si>
  <si>
    <t>SONDAS DE FOLEY 6FR X 1.5 A 5.0 ML  X 2 VIAS  EMPAQUE INVIVIDUAL  CON
CONECTOR O ADAPTADOR PARA JERINGA PARA CONEXIÓN DE JERINGA</t>
  </si>
  <si>
    <t>SONDAS DE FOLEY 8FR X 1.5 A 5.0 ML X 2 VIAS</t>
  </si>
  <si>
    <t>SONDAS DE FOLEY 8FR X1.5 A 5.0 ML X 2 VIAS  EMPAQUE INVIVIDUAL  CON
CONECTOR O ADAPTADOR PARA JERINGA PARA CONEXIÓN DE JERINGA</t>
  </si>
  <si>
    <t>SONDAS DE FOLEY 10FR X 1.5 A 5.0 ML X 2 VIAS</t>
  </si>
  <si>
    <t>SONDAS DE FOLEY 10FR X1.5 A 5.0 ML X 2 VIAS  EMPAQUE INVIVIDUAL  CON
CONECTOR O ADAPTADOR PARA JERINGA PARA CONEXIÓN DE JERINGA</t>
  </si>
  <si>
    <t>SONDAS DE FOLEY 12FR X 5 A 10 ML X 2 VIAS</t>
  </si>
  <si>
    <t>SONDAS DE FOLEY 12FR X 5  A 10 ML X 2 VIAS  EMPAQUE INVIVIDUAL  CON
CONECTOR O ADAPTADOR PARA JERINGA PARA CONEXIÓN DE JERINGA</t>
  </si>
  <si>
    <t>SONDAS DE FOLEY 14FR X 5ML X 2 VIAS</t>
  </si>
  <si>
    <t xml:space="preserve">SONDAS DE FOLEY 14FR X 5ML A 15ML  X 2 VIAS  EMPAQUE INVIVIDUAL  CON
CONECTOR O ADAPTADOR PARA JERINGA PARA CONEXIÓN DE JERINGA
</t>
  </si>
  <si>
    <t xml:space="preserve">SONDAS DE FOLEY 16FR X 5 ML X 2 VIAS </t>
  </si>
  <si>
    <t xml:space="preserve">SONDAS DE FOLEY 16FR X 5ML A 15ML X 2 VIAS   EMPAQUE INVIVIDUAL  CON
CONECTOR O ADAPTADOR PARA JERINGA PARA CONEXIÓN DE JERINGA
</t>
  </si>
  <si>
    <t xml:space="preserve">SONDAS DE FOLEY 18FR X 5 ML X 2 VIAS </t>
  </si>
  <si>
    <t xml:space="preserve">SONDAS DE FOLEY 18FR X 5ML A 15ML X 2 VIAS   EMPAQUE INVIVIDUAL  CON
CONECTOR O ADAPTADOR PARA JERINGA PARA CONEXIÓN DE JERINGA
</t>
  </si>
  <si>
    <t xml:space="preserve">SONDAS DE FOLEY 20 X 5 ML X 2 VIAS </t>
  </si>
  <si>
    <t xml:space="preserve">SONDAS DE FOLEY 20 X 5ML A 15ML X 2 VIAS  EMPAQUE INVIVIDUAL  CON
CONECTOR O ADAPTADOR PARA JERINGA PARA CONEXIÓN DE JERINGA 
</t>
  </si>
  <si>
    <t>SONDAS DE FOLEY 22 x 15 A 30ML de 2 VIAS</t>
  </si>
  <si>
    <t>SONDAS DE FOLEY 22 x 15 A 30ML de 2 VIAS  EMPAQUE INVIVIDUAL  CON
CONECTOR O ADAPTADOR PARA JERINGA PARA CONEXIÓN DE JERINGA</t>
  </si>
  <si>
    <t xml:space="preserve">SONDAS DE FOLEY 22 X 5 ML X 2 VIAS </t>
  </si>
  <si>
    <t xml:space="preserve">SONDAS DE FOLEY 22 X 5ML A 15ML X 2 VIAS   EMPAQUE INVIVIDUAL  CON
CONECTOR O ADAPTADOR PARA JERINGA PARA CONEXIÓN DE JERINGA
</t>
  </si>
  <si>
    <t xml:space="preserve">SONDAS DE FOLEY 24 FR X 5 ML X 2 VIAS </t>
  </si>
  <si>
    <t xml:space="preserve">SONDAS DE FOLEY 24 FR X 5ML A 15ML X 2 VIAS   EMPAQUE INVIVIDUAL  CON
CONECTOR O ADAPTADOR PARA JERINGA PARA CONEXIÓN DE JERINGA
</t>
  </si>
  <si>
    <t xml:space="preserve">SONDAS DE FOLEY 24FRX 30 ML X 2 VIAS </t>
  </si>
  <si>
    <t>SONDAS DE FOLEY 24FRX 30 ML X 2 VIAS   EMPAQUE INVIVIDUAL  CON
CONECTOR O ADAPTADOR PARA JERINGA PARA CONEXIÓN DE JERINGA</t>
  </si>
  <si>
    <t>SONDAS FOLEY DE SILICONA 6FR X 1,5 A 5 ML X 2 VIAS</t>
  </si>
  <si>
    <t>SONDAS FOLEY DE SILICONA  100%  6FR X 1.5 A 5 ML X 2 VIAS  EMPAQUE INVIVIDUAL  CON CONECTOR O ADAPTADOR PARA JERINGA PARA CONEXIÓN DE JERINGA, CON LINEA RADIOPACA,</t>
  </si>
  <si>
    <t>SONDAS FOLEY DE SILICONA 8FR X 1,5 A 5 ML X 2 VIAS</t>
  </si>
  <si>
    <t>SONDAS  FOLEY DE SILICONA  100%   8 FR X 1,5 A 5 ML X 2 VIAS  EMPAQUE INVIVIDUAL  CON CONECTOR O ADAPTADOR PARA JERINGA PARA CONEXIÓN DE JERINGA. CON LINEA RADIOPACA</t>
  </si>
  <si>
    <t>SONDAS FOLEY DE SILICONA 10FR X 1,5 A 5 ML X 2 VIAS</t>
  </si>
  <si>
    <t>SONDAS FOLEY DE SILICONA  100%   10 FR X1,5 A 5 ML X 2 VIAS  EMPAQUE INVIVIDUAL  CON CONECTOR O ADAPTADOR PARA JERINGA PARA CONEXIÓN DE JERINGA. CON LINEA RADIOPACA</t>
  </si>
  <si>
    <t>SONDAS FOLEY DE SILICONA 12FR X 5 ML X 2 VIAS</t>
  </si>
  <si>
    <t>SONDAS FOLEY DE SILICONA  100%  12 FR X 5 ML X 2 VIAS  EMPAQUE INVIVIDUAL  CON CONECTOR O ADAPTADOR PARA JERINGA PARA CONEXIÓN DE JERINGA. CON LINEA RADIOPACA</t>
  </si>
  <si>
    <t>SONDAS FOLEY DE SILICONA 14FR X 5ML X 2 VIAS</t>
  </si>
  <si>
    <t>SONDAS FOLEY DE SILICONA  100%   14 FR X 5ML A 15ML  X 2 VIAS  EMPAQUE INVIVIDUAL  CON CONECTOR O ADAPTADOR PARA JERINGA PARA CONEXIÓN DE JERINGA, CON LINEA RADIOPACA</t>
  </si>
  <si>
    <t xml:space="preserve">SONDAS FOLEY DE SILICONA 16FR X 5 ML X 2 VIAS </t>
  </si>
  <si>
    <t>SONDAS FOLEY DE SILICONA  100%  16 FR X 5ML A 15ML X 2 VIAS   EMPAQUE INVIVIDUAL  CON CONECTOR O ADAPTADOR PARA JERINGA PARA CONEXIÓN DE JERINGA, CON LINEA RADIOPACA</t>
  </si>
  <si>
    <t xml:space="preserve">SONDAS FOLEY DE SILICONA 18FR X 5 ML X 2 VIAS </t>
  </si>
  <si>
    <t>SONDAS FOLEY DE SILICONA  100%  18 FR X 5ML A 15ML X 2 VIAS   EMPAQUE INVIVIDUAL  CON CONECTOR O ADAPTADOR PARA JERINGA PARA CONEXIÓN DE JERINGA. CON LINEA RADIOPACA</t>
  </si>
  <si>
    <t xml:space="preserve">SONDAS FOLEY DE SILICONA 20 X 5 -15 ML X 2 VIAS </t>
  </si>
  <si>
    <t>SONDAS FOLEY DE SILICONA  100%   20 FR X 5 A  15ML X 2 VIAS  EMPAQUE INVIVIDUAL  CON CONECTOR O ADAPTADOR PARA JERINGA PARA CONEXIÓN DE JERINGA . CON LINEA RADIOPACA</t>
  </si>
  <si>
    <t xml:space="preserve">SONDAS FOLEY DE SILICONA 22 X 5- 15 ML-  X 2 VIAS </t>
  </si>
  <si>
    <t>SONDAS FOLEY DE SILICONA  100%  22 FR X 5ML A 15ML X 2 VIAS   EMPAQUE INVIVIDUAL  CON CONECTOR O ADAPTADOR PARA JERINGA PARA CONEXIÓN DE JERINGA.</t>
  </si>
  <si>
    <t xml:space="preserve">SONDAS FOLEY DE SILICONA 24 FR X 5 ML X 2 VIAS </t>
  </si>
  <si>
    <t>SONDAS FOLEY DE SILICONA  100%   24 FR X 5ML A 15ML X 2 VIAS   EMPAQUE INVIVIDUAL  CON CONECTOR O ADAPTADOR PARA JERINGA PARA CONEXIÓN DE JERINGA. CON LINEA RADIOPACA</t>
  </si>
  <si>
    <t>SONDAS FOLEY DE SILICONA 22 x 30ML de 2 VIAS</t>
  </si>
  <si>
    <t>SONDAS FOLEY DE SILICONA  100%  22 FR x 30ML de 2 VIAS  EMPAQUE INVIVIDUAL  CON CONECTOR O ADAPTADOR PARA JERINGA PARA CONEXIÓN DE JERINGA. CON LINEA RADIOPACA</t>
  </si>
  <si>
    <t xml:space="preserve">SONDAS FOLEY DE SILICONA 24FRX 30 ML X 2 VIAS </t>
  </si>
  <si>
    <t>SONDAS FOLEY DE SILICONA  100%  24 FRX 30 ML X 2 VIAS   EMPAQUE INVIVIDUAL  CON CONECTOR O ADAPTADOR PARA JERINGA PARA CONEXIÓN DE JERINGA. CON LINEA RADIOPACA</t>
  </si>
  <si>
    <t>LOTE No. 67</t>
  </si>
  <si>
    <t xml:space="preserve">FIBRAS DEL LASER PARA EL SERVICIO DE UROLOGIA </t>
  </si>
  <si>
    <t>FIBRAS DEL LASER  200</t>
  </si>
  <si>
    <t xml:space="preserve">FIBRA DE LASER HOLMIUM 30 W 230 um  CON NUCLEO DE SILICE Y PUNTA DE .POLIMERO- CON CONECTOR QUE SE ACOPLE O SEA COMPATIBLE CON EL EQUIPO EN APOYO TECNOLOGICO </t>
  </si>
  <si>
    <t>FIBRA   DEL LASER  272</t>
  </si>
  <si>
    <t xml:space="preserve"> FIBRA DE LASER HOLIMUM 30W DE 270 UM CON NUCLEO DE SILICE Y PUNTA DE .POLIMERO-  CON CONECTOR QUE SE ACOPLE O SEA COMPATIBLE CON EL EQUIPO EN APOYO TECNOLOGICO </t>
  </si>
  <si>
    <t>FIBRAS DEL LASER  365</t>
  </si>
  <si>
    <t xml:space="preserve"> FIBRA DE LASER HOLIMUM 30W DE 365 UM .CON NUCLEO DE SILICE Y PUNTA DE .POLIMERO-  CON CONECTOR QUE SE ACOPLE O SEA COMPATIBLE CON EL EQUIPO EN APOYO TECNOLOGICO </t>
  </si>
  <si>
    <t>FIBRAS DEL LASER  550</t>
  </si>
  <si>
    <t xml:space="preserve"> FIBRA DE LASER HOLIMUM 30W DE 600 UM . CON NUCLEO DE SILICE Y PUNTA DE .POLIMERO-  CON CONECTOR QUE SE ACOPLE O SEA COMPATIBLE CON EL EQUIPO EN APOYO TECNOLOGICO </t>
  </si>
  <si>
    <t>LOTE No. 68</t>
  </si>
  <si>
    <t xml:space="preserve">PROTESIS TESTICULARES </t>
  </si>
  <si>
    <t xml:space="preserve"> PROTESIS TESTICULAR DE SILICONA   S. </t>
  </si>
  <si>
    <t xml:space="preserve"> PROTESIS TESTICULAR DE SILICONA , TAMAÑO S, CON KIT PARA PROTESIS DE PRUEBA</t>
  </si>
  <si>
    <t xml:space="preserve"> PROTESIS TESTICULAR  DE SILICONA M </t>
  </si>
  <si>
    <t xml:space="preserve"> PROTESIS TESTICULAR  DE SILICONA  TAMAÑO M, CON KIT PARA PROTESIS DE PRUEBA</t>
  </si>
  <si>
    <t xml:space="preserve"> PROTESIS TESTICULAR DE SILICONA L </t>
  </si>
  <si>
    <t xml:space="preserve"> PROTESIS TESTICULAR DE SILICONA,  TAMAÑO L, CON KIT PARA PROTESIS DE PRUEBA </t>
  </si>
  <si>
    <t>LOTE No. 69</t>
  </si>
  <si>
    <t xml:space="preserve">AGUJAS Y CATETER URETERAL PARA UROLOGIA </t>
  </si>
  <si>
    <t>CATETER URETERAL PUNTA ABIERTA ADULTO</t>
  </si>
  <si>
    <t>CATETER  URETERAL DE PUNTA ABIERTA ADULTO, EMPAQUE INDIVIDUAL, ESTERIL, DESECHABLE</t>
  </si>
  <si>
    <t>42142700 42295500</t>
  </si>
  <si>
    <t>CATETER  URETERAL PUNTA ABIERTA PEDIATRICO</t>
  </si>
  <si>
    <t>CATETER  URETERAL DE PUNTA ABIERTA PEDIATRICO, EMPAQUE INDIVIDUAL, ESTERIL, DESECHABLE</t>
  </si>
  <si>
    <t>CATETER URETERAL DOBLE J 6 FR DE 24  CM</t>
  </si>
  <si>
    <t>CATETER URETERAL DOBLE J 6 FR DE 24 CMS DE LARGO, CON DUROMETRIA DUAL  CON GUIA, EMPUJADOR, EN EMPAQUE INDIVIUAL Y ESTERIL</t>
  </si>
  <si>
    <t xml:space="preserve">CATETER URETERAL DOBLE J 7 FR DE 24  CM   </t>
  </si>
  <si>
    <t>CATETER URETERAL DOBLE J 7 FR DE 24  CM  A 26 CM DE LARGO,  CON GUIA, EMPUJADOR, EN EMPAQUE INDIVIUAL Y ESTERIL</t>
  </si>
  <si>
    <t>GUIAS TEFLONADAS PARA UROLOGIA</t>
  </si>
  <si>
    <t>GUIAS TEFLONADAS PARA UROLOGIA DE 0,35 DE DIAMETRO X 145 A  150 CMS DE LONGITUD</t>
  </si>
  <si>
    <t>CAMISA AMPLATZ RENAL 24FR A  30 FR  X 17 CM  A 20 CM</t>
  </si>
  <si>
    <t>CAMISA AMPLATZ RENAL 24FR A 30 FR  X 17 CM  DE LONG</t>
  </si>
  <si>
    <t xml:space="preserve">SET DILATADORES AMPLATZ </t>
  </si>
  <si>
    <t>SET DE DILATADORES URETERALES</t>
  </si>
  <si>
    <t>SET DE DILATADORES 6.0 - 12.0 X 60 A 70 CM</t>
  </si>
  <si>
    <t>SET</t>
  </si>
  <si>
    <t>GUIA NITINOL RECTA O CURVA DE 0,35</t>
  </si>
  <si>
    <t>CATETER URETRAL DOBLE J DE LARGA DURACIÓN</t>
  </si>
  <si>
    <t xml:space="preserve">CATETER URETRAL DOBLE J, LARGA DURACIÓN </t>
  </si>
  <si>
    <t>AGUJA DE PUNCION PERCUTANEA TIPO TROCAR CON MARCAS RADIOPACAS DE 18 G X 12 A 20 CM</t>
  </si>
  <si>
    <t>EVACUADOR VESICAL</t>
  </si>
  <si>
    <t>EVACUADOR VESICAL , BOTELLA DE PVC VACIA CON TAPA INCORPORADA Y FILTRO UNIDIRECCIONAL , TUBO DE LATEX, ADAPTADOR PARA CANULA Y TAPA. ESTERIL</t>
  </si>
  <si>
    <t>LOTE No. 70</t>
  </si>
  <si>
    <t xml:space="preserve">BALON DILATACION URETERAL </t>
  </si>
  <si>
    <t xml:space="preserve">BALON DE DILATACION URETERAL 5FR CON MANOMETRO INSUFLADOR </t>
  </si>
  <si>
    <t>BALON DE DILATACION URETERAL 5FR</t>
  </si>
  <si>
    <t xml:space="preserve">BALON DE DILATACION URETERAL 6FR CON MANOMETRO INSUFLADOR </t>
  </si>
  <si>
    <t>BALON DE DILATACION URETERAL 6FR</t>
  </si>
  <si>
    <t xml:space="preserve">BALON DE DILATACION URETERAL 7FR CON MANOMETRO INSUFLADOR </t>
  </si>
  <si>
    <t>BALON DE DILATACION URETERAL 7FR</t>
  </si>
  <si>
    <t xml:space="preserve">BALON DE DILATACION URETERAL 8FR CON MANOMETRO INSUFLADOR </t>
  </si>
  <si>
    <t>BALON DE DILATACION URETERAL 8FR</t>
  </si>
  <si>
    <t>LOTE No. 71</t>
  </si>
  <si>
    <t>FILTROS PARA NEUMOINSUFLADOR Y FUNDAS PARA ECO-CARDIOGRAFO</t>
  </si>
  <si>
    <t>42294213-42294916</t>
  </si>
  <si>
    <t xml:space="preserve">FILTROS PARA NEUMOINSUFLADOR  DE LAPAROSCOPIA  </t>
  </si>
  <si>
    <t xml:space="preserve">FUNDAS PARA ECO-CARDIOGRAFO </t>
  </si>
  <si>
    <t>LOTE No. 72</t>
  </si>
  <si>
    <t xml:space="preserve">SISTEMA BALON NEUMOOCLUSOR CON COPA Y PUNTAS MANIPULADORAS </t>
  </si>
  <si>
    <t>SISTEMA BALON NEUMOOCLUSOR CON COPA</t>
  </si>
  <si>
    <t>SISTEMA DE ADVINCULA CON NEUMOCLUSOR Y COPA ( 35-3,0 Y 4,0) / BALONES NEUMOOCLUSORES, CON NEUMOOCLUSOR INCLUIDO (copa)  COMPATIBLE CON MANIPULADOR DE ADVINCULA DE LA INSTITUCIÓN</t>
  </si>
  <si>
    <t>PUNTA PARA MANIPULADOR DE COLOR AZUL</t>
  </si>
  <si>
    <t>PUNTA PARA MANIPULADOR DE COLOR AZUL ,  COMPATIBLE CON MANIPULADOR DE ADVINCULA DE LA INSTITUCIÓN</t>
  </si>
  <si>
    <t>PUNTA PARA MANIPULADOR DE COLOR BLANCO</t>
  </si>
  <si>
    <t>PUNTA PARA MANIPULADOR DE COLOR BLANCO,  COMPATIBLE CON MANIPULADOR DE ADVINCULA DE LA INSTITUCIÓN</t>
  </si>
  <si>
    <t xml:space="preserve">MANIPULADOR UTERINO DESECHABLE ESTERIL PARA USO INTRAOPERATORIO  PARA CIRUGIA MINIMAMENTE INVASIVA Y REDUCIR ELTRAUMA UTERINO. </t>
  </si>
  <si>
    <t xml:space="preserve">MANIPULADOR UTERINO DESECHABLE ESTERIL PARA USO INTRAOPERATORIO ( VARIAS POSICIONES) PARA CIRUGIA MINIMAMENTE INVASIVA Y REDUCIR ELTRAUMA UTERINO </t>
  </si>
  <si>
    <t>PUNTA PARA MANIPULADOR DE COLOR VERDE</t>
  </si>
  <si>
    <t xml:space="preserve"> COMPATIBLE CON MANIPULADOR DE ADVINCULA DE LA INSTITUCIÓN</t>
  </si>
  <si>
    <t>LOTE No. 73</t>
  </si>
  <si>
    <t xml:space="preserve">ASAS PARA HISTEROSCOPIA </t>
  </si>
  <si>
    <t xml:space="preserve">ASA PARA HISTEROSCOPIA </t>
  </si>
  <si>
    <t>ASA PARA HISTEROSCOPIA CON PUNTA DE BALÓN ROLLER BALL FORMA CILINDRICA DE DIAMETRO 3MM, COMPATIBLE CON EQUIPO DE LA INSTITUCIÓN, NO ESTERIL</t>
  </si>
  <si>
    <t>ASA PARA HISTEROSCOPIA ESPECIALIZADA</t>
  </si>
  <si>
    <t>ASA PARA HISTEROSCOPIA ESPECIALIZADA  COMPATIBLE CON EQUIPO DE LA INSTITUCIÓN, NO ESTERIL</t>
  </si>
  <si>
    <t>ASA HISTEROSCOPIO ESPECIALIZADO DE 3MM</t>
  </si>
  <si>
    <t>ASA HISTEROSCOPIO ESPECIALIZADO CON PUNTA DE BALON DE 3MM  COMPATIBLE CON EQUIPO DE LA INSTITUCIÓN, NO ESTERIL</t>
  </si>
  <si>
    <t>LOTE No. 74</t>
  </si>
  <si>
    <t>ASAS PARA COLPOSCOPIA</t>
  </si>
  <si>
    <t xml:space="preserve">ASA PARA COLPOSCOPIA BOLA  DE 3MM CON EQUIPO EN APOYO TECNOLOGICO </t>
  </si>
  <si>
    <t>ASA PARA COLPOSCOPIA BOLA  DE 3MM</t>
  </si>
  <si>
    <t xml:space="preserve">ASA PARA COLPOSCOPIA  CUADRADA 5MM X5 MM CON EQUIPO EN APOYO TECNOLOGICO </t>
  </si>
  <si>
    <t>ASA PARA COLPOSCOPIA  CUADRADA 5MM X5 MM</t>
  </si>
  <si>
    <t xml:space="preserve">ASA PARA COLPOSCOPIA  CUADRADA 10MMX 5MM CON EQUIPO EN APOYO TECNOLOGICO </t>
  </si>
  <si>
    <t>ASA PARA COLPOSCOPIA  CUADRADA 10MMX 5MM</t>
  </si>
  <si>
    <t xml:space="preserve">ASA PARA COLPOSCOPIA BOLA  DE 4,5MM CON EQUIPO EN APOYO TECNOLOGICO </t>
  </si>
  <si>
    <t>ELECTRODOS LOOP REDONDO DE 5/32"</t>
  </si>
  <si>
    <t>ELECTRODOS LOOP TRIANGULO DE 3/16"</t>
  </si>
  <si>
    <t xml:space="preserve">CÓDIGO
NUEVO </t>
  </si>
  <si>
    <t xml:space="preserve">MICROAGUJA DERMATOLOGICA (VULVA) DESECHABLE COMPATIBLE CON EQUIPO EN APOYO TECNOLOGICO PUNTA 64  DE RADIOFRECUENCIA DE ALTA FRECUENCIA FRACCIONADA MICROABLATIVA PARA MANEJO DE SINDROME UROGENITAL, ATRFIA VAGINAL, DISPAREUNIA, INCONTINENCIA CON APOYO TECNOLÓGICO </t>
  </si>
  <si>
    <t xml:space="preserve">PUNTA DE RADIOFRECUENCIA PARA VAGINA DE 64 MICROAGUJA DESECHABLE COMPATIBLE CON EQUIPO EN APOYO TECNOLÓGICO DE ALTA FRECUENCIA FRACCIONADA MICROABLATIVA PARA MANEJO DE SINDROME UROGENITAL, ATRFIA VAGINAL, DISPAREUNIA, INCONTINENCIA. 
CON APOYO TECNOLÓGICO </t>
  </si>
  <si>
    <t xml:space="preserve">PUNTA DE RADIOFRECUENCIA PARA VAGINA DE 64 MICROAGUJA DESECHABLE COMPATIBLE CON EQUIPO EN APOYO TECNOLÓGICO DE ALTA FRECUENCIA FRACCIONADA MICROABLATIVA PARA MANEJO DE SINDROME UROGENITAL, ATRFIA VAGINAL, DISPAREUNIA, INCONTINENCIA. 
 CON APOYO TECNOLÓGICO </t>
  </si>
  <si>
    <t xml:space="preserve">ASA TRUCONE PARA COLPOSCOPIA CON EQUIPO EN APOYO TECNOLOGICO </t>
  </si>
  <si>
    <t>ASA TRUCONE PARA COLPOSCOPIA</t>
  </si>
  <si>
    <t xml:space="preserve">PUNCH  PARA BIOPSIA COLOPOSCOPIA CON EQUIPO EN APOYO TECNOLOGICO </t>
  </si>
  <si>
    <t>PUNCH  PARA BIOPSIA COLOPOSCOPIA DE 4 A 5 MM</t>
  </si>
  <si>
    <t xml:space="preserve">ASA DE ROLLING PARA COLPOSCOPIA CON EQUIPO EN APOYO TECNOLOGICO </t>
  </si>
  <si>
    <t>ASA DE ROLLING PARA COLPOSCOPIA</t>
  </si>
  <si>
    <t xml:space="preserve">PIEZA DE MANO PARA EQUIPO DE RADIOCIRUGIA CON EQUIPO EN APOYO TECNOLOGICO </t>
  </si>
  <si>
    <t>PIEZA O LAPIZ  PARA EQUIPO DE RADIOCIRUGIA GINECOLOGICA</t>
  </si>
  <si>
    <t>LOTE No. 75</t>
  </si>
  <si>
    <t xml:space="preserve">AGUJAS PARA BLOQUEO Y ESTIMULACION  DE NERVIO </t>
  </si>
  <si>
    <t>AGUJA PARA BLOQUEO  DE NERVIO PARA USO  EN COMBINACION CON ULTRASONIDO. DE 21 A 22G X50MM</t>
  </si>
  <si>
    <t>AGUJA PARA BLOQUEO  DE NERVIO, DE ALTA CALIDAD  Y ADITAMENTOS EN PVC GRADO MEDICO, LIBRE DE LATEX, Y/ O RECUBIERTO EN NANOLINE EN TODA SU LINGITUD EXCEPTO  EL EXTREMO DISTAL.  PUNTA BICELADA CON  REFLCTORES MARCADO A INTERVALOS DE UN CENTRIMETRO A LO LARGO DE 20 MM. PARA USO  EN COMBINACION CON ULTRASONIDO. CON MANGUERA DE INYECCION DESMONTABLE Y CABLE DE CONEXION AL NEURO ESTIMULADOR. POSIBILITA INYECCIO  Y ASPIRACION SIMULTANEA. DE 21G A 22G  X50MM.</t>
  </si>
  <si>
    <t>AGUJA PARA BLOQUEO  DE NERVIO PARA USO  EN COMBINACION CON ULTRASONIDO. DE 21GX100 MM</t>
  </si>
  <si>
    <t>AGUJA PARA BLOQUEO  DE NERVIO, DE ALTA CALIDAD  Y ADITAMENTOS EN PVC GRADO MEDICO, LIBRE DE LATEX, Y/ O RECUBIERTO EN NANOLINE EN TODA SU LINGITUD EXCEPTO  EL EXTREMO DISTAL.  PUNTA BICELADA CON  REFLCTORES MARCADO A INTERVALOS DE UN CENTRIMETRO A LO LARGO DE 20 MM PARA USO  EN COMBINACION CON ULTRASONIDO. CON MANGUERA DE INYECCION DESMONTABLE Y CABLE DE CONEXION AL NEURO ESTIMULADOR. POSIBILITA INYECCIO  Y ASPIRACION SIMULTANEA. DE 21GX100MM.</t>
  </si>
  <si>
    <t>AGUJA PARA BLOQUEO  DE NERVIO PARA USO  EN COMBINACION CON ULTRASONIDO. DE 23G A 24G  X25MM</t>
  </si>
  <si>
    <t>AGUJA PARA BLOQUEO  DE NERVIO, DE ALTA CALIDAD  Y ADITAMENTOS EN PVC GRADO MEDICO, LIBRE DE LATEX, Y /O  RECUBIERTO EN NANOLINE EN TODA SU LINGITUD EXCEPTO  EL EXTREMO DISTAL.  PUNTA BICELADA CON  REFLCTORES MARCADO A INTERVALOS DE UN CENTRIMETRO A LO LARGO DE 20 MM PARA USO  EN COMBINACION CON ULTRASONIDO. CON MANGUERA DE INYECCION DESMONTABLE Y CABLE DE CONEXION AL NEURO ESTIMULADOR. POSIBILITA INYECCIO  Y ASPIRACION SIMULTANEA. DE 23 G A 24G X25MM.</t>
  </si>
  <si>
    <t>AGUJA DE ESTIMULACION PARA ANESTESIA DE PLEJOS  
DE G- 20X 150MM</t>
  </si>
  <si>
    <t xml:space="preserve">AGUJA DE ESTIMULACION  PARA ANESTESIA DE PLEJOS DE G- 20X 150MM. CANULA CON BISEL DE 30°. CON 
EXTENSION DE ANESTESIA Y CABLE DE CONEXIÓN INCORPORADOS. COMPATIBLE CON EQUIPO DE LA INSTITUCION </t>
  </si>
  <si>
    <t>AGUJA DE ESTIMULACION PARA ANESTESIA DE PLEJOS  
DE G- 21X 100MM</t>
  </si>
  <si>
    <t xml:space="preserve">AGUJA DE ESTIMULACION  PARA ANESTESIA DE PLEJOS DE G- 21X 100MM. CANULA CON BISEL DE 30°. CON 
EXTENSION DE ANESTESIA Y CABLE DE CONEXIÓN INCORPORADOS. COMPATIBLE CON EQUIPO DE LA INSTITUCION </t>
  </si>
  <si>
    <t>AGUJA DE ESTIMULACION PARA ANESTESIA DE PLEJOS  
DE G- 22X 50MM</t>
  </si>
  <si>
    <t xml:space="preserve">AGUJA DE ESTIMULACION  PARA ANESTESIA DE PLEJOS DE G- 22X 50MM. CANULA CON BISEL DE 30°. 
CON EXTENSION DE ANESTESIA Y CABLE DE CONEXIÓN INCORPORADOS. COMPATIBLE CON EQUIPO DE LA INSTITUCION </t>
  </si>
  <si>
    <t>AGUJA DE ESTIMULACION PARA ANESTESIA DE PLEJOS  
DE G- 24X 25MM</t>
  </si>
  <si>
    <t xml:space="preserve">AGUJA DE ESTIMULACION  PARA ANESTESIA DE PLEJOS DE G- 24X 25MM. CANULA CON BISEL DE 30°. CON EXTENSION DE 
ANESTESIA Y CABLE DE CONEXIÓN INCORPORADOS. COMPATIBLE CON EQUIPO DE LA INSTITUCION </t>
  </si>
  <si>
    <t xml:space="preserve">SET DE BLOQUEO CONTINUO DE NERVIO PERIFERICO Y MANEJO DE  DOLOR 
G18X2”, 52MM DE LONGITUD O </t>
  </si>
  <si>
    <t xml:space="preserve">SET DE BLOQUEO CONTINUO DE NERVIO PERIFERICO Y MANEJO DE  DOLOR G18X2” 52MM DE LONGITUD. CON REVESTIMIENTO AISLANTE. MARCAS DE DISTANCIA.
EXTENCION DE ANESTESIA  CON PUERTO LATERALPARA INYECCION Y ASPIRACION SIMULTÁNEA. CON CATETER DE 0.45X0.85X90- 100  MM. CONECTOR PARA CATETER. FILTRO. JERINGA DE 5ML. ESTERIL. EN EMPAQUE INDIVIDUAL. COMPATIBLE CON EQUIPO DE LA INSTITUCION </t>
  </si>
  <si>
    <t>SET DE BLOQUEO CONTINUO DE NERVIO PERIFERICO Y MANEJO DE  DOLOR 
G18X4”,102MM DE LONGITUD  O CON CATETER DE 20 G DE 50 - 100 MM</t>
  </si>
  <si>
    <t xml:space="preserve">SET DE BLOQUEO CONTINUO DE NERVIO PERIFERICO Y MANEJO DE  DOLOR G18X4” 102MM DE LONGITUD. CON REVESTIMIENTO AISLANTE. 
MARCAS DE DISTANCIA. EXTENCION DE ANESTESIA  CON PUERTO LATERALPARA INYECCION Y ASPIRACION SIMULTÁNEA. CON CATETER DE 0.45X0.85X90-102  MM. CONECTOR O CON CATETER DE 20 G DE 50 - 100 MM PARA CATETER. FILTRO. JERINGA DE 5ML. ESTERIL. EN EMPAQUE INDIVIDUAL. COMPATIBLE CON EQUIPO DE LA INSTITUCION </t>
  </si>
  <si>
    <t>AGUJA PARA ANESTESIA RAQUIDEA PUNTA DE LAPIZ ATRAUMATICA DE 27G</t>
  </si>
  <si>
    <t>AGUJA PARA ANESTESIA RAQUIDEA PUNTA DE LAPIZ ATRAUMATICA DE 27G X 90MM (3 1/2), CON AGUJERO LATERAL, UBICADO A 2 MM DE LA PUNTA DE LA AGUJA, MANGO ERGONÓMICO CODIFICADO POR COLORES SEGÚN NORMAS ISO, CRISTAL TRANSPARENTE DE POLICARBONATO QUE PERMITE LA VISUALIZACIÓN DEL LCR DURANTE LA PUNCIÓN, PAREDES DELGADAS PARA RÁPIDA SALIDA DE LCR, MANDRIL CON ACOPLE AL MANGO UNIDO CON EXACTITUD A LA AGUJA, CODIFICADO POR COLORES SEGÚN NORMAS ISO Y AGUJA INTRODUCTORIA DE 22G X 38MM.</t>
  </si>
  <si>
    <t>AGUJA PARA ANESTESIA RAQUIDEA PUNTA DE LAPIZ ATRAUMATICA DE 26G</t>
  </si>
  <si>
    <t>AGUJA PARA ANESTESIA RAQUIDEA PUNTA DE LAPIZ ATRAUMATICA DE 26G X 90MM (3 1/2), CON AGUJERO LATERAL, UBICADO A 2 MM DE LA PUNTA DE LA AGUJA, MANGO ERGONÓMICO CODIFICADO POR COLORES SEGÚN NORMAS ISO, CRISTAL TRANSPARENTE DE POLICARBONATO QUE PERMITE LA VISUALIZACIÓN DEL LCR DURANTE LA PUNCIÓN, PAREDES DELGADAS PARA RÁPIDA SALIDA DE LCR, MANDRIL CON ACOPLE AL MANGO UNIDO CON EXACTITUD A LA AGUJA, CODIFICADO POR COLORES SEGÚN NORMAS ISO Y AGUJA INTRODUCTORIA DE 20G X 38MM.</t>
  </si>
  <si>
    <t>AGUJA PARA ANESTESIA RAQUIDEA PUNTA DE LAPIZ ATRAUMATICA DE 25G</t>
  </si>
  <si>
    <t>AGUJA PARA ANESTESIA RAQUIDEA PUNTA DE LAPIZ ATRAUMATICA DE 25G X 90MM (3 1/2), CON AGUJERO LATERAL, UBICADO A 2 MM DE LA PUNTA DE LA AGUJA, MANGO ERGONÓMICO CODIFICADO POR COLORES SEGÚN NORMAS ISO, CRISTAL TRANSPARENTE DE POLICARBONATO QUE PERMITE LA VISUALIZACIÓN DEL LCR DURANTE LA PUNCIÓN, PAREDES DELGADAS PARA RÁPIDA SALIDA DE LCR, MANDRIL CON ACOPLE AL MANGO UNIDO CON EXACTITUD A LA AGUJA, CODIFICADO POR COLORES SEGÚN NORMAS ISO Y AGUJA INTRODUCTORIA DE 20G X 38MM.</t>
  </si>
  <si>
    <t>LOTE No. 76</t>
  </si>
  <si>
    <t xml:space="preserve">DRENES </t>
  </si>
  <si>
    <t>42311903 
42142400</t>
  </si>
  <si>
    <t>DREN DE PEN ROSSE GRANDE</t>
  </si>
  <si>
    <t>DREN DE PENROSE DE LATEX, ESTERIL, EMPAQUE INDIVIDUAL  TAMAÑO GRANDE</t>
  </si>
  <si>
    <t>DREN DE PEN ROSSE MEDIANO</t>
  </si>
  <si>
    <t>DREN DE PENROSE DE LATEX, ESTERIL, EMPAQUE INDIVIDUAL  TAMAÑO MEDIANO</t>
  </si>
  <si>
    <t>DREN DE PEN ROSSE PEQUEÑO</t>
  </si>
  <si>
    <t>DREN DE PENROSE DE LATEX, ESTERIL, EMPAQUE INDIVIDUAL  TAMAÑO PEQUEÑO</t>
  </si>
  <si>
    <t xml:space="preserve">TUBO EN T PARA CIRUGIA  GENERAL </t>
  </si>
  <si>
    <t>LOTE No. 77</t>
  </si>
  <si>
    <t xml:space="preserve">ELECTRODOS DESECHABLES PARA MONITORIZACION DE PACIENTES </t>
  </si>
  <si>
    <t>ELECTRODOS DESECHABLES ADULTO</t>
  </si>
  <si>
    <t xml:space="preserve">DE UN SOLO USO § PARA USO EN ADULTOS § QUE SE ADHIERA FÁCIL Y FIRMEMENTE A LA PIEL QUE OFREZCA BUENA CONDUCTIBILIDAD. § PREGELIZADO  ELECTRODOS DE VIDA MEDIA LARGA  ADHERIBLES QUE SIRVAN INCLUSIVE CUANDO SE ESTAN REALIZANDO MANIOBRAS DE RESUCITACIÓN.  </t>
  </si>
  <si>
    <t>ELECTRODOS DESECHABLES PEDIATRICOS</t>
  </si>
  <si>
    <t xml:space="preserve">DE UN SOLO USO § PARA USO EN NIÑOS § QUE SE ADHIERA FÁCIL Y FIRMEMENTE A LA PIEL § QUE OFREZCA BUENA CONDUCTIBILIDAD.  § PREGELIZADO ELECTRODOS DE VIDA MEDIA LARGA  ADHERIBLES QUE SIRVAN INCLUSIVE CUANDO SE ESTAN REALIZANDO MANIOBRAS DE RESUCITACIÓN.    </t>
  </si>
  <si>
    <t>LOTE No. 78</t>
  </si>
  <si>
    <t xml:space="preserve">EXTENSIONES DE ANESTESIA Y LLAVES DE TRES VIAS </t>
  </si>
  <si>
    <t>42221603
44221500
42292603
42293603</t>
  </si>
  <si>
    <t xml:space="preserve">EXTENSION DE  ANESTESIA PARA ADULTO </t>
  </si>
  <si>
    <t xml:space="preserve">EMPAQUE INDIVIDUAL, DE UN SOLO USO, ELABORADA EN POLIURETANO TRANSPARENTE ,  CON CLAMP  INTERRUPTOR DE  PASO  
CON  PROTECTOR EN LOS ADAPTADORES, ESTÉRIL,  LONGITUD ENTRE 80 Y 90 CM.
</t>
  </si>
  <si>
    <t xml:space="preserve">EXTENSION DE  ANESTESIA PARA PEDIATRIA </t>
  </si>
  <si>
    <t>LLAVES DE TRES VIAS</t>
  </si>
  <si>
    <t>EMPAQUE INDIVIDUAL, DE UN SOLO USO, CON CLAMP  INTERRUPTOR DE  PASO, ON LLAVE DE PASO DE GOTEO DE 3  INDICADORES  CON TAPAS PROTECTORAS EN LOS ACOPLES  CON SISTEMA DE SEGURIDAD  AJUSTABLE A LA EXTENSIÓN  ESTÉRIL  DE FÁCIL MANIPULACIÓN, CON PUNTA EN ROSCA PARA SEGURIDAD ANTE DESCONEXIONES.</t>
  </si>
  <si>
    <t>LOTE No. 79</t>
  </si>
  <si>
    <t>CATETERES PARA EL SERVICIO DE ANESTESIA</t>
  </si>
  <si>
    <t>42221614
42221500</t>
  </si>
  <si>
    <t>CATETER DE TRES LUMEN CON KIT DE INSERCION ADULTO 7 A 8.5 FR</t>
  </si>
  <si>
    <t>EMPAQUE INDIVIDUAL  ESTÉRIL .ELABORADO EN  POLIURETANO. RADIOPACO. CON PUNTA  FLEXIBLE DE TRES  (3) LUMEN.   DIÁMETRO  7  A 8.5 FR  LONGITUD DEL CATÉTER ENTRE 20  A  22  CM. CÁNULA  ENTRE 17 A 18 G DILATADOR DE TEJIDOS BLANDOS  GUÍA METÁLICA  CON O  SIN RECUBRIMIENTO EN NITINOL CON PUNTA  ATRAUMÁTICA  EN J   (50-60CM) L.  GUIA FLEXIBLE. NO DEFORMABLE QUE RECUPERE FORMA ORIGINAL UNA VEZ SE UTILICE.    CATETER NO COLAPSABLE</t>
  </si>
  <si>
    <t>CATETER DOBLE LUMEN CON KIT DE INSERCION ADULTO 7FR A 7,5 FR</t>
  </si>
  <si>
    <t>EMPAQUE INDIVIDUAL  ESTÉRIL .ELABORADO EN  POLIURETANO. RADIOPACO. § CON PUNTA  FLEXIBLE. DE DOS  (2) LUMEN . DIÁMETRO  7 FR A 7,5 FR  . LONGITUD DEL CATÉTER ENTRE 20  A  22  CM. . CÁNULA  ENTRE17 A 18 G .DILATADOR § GUÍA METÁLICA CON O SIN  RECUBRIMIENTO EN NITINOL CON PUNTA  ATRAUMÁTICA  EN J   (50-60CM) L.  GUIA FLEXIBLE. NO DEFORMABLE QUE RECUPERE FORMA ORIGINAL UNA VEZ SE UTILICE.    CATETER NO COLAPSABLE    GUIA FLEXIBLE. NO DEFORMABLE QUE RECUPERE FORMA ORIGINAL UNA VEZ SE UTILICE.     CATETER NO COLAPSABLE</t>
  </si>
  <si>
    <t>CATETER MONOLUMEN CON KIT DE INSERCION ADULTO  DIAMETRO 5 A 6FR</t>
  </si>
  <si>
    <t>EMPAQUE INDIVIDUAL  ESTÉRIL .ELABORADO EN  POLIURETANO. RADIOPACO. § CON PUNTA  FLEXIBLE. MONOLUMEN . DIÁMETRO 5FR A 6FR . LONGITUD DEL CATÉTER ENTRE 15  A  22  CM. . CÁNULA  ENTRE 17 A 18 G .DILATADOR §GUÍA METÁLICA CON O SIN  RECUBRIMIENTO EN  NITINOL CON PUNTA  ATRAUMÁTICA  EN J   (50-60CM) L.  GUIA FLEXIBLE. NO DEFORMABLE QUE RECUPERE FORMA ORIGINAL UNA VEZ SE UTILICE.    CATETER NO COLAPSABLE  GUIA FLEXIBLE. NO DEFORMABLE QUE RECUPERE FORMA ORIGINAL UNA VEZ SE UTILICE.     CATETER NO COLAPSABLE</t>
  </si>
  <si>
    <t>CATETER PARA LINEA ARTERIAL 20  A 24 G</t>
  </si>
  <si>
    <t xml:space="preserve">EMPAQUE INDIVIDUAL
ESTÉRIL
GUIA METÁLICA DE 10 A 30 CENTÍMETROS
CATÉTER 20 A 24 G  CON MECANISMO DE FIJACIÓN 
FUNDA PROTECTORA PARA CATÉTER Y GUIA
AGUJA  20 CON CÁMARA TRANSPARENTE PARA ARTERIOPUNCIÓN
</t>
  </si>
  <si>
    <t>42221614
42221500</t>
  </si>
  <si>
    <t>CATETER PERIDURAL ADULTO
 G17 A  G20  AGUJA 17 A 20G</t>
  </si>
  <si>
    <t>42221614
42221503</t>
  </si>
  <si>
    <t xml:space="preserve">EMPAQUE INDIVIDUAL
ESTÉRIL
GUIA METÁLICA PREMONTADA EN EL CATETER DE 10 A 30 CENTÍMETROS
CATÉTER 20 A 24 G  CON MECANISMO DE FIJACIÓN 
FUNDA PROTECTORA PARA CATÉTER Y GUIA
AGUJA  20 CON CÁMARA TRANSPARENTE PARA ARTERIOPUNCIÓN
</t>
  </si>
  <si>
    <t>LOTE No. 80</t>
  </si>
  <si>
    <t xml:space="preserve">CATETER VENOSO AVANZADO  </t>
  </si>
  <si>
    <t xml:space="preserve">SET ACCESO VENOSO CENTRAL BILUMEN 7 A 8 FR </t>
  </si>
  <si>
    <t>LOTE No. 81</t>
  </si>
  <si>
    <t>CATETERES INVASIVOS PEDIATRICOS</t>
  </si>
  <si>
    <t xml:space="preserve">CATETER MONOLUMEN DE 22 G PEDIATRICO </t>
  </si>
  <si>
    <t>EMPAQUE INDIVIDUAL  ESTÉRIL .ELABORADO EN  POLIURETANO. RADIOPACO. § CON PUNTA  FLEXIBLE. MONOLUMEN DE 22 G .DILATADOR §GUÍA METÁLICA CON O SIN  RECUBRIMIENTO  EN NITINOL  CON PUNTA  ATRAUMÁTICA  EN J   (50-60CM) L.  GUIA FLEXIBLE. NO DEFORMABLE QUE RECUPERE FORMA ORIGINAL UNA VEZ SE UTILICE.    CATETER NO COLAPSABLE  GUIA FLEXIBLE. NO DEFORMABLE QUE RECUPERE FORMA ORIGINAL UNA VEZ SE UTILICE.     CATETER NO COLAPSABLE</t>
  </si>
  <si>
    <t>CATETER SUBCLAVIO 1 VIA PED. DIAMETRO 20 A 22 G</t>
  </si>
  <si>
    <t>EMPAQUE INDIVIDUAL
ESTÉRIL
ELABORADO EN  POLIURETANO. RADIOPACO.
CON PUNTA  FLEXIBLE. DE UN (1) LUMEN 
LIBRE DE LÁTEX
DIÁMETRO  20 A 22 G
LONGITUD DEL CATÉTER ENTRE  8 A  13  CM.
DILATADOR
GUÍA METÁLICA CON O SIN  RECUBRIMIENTO  EN NITINOL CON PUNTA  ATRAUMÁTICA  EN J  L.  GUIA FLEXIBLE.  
CON  SISTEMA  DE AVANCE  ANATÓMICO.
CON CLAMPS  DE  FIJACIÓN
JERINGA  DE 3 A 5ML. PARA  TÉCNICA DE SELDINGER  TRADICIONAL.
FORMA ORIGINAL UNA VEZ SE UTILICE.                                    CATETER NO COLAPSABLE</t>
  </si>
  <si>
    <t>CATETER VENOSO CENTRAL BILUMEN PEDIATRICO  4 - 5  FR POR 5 a 8 CM. CON KIT DE INSERCION PEDIATRICO.</t>
  </si>
  <si>
    <t>EMPAQUE INDIVIDUAL, ESTERIL, RADIOPACO  CON PUNTA FLEXIBLE DE DIAMETRO DE 4.0  - 5 FR LONGITUD DEL CATETER ENTRE 5 a 8 CM LONG.  DILATADORES DE TEJIDOS BLANDOS, GUÍA METÁLICA CON O SIN  RECUBRIMIENTO  EN NITINOL  CON PUNTA  ATRAUMÁTICA  EN J  L.  GUIA FLEXIBLE. NO DEFORMABLE QUE RECUPERE FORMA ORIGINAL UNA VEZ SE UTILICE.    CATETER NO COLAPSABLECON CLAMP DE FIJACION, JERINGA,   PARA TECNICA DE SELDINGER  TRADICIONAL, GUIA FLEXIBLE, NO DEFORMABLE QUE RECUPERE FORMA ORIGINAL UNA VEZ SE UTILICE CATERTER NO COLAPSABLE.</t>
  </si>
  <si>
    <t xml:space="preserve">CATETER VENOSO CENTRAL BILUMEN PEDIATRICO  4 - 5 FR POR 12,5- 13 CM  LONG. CON KIT DE INSERCION </t>
  </si>
  <si>
    <t>EMPAQUE INDIVIDUAL, ESTERIL, RADIOPACO  CON PUNTA FLEXIBLE DE DIAMETRO DE 4.0  -5 FR LONGITUD DEL CATETER ENTRE DE 12,5- 13 CM LONG.  DILATADORES DE TEJIDOS BLANDOS,  GUÍA METÁLICA CON O SIN  RECUBRIMIENTO  EN NITINOL CON PUNTA  ATRAUMÁTICA  EN J  L.  GUIA FLEXIBLE. NO DEFORMABLE QUE RECUPERE FORMA ORIGINAL UNA VEZ SE UTILICE.    CATETER NO COLAPSABLECON CLAMP DE FIJACION, JERINGA,   PARA TECNICA DE SELDINGER  TRADICIONAL, GUIA FLEXIBLE, NO DEFORMABLE QUE RECUPERE FORMA ORIGINAL UNA VEZ SE UTILICE CATERTER NO COLAPSABLE.</t>
  </si>
  <si>
    <t>CATETER VENOSO CENTRAL TRILUMEN  PEDIATRICO 4.5  A 5.5 FR POR 8  - 12,5 CM. CON KIT DE INSERCION PEDIATRICO.</t>
  </si>
  <si>
    <t> EMPAQUE INDIVIDUAL, ESTERIL, RADIOPACO  CON PUNTA FLEXIBLE DE DIAMETRO DE 4,5 A 5.5 FR LONGITUD DEL CATETER ENTRE 8 -12 ,5 CM LONG. DILATADORES DE TEJIDOS BLANDOS,  GUÍA METÁLICA RECUBIERTA EN NITINOL CON PUNTA  ATRAUMÁTICA  EN J  L.  GUIA FLEXIBLE. NO DEFORMABLE QUE RECUPERE FORMA ORIGINAL UNA VEZ SE UTILICE.    CATETER NO COLAPSABLECON CLAMP DE FIJACION, JERINGA,   PARA TECNICA DE SELDINGER  TRADICIONAL, GUIA FLEXIBLE, NO DEFORMABLE QUE RECUPERE FORMA ORIGINAL UNA VEZ SE UTILICE CATERTER NO COLAPSABLE.</t>
  </si>
  <si>
    <t>CATETER VENOSO CENTRAL TRILUMEN PEDIATRICO  DE 4,5  A 5.5 FR POR 12,5- 13 CM CON KIT DE INSERCION PEDIATRICO</t>
  </si>
  <si>
    <t>EMPAQUE INDIVIDUAL, ESTERIL, RADIOPACO  CON PUNTA FLEXIBLE DE DIAMETRO DE 4,5 A 5.5 FR LONGITUD DEL CATETER ENTRE 12,5-13MM CM LONG.  GUÍA METÁLICA CON O SIN  RECUBRIMIENTO  EN NITINOL  CON PUNTA  ATRAUMÁTICA  EN J  L.  GUIA FLEXIBLE. DILATADORES DE TEJIDOS BLANDOS,  CON CLAMP DE FIJACION, JERINGA.  PARA TECNICA DE SELDINGER  TRADICIONAL, GUIA FLEXIBLE, NO DEFORMABLE QUE RECUPERE FORMA ORIGINAL UNA VEZ SE UTILICE CATERTER NO COLAPSABLE.</t>
  </si>
  <si>
    <t>LOTE No. 82</t>
  </si>
  <si>
    <t xml:space="preserve">FUNDAS DE COMPRESION Y MEDIAS ANTIEMBOLICAS </t>
  </si>
  <si>
    <t>FUNDA DESECHABLE DE COMPRESIÓN HASTA EL MUSLO  TALLA M</t>
  </si>
  <si>
    <t xml:space="preserve">FUNDA DESECHABLE DE COMPRESIÓN HASTA EL MUSLO  TALLA M
FUNDA DESECHABLE PARA MUSLO TALLA M LONGITUD 64 cm, ANCHO 75 cm CIRCUNFERENCIA 69 cm. CON 3 CAMARAS DE INFLADO SEPARADAS. MATERIAL NO TEJIDO 
FUNDA DESECHABLE DE COMPRESIÓN HASTA EL MUSLO  TALLA M LONGITUD 60 A 64  cm  , ANCHO 70 cm CIRCUNFERENCIA (71.1 cm) CON 3 CÁMARAS SEPARADAS QUE REALIZAN COMPRESION EN GRADIENTE : CÁMARA DISTAL: 45mmHg, CÁMARA MEDIA: 40mmHg, CÁMARA PROXIMAL :30 mmHg </t>
  </si>
  <si>
    <t>FUNDA DESECHABLE DE COMPRESIÓN HASTA EL MUSLO  TALLA S</t>
  </si>
  <si>
    <t>FUNDA DESECHABLE PARA MUSLO TALLA S.LONGITUD 55 cm, ANCHO 60 cm CIRCUNFERENCIA 54 cm. CON 3 CAMARAS DE INFLADO SEPARADAS. MATERIAL NO TEJIDO 
FUNDA DESECHABLE DE COMPRESIÓN HASTA EL MUSLO  TALLA S LONGITUD  56 cm , ANCHO  59 cm CIRCUNFERENCIA 55.9 cm CON 3 CÁMARAS SEPARADAS QUE REALIZAN COMPRESION EN GRADIENTE : CÁMARA DISTAL: 45mmHg, CÁMARA MEDIA: 40mmHg, CÁMARA PROXIMAL :30 mmHg</t>
  </si>
  <si>
    <t>FUNDA DESECHABLE DE COMPRESIÓN HASTA EL MUSLO  TALLA L</t>
  </si>
  <si>
    <t>FUNDA DESECHABLE PARA MUSLO TALLA L, .LONGITUD 67 cm, ANCHO 93 cm CIRCUNFERENCIA 87 cm. CON 3 CAMARAS DE INFLADO SEPARADAS.  MATERIAL NO TEJIDO
FUNDA DESECHABLE DE COMPRESIÓN HASTA EL MUSLO  TALLA L LONGITUD 56 cm  , ANCHO 95 cm CIRCUNFERENCIA (91.4 cm) CON 3 CÁMARAS SEPARADAS QUE REALIZAN COMPRESION EN GRADIENTE : CÁMARA DISTAL: 45mmHg, CÁMARA MEDIA: 40mmHg, CÁMARA PROXIMAL :30 mmHg</t>
  </si>
  <si>
    <t>FUNDA DESECHABLE DE COMPRESIÓN HASTA LA RODILLA TALLA M</t>
  </si>
  <si>
    <t>FUNDA DESECHABLE DE COMPRESIÓN HASTA LA RODILLA TALLA M
FUNDA DESECHABLE PARA MUSLO TALLA M, .LONGITUD 36 cm, ANCHO 62 cm CIRCUNFERENCIA 55 cm. CON 3 CAMARAS DE INFLADO SEPARADAS.  MATERIAL NO TEJIDO, LIBRE DE LATEX, PVC, FTALATOS 
FUNDA DESECHABLE DE COMPRESIÓN HASTA LA RODILLA TALLA M LONGITUD 33cm   , ANCHO 60 cm CIRCUNFERENCIA (53,3 cm) CON 3 CÁMARAS SEPARADAS QUE REALIZAN COMPRESION EN GRADIENTE : CÁMARA DISTAL: 45mmHg, CÁMARA MEDIA: 40mmHg, CÁMARA PROXIMAL :30 mmHg</t>
  </si>
  <si>
    <t>FUNDA DESECHABLE DE COMPRESIÓN HASTA LA RODILLA TALLA S</t>
  </si>
  <si>
    <t xml:space="preserve">FUNDA DESECHABLE PARA MUSLO TALLA S, .LONGITUD 31 cm, ANCHO 50 cm CIRCUNFERENCIA 45 cm. CON 3 CAMARAS DE INFLADO SEPARADAS.  MATERIAL NO TEJIDO, LIBRE DE LATEX, PVC, FTALATOS </t>
  </si>
  <si>
    <t>FUNDA DESECHABLE DE COMPRESIÓN HASTA LA RODILLA TALLA L</t>
  </si>
  <si>
    <t>FUNDA DESECHABLE PARA MUSLO TALLA L, .LONGITUD 38 cm, ANCHO 77 cm CIRCUNFERENCIA 70 cm. CON 3 CAMARAS DE INFLADO SEPARADAS.  MATERIAL NO TEJIDO, LIBRE DE LATEX, PVC, FTALATOS 
FUNDA DESECHABLE DE COMPRESIÓN HASTA LA RODILLA TALLA L LONGITUD 33 cm  , ANCHO CIRCUNFERENCIA (66.0 cm) CON 3 CÁMARAS SEPARADAS QUE REALIZAN COMPRESION EN GRADIENTE : CÁMARA DISTAL: 45mmHg, CÁMARA MEDIA: 40mmHg, CÁMARA PROXIMAL :30 mmHg</t>
  </si>
  <si>
    <t>FUNDA DESECHABLE DE COMPRESIÓN HASTA LA RODILLA TALLA XL</t>
  </si>
  <si>
    <t>FUNDA DESECHABLE PARA MUSLO TALLA L, .LONGITUD 38 cm, ANCHO 77 cm CIRCUNFERENCIA 70 cm. CON 3 CAMARAS DE INFLADO SEPARADAS.  MATERIAL NO TEJIDO, LIBRE DE LATEX, PVC, FTALATOS 
FUNDA DESECHABLE DE COMPRESIÓN HASTA LA RODILLA TALLA XL LONGITUD  33 cm , ANCHO 85 cm CIRCUNFERENCIA (81.2 cm) CON 3 CÁMARAS SEPARADAS QUE REALIZAN COMPRESION EN GRADIENTE : CÁMARA DISTAL: 45mmHg, CÁMARA MEDIA: 40mmHg, CÁMARA PROXIMAL :30 mmHg</t>
  </si>
  <si>
    <t xml:space="preserve">FUNDA TIPO BOTA TALLA UNICA </t>
  </si>
  <si>
    <t xml:space="preserve">FUNDA DESECHABLE TIPO BOTA TALLA UNICA, LONGITUD 71 cm, ANCHO 64 cm, CIRCUNFERENCIA 56 cm.   MATERIAL NO TEJIDO, LIBRE DE LATEX, PVC, FTALATOS 
45 mm. Hg / 40 mm Hg / 30 mm
</t>
  </si>
  <si>
    <t>FUNDA PLANTAR TALLA  L</t>
  </si>
  <si>
    <t xml:space="preserve">FUNDA DESECHABLE PARA EL PIE TALLA L, LONGITUD 25 cm, ANCHO 44 cm, CIRCUNFERENCIA 39 cm.   MATERIAL VINILO SUAVE Y ALGODON, LIBRE DE LATEX. 1 CÁMARA  con gradiente de compresión de 130mm Hg.
</t>
  </si>
  <si>
    <t>FUNDA PLANTAR TALLA M</t>
  </si>
  <si>
    <t>FUNDA DESECHABLE PARA EL PIE TALLA M, LONGITUD 22 cm, ANCHO 41 cm, CIRCUNFERENCIA 33 cm.   MATERIAL VINILO SUAVE Y ALGODON, LIBRE DE LATEX. 1 CÁMARA  con gradiente de compresión de 130mm Hg.</t>
  </si>
  <si>
    <t>MEDIAS ANTIEMBOLICAS HASTA EL MUSLO TALLA S</t>
  </si>
  <si>
    <t>MEDIAS ANTIEMBOLICAS HASTA EL MUSLO TALLA M</t>
  </si>
  <si>
    <t>MEDIAS ANTIEMBOLICAS HASTA EL MUSLO TALLA L</t>
  </si>
  <si>
    <t>MEDIAS ANTIEMBOLICAS HASTA EL MUSLO TALLA XL</t>
  </si>
  <si>
    <t>MEDIAS ANTIEMBOLICAS HASTA EL MUSLO TALLA XXL</t>
  </si>
  <si>
    <t xml:space="preserve">MEDIA ANTIEMBÓLICA HASTA EL MUSLO TALLA XXL, LONGITUD 73,6-83,82 CM, CIRCUNFERENCIA MUSLO 81,3 - 91,4 CM CIRCUNFERENCIA PANTORRILLA 54,6-66 CM
 PATRÓN DE PRESIÓN GRADUADA CLÍNICAMENTE PROBADO:
· 18 MMHG EN EL TOBILLO
· 14 MMHG EN LA PANTORRILLA
· 8 MMHG EN EL HUECO POPLÍTEA
· 10 MMHG EN LA PARTE INFERIOR DEL        MUSLO
· 8 MMHG EN LA PARTE SUPERIOR DEL MUSLO
TALÓN DEMARCADO
ELABORADAS EN NYLON Y SPANDEX , LIBRES DE LÁTEX.
</t>
  </si>
  <si>
    <t>MEDIAS ANTIEMBOLICAS HASTA LA RODILLA TALLA S</t>
  </si>
  <si>
    <t>MEDIAS ANTIEMBOLICAS HASTA LA RODILLA TALLA M</t>
  </si>
  <si>
    <t>MEDIAS ANTIEMBOLICAS HASTA LA RODILLA TALLA L</t>
  </si>
  <si>
    <t>MEDIAS ANTIEMBOLICAS HASTA LA RODILLA TALLA XL</t>
  </si>
  <si>
    <t>MEDIAS ANTIEMBOLICAS HASTA LA RODILLA TALLA XXL</t>
  </si>
  <si>
    <t>MEDIAS ANTIEMBOLICAS HASTA LA RODILLA TALLA XXXL</t>
  </si>
  <si>
    <t>LOTE No. 83</t>
  </si>
  <si>
    <t>MANTAS TERMICAS</t>
  </si>
  <si>
    <t xml:space="preserve">MANTAS TÉRMICAS  PEDIATRICA SOBRE PACIENTE </t>
  </si>
  <si>
    <t xml:space="preserve">EMPAQUE INDIVIDUAL
MANTA PEDIÁTRICA SOBRE PACIENTE CUERPO COMPLETO CON CANALES PARA CIRCULACIÓN DE AIRE
CONDICIÓN BIOLÓGICA: ASÉPTICA
MATERIALES: TELA NO TEJIDA DE POLIPROPILENO, LIBRE DE LÁTEX. ANTIALÉRGICO. RADIOLUCIDO.
DISEÑO: PATRÓN DE MICRO PERFORACIONES EN LA ZONA DE CONTACTO CON EL PACIENTE. ÁREA DE LOS PIES SIN FLUJO DE AIRE. BOQUILLA CON REFORZAMIENTO PARA ANCLAJE DE MÁQUINA DE CALENTAMIENTO
DIMENSIONES: 152 X 91 CMS
CERTIFICACIONES: PRODUCTO CON APROBACIÓN DE FDA, CERTIFICACIÓN DE LA UNIÓN EUROPEA (CE). FABRICANTE CERTIFICADO CON ISO 13485.
COMPATIBILIDAD CON EQUIPOS DE CALENTAMIENTO DE NUESTRA INSTITUCIÓN O QUE OFREZCAN APOYO TECNOLÓGICO DE ACUERDO CON LAS NECESIDADES DE SALAS DE CIRUGÍA Y CUYOS EQUIPOS CUENTEN CON FILTRO MERV-14 CAPAZ DE REMOVER PARTICULAS CON TAMAÑO IGUAL O SUPERIOR A 0,3 MICRAS, PESO INFERIOR A 5KG, NIVEL DE RUIDO INFERIOR A 50dBA, NIVELES DE TEMPERATURA GRADUABLES ENTRE : AMBIENTE, 32C, 38C Y 43C, SELECCIONABLES SIN NECESIDAD DE AUMENTO GRADUAL.
</t>
  </si>
  <si>
    <t xml:space="preserve">MANTAS TÉRMICAS ADULTO SOBRE PACIENTE </t>
  </si>
  <si>
    <t>EMPAQUE INDIVIDUAL
MANTA SOBRE PACIENTE ADULTO CUERPO COMPLETO CON CANALES PARA CIRCULACIÓN  DE AIRE
CONDICIÓN BIOLÓGICA: ASÉPTICA
MATERIALES: TELA NO TEJIDA DE POLIPROPILENO, LIBRE DE LÁTEX. ANTIALÉRGICO. RADIOLÚCIDO.
DISEÑO: PATRÓN DE MICRO PERFORACIONES EN LA ZONA DE CONTACTO CON EL PACIENTE, ÁREA DE LOS PIES SIN FLUJO DE AIRE. BOQUILLA CON REFORZAMIENTO PARA ANCLAJE DE MÁQUINA DE CALENTAMIENTO. CON ALERONES A LA ALTURA DE LOS HOMBROS PARA FIJACIÓN.
DIMENSIONES: 213 X 91 CMS
CERTIFICACIONES: PRODUCTO CON APROBACIÓN DE FDA, CERTIFICACIÓN DE LA UNIÓN EUROPEA (CE). FABRICANTE CERTIFICADO CON ISO 13485.
COMPATIBILIDAD CON EQUIPOS DE CALENTAMIENTO DE NUESTRA INSTITUCIÓN O QUE OFREZCAN APOYO TECNOLÓGICO DE ACUERDO CON LAS NECESIDADES DE SALAS DE CIRUGÍA Y CUYOS EQUIPOS CUENTEN CON FILTRO MERV-14 CAPAZ DE REMOVER PARTICULAS CON TAMAÑO IGUAL O SUPERIOR A 0,3 MICRAS, PESO INFERIOR A 5KG, NIVEL DE RUIDO INFERIOR A 50dBA, NIVELES DE TEMPERATURA GRADUABLES ENTRE : AMBIENTE, 32C, 38C Y 43C, SELECCIONABLES SIN NECESIDAD DE AUMENTO GRADUAL.</t>
  </si>
  <si>
    <t xml:space="preserve">MANTAS TEÉRMICAS NEONATAL POR DEBAJO  DE  PACIENTE </t>
  </si>
  <si>
    <t>MANTA DE CALENTAMIENTO PARA USO DEBAJO DE PACIENTE TAMAÑO NEONATAL  
CONDICIÓN BIOLÓGICA: ASÉPTICA
MATERIALES: DOBLE CAPA DE POLIPROPILENO Y POLIETILENO NO TEJIDO. LIBRE DE LÁTEX. ANTIALÉRGICO. RADIOLUCIDO. CON 2 CUBIERTAS TRANSPARENTES EXTRAS EN POLÍMERO.  
DISEÑO: PATRÓN DE CANALES INTERNOS. MICRO PERFORACIONES EN LA ZONA DE CONTACTO CON EL PACIENTE. ORIFICIOS DE DRENAJE DE FLUIDOS. 2 BOQUILLAS PRESELLADAS QUE CUENTEN CON REFORZAMIENTO PARA ANCLAJE DE MÁQUINA DE CALENTAMIENTO. TANTO LA MANTA COMO LAS CUBIERTAS TRANSPARENTES DEBEN CONTAR CON SISTEMA DE FIJACIÓN.
DIMENSIONES: 91X84CM
CERTIFICACIONES: PRODUCTO CON APROBACIÓN DE FDA, CERTIFICACIÓN DE LA UNIÓN EUROPEA (CE). FABRICANTE CERTIFICADO CON ISO 13485.
COMPATIBILIDAD CON EQUIPOS DE CALENTAMIENTO DE NUESTRA INSTITUCIÓN O QUE OFREZCAN APOYO TECNOLÓGICO DE ACUERDO CON LAS NECESIDADES DE SALAS DE CIRUGÍA Y CUYOS EQUIPOS CUENTEN CON FILTRO MERV-14 CAPAZ DE REMOVER PARTICULAS CON TAMAÑO IGUAL O SUPERIOR A 0,3 MICRAS, PESO INFERIOR A 5KG, NIVEL DE RUIDO INFERIOR A 50dBA, NIVELES DE TEMPERATURA GRADUABLES ENTRE : AMBIENTE, 32C, 38C Y 43C, SELECCIONABLES SIN NECESIDAD DE AUMENTO GRADUAL.</t>
  </si>
  <si>
    <t xml:space="preserve">MANTAS TERMICAS  PEDIATRICA POR DEBAJO PACIENTE </t>
  </si>
  <si>
    <t>MANTA DE CALENTAMIENTO PARA USO DEBAJO DE PACIENTE TAMAÑO PEDIÁTRICO 
CONDICIÓN BIOLÓGICA: ASÉPTICA
MATERIALES: DOBLE CAPA DE POLIPROPILENO Y POLIETILENO NO TEJIDO. LIBRE DE LÁTEX. ANTIALÉRGICO. RADIOLUCIDO. CON CUBIERTAS TRANSPARENTES EXTRAS EN POLÍMERO.  
DISEÑO: PATRÓN DE CANALES INTERNOS. MICRO PERFORACIONES EN LA ZONA DE CONTACTO CON EL PACIENTE. ORIFICIOS DE DRENAJE DE FLUIDOS.ÁREA DE LOS PIES SIN FLUJO DE AIRE.  CON 2 BOQUILLAS PRESELLADAS QUE CUENTEN CON REFORZAMIENTO PARA ANCLAJE DE MÁQUINA DE CALENTAMIENTO. TANTO LA MANTA COMO LAS CUBIERTAS TRANSPARENTES DEBEN CONTAR CON SISTEMA DE FIJACIÓN.
DIMENSIONES: 152X81CM
CERTIFICACIONES: PRODUCTO CON APROBACIÓN DE FDA, CERTIFICACIÓN DE LA UNIÓN EUROPEA (CE). FABRICANTE CERTIFICADO CON ISO 13485.
COMPATIBILIDAD CON EQUIPOS DE CALENTAMIENTO DE NUESTRA INSTITUCIÓN O QUE OFREZCAN APOYO TECNOLÓGICO DE ACUERDO CON LAS NECESIDADES DE SALAS DE CIRUGÍA Y CUYOS EQUIPOS CUENTEN CON FILTRO MERV-14 CAPAZ DE REMOVER PARTICULAS CON TAMAÑO IGUAL O SUPERIOR A 0,3 MICRAS, PESO INFERIOR A 5KG, NIVEL DE RUIDO INFERIOR A 50dBA, NIVELES DE TEMPERATURA GRADUABLES ENTRE : AMBIENTE, 32C, 38C Y 43C, SELECCIONABLES SIN NECESIDAD DE AUMENTO GRADUAL.</t>
  </si>
  <si>
    <t xml:space="preserve">MANTAS TERMICAS ACCESO COMPLETO ADULTO POR DEBAJO PACIENTE </t>
  </si>
  <si>
    <t>MANTA DE CALENTAMIENTO PARA USO BAJO PACIENTE TAMAÑO ADULTO ACCESO COMPLETO 
CONDICIÓN BIOLÓGICA: ASÉPTICA
MATERIALES: DOBLE CAPA DE POLIPROPILENO Y POLIETILENO NO TEJIDO, LIBRE DE LÁTEX. ANTIALÉRGICO, RADIOLUCIDO. CON 1 CUBIERTA TRANSPARENTE EXTRA EN POLÍMERO.  
DISEÑO: PATRÓN DE CANALES INTERNOS. MICRO PERFORACIONES EN LA ZONA DE CONTACTO CON EL PACIENTE, ORIFICIOS DE DRENAJE DE FLUIDOS, 1 CUBIERTA TRANSPARENTE PARA  COLOCAR SOBRE EL PACIENTE, 2 BOQUILLAS PRESELLADAS QUE CUENTEN CON REFORZAMIENTO PARA ANCLAJE DE MÁQUINA DE CALENTAMIENTO, TANTO LA MANTA COMO LAS CUBIERTAS TRANSPARENTES DEBEN CONTAR CON SISTEMA DE FIJACIÓN CONSITENTE EN ADHESIVOS. DEBE PERMITIR UBICAR AL PACIENTE EN POSICION SUPINA, LATERAL O PRONA, CON O SIN BRAZOS EXTENDIDOS DE ACUERDO A LA NECESIDAD DEL PROCEDIMIENTO, PARA ESTO DEBE CONTAR CON: ÁREA CEFÁLICA DESPRENDIBLE EN CASO DE SER NECESARIO, COLUMNAS LATERALES DESPRENDIBLES EN CASO DE SER NECESARIO Y ÁREA DE LOS PIES SIN FLUJO DE AIRE. 
MEDIDAS 221 CM X 91 CM
CERTIFICACIONES: PRODUCTO CON APROBACIÓN DE FDA, CERTIFICACIÓN DE LA UNIÓN EUROPEA (CE). FABRICANTE CERTIFICADO CON ISO 13485.
COMPATIBILIDAD CON EQUIPOS DE CALENTAMIENTO DE NUESTRA INSTITUCIÓN O QUE OFREZCAN APOYO TECNOLÓGICO DE ACUERDO CON LAS NECESIDADES DE SALAS DE CIRUGÍA Y CUYOS EQUIPOS CUENTEN CON FILTRO MERV-14 CAPAZ DE REMOVER PARTICULAS CON TAMAÑO IGUAL O SUPERIOR A 0,3 MICRAS, PESO INFERIOR A 5KG, NIVEL DE RUIDO INFERIOR A 50dBA, NIVELES DE TEMPERATURA GRADUABLES ENTRE : AMBIENTE, 32C, 38C Y 43C, SELECCIONABLES SIN NECESIDAD DE AUMENTO GRADUAL.</t>
  </si>
  <si>
    <t xml:space="preserve">MANTAS TÉRMICAS ADULTO PARTE SUPERIOR - MULTIPOSICION SOBRE PACIENTE </t>
  </si>
  <si>
    <t>MANTA DE CALENTAMIENTO PARA USO SOBRE PACIENTE TAMAÑO ADULTO PARTE SUPERIOR O MULTIPOSICIÓN
CONDICIÓN BIOLÓGICA: ASÉPTICA
MATERIALES: TELA NO TEJIDA DE POLIPROPILENO Y POLIETILENO. LIBRE DE LÁTEX, ANTIALÉRGICO. ANTIESTÁTICA. RADIOLUCIDO. CON 1 CUBIERTA TRANSPARENTE EN POLÍMERO.
DISEÑO: PATRÓN DE CANALES CON MICRO PERFORACIONES EN LA ZONA DE CONTACTO CON EL PACIENTE. DEBE PERMITIR UBICAR AL PACIENTE EN POSICION SUPINA, LATERAL O PRONA, CON O SIN BRAZOS EXTENDIDOS DE ACUERDO A LA NECESIDAD DEL PROCEDIMIENTO Y DEBE PODER ACOMODAR SU FORMA PARA CUBRIR DISTINTAS AREAS DEL CUERPO DEL PACIENTE SIN QUE ESTO AFECTE EL FLUJO DEL AIRE FORZADO. CON SISTEMA DE FIJACIÓN QUE CUENTE CON ADHESIVOS Y TIRANTAS. CON 2 BOQUILLAS CON REFORZAMIENTO PARA ANCLAJE DE MÁQUINA DE CALENTAMIENTO, CON 1 CUBIERTA TRANSPARENTE PARA CUBRIR EL ROSTRO DEL PACIENTE.
DIMENSIONES: 198 X 61 CM, CUBIERTA TRANSPARENTE DE 61X61 CMS.
CERTIFICACIONES: PRODUCTO CON APROBACIÓN DE FDA, CERTIFICACIÓN DE LA UNIÓN EUROPEA (CE). FABRICANTE CERTIFICADO CON ISO 13485.
COMPATIBILIDAD CON EQUIPOS DE CALENTAMIENTO DE NUESTRA INSTITUCIÓN O QUE OFREZCAN APOYO TECNOLÓGICO DE ACUERDO CON LAS NECESIDADES DE SALAS DE CIRUGÍA Y CUYOS EQUIPOS CUENTEN CON FILTRO MERV-14 CAPAZ DE REMOVER PARTICULAS CON TAMAÑO IGUAL O SUPERIOR A 0,3 MICRAS, PESO INFERIOR A 5KG, NIVEL DE RUIDO INFERIOR A 50dBA, NIVELES DE TEMPERATURA GRADUABLES ENTRE : AMBIENTE, 32C, 38C Y 43C, SELECCIONABLES SIN NECESIDAD DE AUMENTO GRADUAL.</t>
  </si>
  <si>
    <t xml:space="preserve">MANTAS TÉRMICAS ADULTO PARTE INFERIOR  SOBRE PACIENTE </t>
  </si>
  <si>
    <t>EMPAQUE INDIVIDUAL
MANTA SOBRE PACIENTE ADULTO HEMICUERPO INFERIOR CON CANALES PARA CIRCULACIÓN  DE AIRE
CONDICIÓN BIOLÓGICA: ASÉPTICA
MATERIALES: TELA NO TEJIDA DE POLIPROPILENO, LIBRE DE LÁTEX. ANTIALÉRGICO, RADIOLUCIDO.
DISEÑO: PATRÓN DE MICRO PERFORACIONES EN LA ZONA DE CONTACTO CON EL PACIENTE. ÁREA DE LOS PIES SIN FLUJO DE AIRE. CON SISTEMA DE FIJACIÓN. BOQUILLA CON REFORZAMIENTO PARA ANCLAJE DE MÁQUINA DE CALENTAMIENTO.
DIMENSIONES: 152 X 91 CMS
CERTIFICACIONES: PRODUCTO CON APROBACIÓN DE FDA, CERTIFICACIÓN DE LA UNIÓN EUROPEA (CE). FABRICANTE CERTIFICADO CON ISO 13485.
COMPATIBILIDAD CON EQUIPOS DE CALENTAMIENTO DE NUESTRA INSTITUCIÓN O QUE OFREZCAN APOYO TECNOLÓGICO DE ACUERDO CON LAS NECESIDADES DE SALAS DE CIRUGÍA Y CUYOS EQUIPOS CUENTEN CON FILTRO MERV-14 CAPAZ DE REMOVER PARTICULAS CON TAMAÑO IGUAL O SUPERIOR A 0,3 MICRAS, PESO INFERIOR A 5KG, NIVEL DE RUIDO INFERIOR A 50dBA, NIVELES DE TEMPERATURA GRADUABLES ENTRE : AMBIENTE, 32C, 38C Y 43C, SELECCIONABLES SIN NECESIDAD DE AUMENTO GRADUAL.</t>
  </si>
  <si>
    <t>BATA TÉRMICA SOBRE PACIENTE ADULTO</t>
  </si>
  <si>
    <t>EMPAQUE INDIVIDUAL
BATA SOBRE PACIENTE ADULTO CON COMPARTIMENTOS INDIVIDUALES PARA CIRCULACIÓN DE AIRE QUE PERMITA CALENTAR AL PACIENTE DURANTE TODO EL PERIOPERATORIO
CONDICIÓN BIOLÓGICA: ASÉPTICA
MATERIALES: TELA NO TEJIDA DE POLIPROPILENO, LIBRE DE LÁTEX. ANTIALÉRGICA. RADIOLUCIDA. CON 1 CUBIERTA TRANSPARENTES EXTRA EN POLÍMERO.
DISEÑO: COMPARTIMENTOS INDEPENDIENTES CON PATRÓN DE MICRO PERFORACIONES EN LA ZONA INTERNA ANTERIOR QUE CONTACTA CON EL PACIENTE. LOS COMPARTIMENTOS PERMITEN QUE EN EL INTRAOPERATORIO SE ADAPTE LA BATA DE ACUERDO A LA NECESIDAD DEL PROCEDIMIENTO PARA CUBRIR HEMICUERPO SUPERIOR O HEMICUERPO INFERIOR GRACIAS A UN SISTEMA DE FIJACIÓN CONSISTENTE EN TIRANTAS Y/O ADHESIVOS. CON 1 CUBIERTA TRANSPARENTE PARA CUBRIR LA CABEZA DEL PACIENTE. CON 3 BOQUILLAS CON REFORZAMIENTO PARA ANCLAJE DE MÁQUINA DE CALENTAMIENTO.
DIMENSIONES: 129X162 CMS
CERTIFICACIONES: FABRICANTE CERTIFICADO CON ISO 13485.
COMPATIBILIDAD CON EQUIPOS DE CALENTAMIENTO DE NUESTRA INSTITUCIÓN O QUE OFREZCAN APOYO TECNOLÓGICO DE ACUERDO CON LAS NECESIDADES DE SALAS DE CIRUGÍA Y CUYOS EQUIPOS PARA INTRAOPERATORIO CUENTEN CON FILTRO MERV-14 CAPAZ DE REMOVER PARTICULAS CON TAMAÑO IGUAL O SUPERIOR A 0,3 MICRAS, PESO INFERIOR A 5KG, NIVEL DE RUIDO INFERIOR A 50dBA, NIVELES DE TEMPERATURA GRADUABLES ENTRE : AMBIENTE, 32C, 38C Y 43C, SELECCIONABLES SIN NECESIDAD DE AUMENTO GRADUAL.</t>
  </si>
  <si>
    <t>JUEGO DESECHABLE DE CALENTAMIENTO DE FLUIDOS Y SANGRE</t>
  </si>
  <si>
    <t>JUEGO DESECHABLE DE CALENTAMIENTO DE FLUIDOS Y SANGRE 
MATERIAL: POLIPROPILENO, PVC, LIBRE DE  DEHP.
DISEÑO: EL JUEGO DESECHABLE SOPORTA DISTINTAS VELOCIDADES DE FLUJO DE LIQUIDOS/HEMOCOMPONENTES, DESDE MANTENER VENA ABIERTA HASTA 150ML/MIN. EL JUEGO DESECHABLE SOPORTA PERSIONES DEL INFUSOR DE HASTA 300 MMHG.  CON LONGITUD DE LA LINEA AL PACIENTE INFERIOR A 80 CMS Y VOLUMEN DE PURGA INFERIOR A 40ML. ACORDE A LAS GUIAS PARA CALENTAMIENTO DE SANGRE DE LA ASOCIACION AMERICANA DE BANCOS DE SANRE (AABB).
COMPATIBLE CON EQUIPOS DE CALENTAMIENTO DE LIQUIDOS QUE DISPERSEN EL CALOR MEDIANTE DE FORMA HOMOGENEA MEDIANTE PLACAS DE ALUMINIO. 
COMPATIBILIDAD CON EQUIPOS DE CALENTAMIENTO DE NUESTRA INSTITUCIÓN O QUE OFREZCAN APOYO TECNOLÓGICO DE ACUERDO CON LAS NECESIDADES DE SALAS DE CIRUGÍA</t>
  </si>
  <si>
    <t>LOTE No. 84</t>
  </si>
  <si>
    <t>MASCARAS FACIALES Y LARINGEAS</t>
  </si>
  <si>
    <t>MASCARA FACIAL PARA ANESTESIA PEDIATRICA DESECHABLE</t>
  </si>
  <si>
    <t>MASCARA FACIAL PARA ANESTESIA ADULTO DESECHABLE</t>
  </si>
  <si>
    <t>MASCARA LARINGEA Nro 1</t>
  </si>
  <si>
    <t>MASCARA LARINGEA   1.5</t>
  </si>
  <si>
    <t xml:space="preserve">MASCARA LARINGEA   2 </t>
  </si>
  <si>
    <t>MASCARA LARINGEA  2.5</t>
  </si>
  <si>
    <t>MASCARA LARINGEA   3</t>
  </si>
  <si>
    <t>MASCARA LARINGEA   4</t>
  </si>
  <si>
    <t>MASCARA LARINGEA   5</t>
  </si>
  <si>
    <t xml:space="preserve">MASCARA LARINGEA Nro 1 DESECHABLE </t>
  </si>
  <si>
    <t xml:space="preserve">MASCARA LARINGEA   1.5 DESECHABLE </t>
  </si>
  <si>
    <t xml:space="preserve">MASCARA LARINGEA   2 DESECHABLE </t>
  </si>
  <si>
    <t xml:space="preserve">MASCARA LARINGEA  2.5 DESECHABLE </t>
  </si>
  <si>
    <t xml:space="preserve">MASCARA LARINGEA   3 DESECHABLE </t>
  </si>
  <si>
    <t xml:space="preserve">MASCARA LARINGEA   4  DESECHABLE </t>
  </si>
  <si>
    <t xml:space="preserve">MASCARA LARINGEA   5  DESECHABLE </t>
  </si>
  <si>
    <t>LOTE No. 85</t>
  </si>
  <si>
    <t>CÁNULAS DE GUEDELL Y TUBOS ENDOTRAQUEALES PARA EL SERVICIO DE ANESTESIA</t>
  </si>
  <si>
    <t xml:space="preserve">CANULA DE GUEDELL No. 0 </t>
  </si>
  <si>
    <t xml:space="preserve">EMPAQUE INDIVIDUAL No. 0 INFANTE, 50MM EN PVC GRADO MEDICO ATOXICO , TRANSPARENTE SUPERFICIE LISA, ANILLO MORDEDOR PARA EVITAR OCLUSION ACCIDENTAL </t>
  </si>
  <si>
    <t xml:space="preserve">CANULA DE GUEDELL  No. 1  </t>
  </si>
  <si>
    <t xml:space="preserve">EMPAQUE INDIVIDUAL No. 1  NIÑO PEQUEÑO, 60MMEN PVC GRADO MEDICO ATOXICO , TRANSPARENTE SUPERFICIE LISA, ANILLO MORDEDOR PARA EVITAR OCLUSION ACCIDENTAL </t>
  </si>
  <si>
    <t>CANULA DE GUEDELL No. 2</t>
  </si>
  <si>
    <t xml:space="preserve">EMPAQUE INDIVIDUAL No. 2 NIÑO, 70MM EN PVC GRADO MEDICO ATOXICO , TRANSPARENTE SUPERFICIE LISA, ANILLO MORDEDOR PARA EVITAR OCLUSION ACCIDENTAL </t>
  </si>
  <si>
    <t>CANULA DE GUEDELL  No. 3</t>
  </si>
  <si>
    <t xml:space="preserve">EMPAQUE INDIVIDUAL No. 3 ADULTO PEQUEÑO 80MM, EN PVC GRADO MEDICO ATOXICO , TRANSPARENTE SUPERFICIE LISA, ANILLO MORDEDOR PARA EVITAR OCLUSION ACCIDENTAL </t>
  </si>
  <si>
    <t>CANULA DE GUEDELL No. 4</t>
  </si>
  <si>
    <t xml:space="preserve">EMPAQUE INDIVIDUAL No. 4 ADULTO MEDIANO 90MM EN PVC GRADO MEDICO ATOXICO , TRANSPARENTE SUPERFICIE LISA, ANILLO MORDEDOR PARA EVITAR OCLUSION ACCIDENTAL </t>
  </si>
  <si>
    <t>CANULA DE GUEDELL  No. 5</t>
  </si>
  <si>
    <t xml:space="preserve">EMPAQUE INDIVIDUAL No. 5 ADULTO GRANDE, 100MMEN PVC GRADO MEDICO ATOXICO , TRANSPARENTE SUPERFICIE LISA, ANILLO MORDEDOR PARA EVITAR OCLUSION ACCIDENTAL </t>
  </si>
  <si>
    <t>GUIAS DE INTUBACION DE 10 FR/3.3 MM DE DIAMETRO, FABRICADAS EN ALUMINIO CON RECUBRIMIENTO EN PVC. PARA TET4.0 A 5.0MM, PEDIATRICA</t>
  </si>
  <si>
    <t>GUIAS DE INTUBACION DE 6 FR/2.0 MM DE DIAMETRO, FABRICADAS EN ALUMINIO CON RECUBRIMIENTO EN PVC. PARA TET &lt; 3.5 MM, NEONATAL</t>
  </si>
  <si>
    <t xml:space="preserve">CÓDIGO 
NUEVO 
 </t>
  </si>
  <si>
    <t>TUBO ENDOBRONQUIAL DOBLE LUMEN IZQUIERDO CALIBRE 28 FR</t>
  </si>
  <si>
    <t>TUBO ENDOBRONQUIAL DOBLE LUMEN DERECHO  CALIBRE 28 FR</t>
  </si>
  <si>
    <t>TUBO ENDOBRONQUIAL DOBLE LUMEN DERECHO  CALIBRE 39 FR</t>
  </si>
  <si>
    <t>TUBO ENDOBRONQUIAL DOBLE LUMEN IZQUIERDO CALIBRE 39 FR</t>
  </si>
  <si>
    <t>TUBO ENDOBRONQUIAL DOBLE LUMEN DERECHO CALIBRE 37 FR</t>
  </si>
  <si>
    <t>TUBO ENDOBRONQUIAL DOBLE LUMEN IZQUIERDO CALIBRE 35 FR</t>
  </si>
  <si>
    <t>TUBO ENDOTRAQUEAL CON NEUMOTAPONADOR 8,5</t>
  </si>
  <si>
    <t>TUBO ENDOTRAQUEAL CON NEUMOTAPONADOR 3,5</t>
  </si>
  <si>
    <t>TUBO ENDOTRAQUEAL CON NEUMOTAPONADOR 3,0</t>
  </si>
  <si>
    <t xml:space="preserve">TUBO ENDOTRAQUEAL CON NEUMOTAPONADOR 4,0  </t>
  </si>
  <si>
    <t>TUBO ENDOTRAQUEAL CON NEUMOTAPONADOR 4,5</t>
  </si>
  <si>
    <t>TUBO ENDOTRAQUEAL CON NEUMOTAPONADOR 5,0</t>
  </si>
  <si>
    <t>TUBO ENDOTRAQUEAL CON NEUMOTAPONADOR 5,5</t>
  </si>
  <si>
    <t>TUBO ENDOTRAQUEAL CON NEUMOTAPONADOR 6,0</t>
  </si>
  <si>
    <t>TUBO ENDOTRAQUEAL CON NEUMOTAPONADOR 6,5</t>
  </si>
  <si>
    <t>TUBO ENDOTRAQUEAL CON NEUMOTAPONADOR 7,0</t>
  </si>
  <si>
    <t>TUBO ENDOTRAQUEAL CON NEUMOTAPONADOR 7,5</t>
  </si>
  <si>
    <t>TUBO ENDOTRAQUEAL CON NEUMOTAPONADOR 8,0</t>
  </si>
  <si>
    <t>TUBO ENDOTRAQUEAL CON REFORZAMIENTO ESPIRAL METALICO  CON NEUMOTAPONADOR 5,0</t>
  </si>
  <si>
    <t>TUBO ENDOTRAQUEAL CON REFORZAMIENTO ESPIRAL METALICO  CON NEUMOTAPONADOR 5,5</t>
  </si>
  <si>
    <t xml:space="preserve">TUBO ENDOTRAQUEAL CON REFORZAMIENTO ESPIRAL METALICO  CON NEUMOTAPONADOR 5,5 </t>
  </si>
  <si>
    <t>TUBO ENDOTRAQUEAL CON REFORZAMIENTO ESPIRAL METALICO  CON NEUMOTAPONADOR 6,0</t>
  </si>
  <si>
    <t>TUBO ENDOTRAQUEAL CON REFORZAMIENTO ESPIRAL METALICO  CON NEUMOTAPONADOR 8,0</t>
  </si>
  <si>
    <t>TUBO ENDOTRAQUEAL CON REFORZAMIENTO ESPIRAL METALICO CON NEUMOTAPONADOR 6,5</t>
  </si>
  <si>
    <t>TUBO ENDOTRAQUEAL CON REFORZAMIENTO ESPIRAL METALICO CON NEUMOTAPONADOR 7,5</t>
  </si>
  <si>
    <t>TUBO ENDOTRAQUEAL CON REFORZAMIENTO ESPIRAL METALICO CON NEUMOTAPONADOR 7,50</t>
  </si>
  <si>
    <t>TUBO ENDOTRAQUEAL CON REFORZAMIENTO ESPIRAL METALICO PARA CIRUGÍA MAXILOFACIAL CON NEUMOTAPONADOR 7,0</t>
  </si>
  <si>
    <t>TUBO ENDOTRAQUEAL DOBLE LUMEN DERECHO DE 35 FR</t>
  </si>
  <si>
    <t>TUBO ENDOTRAQUEAL DOBLE LUMEN IZQUIERDO 37 FR</t>
  </si>
  <si>
    <t>TUBO ENDOTRAQUEAL SIN NEUMOTAPONADOR 2,0</t>
  </si>
  <si>
    <t>TUBO ENDOTRAQUEAL SIN NEUMOTAPONADOR 2,5</t>
  </si>
  <si>
    <t>TUBO ENDOTRAQUEAL SIN NEUMOTAPONADOR 3,0</t>
  </si>
  <si>
    <t>TUBO ENDOTRAQUEAL SIN NEUMOTAPONADOR 3,5</t>
  </si>
  <si>
    <t>TUBO ENDOTRAQUEAL SIN NEUMOTAPONADOR 4,0</t>
  </si>
  <si>
    <t>TUBO ENDOTRAQUEAL SIN NEUMOTAPONADOR 4,5</t>
  </si>
  <si>
    <t>TUBO ENDOTRAQUEAL SIN NEUMOTAPONADOR 5,0</t>
  </si>
  <si>
    <t>LOTE No. 86</t>
  </si>
  <si>
    <t>CIRCUITOS DE VENTILACIÓN MAPLESON D</t>
  </si>
  <si>
    <t>EMPAQUE INDIVIDUAL ESTÉRIL UNA VÁLVULA REGULADORA DE ESCAPE BALÓN DE 1 LITRO EMPATE ESTÁNDAR ENTRE BALÓN Y MANGUERA CENTRAL DEL EQUIPO UNA MANGUERA DE ESCAPE PARA GASES  DE 1 A 2 METROS MANGUERA TRANSPARENTE NO ACODABLE PARA ADMINISTRACIÓN DE OXIGENO CON EMPATE UNIVERSAL PARA FLUJOMETRO Y/O MAQUINA DE ANESTESIA MANGUERA PRINCIPAL DEL CIRCUITO DEL MATERIAL NO ACODABLE CODO CON LAS SIGUIENTES CONEXIONES: -CONEXIÓN UNIVERSAL PARA TUBO ENDOTRAQUEAL O MASCARA DE ANESTESIA.  –CONEXIÓN PARA MANGUERA QUE TRAE SUPLENCIA DE OXIGENO Y  - CONEXIÓN CON MANGUERA PRINCIPAL DEL CIRCUITO. LIBRE DE LÁTEX. COMPATIBLES CON EQUIPOS DE LA INSTITUCIÓN</t>
  </si>
  <si>
    <t>LOTE No. 87</t>
  </si>
  <si>
    <t>CIRCUITOS PARA VENTILACION MECANICA Y CIRCUITOS PARA ANESTESIA ADULTO Y PEDIATRICO</t>
  </si>
  <si>
    <t>CIRCUITO PARA ANESTESIA PEDIATRICO 120 CM</t>
  </si>
  <si>
    <t>CIRCUITO CIRCULAR PEDIÁTRICO. ELABORADO  EN PVC. EMPAQUE ESTÉRIL. LIBRE DE LÁTEX.CON CERTIFICADO POR EL FABRICANTE DE TENER O NO DENTRO DE SU COMPOSICION  DEHP (DI-2- ETILHEXILFTALATO) QUE NO HAGA DAÑO AL ORGANISMO (SER HUMANO) Y CERTIFICADO DE CALIDAD QUE RESPALDE ESTE INSUMO DE UNA ENTIDAD RECONOCIDA Y COMPETENTE   LONGITUD 120CM. O MAS COMPUESTO DE: DOS MANGUERAS CORRUGADAS DEL CIRCUITO CON SUPERFICIE INTERNA LISA   Y UNA MANGUERA CORRUGADA PARA EL BALÓN CON CONEXIONES UNIVERSALES UN BALÓN DE 0.5 A 1 LITRO UN ADAPTADOR EN "Y" PARA LA UNIÓN A MANGUERAS DEL CIRCUITO UN CODO CON PUERTO PARA CAPNOGRAFIA CONEXIÓN PARA BALÓN Y MANGUERA DE EXTENSIÓN CORRUGADA PARA VENTILACIÓN CON 2 FILTROS INTERCAMBIADORES DE HUMEDAD Y CALOR Y/O  CON 2 FILTROS INTERCAMBIADORES DE HUMEDAD CON FILTRACIÓN, ELECTROSTÁTICO Y MECÁNICO.  LAS MANGUERAS CORRUGADAS DE ESTE CIRCUITO DEBEN SER  DE ALTA PRESIÓN LIBRES DE LÁTEX CON REFUERZO EN ESPIRAL QUE SEAN DIFÍCILMENTE COLAPSABLES CON EMPATES A PRUEBA DE FUGAS.   MANGUERAS  DE  CIRCUITO  Y  MANGUERA  DE  BALÓN CON  SUPERFICIE  INTERNA  LISA.</t>
  </si>
  <si>
    <t>CIRCUITOS ISOTERMICO DE ANESTESIA ADULTO 150 CM</t>
  </si>
  <si>
    <t>CIRCUITO CIRCULAR ADULTO ELABORADO  EN PVC. EMPAQUE ESTÉRIL. LIBRE DE LÁTEX. CON CERTIFICADO POR EL FABRICANTE DE TENER O NO DENTRO DE SU COMPOSICION  DEHP (DI-2- ETILHEXILFTALATO) QUE NO HAGA DAÑO AL ORGANISMO (SER HUMANO) Y CERTIFICADO DE CALIDAD QUE RESPALDE ESTE INSUMO DE UNA ENTIDAD RECONOCIDA Y COMPETENTE   LONGITUD 150CM. COMPUESTO DE: DOS MANGUERAS CORRUGADAS DEL CIRCUITO CON SUPERFICIE INTERNA LISA  Y UNA MANGUERA CORRUGADA PARA EL BALÓN CON CONEXIONES UNIVERSALESUN BALÓN DE 2 LITROS HASTA 3 LITROS UN ADAPTADOR EN "Y" PARA LA UNIÓN A  MANGUERAS DEL CIRCUITO UN CODO CON PUERTO PARA CAPNOGRAFIA UN CODO CON PUERTO PARA CAPNOGRAFIA CONEXIÓN PARA BALÓN Y MANGUERA DE EXTENSIÓN CORRUGADA PARA VENTILACIÓN. CON 2 FILTROS INTERCAMBIADORES DE HUMEDAD Y CALOR Y/O  CON 2 FILTROS INTERCAMBIADORES DE HUMEDAD CON FILTRACIÓN, ELECTROSTÁTICO Y MECÁNICO  LAS MANGUERAS CORRUGADAS DE ESTE CIRCUITO DEBEN SER  DE ALTA PRESIÓN LIBRES DE LÁTEX CON REFUERZO EN ESPIRAL QUE SEAN DIFÍCILMENTE COLAPSABLES CON EMPATES A PRUEBA DE FUGAS.. MANGUERAS  DE  CIRCUITO  Y  MANGUERA  DE  BALÓN CON  SUPERFICIE  INTERNA  LISA.</t>
  </si>
  <si>
    <t>CIRCUITO PARA VENTILACION MECANICA ADULTO</t>
  </si>
  <si>
    <t>CIRCUITO ISOTERMICO CIRCULAR ADULTO ELABORADO  EN PVC. EMPAQUE ESTÉRIL. LIBRE DE LÁTEX. CON CERTIFICADO POR EL FABRICANTE DE TENER O NO DENTRO DE SU COMPOSICION  DEHP (DI-2- ETILHEXILFTALATO) QUE NO HAGA DAÑO AL ORGANISMO (SER HUMANO) Y CERTIFICADO DE CALIDAD QUE RESPALDE ESTE INSUMO DE UNA ENTIDAD RECONOCIDA Y COMPETENTE   LONGITUD 150CM. COMPUESTO DE: DOS MANGUERAS CORRUGADAS DEL CIRCUITO CON SUPERFICIE INTERNA LISA UN ADAPTADOR EN "Y" PARA LA UNIÓN A  MANGUERAS DEL CIRCUITO UN CODO CON PUERTO PARA CAPNOGRAFIA UN CODO CON 2 FILTROS INTERCAMBIADORES DE HUMEDAD Y CALOR.  LAS MANGUERAS CORRUGADAS DE ESTE CIRCUITO DEBEN SER  DE ALTA PRESIÓN LIBRES DE LÁTEX CON REFUERZO EN ESPIRAL QUE SEAN DIFÍCILMENTE COLAPSABLES CON EMPATES A PRUEBA DE FUGAS MANGUERAS  DE  CIRCUITO  CON  SUPERFICIE  INTERNA  LISA.</t>
  </si>
  <si>
    <t>LOTE No. 88</t>
  </si>
  <si>
    <t xml:space="preserve">KIT DE TRAQUEOSTOMIA PERCUTANEA </t>
  </si>
  <si>
    <t>OTORRINO</t>
  </si>
  <si>
    <t>42271910
42271906</t>
  </si>
  <si>
    <t>KIT DE TRAQUEOSTOMIA PERCUTANEA No  8,0</t>
  </si>
  <si>
    <t xml:space="preserve">AGUJA DE PUNCIÓN CON CATÉTER DE TEFLÓN 14G, GUÍA DE NITINOL CON PUNTA EN J EN CONTENEDOR, DILATADOR CORTO DE 14FR, JERINGA, BISTURÍ, CATÉTER GUÍA CON BLOQUEO DE SEGURIDAD, DILATADOR TIPO CUERNO DE RINOCERONTE CON CUBIERTA HIDROFILIA PERMITIENDO QUE DESLICE FÁCILMENTE,MANGO REPUJADO PARA MEJOR AGARRE ERGONOMICO, CÁNULA DE TRAQUEOSTOMÍA EN POLIURETANO PREMONTADA EN DILATADOR CON PUNTA A TRAUMÁTICA, NO FENESTRADA, DOS ENDOCÁNULAS. ACCESORIOS DE CURACIÓN COMO GASAS, GEL DE LUBRICACIÓN ESTÉRIL, OBTURADOR PERFORADO, CINTA DE FIJACIÓN, ESTERIL DE FACIL MANIPULACION, TARJETA ADESIVA DE IDENTIFICACION CON DATOS  DE LA CANULA </t>
  </si>
  <si>
    <t xml:space="preserve">KIT </t>
  </si>
  <si>
    <t>KIT DE TRAQUEOSTOMIA PERCUTANEA No 7.0</t>
  </si>
  <si>
    <t xml:space="preserve">AGUJA DE PUNCIÓN CON CATÉTER DE TEFLÓN 14G, GUÍA DE NITINOL CON PUNTA EN J EN CONTENEDOR, DILATADOR CORTO DE 14FR, JERINGA, BISTURÍ, CATÉTER GUÍA CON BLOQUEO DE SEGURIDAD, DILATADOR TIPO CUERNO DE RINOCERONTE CON CUBIERTA HIDROFILIA PERMITIENDO QUE DESLICE FÁCILMENTE, ,MANGO REPUJADO PARA MEJOR AGARRE ERGONOMICO,,  CÁNULA DE TRAQUEOSTOMÍA EN POLIURETANO PREMONTADA EN DILATADOR CON PUNTA A TRAUMÁTICA, NO FENESTRADA, DOS ENDOCÁNULAS. ACCESORIOS DE CURACIÓN COMO GASAS, GEL DE LUBRICACIÓN ESTÉRIL, OBTURADOR PERFORADO, CINTA DE FIJACIÓN, ESTERIL DE FACIL MANIPULACION ARJETA ADESIVA DE IDENTIFICACION CON DATOS  DE LA CANULA </t>
  </si>
  <si>
    <t>KIT DE TRAQUEOSTOMIA PERCUTANEA FENESTRADO No  8,0</t>
  </si>
  <si>
    <t xml:space="preserve">AGUJA DE PUNCIÓN CON CATÉTER DE TEFLÓN 14G, GUÍA DE NITINOL CON PUNTA EN J EN CONTENEDOR, DILATADOR CORTO DE 14FR, JERINGA, BISTURÍ, CATÉTER GUÍA CON BLOQUEO DE SEGURIDAD, DILATADOR TIPO CUERNO DE RINOCERONTE CON CUBIERTA HIDROFILIA PERMITIENDO QUE DESLICE FÁCILMENTE,MANGO REPUJADO PARA MEJOR AGARRE ERGONOMICO, CÁNULA DE TRAQUEOSTOMÍA EN POLIURETANO PREMONTADA EN DILATADOR CON PUNTA A TRAUMÁTICA, FENESTRADA, DOS ENDOCÁNULAS NO FENESTRADAS Y UNA FENESTRADA. ACCESORIOS DE CURACIÓN COMO GASAS, GEL DE LUBRICACIÓN ESTÉRIL, OBTURADOR PERFORADO, CINTA DE FIJACIÓN, ESTERIL DE FACIL MANIPULACION, TARJETA ADESIVA DE IDENTIFICACION CON DATOS  DE LA CANULA </t>
  </si>
  <si>
    <t>KIT DE TRAQUEOSTOMIA PERCUTANEA FENESTRADO No  7,0</t>
  </si>
  <si>
    <t>KIT DE TRAQUEOSTOMIA PERCUTANEA CON SUCCION SUBGLOTICA No  8,0</t>
  </si>
  <si>
    <t xml:space="preserve">AGUJA DE PUNCIÓN CON CATÉTER DE TEFLÓN 14G, GUÍA DE NITINOL CON PUNTA EN J EN CONTENEDOR, DILATADOR CORTO DE 14FR, JERINGA, BISTURÍ, CATÉTER GUÍA CON BLOQUEO DE SEGURIDAD, DILATADOR TIPO CUERNO DE RINOCERONTE CON CUBIERTA HIDROFILIA PERMITIENDO QUE DESLICE FÁCILMENTE,MANGO REPUJADO PARA MEJOR AGARRE ERGONOMICO, CÁNULA DE TRAQUEOSTOMÍA EN POLIURETANO PREMONTADA EN DILATADOR CON PUNTA A TRAUMÁTICA,  NO FENESTRADA,  CON PUERTO DE SUCCION SUBGLOTICA , DOS ENDOCÁNULAS NO FENESTRADAS,ACCESORIOS DE CURACIÓN COMO GASAS, GEL DE LUBRICACIÓN ESTÉRIL, OBTURADOR PERFORADO, CINTA DE FIJACIÓN, ESTERIL DE FACIL MANIPULACION, TARJETA ADESIVA DE IDENTIFICACION CON DATOS  DE LA CANULA </t>
  </si>
  <si>
    <t>KIT DE TRAQUEOSTOMIA PERCUTANEA CON SUCCION SUBGLOTICA No  7,0</t>
  </si>
  <si>
    <t>KIT DE TRAQUEOSTOMIA PERCUTANEA XL  No  8,0</t>
  </si>
  <si>
    <t xml:space="preserve">AGUJA DE PUNCIÓN CON CATÉTER DE TEFLÓN 14G, GUÍA DE NITINOL CON PUNTA EN J EN CONTENEDOR, DILATADOR CORTO DE 14FR, JERINGA, BISTURÍ, CATÉTER GUÍA CON BLOQUEO DE SEGURIDAD, DILATADOR TIPO CUERNO DE RINOCERONTE CON CUBIERTA HIDROFILIA PERMITIENDO QUE DESLICE FÁCILMENTE,MANGO REPUJADO PARA MEJOR AGARRE ERGONOMICO, CÁNULA DE TRAQUEOSTOMÍA FLEXOANILLADA (XL) CON PLACA MOVIBLE  PREMONTADA EN DILATADOR CON PUNTA A TRAUMÁTICA, NO FENESTRADA,  ACCESORIOS DE CURACIÓN COMO GASAS, GEL DE LUBRICACIÓN ESTÉRIL, OBTURADOR PERFORADO, CINTA DE FIJACIÓN, ESTERIL DE FACIL MANIPULACION, TARJETA ADESIVA DE IDENTIFICACION CON DATOS  DE LA CANULA </t>
  </si>
  <si>
    <t>KIT DE TRAQUEOSTOMIA PERCUTANEA XL  No  7,0</t>
  </si>
  <si>
    <t>VÁLVULA FONADORA AJUSTABLE PARA CÁNULA TRAQUEOTOMÍA</t>
  </si>
  <si>
    <t xml:space="preserve">VÁLVULA FONADORA AJUSTABLE PARA CÁNULA TRAQUEOTOMÍA CON CONECTOR DE 15 mm, MEMBRANA EN SILICONA </t>
  </si>
  <si>
    <t>LOTE No. 89</t>
  </si>
  <si>
    <t xml:space="preserve">HOJAS DE VIDEO  LARINGOSCOPIO </t>
  </si>
  <si>
    <t xml:space="preserve">HOJAS DE VIDEO  LARINGOSCOPIO CON PALAS DESECHABLES SIN CANAL </t>
  </si>
  <si>
    <t xml:space="preserve">HOJAS DE VIDEO LARINGOSCOPIO CON PALAS DESECHABLES CON CANAL </t>
  </si>
  <si>
    <t>LOTE No. 90</t>
  </si>
  <si>
    <t>AGUJAS DE PUNCION LUMBAR</t>
  </si>
  <si>
    <t>AGUJAS DE PUNCION LUMBAR G20</t>
  </si>
  <si>
    <t>AGUJAS DE PUNCION LUMBAR G22</t>
  </si>
  <si>
    <t>AGUJAS DE PUNCION LUMBAR G25</t>
  </si>
  <si>
    <t>AGUJAS DE PUNCION LUMBAR G26</t>
  </si>
  <si>
    <t>AGUJAS DE PUNCION LUMBAR G27 90MM</t>
  </si>
  <si>
    <t>CENTRAL DE ESTERILIZACION</t>
  </si>
  <si>
    <t>LOTE No. 91</t>
  </si>
  <si>
    <t xml:space="preserve">INSUMOS I PARA EL FUNCIONAMIENTO DE LA CENTRAL DE ESTERILIZACION </t>
  </si>
  <si>
    <t>BIOLOGICO DE LECTURA RAPIDA PARA VAPOR</t>
  </si>
  <si>
    <t>BOWIE AND DICK</t>
  </si>
  <si>
    <t xml:space="preserve">PAQUETE DE PRUEBA BOWIE DICK PARA ESTERILIZADORES DE 132° A 134°  ,   CON INDICADOR QUÍMICO SENSITIVO DE ALTO PUNTO TERMINAL    ,   CON PRUEBA EN FRANJAS SEGMENTADAS DIAGONALES DE FÁCIL INTERPRETACIÓN AL CAMBIO DE COLOR DESPUÉS DEL PROCESO DE ESTERILIZACION, COMPATIBLE CON SISTEMA AUTOMÁTICO PARA CONTROL DE CALIDAD Y TRAZABILIDAD DE PROCESOS DE LAVADO, DESINFECCIÓN Y ESTERILIZACIÓN, ATRAVES DEL EQUIPO  CON SISTEMA AUTOMÁTICO PARA CONTROL DE CALIDAD Y TRAZABILIDAD DE PROCESOS DE LAVADO, DESINFECCIÓN Y ESTERILIZACIÓN. ESTE SISTEMA DEBE ESTAR COMPUESTO POR DOS MÓDULOS PRINCIPALES: UN MÓDULO DE HARDWARE COMPUESTO POR EL LECTOR ÓPTICO, Y POR UN MÓDULO DE ANÁLISIS IMPLEMENTADO EN SOFTWARE.     DESARROLLADO PARA PLATAFORMAS MICROSOFT® WINDOWS 7 YPOSTERIORES.
• COMPLETA Y ROBUSTA INTEGRACIÓN CON LECTOR ÓPTICO.
• LECTURA Y DETECCIÓN AUTOMÁTICA DE INDICADORES COMPATIBLES DE LAS LÍNEAS DE LAVADO, DESINFECCIÓN, Y ESTERILIZACIÓN
• ALGORITMOS INTELIGENTES DESARROLLADOS PARA OPTIMIZAR LOS RESULTADOS
DE LAS LECTURAS DE LOS INDICADORES.
• CONVENIENTE VISUALIZACIÓN DE DATOS DIGITALIZADOS PARA FACILITAR SU
EDICIÓN E IDENTIFICACIÓN DE INDICADORES APROBADOS Y RECHAZADOS.                                                                                        PUEDE GENERARSE UN REPORTE EN FORMATO PDF DE LAS LECTURAS ALMACENADAS POR EL SOFTWARE DE TRAZABILIDAD DE MANERA RÁPIDA Y SENCILLA. EL REPORTE PUEDE IMPRIMIRSE PARA GENERAR UNA COPIA FÍSICA DE LOS DATOS..
</t>
  </si>
  <si>
    <t>CINTA PARA AUTOCLAVE A VAPOR</t>
  </si>
  <si>
    <t>PRESENTACIÓN EN ROLLO,  FÁCIL INTERPRETACIÓN DE LECTURA DESPUÉS DE LA EXPOSICIÓN A UN PROCESO DE ESTERILIZACIÓN RESPECTO AL CAMBIO DE COLOR  QUE NO CONTENGA PLOMO,  EXCELENTE ADHESIÓN AL PAQUETE, DE UN SOLO USO.</t>
  </si>
  <si>
    <t>CINTA PARA ESTERILIZAR A FORMOL</t>
  </si>
  <si>
    <t>PRESENTACION ROLLO, FACIL INTERPRETACION DE LECTURA DESPUES DE LA EXPOSICION A ESTERILIZACION A FORMOL, QUE NO CONTENGA PLOMO, EXCELENTE ADHESIÓN AL PAQUETE DE UN SOLO USO</t>
  </si>
  <si>
    <t xml:space="preserve">HELLIX VAPOR </t>
  </si>
  <si>
    <t>CAPSULA DE PLASTICO DE GRAN RESISTENCIA Y DURABILIDAD QUE PERMITE ALOJAR UN INDICADOR QUIMICO ESPECIALMENTE DISEÑADO PARA ESTE SISTEMA. LA CAPSULA POSEE UNA TAPA ROSCADA QUE PERMITE ALOJAR EL INDICADOR CORRESPONDIENTE Y SEENCUENTRA CONECTADA EN SU EXTREMO A UN TUBO PLASTICO DE ALTA RESISTENCIA DE 2 MM DE DIAMETRO INTERNO Y LONGITUD VARIABLE. EL TUBO DE PLASTICO ESTA DISPUESTO EN FORMA HELICOIDAL Y NO DEBE LIBERARSE PARA LA UTILIZACIÓN DEL DISPOSITIVO.
EL DISPOSITIVO JUNTO CON EL INDICADOR APROPIADO DEBEN SER PROCESADOS CONJUNTAMENTE EN LA CARGA, FINALIZADO EL CICLO DE ESTERILIZACIÓN SE OBSERVA EL RESULTADO. 
DEBEN ESTAR INCLUIDAS LAS TIRILLAS DE INDICADOR QUIMICO TIPO 2, 10 UNIDADES DE TIRAS  EN HOJAS DE 80X100 MM.</t>
  </si>
  <si>
    <t xml:space="preserve">INDICADOR EXTERNO PARA PROCESO DE VAPOR CON SISTEMA DE REGISTRO </t>
  </si>
  <si>
    <t xml:space="preserve">INDICADOR EXTERNO PARA PROCESO DE VAPOR CON SISTEMA DE REGISTRO . ROLLO DE CONTA AUTOADHESIVA PRECORTADA CON INDICADOR QUIMICO TIPO I PARA PROCESO DE VAPOR CON CELDA PARA REGISTRO Y CONTROL DE TRAZABILIDAD DE LOS PAQUETES, SOBRE CADA ETIQUETA DEBE IMPRIMIRSE LA SIGUIENTE INFORMACION: No DE ETERILIZADOR . LOTE. FECHA DE ESTERILIZACION . INICIALES Y FECHA DE VENCIMIENTO. SE REQUIERE EN APOYO TECNOLOGICO PISTOLA ETIQUETADORA DE TRES LINEAS. </t>
  </si>
  <si>
    <t>INDICADOR QUIMICO PARA VAPOR CLASE 3 A 4</t>
  </si>
  <si>
    <t xml:space="preserve"> PRESENTACIÓN EN TIRAS DOBLES   NDICADOR QUÍMICO DE CLASE 3 Y 4  -·          COMPATIBLE CON LOS SISTEMAS DE ESTERILIZACIÓN A VAPOR QUE POSEE LA INSTITUCIÓN  ·          DE FÁCIL INTERPRETACIÓN Y LECTURA AL CAMBIO DE COLOR  CON  SISTEMA AUTOMÁTICO PARA CONTROL DE CALIDAD Y TRAZABILIDAD DE PROCESOS DE LAVADO, DESINFECCIÓN Y ESTERILIZACIÓN. ESTE SISTEMA DEBE ESTAR COMPUESTO POR DOS MÓDULOS PRINCIPALES: UN MÓDULO DE HARDWARE COMPUESTO POR EL LECTOR ÓPTICO, Y POR UN MÓDULO DE ANÁLISIS IMPLEMENTADO EN SOFTWARE.     DESARROLLADO PARA PLATAFORMAS MICROSOFT® WINDOWS 7 YPOSTERIORES.
• COMPLETA Y ROBUSTA INTEGRACIÓN CON LECTOR ÓPTICO.
• LECTURA Y DETECCIÓN AUTOMÁTICA DE INDICADORES COMPATIBLES DE LAS LÍNEAS DE LAVADO, DESINFECCIÓN, Y ESTERILIZACIÓN
• ALGORITMOS INTELIGENTES DESARROLLADOS PARA OPTIMIZAR LOS RESULTADOS
DE LAS LECTURAS DE LOS INDICADORES.
• CONVENIENTE VISUALIZACIÓN DE DATOS DIGITALIZADOS PARA FACILITAR SU
EDICIÓN E IDENTIFICACIÓN DE INDICADORES APROBADOS Y RECHAZADOS.                                                                                        PUEDE GENERARSE UN REPORTE EN FORMATO PDF DE LAS LECTURAS ALMACENADAS POR EL SOFTWARE DE TRAZABILIDAD DE MANERA RÁPIDA Y SENCILLA. EL REPORTE PUEDE IMPRIMIRSE PARA GENERAR UNA COPIA FÍSICA DE LOS DATOS.
</t>
  </si>
  <si>
    <t>INDICADOR QUIMICO PARA VAPOR CLASE 5</t>
  </si>
  <si>
    <t xml:space="preserve"> PRESENTACIÓN EN TIRA PLASTIFICADA    INDICADOR QUÍMICO DE CLASE 5  O CLASE 6  COMPATIBLE CON LOS SISTEMAS DE ESTERILIZACIÓN A VAPOR QUE POSEE LA INSTITUCIÓN   DE FÁCIL INTERPRETACIÓN Y LECTURA POR CAMBIO DE COLOR  POR DESPLAZAMIENTO DESPUES DE LA EXPOSICION AL VAPOR,  COMPATIBLE CON SISTEMA AUTOMÁTICO PARA CONTROL DE CALIDAD Y TRAZABILIDAD DE PROCESOS DE LAVADO, DESINFECCIÓN Y ESTERILIZACIÓN, CON UN INDICADOR  DE PROCESO PARA 
MONITOREO DE PROCESOS DE ESTERILIZACIÓN CON EQUIPO CON SISTEMA AUTOMÁTICO
 ESTE SISTEMA DEBE ESTAR COMPUESTO POR DOS MÓDULOS PRINCIPALES: UN MÓDULO DE HARDWARE COMPUESTO POR EL LECTOR ÓPTICO, Y POR UN MÓDULO DE ANÁLISIS IMPLEMENTADO EN SOFTWARE.     DESARROLLADO PARA PLATAFORMAS MICROSOFT® WINDOWS 7 YPOSTERIORES.
• COMPLETA Y ROBUSTA INTEGRACIÓN CON LECTOR ÓPTICO.
• LECTURA Y DETECCIÓN AUTOMÁTICA DE INDICADORES COMPATIBLES DE LAS LÍNEAS DE LAVADO, DESINFECCIÓN, Y ESTERILIZACIÓN
• ALGORITMOS INTELIGENTES DESARROLLADOS PARA OPTIMIZAR LOS RESULTADOS
DE LAS LECTURAS DE LOS INDICADORES.
• CONVENIENTE VISUALIZACIÓN DE DATOS DIGITALIZADOS PARA FACILITAR SU
EDICIÓN E IDENTIFICACIÓN DE INDICADORES APROBADOS Y RECHAZADOS.                                                                                        PUEDE GENERARSE UN REPORTE EN FORMATO PDF DE LAS LECTURAS ALMACENADAS POR EL SOFTWARE DE TRAZABILIDAD DE MANERA RÁPIDA Y SENCILLA. EL REPORTE PUEDE IMPRIMIRSE PARA GENERAR UNA COPIA FÍSICA DE LOS DATOS.
</t>
  </si>
  <si>
    <t>INDICADORES BIOLOGICOS PARA  FORMALDEHIDO.</t>
  </si>
  <si>
    <t xml:space="preserve">DICADORES BIOLOGICOS PARA  FORMALDEHIDO.  INOCULADOS , EL MEDIO DE CULTIVO VIRA A COLOR AMARILLO INDICANDO  LA FALLA EN EL PROCESO DE ESTERILIZACION, CON SISTEMA DE LECTURA PARA PROCESOS DE ETERILIZACION CON LECTURA DE 2 HORAS Y CON REGISTRO DE IMPRESION. SE REQUIERE EN APOYO TECNOLOGICO INCUBADORA CON IMPRESORA Y REGISTRO DE IMPRESION. COMPATIBLE CON SISTEMA AUTOMÁTICO PARA CONTROL DE CALIDAD Y TRAZABILIDAD DE PROCESOS DE LAVADO, DESINFECCIÓN Y ESTERILIZACIÓN, ATRAVES SISTEMA AUTOMÁTICO
PARA CONTROL DE CALIDAD Y TRAZABILIDAD DE PROCESOS DE LAVADO, DESINFECCIÓN Y ESTERILIZACIÓN. ESTE SISTEMA DEBE ESTAR COMPUESTO POR DOS MÓDULOS PRINCIPALES: UN MÓDULO DE HARDWARE COMPUESTO POR EL LECTOR ÓPTICO, Y POR UN MÓDULO DE ANÁLISIS IMPLEMENTADO EN SOFTWARE.     DESARROLLADO PARA PLATAFORMAS MICROSOFT® WINDOWS 7 YPOSTERIORES.
• COMPLETA Y ROBUSTA INTEGRACIÓN CON LECTOR ÓPTICO.
• LECTURA Y DETECCIÓN AUTOMÁTICA DE INDICADORES COMPATIBLES DE LAS LÍNEAS DE LAVADO, DESINFECCIÓN, Y ESTERILIZACIÓN
• ALGORITMOS INTELIGENTES DESARROLLADOS PARA OPTIMIZAR LOS RESULTADOS
DE LAS LECTURAS DE LOS INDICADORES.
• CONVENIENTE VISUALIZACIÓN DE DATOS DIGITALIZADOS PARA FACILITAR SU
EDICIÓN E IDENTIFICACIÓN DE INDICADORES APROBADOS Y RECHAZADOS.                                                                                        PUEDE GENERARSE UN REPORTE EN FORMATO PDF DE LAS LECTURAS ALMACENADAS POR EL SOFTWARE DE TRAZABILIDAD DE MANERA RÁPIDA Y SENCILLA. EL REPORTE PUEDE IMPRIMIRSE PARA GENERAR UNA COPIA FÍSICA DE LOS DATOS.
</t>
  </si>
  <si>
    <t>INTEGRADOR DESECHABLE PARA MAQUINA  LAVADORA</t>
  </si>
  <si>
    <t xml:space="preserve">• CON HOLDER METALICO PARA FACIL UBICACIÓN DENTRO DE LA LAVADORA
• DE FACIL LECTURA  E INTERPRETACIÓN POR CAMBIO DE COLOR  DESPUES DE LA EXPOSICIÓN AL CICLO DE LAVADO
• DE UN SOLO USO,  COMPATIBLE CON SISTEMA AUTOMÁTICO PARA CONTROL DE CALIDAD Y TRAZABILIDAD DE PROCESOS DE LAVADO, DESINFECCIÓN Y ESTERILIZACIÓN, ATRAVES DEL SISTEMA AUTOMÁTICO
 DE PROCESOS DE LAVADO, INDICADOR DE LAVADO  PARA CONTROL
DE LA EFECTIVIDAD DE MÁQUINAS LAVADORAS AUTOMÁTICAS Y LAVADORAS
ULTRASÓNICAS. ESTE SISTEMA DEBE ESTAR COMPUESTO POR DOS MÓDULOS PRINCIPALES: UN MÓDULO DE HARDWARE COMPUESTO POR EL LECTOR ÓPTICO, Y POR UN MÓDULO DE ANÁLISIS IMPLEMENTADO EN SOFTWARE.     DESARROLLADO PARA PLATAFORMAS MICROSOFT® WINDOWS 7 YPOSTERIORES.
• COMPLETA Y ROBUSTA INTEGRACIÓN CON LECTOR ÓPTICO.
• LECTURA Y DETECCIÓN AUTOMÁTICA DE INDICADORES COMPATIBLES DE LAS LÍNEAS DE LAVADO, DESINFECCIÓN, Y ESTERILIZACIÓN
• ALGORITMOS INTELIGENTES DESARROLLADOS PARA OPTIMIZAR LOS RESULTADOS
DE LAS LECTURAS DE LOS INDICADORES.
• CONVENIENTE VISUALIZACIÓN DE DATOS DIGITALIZADOS PARA FACILITAR SU
EDICIÓN E IDENTIFICACIÓN DE INDICADORES APROBADOS Y RECHAZADOS.                                                                                        PUEDE GENERARSE UN REPORTE EN FORMATO PDF DE LAS LECTURAS ALMACENADAS POR EL SOFTWARE DE TRAZABILIDAD DE MANERA RÁPIDA Y SENCILLA. EL REPORTE PUEDE IMPRIMIRSE PARA GENERAR UNA COPIA FÍSICA DE LOS DATOS.
</t>
  </si>
  <si>
    <t>INTEGRADOR QUIMICO PARA FORMOL</t>
  </si>
  <si>
    <t>PRESENTACION EN TIRA PLASTIFICADA COMPATIBLE CON SISTEMAS DE ESTRILIZACION A FORMOL, DE FACIL INTERPRETACION Y LECTURA POR CAMBIO DE COLOR,  COMPATIBLE CON SISTEMA AUTOMÁTICO PARA CONTROL DE CALIDAD Y TRAZABILIDAD DE PROCESOS DE LAVADO, DESINFECCIÓN Y ESTERILIZACIÓN, ATRAVES DEL EQUIPO TRAZANTO</t>
  </si>
  <si>
    <t>PAPEL PLASTICO PARA ESERILIZAR DE 15X8X100CM</t>
  </si>
  <si>
    <t xml:space="preserve">• PRESENTACIÓN EN ROLLO 15CM X 8 CM X 100 METROS
• ROLLO PLANO CON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NUEVE CAPAS 
• APOYO TECNOLÓGICO (1 DE SEIS SELLADORAS DE PAPEL  AUTOMATICAS CON SISTEMA DE CORTE AUTOMATICO Y SISTEMA DE TRAZABILIDAD IMPRESA, CON PANTALLA TACTIL, PUERTO USB Y SOPORTE PARA ROLLO INCLUYENDO. EL MANTENIMIENTO CORRECTIVO Y/O PREVENTIVO CON DISPONIBILIDAD DE 24 HORAS, DOS SOPORTES DE TRES PISOS CON CORTADORAS DE PAPEL, 
• ENTRENAMIENTO Y CAPACITACIONES PARA EL PERSONAL DE CEES
</t>
  </si>
  <si>
    <t>PAPEL PLASTICO PARA ESERILIZAR DE 30X200CM</t>
  </si>
  <si>
    <t xml:space="preserve">• PRESENTACIÓN EN ROLLO DE 30 CM X 200 METROS
• ROLLO PLANO SIN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</si>
  <si>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ESERILKIZAR DE 10X200</t>
  </si>
  <si>
    <t xml:space="preserve">• PRESENTACIÓN EN ROLLO 10 CMS X 200 METROS
• ROLLO PLANO SIN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</si>
  <si>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ESTERILIZAR DE 10X8X100CM</t>
  </si>
  <si>
    <t xml:space="preserve">• PRESENTACIÓN EN ROLLO 10 X  8 CM X 100 METROS
• ROLLO PLANO CON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</si>
  <si>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ESTERILIZAR DE 15X200</t>
  </si>
  <si>
    <t xml:space="preserve">• PRESENTACIÓN EN ROLLO DE 15 CMS X  200 METROS
• ROLLO PLANO SIN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</si>
  <si>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ESTERILIZAR DE 20X200CM</t>
  </si>
  <si>
    <t xml:space="preserve">• PRESENTACIÓN EN ROLLO 20 CMS X 200 METROS
• ROLLO PLANO SIN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</si>
  <si>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ESTERILIZAR DE 25X200</t>
  </si>
  <si>
    <t xml:space="preserve">• PRESENTACIÓN EN ROLLO DE 25 CMS X 200 METROS
• ROLLO PLANO SIN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</si>
  <si>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ESTERILIZAR DE 25X6X100CM</t>
  </si>
  <si>
    <t xml:space="preserve">• PRESENTACIÓN EN ROLLO 25CM X 6 CM X 100 METROS
• ROLLO PLANO CON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</si>
  <si>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ESTERILIZAR DE 30X8X100CM</t>
  </si>
  <si>
    <t xml:space="preserve">• PRESENTACIÓN EN ROLLO 30 CMS X 8 CMS X 100 METROS 
• ROLLO PLANO CON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</si>
  <si>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ESTERILIZAR DE 40X8X100CM</t>
  </si>
  <si>
    <t xml:space="preserve">• PRESENTACIÓN EN ROLLO 40 CMS X 8 CMX 100 METROS
• ROLLO PLANO CON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</si>
  <si>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ESTERILIZAR DE 5X200CM</t>
  </si>
  <si>
    <t xml:space="preserve">• PRESENTACIÓN EN ROLLO 5CMS X 200 METROS
• ROLLO PLANO SIN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</si>
  <si>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PAPEL PLASTICO PARA ESTERILIZAR DE 7.5X2.5X100CM</t>
  </si>
  <si>
    <t xml:space="preserve">• PRESENTACIÓN EN ROLLO 7.5 CMS X 5 CM X 100 METROS
• ROLLO PLANO CON FUELLE
• CON INDICADOR QUÍMICO DE ETO – FORMALDEIDO Y VAPOR
• MARCADO CON NUMERO DE LOTE
• EMPAQUE FORMADO POR UN FILM POLIÉSTER LAMINADO HASTA  NUEVE CAPAS DE POLIPROPILENO EXTRUDIDO 
• EXCELENTE PEELABILITY (SE REFIERE AL HECHO DE QUE EL MATERIAL DEL CUERPO DE LA TAPA, ES DECIR, PAPEL Y, POR OTRO LADO, PLÁSTICO) PARA LA ELEVADA RESISTENCIA MECÁNICA EN LA MANIPULACIÓN Y SELLADO.
• CON INDICATIVO DE APERTURA
• TERMO SELLADO LONGITUDINAL
• GRAMAJE SUPERIOR O IGUAL A 70G/M2
• APOYO TECNOLÓGICO (1 DE SEIS SELLADORAS DE PAPEL AUTOMATICAS CON SISTEMA DE CORTE AUTOMATICO Y SISTEMA DE TRAZABILIDAD IMPRESA, CON PANTALLA TACTIL, PUERTO USB Y SOPORTE PARA ROLLO INCLUYENDO. EL MANTENIMIENTO CORRECTIVO Y/O  INCLUYENDO EL MANTENIMIENTO CORRECTIVO Y/O PREVENTIVO CON DISPONIBILIDAD DE 24 HORAS, DOS SOPORTES DE TRES PISOS CON CORTADORAS DE PAPEL, 
• ENTRENAMIENTO Y CAPACITACIONES PARA EL PERSONAL DE CEES
</t>
  </si>
  <si>
    <t xml:space="preserve">TEST PACK BIOLOGICO LECTURA INTELIGENTE </t>
  </si>
  <si>
    <t>PRUEBA DE DESAFIO PC QUE INCLUYE TARJETA E INDICADOR BIOLOGICO  CONTENIDO EN UN PAQUETE ECOLOGICO, PARA LIBERACION DE RUTINA DE CARGAS (IMPLANTES) PARA MONITOREO DE RUTINA DEL ESTERILIZADOR, VALIDACION DE ESTERILIZADOR, QUE DETECTA REMOCION DE AIRE Y PENETRACION DE VAPOR ASISTIDOS POR PREVACIO EN PROCESO DE 132o /135o C CONTIENE UN TEST PACK DE LECTURA INSTANTANEA CON INDICADOR BIOLOGICO DE LECTURA RAPIDA , INTEGRADOR DE LECTURA INSTANTANEA Y VARIAS HOJAS DE INDICE PARA LA SIMULACION DE RESISTENCIA A LA PENETRACION DE VAPOR .  COMPATIBLE CON SISTEMA AUTOMÁTICO PARA CONTROL DE CALIDAD Y TRAZABILIDAD DE PROCESOS DE LAVADO, DESINFECCIÓN Y ESTERILIZACIÓN
Se requiere como apoyo tecnológico un Sistema Automático Para Control de Calidad y Trazabilidad de Procesos de Lavado, Desinfección y Esterilización. Este sistema debe estar compuesto por dos módulos principales: un módulo de hardware compuesto por el Lector Óptico, y por un Módulo de Análisis implementado en software.     Desarrollado para plataformas Microsoft® Windows 7 yposteriores.
 Completa y robusta integración con lector óptico.
 Lectura y detección automática de indicadores compatibles de las líneas de lavado, desinfección, y esterilización
 Algoritmos inteligentes desarrollados para optimizar los resultados
de las lecturas de los indicadores.
 Conveniente visualización de datos digitalizados para facilitar su
edición e identificación de indicadores aprobados y rechazados.                                                                                        Puede generarse un reporte en formato PDF de las lecturas almacenadas por el software de trazabilidad de manera rápida y sencilla. El reporte puede imprimirse para generar una copia física de los datos.</t>
  </si>
  <si>
    <t>KIT DE DESAFIO PARA MONITOREO DE EFECTIVIDAD DE LIMPIEZA DE ENDOSCOPIOS FLEXIBLES REPROCESADOS EN EQUIPOS AUTOMATIZADOS</t>
  </si>
  <si>
    <t>EQUIPO DE DISPOSITIVO DE DESAFIO CON INDICADORES DE LAVADO PARA EL MONITOREO DE LA EFECTIVIDAD DEL LAVADO EN REPROCESADORAS AUTOMATICAS DE ENDOSCOPIOS.
CONSTA DE UN TUBO DE POLITETRAFLUOROETILENO DE GRAN RESISTENCIA Y DURABILIDAD DE LONGITUD DE 2 METROS, Y DIAMETRO INTERNO DE 2 MM, EL TUBO POSEE EN UNO DE SUS EXTREMOS UNA TERMINAL DE ENTRADA QUE PERMITE LA CONEXIÓN DEL DISPOSITIVO DE DESAFÍO EN LA REPROCESADOREA AUTOMATICA Y EN EL OTRO UN DISPOSITIVO QUE SIMULA EL LUMEN DE UN ENDOSCOPIO Y QUE ES CAPAZ DE ALOJAR LOS INDICADORES DE LAVADO.
EL INDICADOR DE LAVADO DEBE ESTAR DISEÑADO PARA CONTROLAR ESTOS PROCESOS, CONSITE EN UN TES DESARROLLADO PARA DETECTAR LOS FACTORES QUE AFECTAN LA EFICACIA DEL PROCESO DE LIMPIEZA DE ENDOSCOPIOS EN LAVADORAS REPROCESADORAS AUTOMATICAS.</t>
  </si>
  <si>
    <t>BOLSA PARA ESTERILIZACION AUTOSELLABLE</t>
  </si>
  <si>
    <t>BOLSA ESTERIZACION AUTOSELLABLE EN POLIPROPILENO  DE 70MMX260MM, DE FACIL SELLADO, HECHO DE PAPEL  Y PELICULA DE GRADO MEDICO DE 70 GRAMOS, CON DOS INDICADORES DE ESTERILIZACION EN VAPOR Y GAS OXIDO DE ETILENO. CON TIRA ADHESIVA DE DOBLE CARA APLICADA EN BOLSA, PERMITE FACIL  Y SEGURO SELLADO SIN NECESIDAD DE MAQUINA</t>
  </si>
  <si>
    <t>BOLSA ESTERIZACION AUTOSELLABLE EN POLIPROPILENO  DE 90MMX165MM, DE FACIL SELLADO, HECHO DE PAPEL  Y PELICULA DE GRADO MEDICO DE 70 GRAMOS, CON DOS INDICADORES DE ESTERILIZACION EN VAPOR Y GAS OXIDO DE ETILENO. CON TIRA ADHESIVA DE DOBLE CARA APLICADA EN BOLSA, PERMITE FACIL  Y SEGURO SELLADO SIN NECESIDAD DE MAQUINA</t>
  </si>
  <si>
    <t>BOLSA AUTOSELLABLE</t>
  </si>
  <si>
    <t>BOLSA ESTERIZACION AUTOSELLABLE EN POLIPROPILENO  DE 90MMX260MM, DE FACIL SELLADO, HECHO DE PAPEL  Y PELICULA DE GRADO MEDICO DE 70 GRAMOS, CON DOS INDICADORES DE ESTERILIZACION EN VAPOR Y GAS OXIDO DE ETILENO. CON TIRA ADHESIVA DE DOBLE CARA APLICADA EN BOLSA, PERMITE FACIL  Y SEGURO SELLADO SIN NECESIDAD DE MAQUINA</t>
  </si>
  <si>
    <t>BOLSA ESTERIZACION AUTOSELLABLE EN POLIPROPILENO  DE 135MMX260MM, DE FACIL SELLADO, HECHO DE PAPEL  Y PELICULA DE GRADO MEDICO DE 70 GRAMOS, CON DOS INDICADORES DE ESTERILIZACION EN VAPOR Y GAS OXIDO DE ETILENO. CON TIRA ADHESIVA DE DOBLE CARA APLICADA EN BOLSA, PERMITE FACIL  Y SEGURO SELLADO SIN NECESIDAD DE MAQUINA</t>
  </si>
  <si>
    <t>BOLSA ESTERIZACION AUTOSELLABLE EN POLIPROPILENO  DE 190X360MM, DE FACIL SELLADO, HECHO DE PAPEL  Y PELICULA DE GRADO MEDICO DE 70 GRAMOS, CON DOS INDICADORES DE ESTERILIZACION EN VAPOR Y GAS OXIDO DE ETILENO. CON TIRA ADHESIVA DE DOBLE CARA APLICADA EN BOLSA, PERMITE FACIL  Y SEGURO SELLADO SIN NECESIDAD DE MAQUINA</t>
  </si>
  <si>
    <t>BOLSA ESTERIZACION AUTOSELLABLE EN POLIPROPILENO  DE 200X320MM, DE FACIL SELLADO, HECHO DE PAPEL  Y PELICULA DE GRADO MEDICO DE 70 GRAMOS, CON DOS INDICADORES DE ESTERILIZACION EN VAPOR Y GAS OXIDO DE ETILENO. CON TIRA ADHESIVA DE DOBLE CARA APLICADA EN BOLSA, PERMITE FACIL  Y SEGURO SELLADO SIN NECESIDAD DE MAQUINA</t>
  </si>
  <si>
    <t>BOLSA ESTERIZACION AUTOSELLABLE EN POLIPROPILENO  DE 200X360MM, DE FACIL SELLADO, HECHO DE PAPEL  Y PELICULA DE GRADO MEDICO DE 70 GRAMOS, CON DOS INDICADORES DE ESTERILIZACION EN VAPOR Y GAS OXIDO DE ETILENO. CON TIRA ADHESIVA DE DOBLE CARA APLICADA EN BOLSA, PERMITE FACIL  Y SEGURO SELLADO SIN NECESIDAD DE MAQUINA</t>
  </si>
  <si>
    <t>LOTE No. 92</t>
  </si>
  <si>
    <t>DETERGENTES Y DEMÁS PARA EL SERVICO DE CENTRAL DE ESTERILIZACION</t>
  </si>
  <si>
    <t>42281704-03</t>
  </si>
  <si>
    <t>DETERGENTE ENZIMATICO PARA LAVADO DE INSTRUMENTAL</t>
  </si>
  <si>
    <t xml:space="preserve">  DETERGENTE ENZIMATICO PARA LAVADO DE INSTRUMENTAL , SOLUBLE EN AGUA,  EFECTIVIDAD EN CORTO TIEMPO, DETERGENTE SUAVE CON PH NEUTRO,  CON TRES A CINCO ENZIMAS,  POCA ESPUMA,  FÁCIL DE ENJUAGAR, PRODUCTO LIQUIDO,  HIPOALERGÉNICO,  NO CORROSIVO,  BIODEGRADABLE
PRESENTACION EN GALON , ELIMINE Y PREVENGA LA FORMACION DE BIOFILM</t>
  </si>
  <si>
    <t>ELIMINADOR DE OXIDO PARA AUTOCLAVES</t>
  </si>
  <si>
    <t xml:space="preserve">                                                                                                                                                                                                                         • PRESENTACIÓN  EN ROCIADOR ESPUMOSO
• ELIMINA SIMULTÁNEAMENTE TODOS LOS OLORES NOCIVOS, RESTAURA EL COLOR ORIGINAL EN LAS CÁMARAS DE LOS AUTOCLAVES
</t>
  </si>
  <si>
    <t>ESPUMA PARA DISMINUCION DE CARGA BIOLOGICA</t>
  </si>
  <si>
    <t>LIQUIDO ELIMINADOR DE OXIDO Y CORROCION</t>
  </si>
  <si>
    <t>LIQUIDO LUBRICANTE E INHIBIDOR DE OXIDO</t>
  </si>
  <si>
    <t>LOTE No. 93</t>
  </si>
  <si>
    <t>INSUMOS II PARA EL FUNCIONAMIENTO DE LA CENTRAL DE ESTERILIZACION</t>
  </si>
  <si>
    <t xml:space="preserve">BOLSA DE EMPAQUE Y TRANSPORTE DE MATERIAL ESTERIL  </t>
  </si>
  <si>
    <t>BOLSA DE EMPAQUE Y TRANSPORTE DE MATERIAL ESTERIL. TERMOSELLABLE EN PLASTICO BPET/PE UTILIZADAS PARA AMPLIAR EL TIEMPO DE CONSERVACION DEESTERILIDAD DE LOS DIPOSITIVOS MEDICOS.</t>
  </si>
  <si>
    <t xml:space="preserve">CEPILLO PARA LAVADO DE INSTRUMENTAL ENDOSCOPICO LARGO </t>
  </si>
  <si>
    <t>CEPILLO PARA LIMPIEZA DE DISPOSITIVOS ENDOSCOPICOSMANGO DE ACERO INOXIDABLE Y CERDAS DE NAYLON. LIBRE DE LATEX NO ESTERIL. ANCHO DEL CEPILLO  3MM LONGITUD TOTAL DE 60-62CM</t>
  </si>
  <si>
    <t>CEPILLO PARA LAVADO DE INSTRUMENTAL ENDOSCOPICO MEDIANO</t>
  </si>
  <si>
    <t>CEPILLO PARA LIMPIEZA DE DISPOSITIVOS ENDOSCOPICOSMANGO DE ACERO INOXIDABLE Y CERDAS DE NAYLON. LIBRE DE LATEX NO ESTERIL. ANCHO DEL CEPILLO  2MM LONGITUD TOTAL DE 40-42CM</t>
  </si>
  <si>
    <t>CEPILLO PARA LAVADO DE INSTRUMENTALENDOSCOPICO  PEQUEÑO</t>
  </si>
  <si>
    <t>CEPILLO PARA LIMPIEZA DE DISPOSITIVOS ENDOSCOPICOSMANGO DE ACERO INOXIDABLE Y CERDAS DE NAYLON. LIBRE DE LATEX NO ESTERIL.   LONGITUD TOTAL DE 20-22CM</t>
  </si>
  <si>
    <t xml:space="preserve">CINTA / STICKER PARA MARCAR INSTRUMENTAL
POLICROMATICO
</t>
  </si>
  <si>
    <t>CINTA / STICKER PARA MARCAR INSTRUMENTAL, UNICOLOR</t>
  </si>
  <si>
    <t>PRESENTACION EN ROLLO , EN COLORES BASICOS SOLIDOS, FLEXIBLE Y DE ADHERENCIA SEGURA EN EL INSTRUMENTAL, LA PRESENTACION EN ROLLO VA EN CARRUSEL, COMPATIBLE CON SISTEMAS DE ESTERILIZACION DE BAJA Y ALTA TEMPERATURA QUE POSEE LA INSTITUCION.</t>
  </si>
  <si>
    <t>FILTROS DESECHABLES DE PAPEL PARA CONTENEDORES</t>
  </si>
  <si>
    <t xml:space="preserve"> FILTRO DE PAPEL, DESECHABLE, DE UN SOLO USO, REPELENTE AL AGUA, REDONDOS, NO ESTERILES</t>
  </si>
  <si>
    <t>MARCADOR NO TOXICO PARA ESTERILIZACION</t>
  </si>
  <si>
    <t xml:space="preserve">MUESTREADORES PARA LUMINOMETRO
</t>
  </si>
  <si>
    <t>MUESTERADORES BASADOS EN LA MEDICION DEL ADENOSIN TRISFOSFATO ATP, SUSTANCIA QUE SE ENCUENTRA EN TODAS LAS CELULAS VIVAS
• DE RESULTADO EN 30 SEGUNDOS DESPUES DE EXPOSICION AL LUMINOMETRO
• EN APOYO TECNOLOGICO UNA NEVERA PEQUEÑA PARA ALMACENAJE DE LOS MUESTREADORES PARA EL LUMINOMETRO
• EN APOYO TECNOLOGICO UN LUMINOMETRO PARA LOS MUESTREADORES
• LUMINOMETRO CON VERSION COMPATIBLE DE WINDOWS CON EL ADMINISTRADOR DE DATOS DE SOFTWARE PARA SEGUIMIENTO Y DATOS DE TENDENCIA A IDENTIFICAR POSIBLES AREAS PROBLEMATICAS, MANTENER EVALUACION DE AUDITORIA DE DESEMPEÑO Y CONTROLES DE FOCUS DE INFECCION 
• MANTENIMIENTO PARA LA NEVERA Y EL LUMINOMETRO
CAPACITACION PARA EL PERSONAL DE CEES</t>
  </si>
  <si>
    <t>PRECINTO O CANDADO PARA CONTENEDORES</t>
  </si>
  <si>
    <t>ELABORADO EN POLIPROPILENO, CON CIERRE DE TRES TRABAS, PARA UN SOLO USO, COLOR AZUL, PRESENTACION CAJA POR 1000 UNIDADES</t>
  </si>
  <si>
    <t>ROLLO PLASTICO TRANSPARENTE INDUSTRIAL DE 1,10 CM DE ANCHO</t>
  </si>
  <si>
    <t>PLASTICO   INDUSTRIAL TRANSPARENTE,  PRESENTACION TIPO ROLLO (DOBLE CARA) , ROLLO DE 370 A 400 METROS, CALIBRE DEL PLÁSTICO, RANGO DE 3 A 4,5 MILIMETROS, MEDIDAS DEL ROLLO DE 1,10 CM DE ANCHO</t>
  </si>
  <si>
    <t>ROLLO PLASTICO TRANSPARENTE INDUSTRIAL DE 10 CM DE ANCHO</t>
  </si>
  <si>
    <t>PLASTICO   INDUSTRIAL TRANSPARENTE,  PRESENTACION TIPO ROLLO (DOBLE CARA) , ROLLO DE 500 METROS, CALIBRE DEL PLÁSTICO, RANGO DE 3 A 4,5 MILIMETROS, MEDIDAS DEL ROLLO DE  10 CM DE ANCHO</t>
  </si>
  <si>
    <t xml:space="preserve">TARJETAS Y/O ETIQUETAS DE IDENTIFICACION PARA CONTENEDORES GRANDES Y MEDIANOS 
</t>
  </si>
  <si>
    <t>ETIQUETA INDICADORA DE PAPEL ,   PRESENTACION PAQUETE POR 100 UNIDADES, UTILIZADAS PARA INSCRIPCION DE UN SOLO USO,  DE FACIL LECTURA AL CAMBIO DE COLOR DE AMARILLO A NEGRO / GRIS OSCURO, MEDIDAS DE LA ETIQUETA INDICADORA DE 5,5 DE ANCHO POR 3,8 DE ALTO,  CON PESTAÑA PARA POSICIONAMIENTO EN EL CONTENEDOR,      CON CAMPOR DE IDENTIFICACION CMO FECHA DE PROCESO, FECHA DE VENCIMIENTO DEL PROCESO, ESTERILIZADOR, NUMERO DE CICLO Y NOMBRE DEL OPERARIO</t>
  </si>
  <si>
    <t>TARJETAS Y/O ETIQUETAS DE IDENTIFICACION PARA CONTENEDORES PEQUEÑOS METALICOS</t>
  </si>
  <si>
    <t xml:space="preserve"> ETIQUETA INDICADORA DE PAPEL , PRESENTACION PAQUETE POR 100 UNIDADES,  UTILIZADAS PARA INSCRIPCION DE UN SOLO USO,  DE FACIL LECTURA AL CAMBIO DE COLOR DE AMARILLO A NEGRO / GRIS OSCURO,   MEDIDAS DE LA ETIQUETA INDICADORA DE 5CM DE ANCHO POR 1.5 CM DE ALTO,    CON PESTAÑA PARA POSICIONAMIENTO EN EL CONTENEDOR, CON CAMPO  DE IDENTIFICACION COMO FECHA DE PROCESO, FECHA DE VENCIMIENTO DEL PROCESO, ESTERILIZADOR, NUMERO DE CICLO Y NOMBRE DEL OPERARIO</t>
  </si>
  <si>
    <t>MARCADOR  PARA PIEL</t>
  </si>
  <si>
    <t>MARCADOR QUIRURGICO PARA PIEL,  PUNTA REGULAR, REGLA, ETIQUETAS, ESTÉRIL, NO FABRICADO CON LÁTEX DE CAUCHO NATURAL.</t>
  </si>
  <si>
    <t>LOTE No. 94</t>
  </si>
  <si>
    <t xml:space="preserve">INSUMOS PARA METODO DE ESTERILIZACION A BAJA TEMPERATURA </t>
  </si>
  <si>
    <t>ADAPTADOR II AZUL PARA INYECTOR DE PEROXIDO DE HIDROGENO</t>
  </si>
  <si>
    <t>DE FACIL MANIPULACIÓN DISEÑADO PARA ADAPTARSE A LOS INYECTORES DE PEROXIDO DE HIDROGENO DE UN SOLO USO SE REQUIERE EN APOYO TECNOLOGICO: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EQUIPOS.</t>
  </si>
  <si>
    <t>ADAPTADOR III BLANCO PARA INYECTOR DE PEROXIDO DE HIDROGENO</t>
  </si>
  <si>
    <t>DE FACIL MANIPULACIÓN DISEÑADO PARA ADAPTARSE A LOS INYECTORES DE PEROXIDO DE HIDROGENO DE UN SOLO USO SE REQUIERE EN APOYO TECNOLOGICO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t>
  </si>
  <si>
    <t>ADAPTADOR VERDE PARA INYECTOR DE PEROXIDO DE HIDROGENO</t>
  </si>
  <si>
    <t xml:space="preserve"> DE FACIL MANIPULACIÓN • DISEÑADO PARA ADAPTARSE A LOS INYECTORES DE PEROXIDO DE HIDROGENO • DE UN SOLO USO • DISEÑADO PARA ADAPTARSE A LOS INYECTORES DE PEROXIDO DE HIDROGENO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t>
  </si>
  <si>
    <t>CAJA COLECTORA DE CASETTE NX</t>
  </si>
  <si>
    <t>PRESENTACION DE CAJA x 10 UNIDADES DE CAJAS TRANSPARENTES CON CODIGO DE BARRAS, COMPATIBLE CON EQUIPO ESTERILIZADOR NX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t>
  </si>
  <si>
    <t>CASSET DE PEROXIDO DE HIDROGENO PARA ESTERILIZADOR  STERRAD NX</t>
  </si>
  <si>
    <t xml:space="preserve">• COMPATIBLE CON  ESTERILIZADORES  A BAJA TEMPERATURA  CON PERÓXIDO DE HIDROGENO STERRAD   NX, CON CÁMARA DE 30 LITROS, QUE POSEE LA INSTITUCIÓN • CÓDIGO BARRAS IMPRESO EN EL CASSET. • CASETE POR  CINCO  CICLOS. • CAJA POR CINCO CASETTES • CANTIDAD DE PERÓXIDO DE 1.8 CC •  CONCENTRACIÓN DE  58% DE PERÓXIDO DE HIDROGENO SENSOR DE PEROXIDO DE HIDROGENO AL INTERIOR DE LA CAMARA PARA MEDICIÓN EN TIEMPO REAL . HERMETICAMENTE CERRADO CON INDICADOR QUIMICO DE FUGAS.
 SE REQUIERE EN APOYO TECNOLOGICO: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EQUIPOS. </t>
  </si>
  <si>
    <t>CASSET DE PEROXIDO DE HIDROGENO PARA ESTERILIZADOR STERRAD 100S</t>
  </si>
  <si>
    <t xml:space="preserve">• COMPATIBLE CON  ESTERILIZADORES  A BAJA TEMPERATURA  CON PERÓXIDO DE HIDROGENO , CON CÁMARA CIRCULAR CON DOS ESTANTES. • CÓDIGO BARRAS IMPRESO EN EL CASSET. • CASETE POR  CINCO  CICLOS. • CANTIDAD DE PERÓXIDO DE 1.8 CC • CONCENTRACIÓN DE 58% DE PERÓXIDO DE HIDROGENO •  HERMETICAMENTE CERRADO CON INDICADOR QUIMICO DE FUGAS.
SE REQUIERE EN APOYO TECNOLOGICO: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EQUIPOS. </t>
  </si>
  <si>
    <t>CINTA PARA ESTERILIZAR A PEROXIDO DE HIDROGENO</t>
  </si>
  <si>
    <t>CINTA ADHESIVA SIN LATEX, FÁCIL INTERPRETACIÓN A LA EXPOSICION  AL PERÓXIDO DE HIDROGENO EN EL CAMBIO DE COLOR. • PRESENTACIÓN EN ROLLOS CON EMPAQUE  LECTURA SEGURA Y CONFIABLE • EXCELENTE EN LA ADHESIÓN AL PAQUETE SE REQUIERE EN APOYO TECNOLOGICO PARA LA INSTITUCION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EQUIPOS.</t>
  </si>
  <si>
    <t xml:space="preserve">DETERGENTE MULTI ENZIMATICO PARA REPROCESADOR DE ENDOSCOPIOS COMPATIBLE CON EQUIPOS DE LA INSTITUCION  </t>
  </si>
  <si>
    <t>INYECTOR PARA PEROXIDO DE HIDROGENO</t>
  </si>
  <si>
    <t>• DISPOSITIVO DESECHABLE • DE UN SOLO USO • DISEÑADO PARA ESTERILIZADORES A BAJA TEMPERATURA POR GAS PLASMA PEROXIDO DE HIDROGENO AL INTERIOR DE LOS ELEMENTOS CANULADOS, UTILIZADO PARA PROMOVER LA DIFUSIÓN GASEOSA  DEL PERÓXIDO SE REQUIERE EN APOYO TECNOLOGICO: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EQUIPOS.</t>
  </si>
  <si>
    <t>INDICADOR BIOLOGICO PARA PEROXIDO DE HIDROGENO</t>
  </si>
  <si>
    <t>• DE  UN  SOLO USO • COMPATIBLE CON LOS SISTEMAS  DE  ESTERILIZACIÓN  CON PEROXIDO DE HIDROGENO   QUE  POSEE LA  INSTITUCIÓN • DE FÁCIL INTERPRETACIÓN O LECTURA • PRESENTACIÓN EN AMPOLLAS • RESULTADO POR BIOLUMINICENCIA  CONFIABLE ENTRE 15 Y 30 MINUTOS  A PARTIR DE LA   INCUBACIÓN • QUE  CONTENGA ESPORAS BACILLUS STEAROTHERMOPHILUS) APOYO TECNOLOGICO DE: 
1. UNA LECTORA QUE GUIE, MONITORICE, ALERTE Y SE CONECTE CON EL SISTEMA DE ALMACENAMIENTO Y ANALISIS DE DATOS ENTREGADO 
2.  CAPACITACION PARA EL PERSONAL DE CEES EN EL PROCESO DE ESTERILIZACION Y MANEJO DE EQUIPOS.</t>
  </si>
  <si>
    <t>KIT DE ACCESORIO STERRAD 100S</t>
  </si>
  <si>
    <t>KIT CONFORMADO,  POR TRES CARTUCHOS DE CINTA IMPRESORA, DOCE ROLLOS DE PAPEL DE IMPRESORA, 12 CAJAS RECOLECTORAS DE CASSETTES, SEIS PLATOS DE VAPORIZADOR  COMPATIBLES PARA ESTERILIZADOR GAS PLASMA PEROXIDO DE HIDROGENO, SE REQUIERE EN APOYO  TECNOLOGICO;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t>
  </si>
  <si>
    <t>PAPEL TERMICO PARA IMPRESORA STERRAD NX</t>
  </si>
  <si>
    <t>PAPEL TYVECK DE 10X70</t>
  </si>
  <si>
    <t>PRESENTACIÓN EN ROLLOS • ROLLO PLANO DE 10 CM X 70 METROS, COMPATIBLE CON LOS SISTEMAS  DE  ESTERILIZACIÓN  QUE  POSEE LA INSTITUCIÓN A BAJA TEMPERATURA (PERÓXIDO DE HIDRÓGENO) • CON PELÍCULA DE POLIETILENO/POLIÉSTER DE BAJA DENSIDAD Y UNA LAMINA DE POLIOLEFINA EXPANDIDA QUE CONTENGA INDICADOR QUIMICO, EXTERNO VALIDADO POR EL SISTEMA DE ESTERILIZACION DE PEROXIDO DE HIDROGENO PROPIO DE LA INSTITUCION.  CON INDICATIVO DE APERTURA • TERMO SELLADO DOBLE DE 10MM • SE REQUIERE EN  APOYO TECNOLÓGICO: 
 1. DOS SELLADORAS TERMICAS POR CALOR CONTROLADO POR MICROPROCESADOR ROTATIVA CON PANTALLA TACTIL CON  MECANISMO DE IMPRESION CON OPERACION A TRAVES DE MENU VISUALIZADO EN PANTALLA CON TECLADO DIGITAL SISTEMA DE SELLADO: CALOR CONSTANTE DE 115 A 135 GRADOS CENTRIGRADOS, VELOCIDAD DE SELLADO: 10 METROS/MINUTO Y ANCHO DEL CORDON DE 12 MM.  
2.  UN SOPORTE DE TRES NIVELES 
3. MANTENIMIENTO CORRECTIVO Y PREVENTIVO A LAS DOS SELLADORAS 
4. CAPACITACION PARA EL PERSONAL DE CEES EN EL PROCESO DE ESTERILIZACION Y MANEJO DE EQUIPOS.</t>
  </si>
  <si>
    <t>PAPEL TYVECK DE 15X70</t>
  </si>
  <si>
    <t>PRESENTACIÓN EN ROLLOS • ROLLO PLANO DE 15 CM X 70 METROS, COMPATIBLE CON LOS SISTEMAS  DE  ESTERILIZACIÓN  QUE  POSEE LA INSTITUCIÓN A BAJA TEMPERATURA (PERÓXIDO DE HIDRÓGENO) • CON PELÍCULA DE POLIETILENO/POLIÉSTER DE BAJA DENSIDAD Y UNA LAMINA DE POLIOLEFINA EXPANDIDA QUE CONTENGA INDICADOR QUIMICO, EXTERNO VALIDADO POR EL SISTEMA DE ESTERILIZACION DE PEROXIDO DE HIDROGENO PROPIO DE LA INSTITUCION.  CON INDICATIVO DE APERTURA • TERMO SELLADO DOBLE DE 10MM • SE REQUIERE EN  APOYO TECNOLÓGICO: 
 1. DOS SELLADORAS TERMICAS POR CALOR CONTROLADO POR MICROPROCESADOR ROTATIVA CON PANTALLA TACTIL CON  MECANISMO DE IMPRESION CON OPERACION A TRAVES DE MENU VISUALIZADO EN PANTALLA CON TECLADO DIGITAL SISTEMA DE SELLADO: CALOR CONSTANTE DE 115 A 135 GRADOS CENTRIGRADOS, VELOCIDAD DE SELLADO: 10 METROS/MINUTO Y ANCHO DEL CORDON DE 12 MM.  
2.  UN SOPORTE DE TRES NIVELES 
3. MANTENIMIENTO CORRECTIVO Y PREVENTIVO A LAS DOS SELLADORAS 
4. CAPACITACION PARA EL PERSONAL DE CEES EN EL PROCESO DE ESTERILIZACION Y MANEJO DE EQUIPOS.</t>
  </si>
  <si>
    <t>PAPEL TYVECK DE 20X70</t>
  </si>
  <si>
    <t>PRESENTACIÓN EN ROLLOS • ROLLO PLANO DE 20 CM X 70 METROS, COMPATIBLE CON LOS SISTEMAS  DE  ESTERILIZACIÓN  QUE  POSEE LA INSTITUCIÓN A BAJA TEMPERATURA (PERÓXIDO DE HIDRÓGENO) • CON PELÍCULA DE POLIETILENO/POLIÉSTER DE BAJA DENSIDAD Y UNA LAMINA DE POLIOLEFINA EXPANDIDA QUE CONTENGA INDICADOR QUIMICO, EXTERNO VALIDADO POR EL SISTEMA DE ESTERILIZACION DE PEROXIDO DE HIDROGENO PROPIO DE LA INSTITUCION.  CON INDICATIVO DE APERTURA • TERMO SELLADO DOBLE DE 10MM • SE REQUIERE EN  APOYO TECNOLÓGICO: 
 1. DOS SELLADORAS TERMICAS POR CALOR CONTROLADO POR MICROPROCESADOR ROTATIVA CON PANTALLA TACTIL CON  MECANISMO DE IMPRESION CON OPERACION A TRAVES DE MENU VISUALIZADO EN PANTALLA CON TECLADO DIGITAL SISTEMA DE SELLADO: CALOR CONSTANTE DE 115 A 135 GRADOS CENTRIGRADOS, VELOCIDAD DE SELLADO: 10 METROS/MINUTO Y ANCHO DEL CORDON DE 12 MM.  
2.  UN SOPORTE DE TRES NIVELES 
3. MANTENIMIENTO CORRECTIVO Y PREVENTIVO A LAS DOS SELLADORAS 
4. CAPACITACION PARA EL PERSONAL DE CEES EN EL PROCESO DE ESTERILIZACION Y MANEJO DE EQUIPOS.</t>
  </si>
  <si>
    <t>PAPEL TYVECK DE 25X70</t>
  </si>
  <si>
    <t>PRESENTACIÓN EN ROLLOS • ROLLO PLANO DE 25 CM X 70 METROS, COMPATIBLE CON LOS SISTEMAS  DE  ESTERILIZACIÓN  QUE  POSEE LA INSTITUCIÓN A BAJA TEMPERATURA (PERÓXIDO DE HIDRÓGENO) • CON PELÍCULA DE POLIETILENO/POLIÉSTER DE BAJA DENSIDAD Y UNA LAMINA DE POLIOLEFINA EXPANDIDA QUE CONTENGA INDICADOR QUIMICO, EXTERNO VALIDADO POR EL SISTEMA DE ESTERILIZACION DE PEROXIDO DE HIDROGENO PROPIO DE LA INSTITUCION.  CON INDICATIVO DE APERTURA • TERMO SELLADO DOBLE DE 10MM • SE REQUIERE EN  APOYO TECNOLÓGICO: 
 1. DOS SELLADORAS TERMICAS POR CALOR CONTROLADO POR MICROPROCESADOR ROTATIVA CON PANTALLA TACTIL CON  MECANISMO DE IMPRESION CON OPERACION A TRAVES DE MENU VISUALIZADO EN PANTALLA CON TECLADO DIGITAL SISTEMA DE SELLADO: CALOR CONSTANTE DE 115 A 135 GRADOS CENTRIGRADOS, VELOCIDAD DE SELLADO: 10 METROS/MINUTO Y ANCHO DEL CORDON DE 12 MM.  
2.  UN SOPORTE DE TRES NIVELES 
3. MANTENIMIENTO CORRECTIVO Y PREVENTIVO A LAS DOS SELLADORAS 
4. CAPACITACION PARA EL PERSONAL DE CEES EN EL PROCESO DE ESTERILIZACION Y MANEJO DE EQUIPOS.</t>
  </si>
  <si>
    <t>PAPEL TYVECK DE 35X70</t>
  </si>
  <si>
    <t>PRESENTACIÓN EN ROLLOS • ROLLO PLANO DE 35 CM X 70 METROS, COMPATIBLE CON LOS SISTEMAS  DE  ESTERILIZACIÓN  QUE  POSEE LA INSTITUCIÓN A BAJA TEMPERATURA (PERÓXIDO DE HIDRÓGENO) • CON PELÍCULA DE POLIETILENO/POLIÉSTER DE BAJA DENSIDAD Y UNA LAMINA DE POLIOLEFINA EXPANDIDA QUE CONTENGA INDICADOR QUIMICO, EXTERNO VALIDADO POR EL SISTEMA DE ESTERILIZACION DE PEROXIDO DE HIDROGENO PROPIO DE LA INSTITUCION.  CON INDICATIVO DE APERTURA • TERMO SELLADO DOBLE DE 10MM • SE REQUIERE EN  APOYO TECNOLÓGICO: 
 1. DOS SELLADORAS TERMICAS POR CALOR CONTROLADO POR MICROPROCESADOR ROTATIVA CON PANTALLA TACTIL CON  MECANISMO DE IMPRESION CON OPERACION A TRAVES DE MENU VISUALIZADO EN PANTALLA CON TECLADO DIGITAL SISTEMA DE SELLADO: CALOR CONSTANTE DE 115 A 135 GRADOS CENTRIGRADOS, VELOCIDAD DE SELLADO: 10 METROS/MINUTO Y ANCHO DEL CORDON DE 12 MM.  
2.  UN SOPORTE DE TRES NIVELES 
3. MANTENIMIENTO CORRECTIVO Y PREVENTIVO A LAS DOS SELLADORAS 
4. CAPACITACION PARA EL PERSONAL DE CEES EN EL PROCESO DE ESTERILIZACION Y MANEJO DE EQUIPOS.</t>
  </si>
  <si>
    <t>PAPEL TYVECK DE 50X70</t>
  </si>
  <si>
    <t>PRESENTACIÓN EN ROLLOS • ROLLO PLANO DE 50 CM X 70 METROS, COMPATIBLE CON LOS SISTEMAS  DE  ESTERILIZACIÓN  QUE  POSEE LA INSTITUCIÓN A BAJA TEMPERATURA (PERÓXIDO DE HIDRÓGENO) • CON PELÍCULA DE POLIETILENO/POLIÉSTER DE BAJA DENSIDAD Y UNA LAMINA DE POLIOLEFINA EXPANDIDA QUE CONTENGA INDICADOR QUIMICO, EXTERNO VALIDADO POR EL SISTEMA DE ESTERILIZACION DE PEROXIDO DE HIDROGENO PROPIO DE LA INSTITUCION.  CON INDICATIVO DE APERTURA • TERMO SELLADO DOBLE DE 10MM • SE REQUIERE EN  APOYO TECNOLÓGICO: 
 1. DOS SELLADORAS TERMICAS POR CALOR CONTROLADO POR MICROPROCESADOR ROTATIVA CON PANTALLA TACTIL CON  MECANISMO DE IMPRESION CON OPERACION A TRAVES DE MENU VISUALIZADO EN PANTALLA CON TECLADO DIGITAL SISTEMA DE SELLADO: CALOR CONSTANTE DE 115 A 135 GRADOS CENTRIGRADOS, VELOCIDAD DE SELLADO: 10 METROS/MINUTO Y ANCHO DEL CORDON DE 12 MM.  
2.  UN SOPORTE DE TRES NIVELES 
3. MANTENIMIENTO CORRECTIVO Y PREVENTIVO A LAS DOS SELLADORAS 
4. CAPACITACION PARA EL PERSONAL DE CEES EN EL PROCESO DE ESTERILIZACION Y MANEJO DE EQUIPOS.</t>
  </si>
  <si>
    <t>PAPEL TYVECK DE 7.5X70</t>
  </si>
  <si>
    <t>PRESENTACIÓN EN ROLLOS • ROLLO PLANO DE 7.5 CM X 70 METROS, COMPATIBLE CON LOS SISTEMAS  DE  ESTERILIZACIÓN  QUE  POSEE LA INSTITUCIÓN A BAJA TEMPERATURA (PERÓXIDO DE HIDRÓGENO) • CON PELÍCULA DE POLIETILENO/POLIÉSTER DE BAJA DENSIDAD Y UNA LAMINA DE POLIOLEFINA EXPANDIDA QUE CONTENGA INDICADOR QUIMICO, EXTERNO VALIDADO POR EL SISTEMA DE ESTERILIZACION DE PEROXIDO DE HIDROGENO PROPIO DE LA INSTITUCION.  CON INDICATIVO DE APERTURA • TERMO SELLADO DOBLE DE 10MM • SE REQUIERE EN  APOYO TECNOLÓGICO: 
 1. DOS SELLADORAS TERMICAS POR CALOR CONTROLADO POR MICROPROCESADOR ROTATIVA CON PANTALLA TACTIL CON  MECANISMO DE IMPRESION CON OPERACION A TRAVES DE MENU VISUALIZADO EN PANTALLA CON TECLADO DIGITAL SISTEMA DE SELLADO: CALOR CONSTANTE DE 115 A 135 GRADOS CENTRIGRADOS, VELOCIDAD DE SELLADO: 10 METROS/MINUTO Y ANCHO DEL CORDON DE 12 MM.  
2.  UN SOPORTE DE TRES NIVELES 
3. MANTENIMIENTO CORRECTIVO Y PREVENTIVO A LAS DOS SELLADORAS 
4. CAPACITACION PARA EL PERSONAL DE CEES EN EL PROCESO DE ESTERILIZACION Y MANEJO DE EQUIPOS.</t>
  </si>
  <si>
    <t>TIRA INDICADORA  CONTROL QUIMICO PEROXIDO DE HIDROGENO</t>
  </si>
  <si>
    <t>DE  UN  SOLO USO • COMPATIBLE CON LOS SISTEMAS  DE  ESTERILIZACIÓN  CON PEROXIDO DE HIDROGENO   QUE  POSEE LA  INSTITUCIÓN • DE FÁCIL INTERPRETACIÓN CON   LECTURA AL CAMBIO DE COLOR  • PRESENTACIÓN EN TIRAS SE REQUIERE EN APOYO TECNOLOGICO DE: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EQUIPOS.</t>
  </si>
  <si>
    <t>CASSET DE PEROXIDO DE HIDROGENO PARA ESTERILIZADOR STERRAD 100NX</t>
  </si>
  <si>
    <t>CASSETE DE PEROXIDO DE HIDROGENO COMPUESTO DE UNA BARRA PLASTICA QUE CONTIENE 10 AMPOLLAS DE PEROXIDO DE HIDROGENO A 59% VOLUMEN DE 5,4 ML PARA CADA AMPOLLA, CASETE POR  CINCO  CICLOS. • CAJA POR DOS CASETTES •EMPAQUE  PRIMARIO SELLADO DENTRO DE UNA BOLSA PLASTICA. CON ETIQUETA DE IDENTIFICACION PARA CADA CASSETE, POR RADIOFRECUENCIA QUE CONTROLA EL USO DEL MISMO. CON INDICADOR DE FUGA CONTENIDO EN CAJA QUE MOSTRARA UN CAMBIO DE COLOR.  
SE REQUIERE EN APOYO TECNOLOGICO: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EQUIPOS.</t>
  </si>
  <si>
    <t>CAJA COLECTORA DE CASETTE 100 NX</t>
  </si>
  <si>
    <t>PRESENTACION DE CAJA x 10 UNIDADES DE CAJAS TRANSPARENTES, COMPATIBLE CON EQUIPO ESTERILIZADOR CON PEROXIDO DE HIDROGENO  CON CAPACIDAD TOTAL DE 152 LITROS Y UTIL DE 100 LITROS CON SENSOR DE PEROXIDO DE HIDROGENO AL INTERIOR DE LA CAMARA PARA MEDICION EN TIEMPO REAL, TRES CICLOS DISPONIBLES ENTRE 24 Y 55 MINUTOS.   
SE REQUIERE COMO APOYO TECNOLOGICO: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EQUIPOS.</t>
  </si>
  <si>
    <t>LOTE No. 95</t>
  </si>
  <si>
    <t xml:space="preserve">DESINFECTANTE DE ALTO NIVEL Y TIRAS INDICADORAS </t>
  </si>
  <si>
    <t>DESINFECTANTE DE ALTO NIVEL ORTOFTAL-ALDEHIDO</t>
  </si>
  <si>
    <t xml:space="preserve"> DESINFECTANTE  DE ALTO NIVEL, MOLECULA DE ORTOFTAL-ALDEHIDO AL 0,55 %, NO REQUIERE ACTIVACION, TIEMPO DE DESINFECCION POR CONTACTO DE 5 MINUTOS, MONITOREO CON TIRILLAS DE MEDICION DE CONCENTRACION MINIMA EFECTIVA, PRESENTACION EN GALON DE 3750 ML  A  3785 ML, TIENE INDICADOR CROMOFORICO QUE TIÑE PRESENCIA DE PROTEINA. PARA LA UTILIZACION DE ESTE INSUMO SE REQUIERE COM APOYO TECNOLOGICO DE:
1. SEIS  REPROCESADORES AUTOMATICOS DE ENDOSCOPIOS INLCUIDO MANTENIMIENTO PREVENTIVOY CORRECTIVO DE LOS MISMOS PARA LAS UNIDADES DE GASTROENTEROLOGIA, COLOPROCTOLOGIA, NEUMOLOGIA Y SALAS DE CIRUGIA, PARA LA DESINFECCION DE ALTO NIVEL DE  EQUIPOS ENDOSCOPICOS (ENDOSCOPIOS,BRONCOSCOPIOS, COLONOSCOPIOS, FIBROBRONCOSCOPIOS Y NASO LARINGOSCOPIOS  CON INSTALACIÓN Y ADECUACION ÁREA , MANTENIMIENTO PREVENTIVO Y CORRECTIVO).
2. BANDEJAS PARA DESINFECCION DE MATERIALES ODONTOMEDICO HOSPITALARIOS QUE REQUIERAN DESINFECCIÓN DE ALTO NIVEL SUSCEPTIBLES A ESTERILIZACION EN VAPOR POR PREVACIO EN LAS SIGUIENTES MEDIDAS: (CUATRO UNIDADES DE BANDEJAS RECTANGUALRES CON TAPA E INSERTO, DE 59.4 CM DE LARGO X 38.1 DE ANCHO X 14.2 CMS DE ALTO.
3. UNA BNDEJA PARA DESINFECCION DE MATERIAL ES ODONTOMEDICO HOSPITALARIOS QUE REQUIERAN DESINFECCION DE ALTO NIVEL SUSCEPTIBLES A ESTERILZACION EN VAPOR POR PREVACIO EN LAS SIGUIENTES MEDIDAS (UNA BANDEJA CIRCULAR CON DIAMETRO DE 44.9 CM X 22.2 CM DE ALTURA).</t>
  </si>
  <si>
    <t>42281704-04</t>
  </si>
  <si>
    <t xml:space="preserve">TIRAS PARA MEDICION DE CONCENTRACION MINIMA EFECTIVA DE   ORTOFTAL-ALDEHIDO </t>
  </si>
  <si>
    <t xml:space="preserve">FILTRO  PARA  AGUA MICROBIOLOGICO 0,2 MICRAS  RESINAS DE POLIPROPILENO   </t>
  </si>
  <si>
    <t>FILTRO  PARA  AGUA MICROBILOGICO 0,2 MICRAS  RESINAS DE POLIPROPILENO SE REQUIERE COMO APOYO TECNOLOGICO:
1. SEIS  REPROCESADORES AUTOMATICOS DE ENDOSCOPIOS INLCUIDO MANTENIMIENTO PREVENTIVOY CORRECTIVO DE LOS MISMOS PARA LAS UNIDADES DE GASTROENTEROLOGIA, COLOPROCTOLOGIA, NEUMOLOGIA Y SALAS DE CIRUGIA, PARA LA DESINFECCION DE ALTO NIVEL DE  EQUIPOS ENDOSCOPICOS (ENDOSCOPIOS,BRONCOSCOPIOS, COLONOSCOPIOS, FIBROBRONCOSCOPIOS Y NASO LARINGOSCOPIOS  CON INSTALACIÓN Y ADECUACION ÁREA , MANTENIMIENTO PREVENTIVO Y CORRECTIVO).
2. BANDEJAS PARA DESINFECCION DE MATERIALES ODONTOMEDICO HOSPITALARIOS QUE REQUIERAN DESINFECCIÓN DE ALTO NIVEL SUSCEPTIBLES A ESTERILIZACION EN VAPOR POR PREVACIO EN LAS SIGUIENTES MEDIDAS: (CUATRO UNIDADES DE BANDEJAS RECTANGUALRES CON TAPA E INSERTO, DE 59.4 CM DE LARGO X 38.1 DE ANCHO X 14.2 CMS DE ALTO.
3. UNA BNDEJA PARA DESINFECCION DE MATERIAL ES ODONTOMEDICO HOSPITALARIOS QUE REQUIERAN DESINFECCION DE ALTO NIVEL SUSCEPTIBLES A ESTERILZACION EN VAPOR POR PREVACIO EN LAS SIGUIENTES MEDIDAS (UNA BANDEJA CIRCULAR CON DIAMETRO DE 44.9 CM X 22.2 CM DE ALTURA).</t>
  </si>
  <si>
    <t xml:space="preserve">FILTRO  PARA  AGUA 1 MICRA  RESINAS DE POLIPROPILENO   </t>
  </si>
  <si>
    <t>FILTRO  PARA  AGUA 1 MICRA  RESINAS DE POLIPROPILENO SE REQUIERE COMO APOYO TECNOLOGICO:
1. SEIS  REPROCESADORES AUTOMATICOS DE ENDOSCOPIOS INLCUIDO MANTENIMIENTO PREVENTIVOY CORRECTIVO DE LOS MISMOS PARA LAS UNIDADES DE GASTROENTEROLOGIA, COLOPROCTOLOGIA, NEUMOLOGIA Y SALAS DE CIRUGIA, PARA LA DESINFECCION DE ALTO NIVEL DE  EQUIPOS ENDOSCOPICOS (ENDOSCOPIOS,BRONCOSCOPIOS, COLONOSCOPIOS, FIBROBRONCOSCOPIOS Y NASO LARINGOSCOPIOS  CON INSTALACIÓN Y ADECUACION ÁREA , MANTENIMIENTO PREVENTIVO Y CORRECTIVO).
2. BANDEJAS PARA DESINFECCION DE MATERIALES ODONTOMEDICO HOSPITALARIOS QUE REQUIERAN DESINFECCIÓN DE ALTO NIVEL SUSCEPTIBLES A ESTERILIZACION EN VAPOR POR PREVACIO EN LAS SIGUIENTES MEDIDAS: (CUATRO UNIDADES DE BANDEJAS RECTANGUALRES CON TAPA E INSERTO, DE 59.4 CM DE LARGO X 38.1 DE ANCHO X 14.2 CMS DE ALTO.
3. UNA BNDEJA PARA DESINFECCION DE MATERIAL ES ODONTOMEDICO HOSPITALARIOS QUE REQUIERAN DESINFECCION DE ALTO NIVEL SUSCEPTIBLES A ESTERILZACION EN VAPOR POR PREVACIO EN LAS SIGUIENTES MEDIDAS (UNA BANDEJA CIRCULAR CON DIAMETRO DE 44.9 CM X 22.2 CM DE ALTURA).</t>
  </si>
  <si>
    <t>DESINFECTANTE NIVEL INTERMEDIO DICLOROISOCIANURATO DE SODIO</t>
  </si>
  <si>
    <t xml:space="preserve">TABLETAS DESINFECTANTES, DE NIVEL INTERMEDIO, DE DICLOISOCIANURATO DE SODIO O TRICLOSENE DE SODIO EN BASE EFESVESCENTE, PARA DISOLVER EN AGUA Y DESINFECTAR SUPERFICIES  Y PARA ELEMENTOS NO CRITICOS
</t>
  </si>
  <si>
    <t>LOTE No. 96</t>
  </si>
  <si>
    <t>BOTONES Y SONDAS  DE GASTROSTOMIA</t>
  </si>
  <si>
    <t>BOTONES DE GASTROSTOMIA 12 FR</t>
  </si>
  <si>
    <t xml:space="preserve">BOTONES DE GASTROSTOMIA 12 FR . CABEZAL INTERNO DE RETENCION EN JAULA O CANASTA. POLIURETANO 100%. KIT COMPLETO. SELLO DE ESTOMA CON DISPOSITIVO DE RETENCION. DISCO DE RETENCION EXTERNO. DILATADOR CON PUNTA RECUBIERTA DE HIDROMER.CON OBTURADOR PARA FACILITAR COLOCACION Y RETIRO DEL BOTON . RADIOPACO.  </t>
  </si>
  <si>
    <t>BOTONES DE GASTROSTOMIA 14 FR</t>
  </si>
  <si>
    <t xml:space="preserve">BOTONES DE GASTROSTOMIA 14 FR. CABEZAL INTERNO DE RETENCION EN JAULA O CANASTA. POLIURETANO 100%. KIT COMPLETO. SELLO DE ESTOMA CON DISPOSITIVO DE RETENCION. DISCO DE RETENCION EXTERNO. DILATADOR CON PUNTA RECUBIERTA DE HIDROMER.CON OBTURADOR PARA FACILITAR COLOCACION Y RETIRO DEL BOTON . RADIOPACO.  </t>
  </si>
  <si>
    <t>BOTONES DE GASTROSTOMIA 16 FR</t>
  </si>
  <si>
    <t xml:space="preserve">BOTONES DE GASTROSTOMIA 16 FR. CABEZAL INTERNO DE RETENCION EN JAULA O CANASTA. POLIURETANO 100%. KIT COMPLETO. SELLO DE ESTOMA CON DISPOSITIVO DE RETENCION. DISCO DE RETENCION EXTERNO. DILATADOR CON PUNTA RECUBIERTA DE HIDROMER.CON OBTURADOR PARA FACILITAR COLOCACION Y RETIRO DEL BOTON . RADIOPACO.  </t>
  </si>
  <si>
    <t>BOTONES DE GASTROSTOMIA 18 FR</t>
  </si>
  <si>
    <t xml:space="preserve">BOTONES DE GASTROSTOMIA 18 FR. CABEZAL INTERNO DE RETENCION EN JAULA O CANASTA. POLIURETANO 100%. KIT COMPLETO. SELLO DE ESTOMA CON DISPOSITIVO DE RETENCION. DISCO DE RETENCION EXTERNO. DILATADOR CON PUNTA RECUBIERTA DE HIDROMER.CON OBTURADOR PARA FACILITAR COLOCACION Y RETIRO DEL BOTON . RADIOPACO.  </t>
  </si>
  <si>
    <t>BOTONES DE GASTROSTOMIA 20 FR</t>
  </si>
  <si>
    <t xml:space="preserve">BOTONES DE GASTROSTOMIA 20 FR CABEZAL INTERNO DE RETENCION EN JAULA O CANASTA. POLIURETANO 100%. KIT COMPLETO. SELLO DE ESTOMA CON DISPOSITIVO DE RETENCION. DISCO DE RETENCION EXTERNO. DILATADOR CON PUNTA RECUBIERTA DE HIDROMER.CON OBTURADOR PARA FACILITAR COLOCACION Y RETIRO DEL BOTON . RADIOPACO.  </t>
  </si>
  <si>
    <t>BOTONES DE GASTROSTOMIA  22 FR</t>
  </si>
  <si>
    <t xml:space="preserve">BOTONES DE GASTROSTOMIA  22 FR. CABEZAL INTERNO DE RETENCION EN JAULA O CANASTA. POLIURETANO 100%. KIT COMPLETO. SELLO DE ESTOMA CON DISPOSITIVO DE RETENCION. DISCO DE RETENCION EXTERNO. DILATADOR CON PUNTA RECUBIERTA DE HIDROMER.CON OBTURADOR PARA FACILITAR COLOCACION Y RETIRO DEL BOTON . RADIOPACO.  </t>
  </si>
  <si>
    <t>BOTONES DE GASTROSTOMIA  24 FR</t>
  </si>
  <si>
    <t xml:space="preserve">BOTONES DE GASTROSTOMIA 24 FR. CABEZAL INTERNO DE RETENCION EN JAULA O CANASTA. POLIURETANO 100%. KIT COMPLETO. SELLO DE ESTOMA CON DISPOSITIVO DE RETENCION. DISCO DE RETENCION EXTERNO. DILATADOR CON PUNTA RECUBIERTA DE HIDROMER.CON OBTURADOR PARA FACILITAR COLOCACION Y RETIRO DEL BOTON . RADIOPACO.  </t>
  </si>
  <si>
    <t xml:space="preserve">SONDAS DE GASTROSTOMIA 12 FR </t>
  </si>
  <si>
    <t>SONDAS DE GASTROSTOMIA 12 FR MATERIAL DE SILICONA. ADAPTADOR DE PUERTO EN Y. DISCO RETENEDOR REDONDO. PUNTA REDONDA. BALON INFLABLE. ORIFICIOS PARA LA SALIDA DE LA FORMULA. EMPAQUE INDIVIUDAL Y ESTERIL</t>
  </si>
  <si>
    <t xml:space="preserve">SONDAS DE GASTROSTOMIA 14 FR </t>
  </si>
  <si>
    <t>SONDAS DE GASTROSTOMIA 14 FR MATERIAL DE SILICONA. ADAPTADOR DE PUERTO EN Y. DISCO RETENEDOR REDONDO. PUNTA REDONDA. BALON INFLABLE. ORIFICIOS PARA LA SALIDA DE LA FORMULA. EMPAQUE INDIVIUDAL Y ESTERIL</t>
  </si>
  <si>
    <t xml:space="preserve">SONDAS DE GASTROSTOMIA 16 FR </t>
  </si>
  <si>
    <t>SONDAS DE GASTROSTOMIA 16 FR MATERIAL DE SILICONA. ADAPTADOR DE PUERTO EN Y. DISCO RETENEDOR REDONDO. PUNTA REDONDA. BALON INFLABLE. ORIFICIOS PARA LA SALIDA DE LA FORMULA. EMPAQUE INDIVIUDAL Y ESTERIL</t>
  </si>
  <si>
    <t xml:space="preserve">SONDAS DE GASTROSTOMIA 18 FR </t>
  </si>
  <si>
    <t>SONDAS DE GASTROSTOMIA 18 FR MATERIAL DE SILICONA. ADAPTADOR DE PUERTO EN Y. DISCO RETENEDOR REDONDO. PUNTA REDONDA. BALON INFLABLE. ORIFICIOS PARA LA SALIDA DE LA FORMULA. EMPAQUE INDIVIUDAL Y ESTERIL</t>
  </si>
  <si>
    <t xml:space="preserve">SONDAS DE GASTROSTOMIA 20 FR </t>
  </si>
  <si>
    <t>SONDAS DE GASTROSTOMIA 20 FR MATERIAL DE SILICONA. ADAPTADOR DE PUERTO EN Y. DISCO RETENEDOR REDONDO. PUNTA REDONDA. BALON INFLABLE. ORIFICIOS PARA LA SALIDA DE LA FORMULA. EMPAQUE INDIVIUDAL Y ESTERIL</t>
  </si>
  <si>
    <t xml:space="preserve">SONDAS DE GASTROSTOMIA 22 FR </t>
  </si>
  <si>
    <t xml:space="preserve"> SONDAS DE GASTROSTOMIA 22 FR MATERIAL DE SILICONA. ADAPTADOR DE PUERTO EN Y. DISCO RETENEDOR REDONDO. PUNTA REDONDA. BALON INFLABLE. ORIFICIOS PARA LA SALIDA DE LA FORMULA. EMPAQUE INDIVIUDAL Y ESTERIL</t>
  </si>
  <si>
    <t xml:space="preserve">SONDAS DE GASTROSTOMIA 24 FR </t>
  </si>
  <si>
    <t>SONDAS DE GASTROSTOMIA 24 FR MATERIAL DE SILICONA. ADAPTADOR DE PUERTO EN Y. DISCO RETENEDOR REDONDO. PUNTA REDONDA. BALON INFLABLE. ORIFICIOS PARA LA SALIDA DE LA FORMULA. EMPAQUE INDIVIUDAL Y ESTERIL</t>
  </si>
  <si>
    <t>LOTE No. 97</t>
  </si>
  <si>
    <t xml:space="preserve">ALGODÓN LAMINADO ACRÍLICO, VENDA DE YESO Y VENDA DE YESO ACRÍLICA </t>
  </si>
  <si>
    <t>VENDA ENYESADA 3x5</t>
  </si>
  <si>
    <t>VENDA HECHA DE GASA DE ALGODÓN  RECUBIERTA DE UNA MEZCLA DE YESO EN (ALCOHOL DESNATURALIZADO CLORURO DE METILENO, POLIVINIL ACETATO , METIL CELULOSA, CLORURO DE ALQUIL DIMETIL BENCIL AMONIO, SULFATO DE POTASIO) Y CAPA POROZA DE YESO CALCINADO, ENROLLLADA ALINEADAMENTE CON TENSION FLOJA, CORTE EN FORMA DE SIERRA EN LAS ORILLAS, NO ARRUGAS, NO MANCHAS, EN CORE  REDONDO Y EMPACADA  EN ENVOLTURA DE POLIPROPILENO. DESPUES DE SATURADO DE AGUA DEBE TENER UNA TEXTURA SUAVE CREMOSA Y LIBRE DE ARENOSIDADES, DEBE SER CONTINUA, SIN EMPATES. SATURACION DE 3 A 5 SEGUNDOS. TIEMPO DE SECADO EN SEGUNDOS DE 185 A 210   Y EN MEDIDA DE  3X5”.LARGO DE LA VENDA DE 5.0 A 5.5 YARDAS.  TIEMPO DE FRAGUADO (96-165 SEGUNDOS). TIEMPO DE SECADO (200 SEGUNDOS MAXIMO). RESISTENCIA DEL MILDE (186 0.825 KG/F MIN.)</t>
  </si>
  <si>
    <t>VENDA ENYESADA 4x5</t>
  </si>
  <si>
    <t>VENDA HECHA DE GASA DE ALGODÓN  RECUBIERTA DE UNA MEZCLA DE YESO EN (ALCOHOL DESNATURALIZADO CLORURO DE METILENO, POLIVINIL ACETATO , METIL CELULOSA, CLORURO DE ALQUIL DIMETIL BENCIL AMONIO, SULFATO DE POTASIO) Y CAPA POROZA DE YESO CALCINADO, ENROLLLADA ALINEADAMENTE CON TENSION FLOJA, CORTE EN FORMA DE SIERRA EN LAS ORILLAS, NO ARRUGAS, NO MANCHAS, EN CORE  REDONDO Y EMPACADA  EN ENVOLTURA DE POLIPROPILENO. DESPUES DE SATURADO DE AGUA DEBE TENER UNA TEXTURA SUAVE CREMOSA Y LIBRE DE ARENOSIDADES, DEBE SER CONTINUA, SIN EMPATES. SATURACION DE 3 A 5 SEGUNDOS. TIEMPO DE SECADO EN SEGUNDOS DE 185 A 210   Y EN MEDIDA DE  4X5”.LARGO DE LA VENDA DE 5.0 A 5.5 YARDAS.  TIEMPO DE FRAGUADO (96-165 SEGUNDOS). TIEMPO DE SECADO (200 SEGUNDOS MAXIMO). RESISTENCIA DEL MILDE (186 0.825 KG/F MIN.)</t>
  </si>
  <si>
    <t>VENDA ENYESADA 5x5</t>
  </si>
  <si>
    <t>VENDA HECHA DE GASA DE ALGODÓN  RECUBIERTA DE UNA MEZCLA DE YESO EN (ALCOHOL DESNATURALIZADO CLORURO DE METILENO, POLIVINIL ACETATO , METIL CELULOSA, CLORURO DE ALQUIL DIMETIL BENCIL AMONIO, SULFATO DE POTASIO) Y CAPA POROZA DE YESO CALCINADO, ENROLLLADA ALINEADAMENTE CON TENSION FLOJA, CORTE EN FORMA DE SIERRA EN LAS ORILLAS, NO ARRUGAS, NO MANCHAS, EN CORE  REDONDO Y EMPACADA  EN ENVOLTURA DE POLIPROPILENO. DESPUES DE SATURADO DE AGUA DEBE TENER UNA TEXTURA SUAVE CREMOSA Y LIBRE DE ARENOSIDADES, DEBE SER CONTINUA, SIN EMPATES. SATURACION DE 3 A 5 SEGUNDOS. TIEMPO DE SECADO EN SEGUNDOS DE 185 A 210   Y EN MEDIDA DE  5X5”.LARGO DE LA VENDA DE 5.0 A 5.5 YARDAS.  TIEMPO DE FRAGUADO (96-165 SEGUNDOS). TIEMPO DE SECADO (200 SEGUNDOS MAXIMO). RESISTENCIA DEL MILDE (186 0.825 KG/F MIN.)</t>
  </si>
  <si>
    <t>VENDA ENYESADA 6x5</t>
  </si>
  <si>
    <t>VENDA HECHA DE GASA DE ALGODÓN  RECUBIERTA DE UNA MEZCLA DE YESO EN (ALCOHOL DESNATURALIZADO CLORURO DE METILENO, POLIVINIL ACETATO , METIL CELULOSA, CLORURO DE ALQUIL DIMETIL BENCIL AMONIO, SULFATO DE POTASIO) Y CAPA POROZA DE YESO CALCINADO, ENROLLLADA ALINEADAMENTE CON TENSION FLOJA, CORTE EN FORMA DE SIERRA EN LAS ORILLAS, NO ARRUGAS, NO MANCHAS, EN CORE  REDONDO Y EMPACADA  EN ENVOLTURA DE POLIPROPILENO. DESPUES DE SATURADO DE AGUA DEBE TENER UNA TEXTURA SUAVE CREMOSA Y LIBRE DE ARENOSIDADES, DEBE SER CONTINUA, SIN EMPATES. SATURACION DE 3 A 5 SEGUNDOS. TIEMPO DE SECADO EN SEGUNDOS DE 185 A 210   Y EN MEDIDA DE  6X5”.LARGO DE LA VENDA DE 5.0 A 5.5 YARDAS.  TIEMPO DE FRAGUADO (96-165 SEGUNDOS). TIEMPO DE SECADO (200 SEGUNDOS MAXIMO). RESISTENCIA DEL MILDE (186 0.825 KG/F MIN.)</t>
  </si>
  <si>
    <t>VENDA ENYESADA ACRILICA  DE  3 PULGADAS X 4 YARDAS</t>
  </si>
  <si>
    <t>VENDA ENYESADA ACRILICA  DE  3 PULGADAS X 4 YARDAS MANEJO , EMPAQUE INDIVIDUAL, DE COLORES VARIADOS, PESO LIVIANO, IMPERMEABLE, DE FACIL APLICACIÓN , DUREZA Y DURABILIDAD ADECUADA. ANTIALERGICA PARA YESOS DE LARGA DURACION Y ADAPTABLE A PACIENTES PEDIATRICOS.</t>
  </si>
  <si>
    <t xml:space="preserve">VENDA ENYESADA ACRILICA  DE  4 PULGADAS X 4 YARDAS </t>
  </si>
  <si>
    <t>VENDA ENYESADA ACRILICA  DE  4 PULGADAS X 4 YARDAS MANEJO , EMPAQUE INDIVIDUAL, DE COLORES VARIADOS, PESO LIVIANO, IMPERMEABLE, DE FACIL APLICACIÓN , DUREZA Y DURABILIDAD ADECUADA. ANTIALERGICA PARA YESOS DE LARGA DURACION Y ADAPTABLE A PACIENTES PEDIATRICOS.</t>
  </si>
  <si>
    <t xml:space="preserve">VENDA ENYESADA ACRILICA  DE  5 PULGADAS X 4 YARDAS </t>
  </si>
  <si>
    <t>VENDA ENYESADA ACRILICA  DE  5 PULGADAS X 4 YARDAS MANEJO , EMPAQUE INDIVIDUAL, DE COLORES VARIADOS, PESO LIVIANO, IMPERMEABLE, DE FACIL APLICACIÓN , DUREZA Y DURABILIDAD ADECUADA. ANTIALERGICA PARA YESOS DE LARGA DURACION Y ADAPTABLE A PACIENTES PEDIATRICOS.</t>
  </si>
  <si>
    <t>VENDA SINTETICA DE POLIESTER 2 PULGADAS X 4 YARDAS</t>
  </si>
  <si>
    <t>VENDA SINTÉTICA PARA INMOVILIZACIÓN DE POLYESTER VENDA SINTÉTICA DE INMOVILIZACIÓN NO CONTIENE FIBRA DE VIDRIO, FABRICADA CON UN SUSTRATO ELÁSTICO TEJIDO EN POLIÉSTER, RECUBIERTO CON UNA RESINA DE POLIURETANO ACTIVADO POR AGUA VENDA PARA MOLDEO MANUFACTURADA DE TELA DE POLYESTER, RECUBIERTA CON RESINA HIDRÓFILA DE POLIURETANO. LA RESINA CONTIENE UN GRADO BAJO DE VOLATILIDAD DE ISOCIANATOS EN SU ESTADO BLANDO. MEDIDA 2 PULGADAS X 4 YARDAS</t>
  </si>
  <si>
    <t>VENDA SINTETICA DE POLIESTER 3 PULGADAS X 4 YARDAS</t>
  </si>
  <si>
    <t>VENDA SINTÉTICA PARA INMOVILIZACIÓN DE POLYESTER VENDA SINTÉTICA DE INMOVILIZACIÓN NO CONTIENE FIBRA DE VIDRIO, FABRICADA CON UN SUSTRATO ELÁSTICO TEJIDO EN POLIÉSTER, RECUBIERTO CON UNA RESINA DE POLIURETANO ACTIVADO POR AGUA VENDA PARA MOLDEO MANUFACTURADA DE TELA DE POLYESTER, RECUBIERTA CON RESINA HIDRÓFILA DE POLIURETANO. LA RESINA CONTIENE UN GRADO BAJO DE VOLATILIDAD DE ISOCIANATOS EN SU ESTADO BLANDO. MEDIDA 3 PULGADAS X 4 YARDAS</t>
  </si>
  <si>
    <t>VENDA COHESIVA FLEXIBLE DE LATEX.  3 PULGADAS X 2.2  YARDAS</t>
  </si>
  <si>
    <t>VENDAJE DE RELLENO QUE PERMITE EL PASO DEL AGUA.   ACOLCHADO RESISTENTE AL AGUA, PARA SER USADO DEBAJO DE VENDAJES SINTÉTICOS PARA INMOVILIZACIÓN Y TRATAMIENTOS DE CONSOLIDACIÓN DE FRACTURAS.   ACOLCHADO TEJIDO COMPUESTO POR NYLON, POLIÉSTER Y POLIPROPILENO RECUBIERTO POR UN LADO CON UNA CAPA FINA DE ADHESIVO ACRÍLICO. 3 PULGADAS X 2.2  YARDAS</t>
  </si>
  <si>
    <t>VENDA COHESIVA FLEXIBLE DE LATEX.  4 PULGADAS X 2.2  YARDAS</t>
  </si>
  <si>
    <t>VENDAJE DE RELLENO QUE PERMITE EL PASO DEL AGUA.   ACOLCHADO RESISTENTE AL AGUA, PARA SER USADO DEBAJO DE VENDAJES SINTÉTICOS PARA INMOVILIZACIÓN Y TRATAMIENTOS DE CONSOLIDACIÓN DE FRACTURAS.   ACOLCHADO TEJIDO COMPUESTO POR NYLON, POLIÉSTER Y POLIPROPILENO RECUBIERTO POR UN LADO CON UNA CAPA FINA DE ADHESIVO ACRÍLICO. 4 PULGADAS X 2.2  YARDAS</t>
  </si>
  <si>
    <t xml:space="preserve">VENDA SINTETICA TUBULAR ALMOHADILLADA HIDRÓFUGA   2 PULGADAS  X 2.6 YARDAS     </t>
  </si>
  <si>
    <t xml:space="preserve">VENDAJE DE RELLENO QUE PERMITE EL PASO DEL AGUA.   ACOLCHADO RESISTENTE AL AGUA, PARA SER USADO DEBAJO DE VENDAJES SINTÉTICOS PARA INMOVILIZACIÓN Y TRATAMIENTOS DE CONSOLIDACIÓN DE FRACTURAS.   ACOLCHADO TEJIDO COMPUESTO POR NYLON, POLIÉSTER Y POLIPROPILENO RECUBIERTO POR UN LADO CON UNA CAPA FINA DE ADHESIVO ACRÍLICO.   2 PULGADAS  X 2.6 YARDAS     </t>
  </si>
  <si>
    <t xml:space="preserve">VENDA SINTETICA TUBULAR ALMOHADILLADA HIDRÓFUGA   3 PULGADAS  X 2.6 YARDAS     </t>
  </si>
  <si>
    <t xml:space="preserve">VENDAJE DE RELLENO QUE PERMITE EL PASO DEL AGUA.   ACOLCHADO RESISTENTE AL AGUA, PARA SER USADO DEBAJO DE VENDAJES SINTÉTICOS PARA INMOVILIZACIÓN Y TRATAMIENTOS DE CONSOLIDACIÓN DE FRACTURAS.   ACOLCHADO TEJIDO COMPUESTO POR NYLON, POLIÉSTER Y POLIPROPILENO RECUBIERTO POR UN LADO CON UNA CAPA FINA DE ADHESIVO ACRÍLICO. 3 PULGADAS  X 2.6 YARDAS     </t>
  </si>
  <si>
    <t xml:space="preserve">VENDA SINTETICA TUBULAR ALMOHADILLADA HIDRÓFUGA   4 PULGADAS  X 2.6 YARDAS     </t>
  </si>
  <si>
    <t xml:space="preserve">VENDAJE DE RELLENO QUE PERMITE EL PASO DEL AGUA.   ACOLCHADO RESISTENTE AL AGUA, PARA SER USADO DEBAJO DE VENDAJES SINTÉTICOS PARA INMOVILIZACIÓN Y TRATAMIENTOS DE CONSOLIDACIÓN DE FRACTURAS.   ACOLCHADO TEJIDO COMPUESTO POR NYLON, POLIÉSTER Y POLIPROPILENO RECUBIERTO POR UN LADO CON UNA CAPA FINA DE ADHESIVO ACRÍLICO.  4 PULGADAS  X 2.6 YARDAS     </t>
  </si>
  <si>
    <t>LOTE No. 98</t>
  </si>
  <si>
    <t xml:space="preserve">FRESAS I PARA EL SERVICIO DE OTORRINO Y NEUROCIRUGIA </t>
  </si>
  <si>
    <t>42291600 
 42294200 
42295100 
 42295200</t>
  </si>
  <si>
    <t xml:space="preserve">FRESA DE 10 MILIMETROS CORTANTE PARA PIEZA DE MANO 10: 10BA10 COMPATIBLE CON EQUIPO DE LA INSTITUCION </t>
  </si>
  <si>
    <t xml:space="preserve">FRESA DE 10 MILIMETROS CORTANTE PARA PIEZA DE MANO 10: 10BA10 COMPATIBLE CON EQUIPO DE LA INSTITUCION O CON APOYO TECNOLOGICO </t>
  </si>
  <si>
    <t xml:space="preserve">FRESA DE 30 MILIMETROS DIAMANTADA  PARA PIEZA DE MANO  7: 7BA30D COMPATIBLE CON EQUIPO DE LA INSTITUCION </t>
  </si>
  <si>
    <t xml:space="preserve">FRESA DE 30 MILIMETROS DIAMANTADA  PARA PIEZA DE MANO  7: 7BA30D COMPATIBLE CON EQUIPO DE LA INSTITUCION O CON APOYO TECNOLOGICO </t>
  </si>
  <si>
    <t xml:space="preserve">FRESA DE 40 MILIMETROS CORTANTE PARA PIEZA DE MANO 9: 9BA40 COMPATIBLE CON EQUIPO DE LA INSTITUCION </t>
  </si>
  <si>
    <t xml:space="preserve">FRESA DE 40 MILIMETROS CORTANTE PARA PIEZA DE MANO 9: 9BA40 COMPATIBLE CON EQUIPO DE LA INSTITUCION O CON APOYO TECNOLOGICO </t>
  </si>
  <si>
    <t xml:space="preserve">FRESA DE 40 MILIMETROS DIAMANTADA PARA PIEZA DE MANO 9: 9BA40D COMPATIBLE CON EQUIPO DE LA INSTITUCION </t>
  </si>
  <si>
    <t xml:space="preserve">FRESA DE 40 MILIMETROS DIAMANTADA PARA PIEZA DE MANO 9: 9BA40D COMPATIBLE CON EQUIPO DE LA INSTITUCION O CON APOYO TECNOLOGICO </t>
  </si>
  <si>
    <t xml:space="preserve">FRESA DE 50 MILIMETROS CORTANTE PARA PIEZA DE MANO 9: 9BA50 COMPATIBLE CON EQUIPO DE LA INSTITUCION </t>
  </si>
  <si>
    <t xml:space="preserve">FRESA DE 50 MILIMETROS CORTANTE PARA PIEZA DE MANO 9: 9BA50 COMPATIBLE CON EQUIPO DE LA INSTITUCION O CON APOYO TECNOLOGICO </t>
  </si>
  <si>
    <t xml:space="preserve">FRESA DE 50 MILIMETROS DIAMANTADA PARA PIEZA DE MANO 9: 9BA50D COMPATIBLE CON EQUIPO DE LA INSTITUCION </t>
  </si>
  <si>
    <t xml:space="preserve">FRESA DE 50 MILIMETROS DIAMANTADA PARA PIEZA DE MANO 9: 9BA50D COMPATIBLE CON EQUIPO DE LA INSTITUCION O CON APOYO TECNOLOGICO </t>
  </si>
  <si>
    <t xml:space="preserve">FRESA DE 60 MILIMETROS CORTANTE PARA PIEZA DE MANO 9: 9BA60 COMPATIBLE CON EQUIPO DE LA INSTITUCION </t>
  </si>
  <si>
    <t xml:space="preserve">FRESA DE 60 MILIMETROS CORTANTE PARA PIEZA DE MANO 9: 9BA60 COMPATIBLE CON EQUIPO DE LA INSTITUCION  O CON APOYO TECNOLOGICO </t>
  </si>
  <si>
    <t xml:space="preserve">FRESA DE 60 MILIMETROS DIAMANTADA PARA PIEZA DE MANO 9: 9BA60D COMPATIBLE CON EQUIPO DE LA INSTITUCION </t>
  </si>
  <si>
    <t xml:space="preserve">FRESA DE 60 MILIMETROS DIAMANTADA PARA PIEZA DE MANO 9: 9BA60D COMPATIBLE CON EQUIPO DE LA INSTITUCION  O CON APOYOTECNOLOGICO </t>
  </si>
  <si>
    <t xml:space="preserve">FRESA DIAMANTADA 7BA15D COMPATIBLE CON EQUIPO DE LA INSTITUCION </t>
  </si>
  <si>
    <t xml:space="preserve">FRESA DIAMANTADA 7BA15D COMPATIBLE CON EQUIPO DE LA INSTITUCION 
O CON APOYOTECNOLOGICO </t>
  </si>
  <si>
    <t>CUCHILLA PARA CRANEOTOMIA ADUKTO COMPATIBLE CON EL EQUIPO DE ALTA VELOCIDAD. PAQUETE ESTERIL</t>
  </si>
  <si>
    <t>FRESA CORTANTE DE 6.0 COMPATIBLE CON EL EQUIPO DE ALTA VELOCIDAD. PAQUETE ESTERIL</t>
  </si>
  <si>
    <t>FRESA CORTANTE DE 9.0 COMPATIBLE CON EL EQUIPO DE ALTA VELOCIDAD. PAQUETE ESTERIL</t>
  </si>
  <si>
    <t>FRESA CORTANTE DE 4.0 COMPATIBLE CON EL EQUIPO DE ALTA VELOCIDAD. PAQUETE ESTERIL</t>
  </si>
  <si>
    <t>FRESA CORTANTE DE 2.0 MM COMPATIBLE CON EL EQUIPO DE ALTA VELOCIDAD. PAQUETE ESTERIL</t>
  </si>
  <si>
    <t>FRESA CORTANTE DE 3.0 MM COMPATIBLE CON EL EQUIPO DE ALTA VELOCIDAD. PAQUETE ESTERIL</t>
  </si>
  <si>
    <t>FRESA CORTANTE PARA SENO FRONTAL 3.0MM, ANGULADA DE 15 GRADOS</t>
  </si>
  <si>
    <t>FRESACORTANTE PARA SENO FRONTAL 3.0MM, ANGULADA DE 15 GRADOS</t>
  </si>
  <si>
    <t>FRESA CORTANTE PARA SENO FRONTAL  4.0MM, ANGULADA DE 15 GRADOS</t>
  </si>
  <si>
    <t>CASETTE DE IRRIGACION PARA ASPIRADOR ULTRASONICO  CONNECT CARTRIDGE</t>
  </si>
  <si>
    <t>PUNTA CURVED EXTENDED MICRO TIP</t>
  </si>
  <si>
    <t xml:space="preserve">PUNTA STANDARD TIP </t>
  </si>
  <si>
    <t>PUNTA CURVED EXTENDED STANDARD TIP</t>
  </si>
  <si>
    <t>PUNTAS EXTENDED MICRO TIP PLUS</t>
  </si>
  <si>
    <t>PUNTA SHEARTIP</t>
  </si>
  <si>
    <t xml:space="preserve">LLAVE 36 KHZ 
TORQUE </t>
  </si>
  <si>
    <t xml:space="preserve">TRAMPA DE MUESTRAS 
DE PATOLOGIA PARA ASPITADOR ULTRASONICO (CEREBRAL ) </t>
  </si>
  <si>
    <t>LOTE No. 99</t>
  </si>
  <si>
    <t xml:space="preserve">CÁNULAS DE TRAQUEOSTOMIA </t>
  </si>
  <si>
    <t>CANULA DE TRAQUEOSTOMIA  SIN BALON DE 10.0 DE DIAMETRO INTERNO</t>
  </si>
  <si>
    <t>FABRICADA EN POLIURETANO PLACA CUELLO GIRATORIA: MOVIBLE HORIZONTAL Y VERTICALMENTE OBTURADOR  PERFORADO CON PUNTA ATRAUMÁTICA EMPAQUE INDIVIDUAL ESTÉRIL DE UN SOLO USO DIÁMETRO INTERNO  10.0 CON TARJETA QUE CONTENGA 2 STICKER DE IDENTIFICACIÓN DE LA CÁNULA</t>
  </si>
  <si>
    <t>CANULA DE TRAQUEOSTOMIA  SIN BALON DE 4.0 DE DIAMETRO INTERNO</t>
  </si>
  <si>
    <t>FABRICADA EN POLIURETANO PLACA CUELLO GIRATORIA: MOVIBLE HORIZONTAL Y VERTICALMENTE OBTURADOR  PERFORADO CON PUNTA ATRAUMÁTICA EMPAQUE INDIVIDUAL ESTÉRIL DE UN SOLO USO DIÁMETRO INTERNO  4.0 CON TARJETA QUE CONTENGA 2 STICKER DE IDENTIFICACIÓN DE LA CÁNULA</t>
  </si>
  <si>
    <t>CANULA DE TRAQUEOSTOMIA  SIN BALON DE 5.0 DE DIAMETRO INTERNO</t>
  </si>
  <si>
    <t>FABRICADA EN POLIURETANO PLACA CUELLO GIRATORIA: MOVIBLE HORIZONTAL Y VERTICALMENTE OBTURADOR  PERFORADO CON PUNTA ATRAUMÁTICA EMPAQUE INDIVIDUAL ESTÉRIL DE UN SOLO USO DIÁMETRO INTERNO  5.0 CON TARJETA QUE CONTENGA 2 STICKER DE IDENTIFICACIÓN DE LA CÁNULA</t>
  </si>
  <si>
    <t>CANULA DE TRAQUEOSTOMIA  SIN BALON DE 6.0  DE DIAMETRO INTERNO</t>
  </si>
  <si>
    <t>FABRICADA EN POLIURETANO PLACA CUELLO GIRATORIA: MOVIBLE HORIZONTAL Y VERTICALMENTE OBTURADOR  PERFORADO CON PUNTA ATRAUMÁTICA EMPAQUE INDIVIDUAL ESTÉRIL DE UN SOLO USO DIÁMETRO INTERNO  6.0 CON TARJETA QUE CONTENGA 2 STICKER DE IDENTIFICACIÓN DE LA CÁNULA</t>
  </si>
  <si>
    <t>CANULA DE TRAQUEOSTOMIA  SIN BALON DE 7.0 DE DIAMETRO INTERNO</t>
  </si>
  <si>
    <t>FABRICADA EN POLIURETANO PLACA CUELLO GIRATORIA: MOVIBLE HORIZONTAL Y VERTICALMENTE OBTURADOR  PERFORADO CON PUNTA ATRAUMÁTICA EMPAQUE INDIVIDUAL ESTÉRIL DE UN SOLO USO DIÁMETRO INTERNO  7.0 CON TARJETA QUE CONTENGA 2 STICKER DE IDENTIFICACIÓN DE LA CÁNULA</t>
  </si>
  <si>
    <t>CANULA DE TRAQUEOSTOMIA  SIN BALON DE 8.0 DE DIAMETRO INTERNO</t>
  </si>
  <si>
    <t>FABRICADA EN POLIURETANO PLACA CUELLO GIRATORIA: MOVIBLE HORIZONTAL Y VERTICALMENTE OBTURADOR  PERFORADO CON PUNTA ATRAUMÁTICA EMPAQUE INDIVIDUAL ESTÉRIL DE UN SOLO USO DIÁMETRO INTERNO  8.0 CON TARJETA QUE CONTENGA 2 STICKER DE IDENTIFICACIÓN DE LA CÁNULA</t>
  </si>
  <si>
    <t>CANULA DE TRAQUEOSTOMIA  SIN BALON DE 9.0  DE DIAMETRO INTERNO</t>
  </si>
  <si>
    <t>FABRICADA EN POLIURETANO PLACA CUELLO GIRATORIA: MOVIBLE HORIZONTAL Y VERTICALMENTE OBTURADOR  PERFORADO CON PUNTA ATRAUMÁTICA EMPAQUE INDIVIDUAL ESTÉRIL DE UN SOLO USO DIÁMETRO INTERNO  9.0 CON TARJETA QUE CONTENGA 2 STICKER DE IDENTIFICACIÓN DE LA CÁNULA</t>
  </si>
  <si>
    <t xml:space="preserve">CANULA DE TRAQUEOSTOMIA ANILLADA AJUSTABLE CON BALON 7.0  DIAMETRO INTERNO </t>
  </si>
  <si>
    <t>FABRICADA EN PVC PLACA CUELLO REGULABLE, CON ALAS QUE PUEDAN SER DESPLAZADAS EN FORMA INDEPENDIENTE CON BALÓN DE ALTO VOLUMEN BAJA PRESIÓN CON CONECTOR DE 15 MM LÍNEA RADIOPACA EMPAQUE INDIVIDUAL ESTÉRIL DE UN SOLO USO DIÁMETRO INTERNO  7.0 CON TARJETA QUE CONTENGA 2 STICKER DE IDENTIFICACIÓN DE LA CÁNULA</t>
  </si>
  <si>
    <t xml:space="preserve">CANULA DE TRAQUEOSTOMIA ANILLADA AJUSTABLE CON BALON 8.0 DIAMETRO INTERNO </t>
  </si>
  <si>
    <t>FABRICADA EN PVC PLACA CUELLO REGULABLE, CON ALAS QUE PUEDAN SER DESPLAZADAS EN FORMA INDEPENDIENTE CON BALÓN DE ALTO VOLUMEN BAJA PRESIÓN CON CONECTOR DE 15 MM LÍNEA RADIOPACA EMPAQUE INDIVIDUAL ESTÉRIL DE UN SOLO USO DIÁMETRO INTERNO  8.0 CON TARJETA QUE CONTENGA 2 STICKER DE IDENTIFICACIÓN DE LA CÁNULA</t>
  </si>
  <si>
    <t xml:space="preserve">CANULA DE TRAQUEOSTOMIA ANILLADA AJUSTABLE CON BALON 9.0 DIAMETRO INTERNO </t>
  </si>
  <si>
    <t>FABRICADA EN PVC PLACA CUELLO REGULABLE, CON ALAS QUE PUEDAN SER DESPLAZADAS EN FORMA INDEPENDIENTE CON BALÓN DE ALTO VOLUMEN BAJA PRESIÓN CON CONECTOR DE 15 MM LÍNEA RADIOPACA EMPAQUE INDIVIDUAL ESTÉRIL DE UN SOLO USO DIÁMETRO INTERNO  9.0 CON TARJETA QUE CONTENGA 2 STICKER DE IDENTIFICACIÓN DE LA CÁNULA</t>
  </si>
  <si>
    <t xml:space="preserve">CANULA DE TRAQUEOSTOMIA CON BALON DE  7.0 DE DIAMETRO INTERNO </t>
  </si>
  <si>
    <t>FABRICADA EN POLIURETANO PLACA CUELLO GIRATORIA: MOVIBLE HORIZONTAL Y VERTICALMENTE CON BALÓN DE ALTO VOLUMEN BAJA PRESIÓN,OBTURADOR  PERFORADO CON PUNTA ATRAUMÁTICA,CON DOS CÁNULAS INTERNAS,CON CONECTOR DE 15 MM, EMPAQUE INDIVIDUAL ESTÉRIL, DE UN SOLO USO  DE DIAMETRO 5INTERNO DE  7.0 CON TARJETA QUE CONTENGA 2 STICKER D6E IDENTIFICACIÓN DE LA CÁNULA</t>
  </si>
  <si>
    <t xml:space="preserve">CANULA DE TRAQUEOSTOMIA CON BALON DE 10.0 DE DIAMETRO INTERNO </t>
  </si>
  <si>
    <t>FABRICADA EN POLIURETANO PLACA CUELLO GIRATORIA: MOVIBLE HORIZONTAL Y VERTICALMENTE CON BALÓN DE ALTO VOLUMEN BAJA PRESIÓN,OBTURADOR  PERFORADO CON PUNTA ATRAUMÁTICA,CON DOS CÁNULAS INTERNAS,CON CONECTOR DE 15 MM, EMPAQUE INDIVIDUAL ESTÉRIL, DE UN SOLO USO  DE DIAMETRO INTERNO DE 10.0  CON TARJETA QUE CONTENGA 2 STICKER DE IDENTIFICACIÓN DE LA CÁNULA</t>
  </si>
  <si>
    <t xml:space="preserve">CANULA DE TRAQUEOSTOMIA CON BALON DE 4.0 DE DIAMETRO INTERNO </t>
  </si>
  <si>
    <t>FABRICADA EN POLIURETANO PLACA CUELLO GIRATORIA: MOVIBLE HORIZONTAL Y VERTICALMENTE CON BALÓN DE ALTO VOLUMEN BAJA PRESIÓN,OBTURADOR  PERFORADO CON PUNTA ATRAUMÁTICA,CON DOS CÁNULAS INTERNAS,CON CONECTOR DE 15 MM, EMPAQUE INDIVIDUAL ESTÉRIL, DE UN SOLO USO  DE DIAMETRO INTERNO DE 4.0 CON TARJETA QUE CONTENGA 2 STICKER DE IDENTIFICACIÓN DE LA CÁNULA</t>
  </si>
  <si>
    <t xml:space="preserve">CANULA DE TRAQUEOSTOMIA CON BALON DE 5.0 DE DIAMETRO INTERNO </t>
  </si>
  <si>
    <t>FABRICADA EN POLIURETANO PLACA CUELLO GIRATORIA: MOVIBLE HORIZONTAL Y VERTICALMENTE CON BALÓN DE ALTO VOLUMEN BAJA PRESIÓN,OBTURADOR  PERFORADO CON PUNTA ATRAUMÁTICA,CON DOS CÁNULAS INTERNAS,CON CONECTOR DE 15 MM, EMPAQUE INDIVIDUAL ESTÉRIL, DE UN SOLO USO  DE DIAMETRO INTERNO DE 5.0 CON TARJETA QUE CONTENGA 2 STICKER DE IDENTIFICACIÓN DE LA CÁNULA</t>
  </si>
  <si>
    <t xml:space="preserve">CANULA DE TRAQUEOSTOMIA CON BALON DE 6.0 DE DIAMETRO INTERNO </t>
  </si>
  <si>
    <t>FABRICADA EN POLIURETANO PLACA CUELLO GIRATORIA: MOVIBLE HORIZONTAL Y VERTICALMENTE CON BALÓN DE ALTO VOLUMEN BAJA PRESIÓN,OBTURADOR  PERFORADO CON PUNTA ATRAUMÁTICA,CON DOS CÁNULAS INTERNAS,CON CONECTOR DE 15 MM, EMPAQUE INDIVIDUAL ESTÉRIL, DE UN SOLO USO  DE DIAMETRO INTERNO DE 6.0 CON TARJETA QUE CONTENGA 2 STICKER DE IDENTIFICACIÓN DE LA CÁNULA</t>
  </si>
  <si>
    <t xml:space="preserve">CANULA DE TRAQUEOSTOMIA CON BALON DE 8.0 DE DIAMETRO INTERNO </t>
  </si>
  <si>
    <t>FABRICADA EN POLIURETANO PLACA CUELLO GIRATORIA: MOVIBLE HORIZONTAL Y VERTICALMENTE CON BALÓN DE ALTO VOLUMEN BAJA PRESIÓN,OBTURADOR  PERFORADO CON PUNTA ATRAUMÁTICA,CON DOS CÁNULAS INTERNAS,CON CONECTOR DE 15 MM, EMPAQUE INDIVIDUAL ESTÉRIL, DE UN SOLO USO  DE DIAMETRO INTERNO DE 8.0 CON TARJETA QUE CONTENGA 2 STICKER DE IDENTIFICACIÓN DE LA CÁNULA</t>
  </si>
  <si>
    <t xml:space="preserve">CANULA DE TRAQUEOSTOMIA CON BALON DE 9.0 DE DIAMETRO INTERNO </t>
  </si>
  <si>
    <t>FABRICADA EN POLIURETANO PLACA CUELLO GIRATORIA: MOVIBLE HORIZONTAL Y VERTICALMENTE CON BALÓN DE ALTO VOLUMEN BAJA PRESIÓN,OBTURADOR  PERFORADO CON PUNTA ATRAUMÁTICA,CON DOS CÁNULAS INTERNAS,CON CONECTOR DE 15 MM, EMPAQUE INDIVIDUAL ESTÉRIL, DE UN SOLO USO  DE DIAMETRO INTERNO DE 9.0 CON TARJETA QUE CONTENGA 2 STICKER DE IDENTIFICACIÓN DE LA CÁNULA</t>
  </si>
  <si>
    <t>CANULA DE TRAQUEOSTOMIA FENESTRADA CON BALON  DE 10.0  DE DIAMETRO INTERNO</t>
  </si>
  <si>
    <t>FABRICADA EN POLIURETANO PLACA CUELLO GIRATORIA: MOVIBLE HORIZONTAL Y VERTICALMENTE CÁNULA EXTERNA CON FENESTRACIÓN MÚLTIPLE CON BALÓN DE ALTO VOLUMEN BAJA PRESIÓN OBTURADOR  PERFORADO CON PUNTA ATRAUMÁTICA CON DOS CÁNULAS INTERNAS, CON CONECTOR DE 15 MM (UNA FENESTRADA Y UNA NO FENESTRADA) TAPÓN OCLUSOR PARA EL CONECTOR DE 15 MM EMPAQUE INDIVIDUAL ESTÉRIL DE UN SOLO USO DIÁMETRO INTERNO 10.0 CON TARJETA QUE CONTENGA 2 STICKER DE IDENTIFICACIÓN DE LA CÁNULA.</t>
  </si>
  <si>
    <t>CANULA DE TRAQUEOSTOMIA FENESTRADA CON BALON  DE 4.0 DE DIAMETRO INTERNO</t>
  </si>
  <si>
    <t>FABRICADA EN POLIURETANO PLACA CUELLO GIRATORIA: MOVIBLE HORIZONTAL Y VERTICALMENTE CÁNULA EXTERNA CON FENESTRACIÓN MÚLTIPLE CON BALÓN DE ALTO VOLUMEN BAJA PRESIÓN OBTURADOR  PERFORADO CON PUNTA ATRAUMÁTICA CON DOS CÁNULAS INTERNAS,CON CONECTOR DE 15 MM (UNA FENESTRADA Y UNA NO FENESTRADA) TAPÓN OCLUSOR PARA EL CONECTOR DE 15 MM EMPAQUE INDIVIDUAL ESTÉRIL DE UN SOLO USO DIÁMETRO INTERNO 4.0 CON TARJETA QUE CONTENGA 2 STICKER DE IDENTIFICACIÓN DE LA CÁNULA</t>
  </si>
  <si>
    <t>CANULA DE TRAQUEOSTOMIA FENESTRADA CON BALON  DE 5.0 DE DIAMETRO INTERNO</t>
  </si>
  <si>
    <t>FABRICADA EN POLIURETANO PLACA CUELLO GIRATORIA: MOVIBLE HORIZONTAL Y VERTICALMENTE CÁNULA EXTERNA CON FENESTRACIÓN MÚLTIPLE CON BALÓN DE ALTO VOLUMEN BAJA PRESIÓN OBTURADOR  PERFORADO CON PUNTA ATRAUMÁTICA CON DOS CÁNULAS INTERNAS,CON CONECTOR DE 15 MM (UNA FENESTRADA Y UNA NO FENESTRADA) TAPÓN OCLUSOR PARA EL CONECTOR DE 15 MM EMPAQUE INDIVIDUAL ESTÉRIL DE UN SOLO USO DIÁMETRO INTERNO 5.0 CON TARJETA QUE CONTENGA 2 STICKER DE IDENTIFICACIÓN DE LA CÁNULA</t>
  </si>
  <si>
    <t>CANULA DE TRAQUEOSTOMIA FENESTRADA CON BALON  DE 6.0 DE DIAMETRO INTERNO</t>
  </si>
  <si>
    <t>FABRICADA EN POLIURETANO PLACA CUELLO GIRATORIA: MOVIBLE HORIZONTAL Y+ VERTICALMENTE CÁNULA EXTERNA CON FENESTRACIÓN MÚLTIPLE CON BALÓN DE ALTO VOLUMEN BAJA PRESIÓN OBTURADOR  PERFORADO CON PUNTA ATRAUMÁTICA CON DOS CÁNULAS INTERNAS,CON CONECTOR DE 15 MM (UNA FENESTRADA Y UNA NO FENESTRADA) TAPÓN OCLUSOR PARA EL CONECTOR DE 15 MM EMPAQUE INDIVIDUAL ESTÉRIL DE UN SOLO USO DIÁMETRO INTERNO 6.0 CON TARJETA QUE CONTENGA 2 STICKER DE IDENTIFICACIÓN DE LA CÁNULA</t>
  </si>
  <si>
    <t>CANULA DE TRAQUEOSTOMIA FENESTRADA CON BALON  DE 7.0 DE DIAMETRO INTERNO</t>
  </si>
  <si>
    <t>FABRICADA EN POLIURETANO PLACA CUELLO GIRATORIA: MOVIBLE HORIZONTAL Y VERTICALMENTE CÁNULA EXTERNA CON FENESTRACIÓN MÚLTIPLE CON BALÓN DE ALTO VOLUMEN BAJA PRESIÓN OBTURADOR  PERFORADO CON PUNTA ATRAUMÁTICA CON DOS CÁNULAS INTERNAS,CON CONECTOR DE 15 MM (UNA FENESTRADA Y UNA NO FENESTRADA) TAPÓN OCLUSOR PARA EL CONECTOR DE 15 MM EMPAQUE INDIVIDUAL ESTÉRIL DE UN SOLO USO DIÁMETRO INTERNO 7.0 CON TARJETA QUE CONTENGA 2 STICKER DE IDENTIFICACIÓN DE LA CÁNULA</t>
  </si>
  <si>
    <t>CANULA DE TRAQUEOSTOMIA FENESTRADA CON BALON  DE 8.0 DE DIAMETRO INTERNO</t>
  </si>
  <si>
    <t>FABRICADA EN POLIURETANO PLACA CUELLO GIRATORIA: MOVIBLE HORIZONTAL Y VERTICALMENTE CÁNULA EXTERNA CON FENESTRACIÓN MÚLTIPLE CON BALÓN DE ALTO VOLUMEN BAJA PRESIÓN OBTURADOR  PERFORADO CON PUNTA ATRAUMÁTICA CON DOS CÁNULAS INTERNAS,CON CONECTOR DE 15 MM (UNA FENESTRADA Y UNA NO FENESTRADA) TAPÓN OCLUSOR PARA EL CONECTOR DE 15 MM EMPAQUE INDIVIDUAL ESTÉRIL DE UN SOLO USO DIÁMETRO INTERNO 8.0 CON TARJETA QUE CONTENGA 2 STICKER DE IDENTIFICACIÓN DE LA CÁNULA</t>
  </si>
  <si>
    <t>CANULA DE TRAQUEOSTOMIA FENESTRADA CON BALON  DE 9.0 DE DIAMETRO INTERNO</t>
  </si>
  <si>
    <t>FABRICADA EN POLIURETANO PLACA CUELLO GIRATORIA: MOVIBLE HORIZONTAL Y VERTICALMENTE CÁNULA EXTERNA CON FENESTRACIÓN MÚLTIPLE CON BALÓN DE ALTO VOLUMEN BAJA PRESIÓN OBTURADOR  PERFORADO CON PUNTA ATRAUMÁTICA CON DOS CÁNULAS INTERNAS,CON CONECTOR DE 15 MM (UNA FENESTRADA Y UNA NO FENESTRADA) TAPÓN OCLUSOR PARA EL CONECTOR DE 15 MM EMPAQUE INDIVIDUAL ESTÉRIL DE UN SOLO USO DIÁMETRO INTERNO 9.0 CON TARJETA QUE CONTENGA 2 STICKER DE IDENTIFICACIÓN DE LA CÁNULA</t>
  </si>
  <si>
    <t xml:space="preserve">CANULA DE TRAQUEOSTOMIA FENESTRADA SIN BALON 10.0  DE DIAMETRO INTERNO </t>
  </si>
  <si>
    <t>FABRICADA EN POLIURETANO PLACA CUELLO GIRATORIA: MOVIBLE HORIZONTAL Y VERTICALMENTE CÁNULA EXTERNA CON FENESTRACIÓN MÚLTIPLE SIN BALÓN OBTURADOR  PERFORADO CON PUNTA ATRAUMÁTICA CON DOS CÁNULAS INTERNAS,CON CONECTOR DE 15 MM (UNA FENESTRADA Y UNA NO FENESTRADA) TAPÓN OCLUSOR PARA EL CONECTOR DE 15 MM EMPAQUE INDIVIDUAL ESTÉRIL DE UN SOLO USO DIÁMETRO INTERNO  10.0 CON TARJETA QUE CONTENGA 2 STICKER DE IDENTIFICACIÓN DE LA CÁNULA</t>
  </si>
  <si>
    <t xml:space="preserve">CANULA DE TRAQUEOSTOMIA FENESTRADA SIN BALON 4.0  DE DIAMETRO INTERNO </t>
  </si>
  <si>
    <t>FABRICADA EN POLIURETANO PLACA CUELLO GIRATORIA: MOVIBLE HORIZONTAL Y VERTICALMENTE CÁNULA EXTERNA CON FENESTRACIÓN MÚLTIPLE SIN BALÓN OBTURADOR  PERFORADO CON PUNTA ATRAUMÁTICA CON DOS CÁNULAS INTERNAS,CON CONECTOR DE 15 MM (UNA FENESTRADA Y UNA NO FENESTRADA) TAPÓN OCLUSOR PARA EL CONECTOR DE 15 MM EMPAQUE INDIVIDUAL ESTÉRIL DE UN SOLO USO DIÁMETRO INTERNO  4.0 CON TARJETA QUE CONTENGA 2 STICKER DE IDENTIFICACIÓN DE LA CÁNULA</t>
  </si>
  <si>
    <t xml:space="preserve">CANULA DE TRAQUEOSTOMIA FENESTRADA SIN BALON 5.0 DE DIAMETRO INTERNO </t>
  </si>
  <si>
    <t>FABRICADA EN POLIURETANO PLACA CUELLO GIRATORIA: MOVIBLE HORIZONTAL Y VERTICALMENTE CÁNULA EXTERNA CON FENESTRACIÓN MÚLTIPLE SIN BALÓN OBTURADOR  PERFORADO CON PUNTA ATRAUMÁTICA CON DOS CÁNULAS INTERNAS,CON CONECTOR DE 15 MM (UNA FENESTRADA Y UNA NO FENESTRADA) TAPÓN OCLUSOR PARA EL CONECTOR DE 15 MM EMPAQUE INDIVIDUAL ESTÉRIL DE UN SOLO USO DIÁMETRO INTERNO  5.0 CON TARJETA QUE CONTENGA 2 STICKER DE IDENTIFICACIÓN DE LA CÁNULA</t>
  </si>
  <si>
    <t xml:space="preserve">CANULA DE TRAQUEOSTOMIA FENESTRADA SIN BALON 6.0 DE DIAMETRO INTERNO </t>
  </si>
  <si>
    <t>FABRICADA EN POLIURETANO PLACA CUELLO GIRATORIA: MOVIBLE HORIZONTAL Y VERTICALMENTE CÁNULA EXTERNA CON FENESTRACIÓN MÚLTIPLE SIN BALÓN OBTURADOR  PERFORADO CON PUNTA ATRAUMÁTICA CON DOS CÁNULAS INTERNAS,CON CONECTOR DE 15 MM (UNA FENESTRADA Y UNA NO FENESTRADA) TAPÓN OCLUSOR PARA EL CONECTOR DE 15 MM EMPAQUE INDIVIDUAL ESTÉRIL DE UN SOLO USO DIÁMETRO INTERNO  6.0 CON TARJETA QUE CONTENGA 2 STICKER DE IDENTIFICACIÓN DE LA CÁNULA</t>
  </si>
  <si>
    <t xml:space="preserve">CANULA DE TRAQUEOSTOMIA FENESTRADA SIN BALON 7.0  DE DIAMETRO INTERNO </t>
  </si>
  <si>
    <t>FABRICADA EN POLIURETANO PLACA CUELLO GIRATORIA: MOVIBLE HORIZONTAL Y VERTICALMENTE CÁNULA EXTERNA CON FENESTRACIÓN MÚLTIPLE SIN BALÓN OBTURADOR  PERFORADO CON PUNTA ATRAUMÁTICA CON DOS CÁNULAS INTERNAS,CON CONECTOR DE 15 MM (UNA FENESTRADA Y UNA NO FENESTRADA) TAPÓN OCLUSOR PARA EL CONECTOR DE 15 MM EMPAQUE INDIVIDUAL ESTÉRIL DE UN SOLO USO DIÁMETRO INTERNO  7.0 CON TARJETA QUE CONTENGA 2 STICKER DE IDENTIFICACIÓN DE LA CÁNULA</t>
  </si>
  <si>
    <t xml:space="preserve">CANULA DE TRAQUEOSTOMIA FENESTRADA SIN BALON 8.0 DE DIAMETRO INTERNO </t>
  </si>
  <si>
    <t>FABRICADA EN POLIURETANO PLACA CUELLO GIRATORIA: MOVIBLE HORIZONTAL Y VERTICALMENTE CÁNULA EXTERNA CON FENESTRACIÓN MÚLTIPLE SIN BALÓN OBTURADOR  PERFORADO CON PUNTA ATRAUMÁTICA CON DOS CÁNULAS INTERNAS,CON CONECTOR DE 15 MM (UNA FENESTRADA Y UNA NO FENESTRADA) TAPÓN OCLUSOR PARA EL CONECTOR DE 15 MM EMPAQUE INDIVIDUAL ESTÉRIL DE UN SOLO USO DIÁMETRO INTERNO  8.0 CON TARJETA QUE CONTENGA 2 STICKER DE IDENTIFICACIÓN DE LA CÁNULA</t>
  </si>
  <si>
    <t xml:space="preserve">CANULA DE TRAQUEOSTOMIA FENESTRADA SIN BALON 9.0  DE DIAMETRO INTERNO </t>
  </si>
  <si>
    <t>FABRICADA EN POLIURETANO PLACA CUELLO GIRATORIA: MOVIBLE HORIZONTAL Y VERTICALMENTE CÁNULA EXTERNA CON FENESTRACIÓN MÚLTIPLE SIN BALÓN OBTURADOR  PERFORADO CON PUNTA ATRAUMÁTICA CON DOS CÁNULAS INTERNAS,CON CONECTOR DE 15 MM (UNA FENESTRADA Y UNA NO FENESTRADA) TAPÓN OCLUSOR PARA EL CONECTOR DE 15 MM EMPAQUE INDIVIDUAL ESTÉRIL DE UN SOLO USO DIÁMETRO INTERNO  9.0 CON TARJETA QUE CONTENGA 2 STICKER DE IDENTIFICACIÓN DE LA CÁNULA</t>
  </si>
  <si>
    <t xml:space="preserve">CANULA DE TRAQUEOSTOMIA NEONATAL DE 2.5  DE DIAMETRO INTERNO </t>
  </si>
  <si>
    <t>FABRICADA EN POLIURETANO OBTURADOR   CONECTOR DE 15 MM EMPAQUE INDIVIDUAL ESTÉRIL DE UN SOLO USO DIÁMETRO INTERNO 2.5  CON TARJETA QUE CONTENGA 2 STICKER DE IDENTIFICACIÓN DE LA CÁNULA</t>
  </si>
  <si>
    <t xml:space="preserve">CANULA DE TRAQUEOSTOMIA NEONATAL DE 3.0 DE DIAMETRO INTERNO </t>
  </si>
  <si>
    <t>FABRICADA EN POLIURETANO OBTURADOR   CONECTOR DE 15 MM EMPAQUE INDIVIDUAL ESTÉRIL DE UN SOLO USO DIÁMETRO INTERNO 3,0 CON TARJETA QUE CONTENGA 2 STICKER DE IDENTIFICACIÓN DE LA CÁNULA</t>
  </si>
  <si>
    <t xml:space="preserve">CANULA DE TRAQUEOSTOMIA NEONATAL DE 3.5  DE DIAMETRO INTERNO </t>
  </si>
  <si>
    <t>FABRICADA EN POLIURETANO OBTURADOR   CONECTOR DE 15 MM EMPAQUE INDIVIDUAL ESTÉRIL DE UN SOLO USO DIÁMETRO INTERNO 3,5 CON TARJETA QUE CONTENGA 2 STICKER DE IDENTIFICACIÓN DE LA CÁNULA</t>
  </si>
  <si>
    <t xml:space="preserve">CANULA DE TRAQUEOSTOMIA NEONATAL DE 4.0 DE DIAMETRO INTERNO </t>
  </si>
  <si>
    <t>FABRICADA EN POLIURETANO OBTURADOR   CONECTOR DE 15 MM EMPAQUE INDIVIDUAL ESTÉRIL DE UN SOLO USO DIÁMETRO INTERNO 4.0  CON TARJETA QUE CONTENGA 2 STICKER DE IDENTIFICACIÓN DE LA CÁNULA</t>
  </si>
  <si>
    <t xml:space="preserve">CANULA DE TRAQUEOSTOMIA PEDIATRICA 2.5 DE DIAMETRO INTERNO </t>
  </si>
  <si>
    <t>FABRICADA EN POLIURETANO  OBTURADOR  CONECTOR DE 15 MM EMPAQUE INDIVIDUAL ESTÉRIL DE UN SOLO USO DIÁMETRO INTERNO 2.5 CON TARJETA QUE CONTENGA 2 STICKER DE IDENTIFICACIÓN DE LA CÁNULA</t>
  </si>
  <si>
    <t>CANULA DE TRAQUEOSTOMIA PEDIATRICA 4.5 DE DIAMETRO INTERNO</t>
  </si>
  <si>
    <t>FABRICADA EN POLIURETANO  OBTURADOR  CONECTOR DE 15 MM EMPAQUE INDIVIDUAL ESTÉRIL DE UN SOLO USO DIÁMETRO INTERNO 4.5 CON TARJETA QUE CONTENGA 2 STICKER DE IDENTIFICACIÓN DE LA CÁNULA</t>
  </si>
  <si>
    <t>CANULA DE TRAQUEOSTOMIA PEDIATRICA 5.0 DE DIAMETRO INTERNO</t>
  </si>
  <si>
    <t>FABRICADA EN POLIURETANO  OBTURADOR  CONECTOR DE 15 MM EMPAQUE INDIVIDUAL ESTÉRIL DE UN SOLO USO DIÁMETRO INTERNO 5.0 CON TARJETA QUE CONTENGA 2 STICKER DE IDENTIFICACIÓN DE LA CÁNULA</t>
  </si>
  <si>
    <t>CANULA DE TRAQUEOSTOMIA PEDIATRICA 5.5 DE DIAMETRO INTERNO</t>
  </si>
  <si>
    <t>FABRICADA EN POLIURETANO  OBTURADOR  CONECTOR DE 15 MM EMPAQUE INDIVIDUAL ESTÉRIL DE UN SOLO USO DIÁMETRO INTERNO 5.5 CON TARJETA QUE CONTENGA 2 STICKER DE IDENTIFICACIÓN DE LA CÁNULA</t>
  </si>
  <si>
    <t>CANULA DE TRAQUEOSTOMIA PEDIATRICA 6.0 DE DIAMETRO INTERNO</t>
  </si>
  <si>
    <t>FABRICADA EN POLIURETANO  OBTURADOR  CONECTOR DE 15 MM EMPAQUE INDIVIDUAL ESTÉRIL DE UN SOLO USO DIÁMETRO INTERNO 6.0 CON TARJETA QUE CONTENGA 2 STICKER DE IDENTIFICACIÓN DE LA CÁNULA</t>
  </si>
  <si>
    <t>CANULA DE TRAQUEOSTOMIA PEDIATRICA DE   3.5 DE DIAMETRO INTERNO</t>
  </si>
  <si>
    <t>FABRICADA EN POLIURETANO  OBTURADOR  CONECTOR DE 15 MM EMPAQUE INDIVIDUAL ESTÉRIL DE UN SOLO USO DIÁMETRO INTERNO  3.5 CON TARJETA QUE CONTENGA 2 STICKER DE IDENTIFICACIÓN DE LA CÁNULA</t>
  </si>
  <si>
    <t>CANULA DE TRAQUEOSTOMIA PEDIATRICA DE  3.0  DE DIAMETRO INTERNO</t>
  </si>
  <si>
    <t>FABRICADA EN POLIURETANO  OBTURADOR  CONECTOR DE 15 MM EMPAQUE INDIVIDUAL ESTÉRIL DE UN SOLO USO DIÁMETRO INTERNO 3.0 CON TARJETA QUE CONTENGA 2 STICKER DE IDENTIFICACIÓN DE LA CÁNULA</t>
  </si>
  <si>
    <t>CANULA FENESTRADO CON VALVULA FONATORIA   # 10</t>
  </si>
  <si>
    <t>CANULA BLANDA FLEXIBLE TRANSPARWNTE CON PASO DE RAYOX X Y RADIACION DE COBALTO COBALTO  CON CANULA EXTERNA FENESTREADA Y CANULA INTERNA FENESTRADA CON VALVULA FONATORIA DE APERTURA FRONTAL O GIRATORIA Y CANULA INERNA CON  SUJETADORES CON TARJETA QUE CONTENGA 2 STICKER DE IDENTIFICACIÓN DE LA CÁNULA</t>
  </si>
  <si>
    <t>CANULA FENESTRADO CON VALVULA FONATORIA   # 7</t>
  </si>
  <si>
    <t>CANULA FENESTRADO CON VALVULA FONATORIA   # 8</t>
  </si>
  <si>
    <t>CANULA FENESTRADO CON VALVULA FONATORIA   # 9</t>
  </si>
  <si>
    <t>CANULA PARA LARINGECTOMIA DE 10</t>
  </si>
  <si>
    <t>CÁNULA DE LONGITUD CORTA MATERIAL EN  SILICONA MALEABLE CONECTOR COMPATIBLE CON FILTRO HME  CON TAMAÑO DE 10 CON TARJETA QUE CONTENGA 2 STICKER DE IDENTIFICACIÓN DE LA CÁNULA CON TARJETA QUE CONTENGA 2 STICKER DE IDENTIFICACIÓN DE LA CÁNULA LONGITUD 53MM</t>
  </si>
  <si>
    <t xml:space="preserve">CANULA PARA LARINGECTOMIA DE 8 </t>
  </si>
  <si>
    <t>CÁNULA DE LONGITUD CORTA MATERIAL EN  SILICONA MALEABLE CONECTOR COMPATIBLE CON FILTRO HME  CON TAMAÑO DE 8 CON TARJETA QUE CONTENGA 2 STICKER DE IDENTIFICACIÓN DE LA CÁNULA CON TARJETA QUE CONTENGA 2 STICKER DE IDENTIFICACIÓN DE LA CÁNULA LONGITUD 53MM</t>
  </si>
  <si>
    <t>CANULA PARA LARINGECTOMIA DE 9</t>
  </si>
  <si>
    <t>CÁNULA DE LONGITUD CORTA MATERIAL EN  SILICONA MALEABLE CONECTOR COMPATIBLE CON FILTRO HME  CON TAMAÑO DE 9 CON TARJETA QUE CONTENGA 2 STICKER DE IDENTIFICACIÓN DE LA CÁNULA CON TARJETA QUE CONTENGA 2 STICKER DE IDENTIFICACIÓN DE LA CÁNULA LONGITUD 53MM</t>
  </si>
  <si>
    <t>LOTE No.100</t>
  </si>
  <si>
    <t>FRESAS  II Y CUCHILLAS PARA EL SERVICIO DE OTORRINO Y NEUROCIRUGIA</t>
  </si>
  <si>
    <t>FRESA CORTANTE  PARA OTORRINO  CORTANTE DE 1.0MM, RECTA</t>
  </si>
  <si>
    <t>FRESA CORTANTE  PARA OTORRINO  CORTANTE DE 5.0MM, RECTA</t>
  </si>
  <si>
    <t>FRESA CORTANTE  PARA OTORRINO  CORTANTE DE 6.0MM, RECTA</t>
  </si>
  <si>
    <t>FRESA PARA OTORRINO  DIAMANTE FINO 4.0MM, RECTA</t>
  </si>
  <si>
    <t>FRESA PARA OTORRINO  DIAMANTE FINO 5.0MM, RECTA</t>
  </si>
  <si>
    <t>FRESA PARA OTORRINO  DIAMANTE FINO 1.0MM, RECTA</t>
  </si>
  <si>
    <t>FRESA PARA OTORRINO  DIAMANTE FINO 2.0MM, RECTA</t>
  </si>
  <si>
    <t>FRESA PARA OTORRINO  DIAMANTE FINO 3.0MM, RECTA</t>
  </si>
  <si>
    <t>CUCHILLA LARÍNGEA PARA MICRODEBRIDADOR DE 2.9MM, 22CM DE LONG.</t>
  </si>
  <si>
    <t>CUCHILLA LARINGEA PARA MICRODEBRIDADOR TRICUT DE 4.0 MM 22 CM DE LONGITUD</t>
  </si>
  <si>
    <t>CUCHILLA MICRODEBRIDADOR CORTE  3.5MM</t>
  </si>
  <si>
    <t>CUCHILLA MICRODEBRIDADOR CORTE 12° 4MM</t>
  </si>
  <si>
    <t>CUCHILLA MICRODEBRIDADOR CORTE 40° 4MM</t>
  </si>
  <si>
    <t>CUCHILLA PARA MICRODEBRIDADOR INFERIOR TURBINATE DE 2.9MM, RECTA</t>
  </si>
  <si>
    <t>CUCHILLA PARA MICRODEBRIDADOR TRICUT DE 3.5MM, ANGULADA 120 GRADOS</t>
  </si>
  <si>
    <t>CUCHILLA PARA MICRODEBRIDADOR TRICUT DE 3.5MM, ANGULADA 60 GRADOS</t>
  </si>
  <si>
    <t>FRESA  CORTANTE PARA SENO FRONTAL DE 3.0MM, ANGULADA DE 40 GRADOS</t>
  </si>
  <si>
    <t>FRESA  CORTANTE PARA SENO FRONTAL DE 3.6MM, ANGULADA DE 55 GRADOS</t>
  </si>
  <si>
    <t>FRESA  DIAMANTE ASB DE 3.2MM, ANGULADA DE 15 GRADOS</t>
  </si>
  <si>
    <t>FRESA  DIAMANTE ASB DE 5.0MM, ANGULADA DE 15 GRADOS</t>
  </si>
  <si>
    <t>FRESA  DIAMANTE PARA ATRESIA COANAL DE 4.0MM, ANGULADA DE 15 GRADOS</t>
  </si>
  <si>
    <t>FRESA  DIAMANTE PARA DCR DE 2.9MM, ANGULADA DE 20 GRADOS</t>
  </si>
  <si>
    <t>PIEZA DE MANO PARA OTORRINO   CORTANTE DE 2.0MM, RECTA</t>
  </si>
  <si>
    <t>FRESA PARA OTORRINO   CORTANTE DE 3.0MM, RECTA</t>
  </si>
  <si>
    <t>FRESA PARA OTORRINO  CORTANTE DE 4.0MM, RECTA</t>
  </si>
  <si>
    <t>FRESA PARA OTORRINO   CORTANTE DE 7.0MM, RECTA</t>
  </si>
  <si>
    <t>FRESA PARA OTORRINO  DIAMANTE 1.0MM, CURVA</t>
  </si>
  <si>
    <t>FRESA PARA OTORRINO   DIAMANTE 2.0MM, CURVA</t>
  </si>
  <si>
    <t>FRESA PARA OTORRINO   DIAMANTE 3.0MM, CURVA</t>
  </si>
  <si>
    <t>FRESA PARA OTORRINO   DIAMANTE FINO 0.5MM, RECTA</t>
  </si>
  <si>
    <t>FRESA PARA OTORRINO   DIAMANTE FINO 2.0MM, RECTA</t>
  </si>
  <si>
    <t>CÓDIGO 
NUEVO</t>
  </si>
  <si>
    <t>CUCHILLA MICRODEBRIDADOR CORTE 0° NAVEGABLE 4.0MM</t>
  </si>
  <si>
    <t>CUCHILLA MICRODEBRIDADOR CORTE 12° NAVEGABLE 4.0MM</t>
  </si>
  <si>
    <t>CUCHILLA MICRODEBRIDADOR CORTE 40° NAVEGABLE 4.0MM</t>
  </si>
  <si>
    <t xml:space="preserve">CANULA DE SUCCIÓN MALEABLE CORTA </t>
  </si>
  <si>
    <t xml:space="preserve">CÁNULA DE SUCCION MALEBALE MEDIANA </t>
  </si>
  <si>
    <t xml:space="preserve">CANULA MALEABLE LARGA </t>
  </si>
  <si>
    <t>RASTREADOR DE PACIENTE PARA NAVEGACIÓN ELECTROMAGNETICA DE ORL</t>
  </si>
  <si>
    <t>RASTREADOR DE INSTRUMENTO 
PARA NAVEGACION ELECTROMAGNETICA DE ORL</t>
  </si>
  <si>
    <t>RASTREADOR DE INSTRUMENTO PARA NAVEGACION ELECTROMAGNETICA DE ORL</t>
  </si>
  <si>
    <t>FRESA DIAMANTE 15° BASE DE CRANEO</t>
  </si>
  <si>
    <t>FRESA DIAMANTE 40° BASE DE CRANEO</t>
  </si>
  <si>
    <t>FRESA DIAMNATE 55° BASE DE CRANEO</t>
  </si>
  <si>
    <t>FRESA DIAMANTE  70 ° BASE DE CRANEO</t>
  </si>
  <si>
    <t>FUNDA ANTIEMPAÑANTE PARA ENDOSCOPIO RIGIDO DE 0°</t>
  </si>
  <si>
    <t>FUNDA ANTIEMPAÑANTE PARA ENDOSCOPIO RIGIDO DE 30°</t>
  </si>
  <si>
    <t>FUNDA ANTIEMPAÑANTE PARA ENDOSCOPIO RIGIDO DE 45°</t>
  </si>
  <si>
    <t>FUNDA ANTIEMPAÑANTE PARA ENDOSCOPIO RIGIDO DE 70°</t>
  </si>
  <si>
    <t>SISTEMA DE IRRIGACION PARA MICRODEBRIDADOR</t>
  </si>
  <si>
    <t>SISTEMA DE IRRIGACION PARA PIEZA DE MANO OTOLOGICA</t>
  </si>
  <si>
    <t xml:space="preserve">SISTEMA DE IRRIGACION PARA FUNDA ANTIEMPAÑANTE </t>
  </si>
  <si>
    <t>LOTE No. 101</t>
  </si>
  <si>
    <t xml:space="preserve">FRESAS  III Y CUCHILLAS PARA EL SERVICIO DE OTORRINO Y NEUROCIRUGIA </t>
  </si>
  <si>
    <t>42291600
 42294200
 42295100
42295200</t>
  </si>
  <si>
    <t>FRESA PARA OTORRINO  CORTANTE DE 1.0MM, RECTA</t>
  </si>
  <si>
    <t>FRESA PARA OTORRINO  CORTANTE DE 5.0MM, RECTA</t>
  </si>
  <si>
    <t xml:space="preserve"> FRESA PARA OTORRINO  CORTANTE DE 6.0MM, RECTA</t>
  </si>
  <si>
    <t>FRESA PARA OTORRINO   DIAMANTE GRUESO 1.0MM, RECTA</t>
  </si>
  <si>
    <t>FRESA PARA OTORRINO  DIAMANTE GRUESO 2.0MM, RECTA</t>
  </si>
  <si>
    <t>FRESA PARA OTORRINO  DIAMANTE GRUESO 3.0MM, RECTA</t>
  </si>
  <si>
    <t>FRESA PARA OTORRINO   DIAMANTE GRUESO 4.0MM, RECTA</t>
  </si>
  <si>
    <t xml:space="preserve"> FRESA PARA OTORRINO   DIAMANTE GRUESO 5.0MM, RECTA</t>
  </si>
  <si>
    <t>CUCHILLA LARÍNGEA PARA MICRODEBRIDADOR SKIMMER DE 2.9MM, 22CM DE LONG.</t>
  </si>
  <si>
    <t>FRESA M4 DIAMANTE ASB DE 3.2MM, ANGULADA DE 15 GRADOS</t>
  </si>
  <si>
    <t>FRESA PARA OTORRINO   CORTANTE DE 2.0MM, RECTA</t>
  </si>
  <si>
    <t>FRESA PARA OTORRINO  CORTANTE 1.5MM, RECTA</t>
  </si>
  <si>
    <t>FRESA PARA OTORRINO  CORTANTE 2.5MM, RECTA</t>
  </si>
  <si>
    <t xml:space="preserve">FRESA CORTANTE OTORRINO  6.0MM </t>
  </si>
  <si>
    <t>FRESA PARA OTORRINO DIAMANTADA  1.5MM, RECTA</t>
  </si>
  <si>
    <t>FRESA PARA OTORRINO DIAMANTADA  2,0 MM, RECTA</t>
  </si>
  <si>
    <t>FRESA PARA OTORRINO DIAMANTADA  2,5 MM, RECTA</t>
  </si>
  <si>
    <t>FRESA PARA OTORRINO DIAMANTADA  3.0 MM, RECTA</t>
  </si>
  <si>
    <t>FRESA PARA OTORRINO DIAMANTADA  4.0 MM, RECTA</t>
  </si>
  <si>
    <t>FRESA PARA OTORRINO DIAMANTADA  5.0 MM, RECTA</t>
  </si>
  <si>
    <t>FRESA PARA OTORRINO DIAMANTADA  6.0 MM, RECTA</t>
  </si>
  <si>
    <t xml:space="preserve">CUCHILLA PEDIATRICA PARA CRANEOTOMIA </t>
  </si>
  <si>
    <t xml:space="preserve">CUCHILLA ADULTO  PARA CRANEOTOMIA </t>
  </si>
  <si>
    <t xml:space="preserve">FRESA CABEZA DE FOSFORO DIAMANTADA 3.0 BASE DE CRANEO </t>
  </si>
  <si>
    <t xml:space="preserve">FRESA CABEZA DE FOSFORO DIAMANTADA 4.0 BASE DE CRANEO </t>
  </si>
  <si>
    <t xml:space="preserve">FRESA CABEZA DE FOSFORO DIAMANTADA 3.0 </t>
  </si>
  <si>
    <t xml:space="preserve">FRESA CABEZA DE FOSFORO CORTANTE 3.0 </t>
  </si>
  <si>
    <t xml:space="preserve">CORTAMETAL EN BARRA </t>
  </si>
  <si>
    <t xml:space="preserve">CORTAMETAL EN DISCO </t>
  </si>
  <si>
    <t>CUCHILLA CORTE LATERAL (ESPINA)</t>
  </si>
  <si>
    <t>MICRO HOJA DE SIERRA OSCILANTE</t>
  </si>
  <si>
    <t>MICRO HOJA DE SIERRA RECIPROCANTE</t>
  </si>
  <si>
    <t>LOTE No. 102</t>
  </si>
  <si>
    <t>CLIPS PARA ANEURISMAS CEREBRALES, CON CLIP DE BLOQUEO</t>
  </si>
  <si>
    <t xml:space="preserve">CLIPS PARA ANEURISMAS CEREBRALES, </t>
  </si>
  <si>
    <t xml:space="preserve">SET DE CLIPS EN TITANEO FENESTRADOS, RECTOS, CURVOS, GRANDES, PEQUEÑOS, DE MINI. TEMPORALES Y DEFINITIVOS CON PINZA PARA SU USO. DE DIAMETRO DE 3,0MM A 20,0MM. </t>
  </si>
  <si>
    <t>LOTE No.103</t>
  </si>
  <si>
    <t xml:space="preserve">INSUMOS NEUROCIRUGIA I ENDOVASCULAR </t>
  </si>
  <si>
    <t xml:space="preserve">COILS DE PLATINO DESPRENDIBLES. PARA NEUROCIRUGIA </t>
  </si>
  <si>
    <t>COILS DE PLATINO DESPRENDIBLES. PARA NEUROCIRUGIA CON DIFERENTES REFERENCIAS Y MEDIDAS</t>
  </si>
  <si>
    <t>MICROCATETER COMPATIBLE PARA COILS  SISTEMA 18</t>
  </si>
  <si>
    <t>MICROCATETER PARA EMBOLIZACION CON COILS</t>
  </si>
  <si>
    <t>MICROCATETER COMPATIBLE PARA COILS SISTEMA 10</t>
  </si>
  <si>
    <t>MICROGUIA INTRACEREBRAL</t>
  </si>
  <si>
    <t>MICROGUIA COMPATIBLE CON MICROCATETER INTRACEREBRAL DE 0,008 A 0,014 IN,</t>
  </si>
  <si>
    <t>SISTEMA DE LIBERACION  PARA MICROPCOILS, COMPATIBLE CON COILS DE PLATINO DESPRENDIBLES PARA NEUROCIRUGIA CON CABLE DE LIBERACION  COMPATIBLE .</t>
  </si>
  <si>
    <t>SISTEMA DE LIBERACION  PARA MICROPCOILS, COMPATIBLE CON COILS DE PLATINO DESPRENDIBLES PARA NEUROCIRUGIA. CON CABLE DE LIBERACION  COMPATIBLE .</t>
  </si>
  <si>
    <t xml:space="preserve">MICROGUIA NEUROVASCULAR 0.014 PULGADAS POR 200 CM </t>
  </si>
  <si>
    <t>LOTE No.104</t>
  </si>
  <si>
    <t>INSUMOS NEUROCIRUGIA II</t>
  </si>
  <si>
    <t>CATETER PERITONEAL</t>
  </si>
  <si>
    <t>CATETER VENTRICULAR</t>
  </si>
  <si>
    <t xml:space="preserve">CATETER VENTRICULAR CUBIERTO CON ANTIBIOTICO </t>
  </si>
  <si>
    <t>CONECTOR EN Y PARA NEUROCIRUGIA</t>
  </si>
  <si>
    <t xml:space="preserve">CONECTOR RECTO  PARA NEUROCIRUGIA </t>
  </si>
  <si>
    <t>ELECTRODO INTRAPARENQUIMATOSO</t>
  </si>
  <si>
    <t>IMPLANTE DE INJERTO DURAL DE COLAGENO BOVINO</t>
  </si>
  <si>
    <t xml:space="preserve">IMPLANTE DE INJERTO DURAL DE COLAGENO </t>
  </si>
  <si>
    <t xml:space="preserve">KIT BASICO PARA MONITORIZACION DE PIC </t>
  </si>
  <si>
    <t>KIT DE VENTRICULOSTOMIA</t>
  </si>
  <si>
    <t>RESERVORIO DE OMAYA</t>
  </si>
  <si>
    <t>VALVULA DE DERIVACION VENTRICULOPERITONEAL PROGRAMABLE PARA ADULTO</t>
  </si>
  <si>
    <t>VALVULA PARA DERIVACION VENTRICULAR PROGRAMABLE PEDIATRICA</t>
  </si>
  <si>
    <t>LOTE No. 105</t>
  </si>
  <si>
    <t>INSUMOS NEUROCIRUGIA III</t>
  </si>
  <si>
    <t>CABLE PARA PINZA BIPOLAR (REUTILIZABLE COLOR GRIS REF. 30-1536).</t>
  </si>
  <si>
    <t>CATETER GUIA ENVOY DE 6 FR</t>
  </si>
  <si>
    <t xml:space="preserve">CATETER GUIA ENVOY DE 7 FR, </t>
  </si>
  <si>
    <t>CATETER GUIA ENVOY DE 7 FR</t>
  </si>
  <si>
    <t>KIT CEMENTO OSEO</t>
  </si>
  <si>
    <t>STENT CEREBRAL</t>
  </si>
  <si>
    <t>LOTE No. 106</t>
  </si>
  <si>
    <t>DIVERSOR DE FLUJO  CEREBRAL</t>
  </si>
  <si>
    <t>42295100
42293400</t>
  </si>
  <si>
    <t>DIVERSOR DE FLUJO  CEREBRAL  CON KIT DE ENTREGA Y LIBERACIÓN</t>
  </si>
  <si>
    <t>DIVERSOR DE FLUJO  CEREBRAL, CON KIT DE ENTREGA Y LIBERACIÓN</t>
  </si>
  <si>
    <t>LOTE No. 107</t>
  </si>
  <si>
    <t>TECNOLOGÍA: SUTURA MECÁNICA RECARGAS Y ACCESORIOS</t>
  </si>
  <si>
    <t>42312201
42291600
42294200</t>
  </si>
  <si>
    <t xml:space="preserve">ENDO GIA 30MM CARGA ARTICULADA VASCULAR/MEDIA PUNTA CURVA </t>
  </si>
  <si>
    <t>42312201
42291600
42294201</t>
  </si>
  <si>
    <t xml:space="preserve">ENDO GIA 45MM CARGA ARTICULADA VASCULAR/MEDIA PUNTA CURVA </t>
  </si>
  <si>
    <t>42312201
42291600
42294202</t>
  </si>
  <si>
    <t xml:space="preserve">ENDO GIA 60MM CARGA ARTICULADA VASCULAR/MEDIA PUNTA CURVA </t>
  </si>
  <si>
    <t>42312201
42291600
42294203</t>
  </si>
  <si>
    <t>42312201
42291600
42294204</t>
  </si>
  <si>
    <t xml:space="preserve">GRAPADORA LINEAL 60MM  TEJIDO GRUESO                                                               </t>
  </si>
  <si>
    <t>42312201
42291600
42294205</t>
  </si>
  <si>
    <t>GRAPADORA CIRCULAR 28 MM</t>
  </si>
  <si>
    <t>42312201
42291600
42294206</t>
  </si>
  <si>
    <t>GRAPADORA LINEAL CORTANTE GRANDE TEJIDO GRUESO 80MM-75 MM- 3,8</t>
  </si>
  <si>
    <t>42312201
42291600
42294207</t>
  </si>
  <si>
    <t>GRAPADORA CIRCULAR 31 MM</t>
  </si>
  <si>
    <t>GRAPADORA CIRCULAR 31 MM NEGRA</t>
  </si>
  <si>
    <t>42312201
42291600
42294208</t>
  </si>
  <si>
    <t>GRAPADORA CIRCULAR 31 MM PURPURA</t>
  </si>
  <si>
    <t>42312201
42291600
42294209</t>
  </si>
  <si>
    <t xml:space="preserve">GRAPADORA LINEAL CORTANTE GRANDE TEJIDO NORMAL 80MM -75MM-3,8                  </t>
  </si>
  <si>
    <t>42312201
42291600
42294210</t>
  </si>
  <si>
    <t>GRAPADORA LINEAL CORTANTE MEDIANA TEJIDO NORMAL 55-60 MM</t>
  </si>
  <si>
    <t>42312201
42291600
42294211</t>
  </si>
  <si>
    <t>GRAPADORA CIRCULAR 33 MM</t>
  </si>
  <si>
    <t>42312201
42291600
42294212</t>
  </si>
  <si>
    <t xml:space="preserve">GRAPADORA PARA PIEL 35 GANCHOS DESECHABLE </t>
  </si>
  <si>
    <t>42312201
42291600
42294213</t>
  </si>
  <si>
    <t>GRAPADORA CIRCULAR 33 MM NEGRA</t>
  </si>
  <si>
    <t>42312201
42291600
42294214</t>
  </si>
  <si>
    <t>GRAPADORA CIRCULAR 33MM</t>
  </si>
  <si>
    <t>GRAPADORA CIRCULAR 33MM  PURPURA</t>
  </si>
  <si>
    <t>42312201
42291600
42294215</t>
  </si>
  <si>
    <t>CATETER DE PH IMPEDANCIA</t>
  </si>
  <si>
    <t>CATETER DE PH IMPEDANCIA A 2 SENSORES ADULTO</t>
  </si>
  <si>
    <t>42312201
42291600
42294216</t>
  </si>
  <si>
    <t xml:space="preserve">GRAPADORA TA LINEAL 45MM TEJIDO GRUESO                                                        </t>
  </si>
  <si>
    <t>42312201
42291600
42294217</t>
  </si>
  <si>
    <t xml:space="preserve">CATETER DE PH IMPEDANCIA  PEDIATRICO A 1 SENSOR PEDIATRICO </t>
  </si>
  <si>
    <t>42312201
42291600
42294218</t>
  </si>
  <si>
    <t xml:space="preserve">GRAPADORA TA LINEAL 60MM  TEJIDO NORMAL                                                                                    </t>
  </si>
  <si>
    <t>42312201
42291600
42294219</t>
  </si>
  <si>
    <t xml:space="preserve">CATETER DE PH IMPEDANCIA  INFANTE A 1 SENSOR PEDIATRICO </t>
  </si>
  <si>
    <t>42312201
42291600
42294220</t>
  </si>
  <si>
    <t>CATETER DE PH IMPEDANCIA A 1 SENSORES ADULTO</t>
  </si>
  <si>
    <t>42312201
42291600
42294221</t>
  </si>
  <si>
    <t xml:space="preserve">PISTOLA EEA DST GRAPADORA CIRCULAR EEA 28MM                                                         </t>
  </si>
  <si>
    <t>42312201
42291600
42294222</t>
  </si>
  <si>
    <t xml:space="preserve">PISTOLA EEA DST GRAPADORA CIRCULAR EEA 31MM                                                          </t>
  </si>
  <si>
    <t>42312201
42291600
42294223</t>
  </si>
  <si>
    <t xml:space="preserve">CATETER DE PH </t>
  </si>
  <si>
    <t>CATETER DE PH  A 1 SENSORES ADULTO</t>
  </si>
  <si>
    <t>42312201
42291600
42294224</t>
  </si>
  <si>
    <t xml:space="preserve">PISTOLA GRAPADORA CIRCULAR 21MM GRAPA 48MM VERDE LONGITUD  INSTRUMENTO XL -35CM </t>
  </si>
  <si>
    <t>42312201
42291600
42294225</t>
  </si>
  <si>
    <t xml:space="preserve">PF BUFFER </t>
  </si>
  <si>
    <t>PF BUFFER -PH 4</t>
  </si>
  <si>
    <t>42312201
42291600
42294226</t>
  </si>
  <si>
    <t xml:space="preserve">PISTOLA GRAPADORA CIRCULAR 25MM GRAPA 48MM VERDE LONGITUD  INSTRUMENTO XL -35CM </t>
  </si>
  <si>
    <t>42312201
42291600
42294227</t>
  </si>
  <si>
    <t xml:space="preserve">PISTOLA GRAPADORA CIRCULAR 28MM GRAPA 48MM VERDE LONGITUD  INSTRUMENTO XL -35CM </t>
  </si>
  <si>
    <t>42312201
42291600
42294228</t>
  </si>
  <si>
    <t xml:space="preserve">PISTOLA GRAPADORA CIRCULAR 31MM GRAPA 48MM VERDE LONGITUD  INSTRUMENTO XL -35CM </t>
  </si>
  <si>
    <t>42312201
42291600
42294229</t>
  </si>
  <si>
    <t xml:space="preserve">PISTOLA GRAPADORA CIRCULAR 33MM GRAPA 4.8MM VERDE LONGITUD INSTRUMENTO 22CM </t>
  </si>
  <si>
    <t>42312201
42291600
42294230</t>
  </si>
  <si>
    <t xml:space="preserve">PISTOLA LINEAL CORTANTE PARA USO EN CIRUGIA ABIERTA  CON CABEZOTE MOVIL DE 12MM                                                </t>
  </si>
  <si>
    <t>42312201
42291600
42294231</t>
  </si>
  <si>
    <t xml:space="preserve">PISTOLA LINEAL CORTANTE PARA USO LAPAROSCOPICO CON CABEZOTE MOVIL DE 12MM                                                     </t>
  </si>
  <si>
    <t>42312201
42291600
42294232</t>
  </si>
  <si>
    <t xml:space="preserve">PISTOLA LINEAL CORTANTE PARA USO LAPAROSCOPICO XL MOVIL                                         </t>
  </si>
  <si>
    <t>42312201
42291600
42294233</t>
  </si>
  <si>
    <t xml:space="preserve">RECARGA DE 60MM ARTICULADA CUBRE TEJIDO NORMAL/GRUESO CURVA EN LA PUNTA </t>
  </si>
  <si>
    <t>42312201
42291600
42294234</t>
  </si>
  <si>
    <t>42312201
42291600
42294235</t>
  </si>
  <si>
    <t>RECARGA LINEAL CORTANTE CON 3 ALTURAS DE GRAPA CURVA DE 60MM</t>
  </si>
  <si>
    <t>42312201
42291600
42294236</t>
  </si>
  <si>
    <t xml:space="preserve">RECARGA LINEAL CORTANTE ENDOSCOPICA ARTICULABLE GRANDE CUBRE RANGO DE TEJIDO GRUESO-EXTRA GRUESO </t>
  </si>
  <si>
    <t>42312201
42291600
42294237</t>
  </si>
  <si>
    <t xml:space="preserve">RECARGA LINEAL CORTANTE ENDOSCOPICA ARTICULABLE GRANDE CUBRE RANGO DE TEJIDO NORMAL-GRUESO </t>
  </si>
  <si>
    <t>42312201
42291600
42294238</t>
  </si>
  <si>
    <t>RECARGA LINEAL CORTANTE ENDOSCOPICA ARTICULABLE GRANDE CUBRE RANGO DE TEJIDO VASCULAR-NORMAL</t>
  </si>
  <si>
    <t xml:space="preserve">RECARGA LINEAL CORTANTE ENDOSCOPICA ARTICULABLE GRANDE CUBRE RANGO DE TEJIDO VASCULAR-NORMAL </t>
  </si>
  <si>
    <t>42312201
42291600
42294239</t>
  </si>
  <si>
    <t xml:space="preserve">RECARGA LINEAL CORTANTE ENDOSCOPICA ARTICULABLE MEDIANA CUBRE RANGO DE TEJIDO NORMAL-GRUESO </t>
  </si>
  <si>
    <t>42312201
42291600
42294240</t>
  </si>
  <si>
    <t xml:space="preserve">RECARGA LINEAL CORTANTE ENDOSCOPICA ARTICULABLE MEDIANA CUBRE RANGO DE TEJIDO VASCULAR-NORMAL </t>
  </si>
  <si>
    <t xml:space="preserve">1196490767      </t>
  </si>
  <si>
    <t>42312201
42291600
42294241</t>
  </si>
  <si>
    <t>RECARGA LINEAL CORTANTE ENDOSCOPICA ARTICULABLE PEQUEÑA CUBRE RANGO DE TEJIDO NORMAL-GRUESO</t>
  </si>
  <si>
    <t xml:space="preserve">RECARGA LINEAL CORTANTE ENDOSCOPICA ARTICULABLE PEQUEÑA CUBRE RANGO DE TEJIDO NORMAL-GRUESO </t>
  </si>
  <si>
    <t>42312201
42291600
42294242</t>
  </si>
  <si>
    <t xml:space="preserve">RECARGA LINEAL CORTANTE ENDOSCOPICA ARTICULABLE PEQUEÑA CUBRE RANGO DE TEJIDO VASCULAR-NORMAL </t>
  </si>
  <si>
    <t>42312201
42291600
42294243</t>
  </si>
  <si>
    <t xml:space="preserve">RECARGA LINEAL CORTANTE GRANDE PARA PISTOLA  LAPAROSCOPICA DE TEJIDO GRUESO CABEZOTE RECTA                                                                               </t>
  </si>
  <si>
    <t>42312201
42291600
42294244</t>
  </si>
  <si>
    <t xml:space="preserve">RECARGA LINEAL CORTANTE GRANDE PARA PISTOLA LAPAROSCOPICA DE TEJIDO GRUESO CABEZOTE ROTICULADORA                                         </t>
  </si>
  <si>
    <t>42312201
42291600
42294245</t>
  </si>
  <si>
    <t>RECARGA LINEAL CORTANTE GRANDE PARA PISTOLA LAPAROSCOPICA DE TEJIDO NORMAL CABEZOTE RECTA</t>
  </si>
  <si>
    <t>42312201
42291600
42294246</t>
  </si>
  <si>
    <t xml:space="preserve">RECARGA LINEAL CORTANTE GRANDE PARA PISTOLA LAPAROSCOPICA DE TEJIDO NORMAL CABEZOTE ROTICULADORA                        </t>
  </si>
  <si>
    <t>42312201
42291600
42294247</t>
  </si>
  <si>
    <t xml:space="preserve">RECARGA LINEAL CORTANTE GRANDE PARA PISTOLA LAPAROSCOPICA DE TEJIDO VASCULAR CABEZOTE RECTA  </t>
  </si>
  <si>
    <t>42312201
42291600
42294248</t>
  </si>
  <si>
    <t xml:space="preserve">RECARGA LINEAL CORTANTE GRANDE PARA PISTOLA LAPAROSCOPICA DE TEJIDO VASCULAR CABEZOTE ROTICULADORA                            </t>
  </si>
  <si>
    <t>42312201
42291600
42294249</t>
  </si>
  <si>
    <t>PF BUFFER -PH 7</t>
  </si>
  <si>
    <t>42312201
42291600
42294250</t>
  </si>
  <si>
    <t xml:space="preserve">RECARGA LINEAL CORTANTE GRANDE TEJIDO GRUESO 80 MM - 75                            </t>
  </si>
  <si>
    <t>42312201
42291600
42294251</t>
  </si>
  <si>
    <t>CAPSULA ENDOSCOPICA INTESTINO DELGADO</t>
  </si>
  <si>
    <t>42312201
42291600
42294252</t>
  </si>
  <si>
    <t xml:space="preserve">RECARGA LINEAL CORTANTE GRANDE TEJIDO NORMAL 80 MM - 75                                </t>
  </si>
  <si>
    <t>42312201
42291600
42294253</t>
  </si>
  <si>
    <t xml:space="preserve">RECARGA LINEAL CORTANTE MEDIANA PARA PISTOLA LAPAROSCOPICA DE TEJIDO NORMAL CABEZOTE RECTO                                     </t>
  </si>
  <si>
    <t>42312201
42291600
42294254</t>
  </si>
  <si>
    <t xml:space="preserve">RECARGA LINEAL CORTANTE MEDIANA PARA PISTOLA LAPAROSCOPICA DE TEJIDO VASCULAR CABEZOTE RECTO 45,2,5                                     </t>
  </si>
  <si>
    <t>42312201
42291600
42294255</t>
  </si>
  <si>
    <t xml:space="preserve">RECARGA LINEAL CORTANTE MEDIANA PARA PISTOLA LAPAROSCOPICA DE TEJIDO VASCULAR CABEZOTE ROTICULADORA                        </t>
  </si>
  <si>
    <t>42312201
42291600
42294256</t>
  </si>
  <si>
    <t xml:space="preserve">RECARGA LINEAL CORTANTE MEDIANA TEJIDO NORMAL 60MM                                                                                 </t>
  </si>
  <si>
    <t>42312201
42291600
42294257</t>
  </si>
  <si>
    <t>CAPSULA ENDOSCOPICA COLON</t>
  </si>
  <si>
    <t>42312201
42291600
42294258</t>
  </si>
  <si>
    <t xml:space="preserve">RECARGA LINEAL CORTANTE PEQUEÑA PARA PISTOLA LAPAROSCOPICA DE TEJIDO NORMAL CABEZOTE RECTO                                                                                  </t>
  </si>
  <si>
    <t>42312201
42291600
42294259</t>
  </si>
  <si>
    <t xml:space="preserve">RECARGA LINEAL GRANDE                                                         TEJIDO NORMAL 60MM                                                                </t>
  </si>
  <si>
    <t>42312201
42291600
42294260</t>
  </si>
  <si>
    <t>RECARGA LINEAL GRANDE TEJIDO GRUESO 60 MM</t>
  </si>
  <si>
    <t>42312201
42291600
42294261</t>
  </si>
  <si>
    <t xml:space="preserve">RECARGA LINEAL MEDIANA                                                       TEJIDO GRUESO 45MM                              </t>
  </si>
  <si>
    <t>42312201
42291600
42294262</t>
  </si>
  <si>
    <t xml:space="preserve">RECARGA LINEAL MEDIANA TEJIDO NORMAL 45MM                                                             </t>
  </si>
  <si>
    <t>42312201
42291600
42294263</t>
  </si>
  <si>
    <t xml:space="preserve">RECARGA LINEAL PEQUEÑA TEJIDO GRUESO 30MM              </t>
  </si>
  <si>
    <t>42312201
42291600
42294264</t>
  </si>
  <si>
    <t xml:space="preserve">RECARGA LINEAL PEQUEÑA TEJIDO NORMAL 30MM                                                                                             </t>
  </si>
  <si>
    <t>42312201
42291600
42294265</t>
  </si>
  <si>
    <t>CARCASA DE PODER SIGNIA (CONSUMIBLE ESTÉRIL)</t>
  </si>
  <si>
    <t>42312201
42291600
42294266</t>
  </si>
  <si>
    <t xml:space="preserve">YUNQUE ACCESORIO VIA TRANS-ORAL PARA GRAPADORA CIRCULAR 21MM </t>
  </si>
  <si>
    <t>42312201
42291600
42294267</t>
  </si>
  <si>
    <t>CARRO DE TRANSPORTE PARA EQUIPO DE ARGON 4</t>
  </si>
  <si>
    <t>42312201
42291600
42294268</t>
  </si>
  <si>
    <t>CONECTOR DE BALA DE ARGON PARA EQUIPO</t>
  </si>
  <si>
    <t>42312201
42291600
42294269</t>
  </si>
  <si>
    <t>CARRO DE TRANSPORTE PARA EQUIPO DE ARGON</t>
  </si>
  <si>
    <t>42312201
42291600
42294270</t>
  </si>
  <si>
    <t>CATETER PARA ENDOSCOPIA DE 2,8</t>
  </si>
  <si>
    <t>42312201
42291600
42294271</t>
  </si>
  <si>
    <t>CATETER DESECHABLE  PARA ENDOSCOPIA DE</t>
  </si>
  <si>
    <t>42312201
42291600
42294272</t>
  </si>
  <si>
    <t>LAPIZ DE ELECTROBISTURY MAS CONVINACION DE ARGON</t>
  </si>
  <si>
    <t>42312201
42291600
42294273</t>
  </si>
  <si>
    <t>LAPIZ PARA ENTREGA DE ARGON</t>
  </si>
  <si>
    <t>42312201
42291600
42294274</t>
  </si>
  <si>
    <t xml:space="preserve">YUNQUE ACCESORIO VIA TRANS-ORAL PARA GRAPADORA CIRCULAR 25MM </t>
  </si>
  <si>
    <t>42312201
42291600
42294275</t>
  </si>
  <si>
    <t>GRAPADORA GIA80MM PURPURA</t>
  </si>
  <si>
    <t>GRAPADORA GIA  80MM PURPURA</t>
  </si>
  <si>
    <t>42312201
42291600
42294276</t>
  </si>
  <si>
    <t>RECARGA GIA 80MM PURPURA</t>
  </si>
  <si>
    <t>RECARGA GIA  80MM PURPURA</t>
  </si>
  <si>
    <t>42312201
42291600
42294277</t>
  </si>
  <si>
    <t>GRAPADORA GIA 80MM NEGRA</t>
  </si>
  <si>
    <t>GRAPADORA GIA  80MM NEGRA</t>
  </si>
  <si>
    <t>42312201
42291600
42294278</t>
  </si>
  <si>
    <t>42312201
42291600
42294279</t>
  </si>
  <si>
    <t>GRAPADORA GIA 80MM ARENA</t>
  </si>
  <si>
    <t>42312201
42291600
42294280</t>
  </si>
  <si>
    <t>RECARGA GIA  80MM ARENA</t>
  </si>
  <si>
    <t>RECARGA GIA 80MM ARENA</t>
  </si>
  <si>
    <t>42312201
42291600
42294281</t>
  </si>
  <si>
    <t>GRAPADORA GIA 60MM PURPURA</t>
  </si>
  <si>
    <t>GRAPADORA GIA  60MM PURPURA</t>
  </si>
  <si>
    <t>42312201
42291600
42294282</t>
  </si>
  <si>
    <t>RECARGA GIA 60MM PURPURA</t>
  </si>
  <si>
    <t>42312201
42291600
42294283</t>
  </si>
  <si>
    <t>GRAPADORA GIA 60MM NEGRA</t>
  </si>
  <si>
    <t>42312201
42291600
42294284</t>
  </si>
  <si>
    <t>RECARGA GIA  60MM NEGRA</t>
  </si>
  <si>
    <t>42312201
42291600
42294285</t>
  </si>
  <si>
    <t>GRAPADORA GIA 60MM ARENA</t>
  </si>
  <si>
    <t>42312201
42291600
42294286</t>
  </si>
  <si>
    <t>RECARGA GIA 60MM ARENA</t>
  </si>
  <si>
    <t>42312201
42291600
42294287</t>
  </si>
  <si>
    <t>GRAPADORA GIA 100MM PURPURA</t>
  </si>
  <si>
    <t>42312201
42291600
42294288</t>
  </si>
  <si>
    <t>RECARGA GIA 100MM PURPURA</t>
  </si>
  <si>
    <t>42312201
42291600
42294289</t>
  </si>
  <si>
    <t>RECARGA REFORZADA REINFORCE 60MM PURPURA</t>
  </si>
  <si>
    <t>42312201
42291600
42294290</t>
  </si>
  <si>
    <t>RECARGA REFORZADA REINFORCE 45MM NEGRA</t>
  </si>
  <si>
    <t>42312201
42291600
42294291</t>
  </si>
  <si>
    <t>RECARGA REFORZADA REINFORCE 45MM PURPURA</t>
  </si>
  <si>
    <t>42312201
42291600
42294292</t>
  </si>
  <si>
    <t>RECARGA REFORZADA REINFORCE 60MM NEGRA</t>
  </si>
  <si>
    <t>42312201
42291600
42294293</t>
  </si>
  <si>
    <t>RECARGA SMALL 8MM VASCULAR 30MM CURVE TIP</t>
  </si>
  <si>
    <t>42312201
42291600
42294294</t>
  </si>
  <si>
    <t>RECARGA SMALL 8MM VASCULAR 45MM CURVE TIP</t>
  </si>
  <si>
    <t>42312201
42291600
42294295</t>
  </si>
  <si>
    <t>GRAPADORA CIRCULAR EXTRA LARGA 21MM PURPURA</t>
  </si>
  <si>
    <t>42312201
42291600
42294296</t>
  </si>
  <si>
    <t>GRAPADORA CIRCULAR EXTRA LARGA 21MM NEGRA</t>
  </si>
  <si>
    <t>42312201
42291600
42294297</t>
  </si>
  <si>
    <t>GRAPADORA CIRCULAR EXTRA LARGA 25MM PURPURA</t>
  </si>
  <si>
    <t>42312201
42291600
42294298</t>
  </si>
  <si>
    <t>GRAPADORA CIRCULAR EXTRA LARGA 25MM NEGRA</t>
  </si>
  <si>
    <t>42312201
42291600
42294299</t>
  </si>
  <si>
    <t>GRAPADORA CIRCULAR STANDAR 21MM PURPURA</t>
  </si>
  <si>
    <t>42312201
42291600
42294300</t>
  </si>
  <si>
    <t>GRAPADORA CIRCULAR STANDAR  21MM NEGRA</t>
  </si>
  <si>
    <t>42312201
42291600
42294301</t>
  </si>
  <si>
    <t>GRAPADORA CIRCULAR STANDAR 25MM PURPURA</t>
  </si>
  <si>
    <t>42312201
42291600
42294302</t>
  </si>
  <si>
    <t>GRAPADORA CIRCULAR STANDAR 25MM NEGRA</t>
  </si>
  <si>
    <t>42312201
42291600
42294303</t>
  </si>
  <si>
    <t>DISPOSITIVO YUNQUE 21 PURPURA</t>
  </si>
  <si>
    <t>DISPOSITIVO YUNQUE  21 PURPURA</t>
  </si>
  <si>
    <t>42312201
42291600
42294304</t>
  </si>
  <si>
    <t>DISPOSITIVO YUNQUE 21 NEGRO</t>
  </si>
  <si>
    <t>42312201
42291600
42294305</t>
  </si>
  <si>
    <t>DISPOSITIVO YUNQUE 25 PURPURA</t>
  </si>
  <si>
    <t>42312201
42291600
42294306</t>
  </si>
  <si>
    <t>DISPOSITIVO YUNQUE 25 NEGRO</t>
  </si>
  <si>
    <t>LOTE No. 108</t>
  </si>
  <si>
    <t xml:space="preserve">TECNOLOGÍA : LAPAROSCOPIA PINZAS Y ACCESORIOS </t>
  </si>
  <si>
    <t xml:space="preserve">AGUJA DE CIERRE INCISION DE TROCAR                                </t>
  </si>
  <si>
    <t xml:space="preserve">AGUJA DE VERRES 120MM PARA INSUFLACION                             </t>
  </si>
  <si>
    <t xml:space="preserve">APLICADOR DE CLIPS PARA FIJACION DE MALLAS 5MM LAPAROSCOPICO                                                                                           </t>
  </si>
  <si>
    <t>PROTECTOR DE PIEL XS</t>
  </si>
  <si>
    <t xml:space="preserve">CANULA DE IRRIGACION SUCCION ESPATULA 5MM MONOPOLAR      </t>
  </si>
  <si>
    <t xml:space="preserve">CANULA DE IRRIGACION SUCCION EN ACERO INOXIDABLE REUTILIZABLE      </t>
  </si>
  <si>
    <t xml:space="preserve">CANULA DE IRRIGACION SUCCION EN AACERO INOXIDABLE REUTILIZABLE      </t>
  </si>
  <si>
    <t xml:space="preserve">CANULA DE IRRIGACION SUCCION GANCHO 5MM MONOPOLAR  </t>
  </si>
  <si>
    <t>DESCARTABLE DE CUELLO</t>
  </si>
  <si>
    <t>DESCARTABLE PUNTA DISECTORA</t>
  </si>
  <si>
    <t>DESCARTABLE DISECTORA PUNTA ROMA</t>
  </si>
  <si>
    <t>PROTECTOR DE PIEL S</t>
  </si>
  <si>
    <t>PROTECTOR DE PIEL M</t>
  </si>
  <si>
    <t>PROTECTOR DE PIEL L</t>
  </si>
  <si>
    <t>DISECTOR LAPAROSCOPICO PARA ULTRASONIDO</t>
  </si>
  <si>
    <t>PROTECTOR DE PIEL XL</t>
  </si>
  <si>
    <t xml:space="preserve">ELECTRODO MONOPOLAR GANCHO O ESPATULA 5 MM LAPAROSCOPICO                                        </t>
  </si>
  <si>
    <t xml:space="preserve">ENDOCLINCH PINZA GRASPER CON DIENTE PRONUNCIADO DE 5MM                                                 </t>
  </si>
  <si>
    <t xml:space="preserve">ENDOSTITCH 10MM, ENDOSUTURADOR                                      </t>
  </si>
  <si>
    <t>BOLSA DE ESPECIMENES 5 X 8 ENDOBAG SPECIMEN RE 25040</t>
  </si>
  <si>
    <t>BOLSA DE ESPECIMENES ENDO CATCH GOLD 10MM SPEC 173050G</t>
  </si>
  <si>
    <t>LAPIZ DE ELECTROBISTURI ACTIVACION MANUAL PARA CONTROL DE POTENCIAS DESDE EL CAMPO QUIRURGICO</t>
  </si>
  <si>
    <t xml:space="preserve">PINZA APLICADORA DE CLIPS 10MM                                                    </t>
  </si>
  <si>
    <t xml:space="preserve">PINZA APLICADORA DE CLIPS 5MM                                                                   </t>
  </si>
  <si>
    <t xml:space="preserve">PINZA BABCOCK 10MM </t>
  </si>
  <si>
    <t>PINZA CLIPS  PREMIUM SURGICLIP* M-9.75 TIT 134044</t>
  </si>
  <si>
    <t xml:space="preserve">PINZA DE SELLADO Y CORTE IMPACT </t>
  </si>
  <si>
    <t xml:space="preserve">PINZA DE SELLADO Y CORTE LAPAROSCOPICA 5MM CON FUNCION MONOPOLAR </t>
  </si>
  <si>
    <t xml:space="preserve">PINZA PARA CLIPS  PREMIUM S-9.0 TITANIO </t>
  </si>
  <si>
    <t xml:space="preserve">PINZA DESCARTABLE SELLADORA PARA CABEZA Y CUELLO                                                      </t>
  </si>
  <si>
    <t xml:space="preserve">PINZA PARA CLIPS  PREMIUM 11,5 TITANIO </t>
  </si>
  <si>
    <t xml:space="preserve">PINZA DISECTORA LAPAROSCOPICA CURVA CON MONOPOLAR DE 5MM                                                         </t>
  </si>
  <si>
    <t xml:space="preserve">PINZA EXTRACTORA PARA GRAPAS DE PIEL                                   </t>
  </si>
  <si>
    <t xml:space="preserve">PINZA GRASPER CON SISTEMA CIERRE CREMALLERA DE 5MM        </t>
  </si>
  <si>
    <t xml:space="preserve">BIPOLAR SEALER  6.0 </t>
  </si>
  <si>
    <t>BIPOLAR SEALER ENDO  8.7 (LAPAROSCOPICA)</t>
  </si>
  <si>
    <t xml:space="preserve">BIPOLAR SEALER 2.3 </t>
  </si>
  <si>
    <t>PINZA SELLADORA LAPAROSCOPICA DE 10 MM CON CORTE</t>
  </si>
  <si>
    <t xml:space="preserve">PINZA SELLADORA LAPAROSCOPICA DE 5 MM                          </t>
  </si>
  <si>
    <t>PINZA SELLADORA LAPAROSCOPICA DE 5 MM CON CORTE</t>
  </si>
  <si>
    <t xml:space="preserve">RECARGA 1 HEBRA ENDOSTITCH                                            </t>
  </si>
  <si>
    <t>SISTEMA MONOPOLAR DE RADIOFRECUENCIA 3.0</t>
  </si>
  <si>
    <t xml:space="preserve">BIPOLAR SEALER  9.5XL </t>
  </si>
  <si>
    <t>SISTEMA DE PUERTO DE INCISION UNICA 12 MM</t>
  </si>
  <si>
    <t>CAMISA DE TROCAR 12 MM FX</t>
  </si>
  <si>
    <t>CAMISA DE TROCAR 12 MM</t>
  </si>
  <si>
    <t>CAMISA DE TROCAR 5 MM LONG</t>
  </si>
  <si>
    <t>CAMISA DE TROCAR 5 MM FX</t>
  </si>
  <si>
    <t xml:space="preserve">TIJERA LAPAROSCOPICA CURVA CON MONOPOLAR DE 5MM                                                                                                                     </t>
  </si>
  <si>
    <t xml:space="preserve">TIJERA LAPAROSCOPICA LONG 5MM                                           </t>
  </si>
  <si>
    <t>CAMISA DE TROCAR 5 MM</t>
  </si>
  <si>
    <t xml:space="preserve">TROCAR 5-12 150 MM LONG                                                            </t>
  </si>
  <si>
    <t>TROCAR SIN CUCHILLA 5 MM 150 MM LONG</t>
  </si>
  <si>
    <t xml:space="preserve">TROCAR SIN CUCHILLA 15 MM </t>
  </si>
  <si>
    <t>TROCAR SIN CUCHILLA 5 MM SHORT</t>
  </si>
  <si>
    <t>TROCAR SIN CUCHILLA 5 MM X 100MM</t>
  </si>
  <si>
    <t xml:space="preserve">TROCAR SIN CUCHILLA 5-12 MM 100 MM </t>
  </si>
  <si>
    <t>TROCAR SIN CUCHILLA 5-12 MM 150 MM LONG</t>
  </si>
  <si>
    <t>TROCAR VERSAONE DE 5MM CONSTA DE 1 PUNZON+2 CAMISAS</t>
  </si>
  <si>
    <t>KIT PINZAS DE LAPAROSCOPIA</t>
  </si>
  <si>
    <t>KITCOCOLELAP1</t>
  </si>
  <si>
    <t>KIT ELECTROCIRUGIA</t>
  </si>
  <si>
    <t xml:space="preserve">KIT PINZA BIPOLAR AVANZADO CON LAPIZ DE ELECTROBISTURÍ </t>
  </si>
  <si>
    <t>KIT CIRUGIA BARIATRICA</t>
  </si>
  <si>
    <t xml:space="preserve">KIT PINZAS BARIATRICA ( GASPER, PINZA DISECTORA, TIJERA LAPAROSCOPICA ) </t>
  </si>
  <si>
    <t>TROCAR 5 100 MM CON CUCHILA</t>
  </si>
  <si>
    <t>TROCAR 12 100 MM CON CUCHILA</t>
  </si>
  <si>
    <t>CAUCHO NEUMOINSUFLADOR CON CALEFACTOR</t>
  </si>
  <si>
    <t>BIPOLAR AVANZADO   L-HOOK 37CM</t>
  </si>
  <si>
    <t>BIPOLAR AVANZADO  L-HOOK 37CM</t>
  </si>
  <si>
    <t>BIPOLAR AVANZADO  L-HOOK 44CM</t>
  </si>
  <si>
    <t>BIPOLAR AVANZADO  MARYLAND TORAX</t>
  </si>
  <si>
    <t>GANCHOS CLIPS CX ABIERTA DE XX LONG</t>
  </si>
  <si>
    <t>VERSAONE FASCIAL CLOSURE: 
TROCAR CON SISTEMA DE CIERRE DE FASCIA INCLUÍDO, CON CUCHILLA DE 12 MM</t>
  </si>
  <si>
    <t>VERSAONE FASCIAL CLOSURE: TROCAR CON SISTEMA DE CIERRE DE FASCIA INCLUÍDO, CON CUCHILLA DE 12 MM</t>
  </si>
  <si>
    <t>VERSAONE FASCIAL CLOSURE: TROCAR CON SISTEMA DE CIERRE DE FASCIA INCLUÍDO, ÓPTICO DE 12 MM</t>
  </si>
  <si>
    <t>DISPOSITIVO DE CIERRE DE HERIDAS 180 ABSORBABLE RELOAD - 3/0 DE 15 CM</t>
  </si>
  <si>
    <t>DISPOSITIVO DE CIERRE DE HERIDAS  180 ABSORBABLE RELOAD - 3/0 DE 15 CM</t>
  </si>
  <si>
    <t>DISPOSITIVO DE CIERRE DE HERIDAS  180 ABSORBABLE RELOAD - 3/0 DE 20 CM</t>
  </si>
  <si>
    <t>TROCAR PUNTA ROMA DE 10MM, ESTÁNDAR, CON BALÓN</t>
  </si>
  <si>
    <t>CARTUCHO DE CLIPS ABSORBIBLES LAPRO-CLIP™ TALLA M/L (2 CLIPS POR EMPAQUE ESTÉRIL)</t>
  </si>
  <si>
    <t>CARTUCHO DE CLIPS ABSORBIBLES LAPRO-CLIP™ TALLA L (2 CLIPS POR EMPAQUE ESTÉRIL)</t>
  </si>
  <si>
    <t>CARTUCHO DE CLIPS DESECHABLES TALLA S</t>
  </si>
  <si>
    <t>CARTUCHO DE CLIPS DESECHABLES TALLA M</t>
  </si>
  <si>
    <t>CARTUCHO DE CLIPS DESECHABLES TALLA M/L</t>
  </si>
  <si>
    <t>CARTUCHO DE CLIPS DESECHABLES TALLA L</t>
  </si>
  <si>
    <t>TRÓCAR ÓPTICO DE 8MM, ESTÁNDAR, CON FIJACIÓN</t>
  </si>
  <si>
    <t>TRÓCAR CON CUCHILLA DE 8MM, ESTÁNDAR, CON FIJACIÓN</t>
  </si>
  <si>
    <t>ANTENA MICROONDAS 15CM</t>
  </si>
  <si>
    <t>ANTENA MICROONDAS 20CM</t>
  </si>
  <si>
    <t>ANTENA MICROONDAS 30CM</t>
  </si>
  <si>
    <t>LOTE No. 109</t>
  </si>
  <si>
    <t>OTROS INSUMOS LAPAROSCOPIA</t>
  </si>
  <si>
    <t>DISPOSITIVO  PARA CIRUGIA POR PUERTO UNICO, SE COMPONE DE UNA CUBIERTA DE GELSEAL CON UNA LLAVE DE INSUFLACION Y UNA DE EVAC UACION DE HUMO, ETC. SISTEMA GELPOINT.</t>
  </si>
  <si>
    <t>DISPOSITIVO  PARA CIRUGIA POR PUERTO UNICO, SE COMPONE DE UNA CUBIERTA DE GELSEAL CON UNA LLAVE DE INSUFLACION Y UNA DE EVACUACION DE HUMO,UN DISPOSITIVO PARA RETRACCION  DE INCISIONES Y PROTECCION DE HERIDAS ALEXIS CON CUERDA , ESCUDO PROTECTOR DE ALEXIS, 3 CANULAS DE 5/10 MM Y 1 CANULA 5/12MM CON  VALVULA DE INSUFLACION Y 1 OBTURADOR SEPARADOR .</t>
  </si>
  <si>
    <t>DISPOSITIVO DE ACCESO LAPAROSCOPICO ABDOMINAL, PARA PERMITIR EL ACCESO DE LA MANO DEL CIRUJANO Y EL INSTRUMENTAL, CONSERVANDO EL NEUMOPERITONEO DURANTE LA CIRUGIA LAPAROSCOPICA.</t>
  </si>
  <si>
    <t>DISPOSITIVO DE ACCESO LAPAROSCOPICO ABDOMINAL, PARA PERMITIR EL ACCESO DE LA MANO DEL CIRUJANO Y EL INSTRUMENTAL, CONSERVANDO EL NEUMOPERITONEO DURANTE LA CIRUGIA LAPAROSCOPICA.SE COMPONE DE UNA CUBIERTA GELSEAL , UNA DISPOSITIVO PARA  PARA RETRACCION DE INCISICIONES Y PROTECCION DE HERIDAS ALEXIS , UNA PLANTILLA DE INCISION, Y UN  MARCADOR CUTANEO.</t>
  </si>
  <si>
    <t>PORTADORA UNIVERSAL DE CLIPS X 5MM EPIX</t>
  </si>
  <si>
    <t>DISPOSITIVO DE CARGA DE RESORTE CON MECANISMO PARA ASEGURAR LA ENTREGA Y CIERRE CONSISTENTE DEL CLIP. DISEÑADO PARA USAR UNICAMENTE CON TROCARES DE 5MM O TROCARES DE MAYOR DIAMETRO DE OTRAS MARCAS, TECNOLOGIA Ti Gold PARA REDUCIR EL REBOTE DEL CLIP Y MEJORAR LA RETENCION Y SEGURIDAD, TIENE 20 CLIPS M/L Y LOS 3 ULTIMOS SON AZULES.</t>
  </si>
  <si>
    <t>SISTEMA DE RECOLECCION DE ESPECÍMENES DE 10MM INZII</t>
  </si>
  <si>
    <t xml:space="preserve"> BOLSA EXTRACTORA CON DISEÑO GEOMETRICO MAS ANCHO QUE FACILITA LA COLOCACION DEL ESPÉCIMEN DENTRO DE LA BOLSA. PARA PASO CON TROCARES DE 11 Y 12 MMIDE 10X12,7 CM (4 X 5 PULG)TIENE UN VOLUMEN DE 215ML. </t>
  </si>
  <si>
    <t>SISTEMA DE RECOLECCION DE ESPECÍMENES DE 12-15MM INZII</t>
  </si>
  <si>
    <t xml:space="preserve"> BOLSA EXTRACTORA CON DISEÑO GEOMETRICO MAS ANCHO QUE FACILITA LA COLOCACION DEL ESPÉCIMEN DENTRO DE LA BOLSA. PARA PASO CON TROCARES DE 12/15MM.TIENE UN TAMAÑO DE 19.05 CMX24.13CM PULGADAS Y UN VOLUMEN DE 1600ML.</t>
  </si>
  <si>
    <t>SISTEMA DE RECOLECCION DE ESPECÍMENES DE 5MM INZII</t>
  </si>
  <si>
    <t>BOLSA EXTRACTORA CON DISEÑO GEOMETRICO MAS ANCHO QUE FACILITA LA COLOCACION DEL ESPÉCIMEN DENTRO DE LA BOLSA. TIENE UNA DIMENSION DE 4X4,5 PULGADAS Y UN VOLUMEN DE 180 ML.</t>
  </si>
  <si>
    <t>SISTEMA TROCAR KII CON CUCHILLA PROTEGIDA, FIJACION AVANZADA DE 11MMX100MM(1 CANULA DE FIJACION AVANZADA, OBTURADOR CUCHILLA PLANA PROTEGIDA+SELLO KII Y VALVULA PARA GAS)</t>
  </si>
  <si>
    <t>DISPOSITIVO ESTERIL , CONSITUIDO POR UN OBTURADOR DE PUNTA CORTANTE CON CUCHILLA PLANA PROTEGIDA, CAMISA CON FIJACION AVANZADA DE 11MMX100MM .CON DISCO DE RETENCION Y BALON DE DISECCION.</t>
  </si>
  <si>
    <t>SISTEMA TROCAR KII CON CUCHILLA PROTEGIDA,LISO, FIJACION AVANZADA DE 12MMX100MM(1 CANULA FIJACION AVANZADA, OBTURADOR CUCHILLA PLANA PROTEGIDA+SELLO KII Y VALVULA PARA GAS)</t>
  </si>
  <si>
    <t>DISPOSITIVO ESTERIL , CONSITUIDO POR UN OBTURADOR DE PUNTA CORTANTE CON CUCHILLA PLANA PROTEGIDA,CAMISA CON FIJACION AVANZADA DE 12MMX100MM CON DISCO DE RETENCION Y BALON DE DISECCION.</t>
  </si>
  <si>
    <t>SISTEMA TROCAR KII CON CUCHILLA PROTEGIDA,FIJACION AVANZADA DE 5MMX100MM(1 CANULA FIJACION AVANZADA, OBTURADOR CUCHILLA PLANA PROTEGIDA+SELLO KII Y VALVULA PARA GAS)</t>
  </si>
  <si>
    <t>DISPOSITIVO ESTERIL CON OBTURADOR DE PUNTA CORTANTE CON CUCHILLA PLANA PROTEGIDA,  CANULA DE FIJACION AVANZADA DE 5MMX100MM  CON DISCO DE RETENCION  Y BALON DE RETENCION LIBRE DE LATEX</t>
  </si>
  <si>
    <t>SISTEMA TROCAR KII FIOS PRIMERA ENTRADA CON CANULA ROSCADA EN Z DE 12MMX100MM</t>
  </si>
  <si>
    <t>DISPOSITIVO ESTERIL CON OBTURADOR DE PUNTA ATRAUMATICA TIPO SEPARADOR OPTICO, APERTURA SPACEGUARD EN LA PUNTA, CAMISA ROSCA EN Z Y UN SELLO TIPO KII DE 12MMX100MM.</t>
  </si>
  <si>
    <t>SISTEMA TROCAR KII FIOS, PRIMERA ENTRADA, CANULA ROSCADA EN Z DE 11MMX100MM. PAQUETE X1 CANULAS ROSCADA EN Z +OBTURADOR OPTICO SIN CUCHILLA CON PUERTO PARA LENTE +SELLO KII Y VALVULA PARA GAS.</t>
  </si>
  <si>
    <t>DISPOSITIVO ESTERIL CON OBTURADOR DE PUNTA ATRAUMATICA TIPO SEPARADOR OPTICO, APERTURA SPACEGUARD EN LA PUNTA, CAMISA ROSCA EN Z Y UN SELLO TIPO KII DE 11MMX100MM.</t>
  </si>
  <si>
    <t>SISTEMA TROCAR KII CON CUCHILLA PROTEGIDA CANULA ROSCADA EN Z DE 5MMX100MM. PAQUETE X 2CANULAS ROSCADAS EN Z + 2SELLOS KII CON VALVULAS PARA GAS, 1 OBTURADOR.</t>
  </si>
  <si>
    <t>DISPOSITIVO ESTERIL CON OBTURADOR DE PUNTA CORTANTE CON CUCHILLA PROTEGIDA,  CAMISA ROSCA EN Z Y UN SELLO TIPO KII. PAQUETE POR 2 CANULAS ROSCADA EN Z Y 1 OBTURADOR CON CUCHILLA DE 5X100MM .</t>
  </si>
  <si>
    <t xml:space="preserve">SISTEMA TROCAR KII CON CUCHILLA PROTEGIDA 5X100MM ROSCA EN Z </t>
  </si>
  <si>
    <t>DISPOSITIVO ESTERIL CON OBTURADOR DE PUNTA CORTANTE SISTEMA TROCAR KII CON CUCHILLA PROTEGIDA 5X100MM (  1 CANULA ROSCA EN Z , OBTURADOR CUCHILLA PLANA +SELLO KII Y VALVULA PARA GAS) .</t>
  </si>
  <si>
    <t>SISTEMA TROCAR KII  CON CUCHILLA PROTEGIDA DE 12 MMX100MM</t>
  </si>
  <si>
    <t xml:space="preserve">DISPOSITIVO ESTERIL KII CON OBTURADOR DE  CUCHILLA PUNTA CORTANTE PROTEGIDA 12X100MM ,( 1  CANULA ROSCA EN Z + 1  OBTURADOR CUCHILLA PLANA ) SELLO KII Y VALVULA PARA GAS </t>
  </si>
  <si>
    <t>SISTEMA TROCAR KII OPTICO SEPARADOR  FIJACION AVANZADA  DE 5MMX100MM</t>
  </si>
  <si>
    <t>DISPOSITIVO ESTERIL CON OBTURADOR DE PUNTA ATRAUMATICA TIPO SEPARADOR OPTICO, CANULA DE FIJACION AVANZADA LISA CON DISCO DE RETENCION  Y BALON DE RETENCION LIBRE SDE LATEX, 5X100MM</t>
  </si>
  <si>
    <t xml:space="preserve">TROCAR 15MM CON REDUCTORES DE 5MM y 12MM INCLUIDO </t>
  </si>
  <si>
    <t>SISTEMA TROCAR CANULA ROSCADA EN Z DE 5MMX55MM DUAL 2 CANULAS Y 1 OBTURADOR OPTICO .</t>
  </si>
  <si>
    <t>DISPOSITIVO ESTERIL CON OBTURADOR DE PUNTA TIPO SEPARADOR OPTICO CANULA ROSCA EN Z  DE 5X55MM (2 CANULAS Y 1 OBTURADOR TIPO SEPARADOR OPTICO)</t>
  </si>
  <si>
    <t>SISTEMA TROCAR KII CANULA ROSCADA EN Z DE 5MMX55MM. PAQUETE X1 CANULA  ROSCADA EN Z +OBTURADOR CON  CUCHILLA +SELLO KII Y VALVULA PARA GAS.</t>
  </si>
  <si>
    <t>DISPOSITIVO ESTERIL CON OBTURADOR DE PUNTA CORTANTE CON CUCHILLA PLANA PROTEGIDA DE 5X55MM, UNA CAMISA ROSCADA Z Y UN SELLO TIPO KII.</t>
  </si>
  <si>
    <t>SISTEMA TROCAR KII FIOS  FIJACION AVANZADA DE 5MMX75MMMM(2 CANULAS FIJACION AVANZADA Y 1 OBTURADOR OPTICO +SELLO KII Y VALVULA PARA GAS)</t>
  </si>
  <si>
    <t>DISPOSITIVO ESTERIL CON OBTURADOR DE PUNTA ATRAUMATICA TIPO SEPARADOR OPTICO, APERTURA SPACEGUARD EN LA PUNTA, CANULA LISA/FIJACION AVANZADA   DE 5X75MM( 2 CANULAS Y 1 OBTURADOR) .</t>
  </si>
  <si>
    <t>DISPOSITIVO  PARA CIRUGIA RECTAL POR  UNICO PUERTO, SE COMPONE DE UNA CUBIERTA DE GELSEAL CON UNA LLAVE DE INSUFLACION Y UNA DE EVACUACION   DE HUMO, UN CANAL DE ACCESO Y 4 PUERTOS DE ACCESO, UN OBTURADOR, UNA BOLSA ESTABILIZADORA ETC..</t>
  </si>
  <si>
    <t xml:space="preserve">DISPOSITIVO  PARA CIRUGIA RECTAL  POR PUERTO UNICO, SE COMPONE DE UNA CUBIERTA DE GELSEAL CON UNA LLAVE DE INSUFLACION Y UNA DE EVACUACION DE HUMO, 1  CANAL DE ACCESO , 1  INTRODUCTOR, 3 CANULAS10 MM    Y 1 CANULA PARA DISPOSITIVO PARA NEUMO, 1 OBTURADOR Y 1 BOLSA DE ESTABILIZACION DE  INSUFLACION .ETC. </t>
  </si>
  <si>
    <t>TIJERA LAPAROSCOPICA DE LAPAROSCOPICA DESECHABLE.</t>
  </si>
  <si>
    <t>DISPOSITIVO ESTERIL, TIJERA LAPAROSCOPICA CON  HOJAS DOBLE FILO, ALTO GRADO DE ACERO , BAJO PERFIL, MATERIAL LIBRE DE LATEX, CON CONECTOR MONOPOLAR , INSERTOS SUAVES EN SU MANGO DE 5MM DE 35-45CM.</t>
  </si>
  <si>
    <t>PINZA GRASPER ATRAUMATICA LAPAROSCOPICA DESECHABLE</t>
  </si>
  <si>
    <t>DISPOSITIVO ESTERIL.PINZA GRASPER ATRAUMATICA DE UN SOLO USO QUE POSEE EN EL EXTREMO DE SUS MANDIBULAS  ALMOHADILLAS EN LATIS QUE GARANTIZAN UNA TRACCION ATRAUMATICA Y MEJOR MANIPULACION DEL TEJIDO, 5MM DE 35-45CM .</t>
  </si>
  <si>
    <t xml:space="preserve">SISTEMA DE IRRIGACION SUCCION  LAPAROSCOPICO DESECHABLE </t>
  </si>
  <si>
    <t xml:space="preserve">DISPOSITIVO ESTERIL,CANULA DE SUCCION IRRIGACION  CON DISEÑO ERGONOMICO CON MANGUERAS DE IRRIGACION-SUCCION , VALVULA TRANSPARENTE PARA LA VISUALIZACION SIN OBSTACULOS .                                                                                                                                                                                                                                                                                                                                                                                   </t>
  </si>
  <si>
    <t xml:space="preserve">PINZA DE SELLADO Y CORTE OPEN FUSION VOYANT </t>
  </si>
  <si>
    <t>PINZA DE SELLADO DE VASOS Y CORTE HASTA 7 MM, PARA CIRUGIA ABIERTA , LONGITUD DE SELLADO DE 40 MM Y LONGITUD DE CORTE DE 38MM ,ROTACION DEL EJE DE 180°  CON LLAVE DEL DISPOSITIVO CON INTELIGENCIA INTEGRADA.</t>
  </si>
  <si>
    <t>PINZA DE SELLADO Y CORTE CABEZA Y CUELLO FINE  VOYANT</t>
  </si>
  <si>
    <t>PINZA DE SELLADO DE VASOS Y CORTE HASTA 7 MM, PARA CIRUGIA ABIERTA , LONGITUD DE SELLADO DE 17MM  Y DE CORTE DE 15MM   ,  CON LLAVE DEL DISPOSITIVO CON INTELIGENCIA INTEGRADA.</t>
  </si>
  <si>
    <t>PINZA DE SELLADO Y CORTE DE LAPAROSCOPIA DE 5 MM VOYANT</t>
  </si>
  <si>
    <t xml:space="preserve">PINZA DE SELLADO DE VASOS Y CORTE HASTA 7 MM PARA CIRUGIA LAPAROSCOPICA DE  5 MM DE 37-44 CM ,LONGITUD DE SELLADO DE 20MM  Y DE CORTE DE 18 MM , CON LLAVE CON INTELIGENCIA INTEGRADA </t>
  </si>
  <si>
    <t>PINZA DE SELLADO Y CORTE PARA CIRUGIA LAPAROSCOPICA MARYLAND VOYANT</t>
  </si>
  <si>
    <t xml:space="preserve">PINZA DE SELLADO DE VASOS Y CORTE HASTA 7 MM PARA CIRUGIA LAPAROSCOPICA DE5MM DE  37-44 CM, ,LONGITUD DE SELLADO 20 MM Y DE CORTE  DE 18 MM ,ROTACION DEL EJE DE 360° CON LLAVE DEL DISPOSITIVO CON INTELIGENCIA INTEGRADA </t>
  </si>
  <si>
    <t xml:space="preserve">PINZA DE SELLADO Y CORTE PARA CIRUGIA ABIERTA MARYLAND VOYANT </t>
  </si>
  <si>
    <t xml:space="preserve">PINZA DE SELLADO DE VASOS Y CORTE HASTA 7 MM PARA CIRUGIA ABIERTA DE 5 MM DE  23 CM  ,LONGITUD DE SELLADO 20 MM Y DE CORTE DE 18 MM , ROTACION DEL EJE DE 360°CON LLAVE DEL DISPOSITIVO CON INTELIGENCIA INTEGRADA </t>
  </si>
  <si>
    <t>LOTE No. 110</t>
  </si>
  <si>
    <t xml:space="preserve">MALLAS CIRUGIA GENERAL </t>
  </si>
  <si>
    <t>MALLA DE MONOFILAMENTO DE POLIPROPILENO 10X15 cm</t>
  </si>
  <si>
    <t>MALLA  ESTA FABRICADA CON MONOFILAMENTO DE POLIPROPILENO TEJIDO  DE 10X15 CM</t>
  </si>
  <si>
    <t xml:space="preserve">MALLA DE  MONOFILAMENTO DE POLIPROPILENO 15X15CM </t>
  </si>
  <si>
    <t>MALLA  ESTA FABRICADA CON MONOFILAMENTO DE POLIPROPILENO TEJIDO  DE 15X15 CM</t>
  </si>
  <si>
    <t xml:space="preserve">MALLA DE  MONOFILAMENTO DE POLIPROPILENO 10X15CM </t>
  </si>
  <si>
    <t>MALLA DE MONOFILAMENTOS DE POLIPROPILENO SUAVE PLANA DE 10X15CM , ESTERIL,PESO: 43.7 G/M2 TAMAÑO DEL PORO 24.6 (10-4 INCH2)/  ( 1,58 MM2) CONTRACCIÓN DE LA MALLA: 6,4 % - 8,4%.</t>
  </si>
  <si>
    <t>MALLA DE MONOFILAMENTOS DE POLIPROPILENO SUAVE PLANA DE 15CMX15CM , ESTERIL,PESO: 43.7 G/M2 TAMAÑO DEL PORO 24.6  (10-4 INCH2)/ ( 1,58 MM2) CONTRACCIÓN DE LA MALLA: 6,4 % - 8,4%.</t>
  </si>
  <si>
    <t>MALLA DE MONOFILAMENTO DE POLIPROPILENO 30X30CM</t>
  </si>
  <si>
    <t>MALLA DE MONOFILAMENTOS DE POLIPROPILENO SUAVE PLANA DE 30X30CM , ESTERIL,PESO: 43.7 G/M2 TAMAÑO DEL PORO 24.6 (10-4 INCH2)/  ( 1,58 MM2) CONTRACCIÓN DE LA MALLA: 6,4 % - 8,4%.</t>
  </si>
  <si>
    <t xml:space="preserve">MALLA DE MONOFILAMENTO POLIPROPILENO DE POROS GRANDES DE FORMA ANATOMICA LIGHT M DERECHA </t>
  </si>
  <si>
    <t>MALLA ANATOMICA DE MONOFILAMENTO DE PROPILENO CON DISEÑO  DE POROS GRANDES ,  CONSTRUCCION  QUE PERMITE UNA INMEDIATA RESPUESTA FIBROBLASTICA A TRAVES DE LOS INTERTICIOS DE LA MALLA. SU DISEÑO TRIDIMENSIONAL  CON BORDE TERMOSELLADO, BORDE MEDIAL SUPERIOR REDONDEADO , BORDE LATERAL CONICO PARA FACILITAR SU ALINEACION Y CRESTA QUE CORRESPONDE AL EJE DEL LIGAMENTO INGUINAL , SE ADAPTA A LA L ANATOMIA INGUINAL QUE CON EL  MARCADOR (M) DE ORIENTACION MEDIAL  Y UNA FLECHA INDICADORA,     FACILITA SU COLOCACION.TAMAÑO DEL PORO 26,0 : (10-4INCH2) /  (1.67MM2)PESO : 40.3 G/M2 , TALLA M DERECHA 7.9X13.4CM</t>
  </si>
  <si>
    <t>MALLA DE  MONOFILAMENTO DE POLIPROPILENO DE POROS GRANDES DE FORMA ANATOMICA LIGHT M IZQUIERDA</t>
  </si>
  <si>
    <t>MALLA ANATOMICA DE MONOFILAMENTO DE PROPILENO CON DISEÑO  DE POROS GRANDES ,  CONSTRUCCION  QUE PERMITE UNA INMEDIATA RESPUESTA FIBROBLASTICA A TRAVES DE LOS INTERTICIOS DE LA MALLA. SU DISEÑO TRIDIMENSIONAL  CON BORDE TERMOSELLADO, BORDE MEDIAL SUPERIOR REDONDEADO , BORDE LATERAL CONICO PARA FACILITAR SU ALINEACION Y CRESTA QUE CORRESPONDE AL EJE DEL LIGAMENTO INGUINAL , SE ADAPTA A LA L ANATOMIA INGUINAL QUE CON EL  MARCADOR (M) DE ORIENTACION MEDIAL  Y UNA FLECHA INDICADORA,     FACILITA SU COLOCACION.TAMAÑO DEL PORO : 26.0  (10-4INCH2) / (1.67MM2)PESO : 40.3 G/M2 , TALLA M  IZQUIERDA DERECHA 7.9X13.4CM</t>
  </si>
  <si>
    <t xml:space="preserve">MALLA DE  MONOFILAMENTO POLIPROPILENO DE POROS GRANDES DE FORMA ANATOMICA LIGHT   L DERECHA </t>
  </si>
  <si>
    <t xml:space="preserve">MALLA ANATOMICA DE MONOFILAMENTO DE PROPILENO CON DISEÑO  DE POROS GRANDES ,  CONSTRUCCION  QUE PERMITE UNA INMEDIATA RESPUESTA FIBROBLASTICA A TRAVES DE LOS INTERTICIOS DE LA MALLA. SU DISEÑO TRIDIMENSIONAL  CON BORDE TERMOSELLADO, BORDE MEDIAL SUPERIOR REDONDEADO , BORDE LATERAL CONICO PARA FACILITAR SU ALINEACION Y CRESTA QUE CORRESPONDE AL EJE DEL LIGAMENTO INGUINAL , SE ADAPTA A LA L ANATOMIA INGUINAL QUE CON EL  MARCADOR (M) DE ORIENTACION MEDIAL  Y UNA FLECHA INDICADORA,     FACILITA SU COLOCACION.TAMAÑO DEL PORO :  26.0 (10-4INCH2) /  (1.67MM2)PESO : 40.3 G/M2 , TALLA L DERECHA 10.3CMX15.7CM </t>
  </si>
  <si>
    <t>MALLA DE  MONOFILAMENTO DE POLIPROPILENO DE POROS GRANDES DE FORMA ANATOMICA LIGHT   L IZQUIERDA</t>
  </si>
  <si>
    <t>MALLA ANATOMICA DE MONOFILAMENTO DE PROPILENO CON DISEÑO  DE POROS GRANDES ,  CONSTRUCCION  QUE PERMITE UNA INMEDIATA RESPUESTA FIBROBLASTICA A TRAVES DE LOS INTERTICIOS DE LA MALLA. SU DISEÑO TRIDIMENSIONAL  CON BORDE TERMOSELLADO, BORDE MEDIAL SUPERIOR REDONDEADO , BORDE LATERAL CONICO PARA FACILITAR SU ALINEACION Y CRESTA QUE CORRESPONDE AL EJE DEL LIGAMENTO INGUINAL , SE ADAPTA A LA L ANATOMIA INGUINAL QUE CON EL  MARCADOR (M) DE ORIENTACION MEDIAL  Y UNA FLECHA INDICADORA,     FACILITA SU COLOCACION.TAMAÑO DEL PORO :26,0  (10-4INCH2) / (1.67MM2)PESO : 40.3 G/M2 , TALLA L IZQUIERDA 10.3CMX15.7CM</t>
  </si>
  <si>
    <t xml:space="preserve">MALLA DE MONOFILAMENTO  POLIPROPILENO DE POROS GRANDES DE FORMA ANATOMICA LIGHT XL DERECHA </t>
  </si>
  <si>
    <t>MALLA ANATOMICA DE MONOFILAMENTO DE PROPILENO CON DISEÑO  DE POROS GRANDES ,  CONSTRUCCION  QUE PERMITE UNA INMEDIATA RESPUESTA FIBROBLASTICA A TRAVES DE LOS INTERTICIOS DE LA MALLA. SU DISEÑO TRIDIMENSIONAL  CON BORDE TERMOSELLADO, BORDE MEDIAL SUPERIOR REDONDEADO , BORDE LATERAL CONICO PARA FACILITAR SU ALINEACION Y CRESTA QUE CORRESPONDE AL EJE DEL LIGAMENTO INGUINAL , SE ADAPTA A LA L ANATOMIA INGUINAL QUE CON EL  MARCADOR (M) DE ORIENTACION MEDIAL  Y UNA FLECHA INDICADORA,     FACILITA SU COLOCACION.TAMAÑO DEL PORO : (10-4INCH2) : 26.0 (1.67MM2)PESO : 40.3 G/M2 , TALLA  X L DERECHA 12.2CMX17.0CM</t>
  </si>
  <si>
    <t>MALLA DE  MONOFILAMENTO DE POLIPROPILENO DE POROS GRANDES DE FORMA ANATOMICA LIGHT XL IZQUIERDA</t>
  </si>
  <si>
    <t>MALLA ANATOMICA DE MONOFILAMENTO DE PROPILENO CON DISEÑO  DE POROS GRANDES ,  CONSTRUCCION  QUE PERMITE UNA INMEDIATA RESPUESTA FIBROBLASTICA A TRAVES DE LOS INTERTICIOS DE LA MALLA. SU DISEÑO TRIDIMENSIONAL  CON BORDE TERMOSELLADO, BORDE MEDIAL SUPERIOR REDONDEADO , BORDE LATERAL CONICO PARA FACILITAR SU ALINEACION Y CRESTA QUE CORRESPONDE AL EJE DEL LIGAMENTO INGUINAL , SE ADAPTA A LA L ANATOMIA INGUINAL QUE CON EL  MARCADOR (M) DE ORIENTACION MEDIAL  Y UNA FLECHA INDICADORA,     FACILITA SU COLOCACION.TAMAÑO DEL PORO : 26,0  (10-4INCH2) / (1.67MM2)PESO : 40.3 G/M2 , TALLA XL IZQUIERDA 12.2CMX17.0CM</t>
  </si>
  <si>
    <t>MALLA PERMANENTE CON RECUBRIMIENTO BIORREABSORBIBLE PARA REPARACION DE HERNIA VENTRAL 7.6x15.2CM</t>
  </si>
  <si>
    <t>MALLA PERMANENTE CON RECUBRIMIENTO BIORREABSORBIBLE,  ESTA TEJIDA CON FIBRAS DE POLIPROPILENO DE 0.19 MM , RECUBIERTA CON UN HIDROGEL COMPUESTO POR HIALURONATO SODICO (HA), CARBOXIMETILCELULOSA(CMC) Y POLIETILENGLICOL (PEG) ABSORBIBLE UNIDOS CON FIBRAS DE ACIDO POLIGLICOLICO, TAMAÑO DE  7.6X15.2CM.  PESO TOTAL DE LA MALLA : 234,1 G/M2 Y PESO POST ABSORCION DE LA MALLA : 100.6 G/M2.CONTRACCION DE LA MALLA 6,4%-8,4%</t>
  </si>
  <si>
    <t>MALLA PERMANENTE CON RECUBRIMIENTO BIORREABSORBIBLE PARA REPARACION DE HERNIA VENTRAL 10.2X20.3 CM</t>
  </si>
  <si>
    <t>MALLA PERMANENTE CON RECUBRIMIENTO BIORREABSORBIBLE,  ESTA TEJIDA CON FIBRAS DE POLIPROPILENO DE 0.19 MM , RECUBIERTA CON UN HIDROGEL COMPUESTO POR HIALURONATO SODICO (HA), CARBOXIMETILCELULOSA(CMC) Y POLIETILENGLICOL (PEG) ABSORBIBLE UNIDOS CON FIBRAS DE ACIDO POLIGLICOLICO, TAMAÑO DE 10.2 X 20.3CM.  PESO TOTAL DE LA MALLA : 234,1 G/M2 Y PESO POST ABSORCION DE LA MALLA : 100.6 G/M2.CONTRACCION DE LA MALLA 6,4%-8,4%</t>
  </si>
  <si>
    <t>MALLA PERMANENTE CON RECUBRIMIENTO BIORREABSORBIBLE,  ESTA TEJIDA CON FIBRAS DE POLIPROPILENO DE 0.19 MM , RECUBIERTA CON UN HIDROGEL COMPUESTO POR HIALURONATO SODICO (HA), CARBOXIMETILCELULOSA(CMC) Y POLIETILENGLICOL (PEG) ABSORBIBLE UNIDOS CON FIBRAS DE ACIDO POLIGLICOLICO, TAMAÑO DE 10.2 X 20.3CM.  PESO TOTAL DE LA MALLA : 234,1 G/M2 Y PESO POST ABSORCION DE LA MALLA : 100.6 G/M2.</t>
  </si>
  <si>
    <t>MALLA PERMANENTE CON RECUBRIMIENTO BIORREABSORBIBLE PARA REPARACION DE HERNIA VENTRAL 15.2X20.3 CM</t>
  </si>
  <si>
    <t>MALLA PERMANENTE CON RECUBRIMIENTO BIORREABSORBIBLE,  ESTA TEJIDA CON FIBRAS DE POLIPROPILENO DE 0.19 MM , RECUBIERTA CON UN HIDROGEL COMPUESTO POR HIALURONATO SODICO (HA), CARBOXIMETILCELULOSA(CMC) Y POLIETILENGLICOL (PEG) ABSORBIBLE UNIDOS CON FIBRAS DE ACIDO POLIGLICOLICO, TAMAÑO DE 15.2 X 20.3CM.  PESO TOTAL DE LA MALLA : 234,1 G/M2 Y PESO POST ABSORCION DE LA MALLA : 100.6 G/M2.CONTRACCION MALLA 6,4%-8,4%</t>
  </si>
  <si>
    <t>MALLA  PERMANENTECON RECUBRIMIENTO BIORREABSORBIBLE PARA REPARACION DE HERNIA VENTRAL 20.3X30.5CM</t>
  </si>
  <si>
    <t>MALLA PERMANENTE CON RECUBRIMIENTO BIORREABSORBIBLE,  ESTA TEJIDA CON FIBRAS DE POLIPROPILENO DE 0.19 MM , RECUBIERTA CON UN HIDROGEL COMPUESTO POR HIALURONATO SODICO (HA), CARBOXIMETILCELULOSA(CMC) Y POLIETILENGLICOL (PEG) ABSORBIBLE UNIDOS CON FIBRAS DE ACIDO POLIGLICOLICO, TAMAÑO DE 20.3X30.5CM.  PESO TOTAL DE LA MALLA : 234,1 G/M2 Y PESO POST ABSORCION DE LA MALLA : 100.6 G/M2.CONTRACCION MALLA 6,4%-8,4%</t>
  </si>
  <si>
    <t>MALLA PERMANENTE  CON RECUBRIMIENTO BIORREABSORBIBLE PARA REPARACION DE HERNIA VENTRAL  30.5X35.6CM</t>
  </si>
  <si>
    <t>MALLA PERMANENTE CON RECUBRIMIENTO BIORREABSORBIBLE,  ESTA TEJIDA CON FIBRAS DE POLIPROPILENO DE 0.19 MM , RECUBIERTA CON UN HIDROGEL COMPUESTO POR HIALURONATO SODICO (HA), CARBOXIMETILCELULOSA(CMC) Y POLIETILENGLICOL (PEG) ABSORBIBLE UNIDOS CON FIBRAS DE ACIDO POLIGLICOLICO, TAMAÑO DE 30.5X35.6CM.  PESO TOTAL DE LA MALLA : 234,1 G/M2 Y PESO POST ABSORCION DE LA MALLA : 100.6 G/M2.CONTRACCION DE LA MALLA 6,4%-8,4%</t>
  </si>
  <si>
    <t>MALLA PERMANENTE  CON RECUBRIMIENTO BIORREABSORBIBLE DE PERFIL BAJO CON SISTEMA DE POSICIONAMIENTO PARA REPARACION DE HERNIAS LAPAROSCOPICAS 10.2X15.2CM DE HERNIAS VENTRALES</t>
  </si>
  <si>
    <t>MALLA PERMANENTE CON RECUBRIMIENTO BIORREABSORBIBLE , TEJIDA CON FIBRAS DE POLIPROPILENO DE 0.12 MM,RECUBIERTA CON UN HIDROGEL COMPUESTO POR HIALURONATO SODICO (HA), CARBOXIMETILCELULOSA(CMC)Y POLIETILENGLICOL (PEG)ABSORBIBLE UNIDOS CON FIBRAS DE ACIDO POLIGLICOLICO DE PERFIL BAJO CON SISTEMA DE POSICIONAMIENTO ACOPLADO Y EXTRAÍBLE, DISEÑADA PARA LA REPARACION LAPAROSCOPICAS DE HERNIAS VENTRALES , TIENE UN SISTEMA DE ECOPOSICIONAMIENTO PREINSTALADO CONSISTE EN UN GLOBO DE NYLON CON UN RECUBRIMIENTO TERMOPLÁSTICO DE POLIURETANO,  UN TUBO DE INFLADO CONECTADO QUE VIENE PREINSTALADO EN LA MALLA VENTRALIGHT ST. TAMAÑO DE 10.2x15.2CM.  PESO: CON HIDROGEL 212.8G/M2 - PESO: SIN HIDROGEL 51G/M2.</t>
  </si>
  <si>
    <t>MALLA PERMANENTE  CON RECUBRIMIENTO BIORREABSORBIBLE DE PERFIL BAJO CON SISTEMA DE POSICIONAMIENTO PARA REPARACION DE HERNIAS LAPAROSCOPICAS 15.2X20.3CM</t>
  </si>
  <si>
    <t>MALLA PERMANENTE CON RECUBRIMIENTO BIORREABSORBIBLE , TEJIDA CON FIBRAS DE POLIPROPILENO DE 0.12 MM,RECUBIERTA CON UN HIDROGEL COMPUESTO POR HIALURONATO SODICO (HA), CARBOXIMETILCELULOSA(CMC)Y POLIETILENGLICOL (PEG)ABSORBIBLE UNIDOS CON FIBRAS DE ACIDO POLIGLICOLICO DE PERFIL BAJO CON SISTEMA DE POSICIONAMIENTO ACOPLADO Y EXTRAÍBLE, DISEÑADA PARA LA REPARACION LAPAROSCOPICAS DE HERNIAS VENTRALES , TIENE UN SISTEMA DE ECOPOSICIONAMIENTO PREINSTALADO CONSISTE EN UN GLOBO DE NYLON CON UN RECUBRIMIENTO TERMOPLÁSTICO DE POLIURETANO Y UN TUBO INFLADO CONECTADO QUE VIENE  PREINSTALADO  EN LA MALLA VENTRALIGHT, TAMAÑO DE 15.2x20.3CM.  PESO: CON HIDROGEL 212.8G/M2 - PESO: SIN HIDROGEL 51G/M2.</t>
  </si>
  <si>
    <t>MALLA PERMANENTE  CON RECUBRIMIENTO BIORREABSORBIBLE DE PERFIL BAJO CON SISTEMA DE POSICIONAMIENTO PARA REPARACION DE HERNIAS LAPAROSCOPICAS 20.3CMX25.4CM</t>
  </si>
  <si>
    <t>MALLA PERMANENTE CON RECUBRIMIENTO BIORREABSORBIBLE , TEJIDA CON FIBRAS DE POLIPROPILENO DE 0.12 MM,RECUBIERTA CON UN HIDROGEL COMPUESTO POR HIALURONATO SODICO (HA), CARBOXIMETILCELULOSA(CMC)Y POLIETILENGLICOL (PEG)ABSORBIBLE UNIDOS CON FIBRAS DE ACIDO POLIGLICOLICO DE PERFIL BAJO CON SISTEMA DE POSICIONAMIENTO ACOPLADO Y EXTRAÍBLE, DISEÑADA PARA LA REPARACION LAPAROSCOPICAS DE HERNIAS VENTRALES , TIENE UN SISTEMA DE ECOPOSICIONAMIENTO PREINSTALADO CONSISTE EN UN GLOBO DE NYLON CON UN RECUBRIMIENTO TERMOPLÁSTICO DE POLIURETANO Y UN TUBO DE INFLADO CONECTADO QUE VIENE PREINSTALADO EN LA MALLA VENTRALIGHT. TAMAÑO DE 20.3CMX25.4CM.  PESO: CON HIDROGEL 212.8G/M2 - PESO: SIN HIDROGEL 51G/M2.</t>
  </si>
  <si>
    <t>MALLA PERMANENTE  CON RECUBRIMIENTO BIORREABSORBIBLE DE PERFIL BAJO CON SISTEMA DE POSICIONAMIENTO PARA REPARACION DE HERNIAS LAPAROSCOPICAS 30.5CMX35.6CM</t>
  </si>
  <si>
    <t>MALLA PERMANENTE CON RECUBRIMIENTO BIORREABSORBIBLE , TEJIDA CON FIBRAS DE POLIPROPILENO DE 0.12 MM,RECUBIERTA CON UN HIDROGEL COMPUESTO POR HIALURONATO SODICO (HA), CARBOXIMETILCELULOSA(CMC)Y POLIETILENGLICOL (PEG)ABSORBIBLE UNIDOS CON FIBRAS DE ACIDO POLIGLICOLICO DE PERFIL BAJO CON SISTEMA DE POSICIONAMIENTO ACOPLADO Y EXTRAÍBLE, DISEÑADA PARA LA REPARACION LAPAROSCOPICAS DE HERNIAS VENTRALES , TIENE UN SISTEMA DE ECOPOSICIONAMIENTO PREINSTALADO CONSISTE EN UN GLOBO DE NYLON CON UN RECUBRIMIENTO TERMOPLÁSTICO DE POLIURETANO Y UN TUBO DE INFLADO QUE VIENE PREINSTALADO EN LA MALLA VENTRALIGHT,TAMAÑO DE 30.5CMX35.6CM.  PESO: CON HIDROGEL 212.8G/M2 - PESO: SIN HIDROGEL 51G/M2.</t>
  </si>
  <si>
    <t>MALLA PERMANENTE CON RECUBRIMIENTO BIORREARSORBIBLE DE BAJA DENSIDAD 10.2CMX15.2CM</t>
  </si>
  <si>
    <t>MALLA PERMANENTE CON RECUBRIMIENTO BIORREABSORBIBLE , ES UNA PROTESIS ESTERIL FORMADA POR DOS COMPONENTES (REABSORBIBLE E IRREABSORBIBLE ) DISEÑADA PARA LA RECONSTRUCCION DE DEFICIENCIAS DE PARTES BLANDAS . LA MALLA VENTRALIGHT ST ESTA TEJIDA CON FIBRAS DE POLIPROPILENO (PP) DE 0.12MM , RECUBIERTA CON HIDROGEL COMPUESTO  DE HIALURONATO SODICO (HA), CARBOXIMETILCELULOSA (CMC) Y POLIETILENGLICOL (PEG)ABSORBIBLE  Y MODIFICADO QUIMICAMENTE UNIDAS ENTRE SI CON FIBRAS DE ACIDO POLIGLICOLICO (PGA).TAMAÑO  10.2X15.2CM</t>
  </si>
  <si>
    <t>MALLA PERMANENTE CON RECUBRIMIENTO BIORREARSORBIBLE DE BAJA DENSIDAD 15.2X20.3CM</t>
  </si>
  <si>
    <t>MALLA PERMANENTE CON RECUBRIMIENTO BIORREABSORBIBLE , ES UNA PROTESIS ESTERIL FORMADA POR DOS COMPONENTES (REABSORBIBLE E IRREABSORBIBLE ) DISEÑADA PARA LA RECONSTRUCCION DE DEFICIENCIAS DE PARTES BLANDAS . LA MALLA VENTRALIGHT ST ESTA TEJIDA CON FIBRAS DE POLIPROPILENO (PP) DE 0.12MM , RECUBIERTA CON HIDROGEL COMPUESTO  DE HIALURONATO SODICO (HA), CARBOXIMETILCELULOSA (CMC) Y POLIETILENGLICOL (PEG)ABSORBIBLE  Y MODIFICADO QUIMICAMENTE UNIDAS ENTRE SI CON FIBRAS DE ACIDO POLIGLICOLICO (PGA).TAMAÑO 15.2X20.3CM</t>
  </si>
  <si>
    <t>MALLA PERMANENTE CON RECUBRIMIENTO BIORREARSORBIBLE DE BAJA DENSIDAD 15.2X25.4CM</t>
  </si>
  <si>
    <t>MALLA PERMANENTE CON RECUBRIMIENTO BIORREABSORBIBLE , ES UNA PROTESIS ESTERIL FORMADA POR DOS COMPONENTES (REABSORBIBLE E IRREABSORBIBLE ) DISEÑADA PARA LA RECONSTRUCCION DE DEFICIENCIAS DE PARTES BLANDAS . LA MALLA VENTRALIGHT ST ESTA TEJIDA CON FIBRAS DE POLIPROPILENO (PP) DE 0.12MM , RECUBIERTA CON HIDROGEL COMPUESTO  DE HIALURONATO SODICO (HA), CARBOXIMETILCELULOSA (CMC) Y POLIETILENGLICOL (PEG)ABSORBIBLE  Y MODIFICADO QUIMICAMENTE UNIDAS ENTRE SI CON FIBRAS DE ACIDO POLIGLICOLICO (PGA).TAMAÑO 15.2X25.4CM</t>
  </si>
  <si>
    <t>MALLA PERMANENTE CON RECUBRIMIENTO BIORREARSORBIBLE DE BAJA DENSIDAD 20.3X25.4CM</t>
  </si>
  <si>
    <t>MALLA PERMANENTE CON RECUBRIMIENTO BIORREABSORBIBLE , ES UNA PROTESIS ESTERIL FORMADA POR DOS COMPONENTES (REABSORBIBLE E IRREABSORBIBLE ) DISEÑADA PARA LA RECONSTRUCCION DE DEFICIENCIAS DE PARTES BLANDAS . LA MALLA VENTRALIGHT ST ESTA TEJIDA CON FIBRAS DE POLIPROPILENO (PP) DE 0.12MM , RECUBIERTA CON HIDROGEL COMPUESTO  DE HIALURONATO SODICO (HA), CARBOXIMETILCELULOSA (CMC) Y POLIETILENGLICOL (PEG)ABSORBIBLE  Y MODIFICADO QUIMICAMENTE UNIDAS ENTRE SI CON FIBRAS DE ACIDO POLIGLICOLICO (PGA).TAMAÑO 20.3X25.4CM</t>
  </si>
  <si>
    <t>MALLA PERMANENTE CON RECUBRIMIENTO BIORREARSORBIBLE DE BAJA DENSIDAD 30.5X35.6CM</t>
  </si>
  <si>
    <t>MALLA PERMANENTE CON RECUBRIMIENTO BIORREABSORBIBLE , ES UNA PROTESIS ESTERIL FORMADA POR DOS COMPONENTES (REABSORBIBLE E IRREABSORBIBLE ) DISEÑADA PARA LA RECONSTRUCCION DE DEFICIENCIAS DE PARTES BLANDAS . LA MALLA VENTRALIGHT ST ESTA TEJIDA CON FIBRAS DE POLIPROPILENO (PP) DE 0.12MM , RECUBIERTA CON HIDROGEL COMPUESTO  DE HIALURONATO SODICO (HA), CARBOXIMETILCELULOSA (CMC) Y POLIETILENGLICOL (PEG)ABSORBIBLE  Y MODIFICADO QUIMICAMENTE UNIDAS ENTRE SI CON FIBRAS DE ACIDO POLIGLICOLICO (PGA).TAMAÑO 30.5X35.6CM</t>
  </si>
  <si>
    <t>MALLA PERMANENTE CON RECUBRIMIENTO BIORREABSORBIBLE DE PERFIL BAJO 4.3CM DE DIAMETRO.</t>
  </si>
  <si>
    <t>MALLA PERMANENTE CON RECUBRIMIENTO BIORREABSORBIBLE DE PERFILBAJO DISEÑADA PARA LA REPARACION DE HERNIAS EPIGASTRICAS , UMBILICALES E INCISIONALES .EL PARCHE DE HERNIAS VENTRALEX ST ES UNA PROTESIS PARCIALMENTE REABSORBILE , AUTO EXPANSIBLE Y ESTERIL, CON RECUBRIMIENTO BIORREABSORBIBLE QUE CUENTA CON DOS CAPAS DISTINTAS DE LA MALLA COSIDAS ENTRE SI CON MONOFILAMENTO DE PTFE PARA FORMAR UN BOLSILLO Y UNA TIRA DE POSICIONAMIENTO .LA CAPA SUPERIOR ESTA FORMADA POR UNA MALLA DE MONOFILAMENTOS DE POLIPROPILENO , MIENTRAS QUE LA CAPA INFERIOR ES UNA MALLA DE COMPUESTO SEPRAMESH IP . TAMAÑO 4.3CM DE DIAMETRO.</t>
  </si>
  <si>
    <t>MALLA PERMANENTE CON RECUBRIMIENTO BIORREABSORBIBLE DE PERFIL BAJO  6.4CM DIAMETRO .</t>
  </si>
  <si>
    <t>MALLA PERMANENTE CON RECUBRIMIENTO BIORREABSORBIBLE DE PERFILBAJO DISEÑADA PARA LA REPARACION DE HERNIAS EPIGASTRICAS , UMBILICALES E INCISIONALES .EL PARCHE DE HERNIAS VENTRALEX ST ES UNA PROTESIS PARCIALMENTE REABSORBILE , AUTOEXPANSIBLE Y ESTERIL, CON RECUBRIMIENTO BIORREABSORBIBLE QUE CUENTA CON DOS CAPAS DISTINTAS DE LA MALLA COSIDAS ENTRE SI CON MONOFILAMENTO DE PTFE PARA FORMAR UN BOLSILLO Y UNA TIRA DE POSICIONAMIENTO .LA CAPA SUPERIOR ESTA FORMADA POR UNA MALLA DE MONOFILAMENTOS DE POLIPROPILENO , MIENTRAS QUE LA CAPA INFERIOR ES UNA MALLA DE COMPUESTO SEPRAMESH IP . TAMAÑO 6.4CM DE DIAMETRO.</t>
  </si>
  <si>
    <t>MALLA PERMANENTE CON RECUBRIMIENTO BIORREABSORBIBLE DE PERFIL BAJO 8.0 CM DIAMETRO.</t>
  </si>
  <si>
    <t>MALLA PERMANENTE CON RECUBRIMIENTO BIORREABSORBIBLE DE PERFILBAJO DISEÑADA PARA LA REPARACION DE HERNIAS EPIGASTRICAS , UMBILICALES E INCISIONALES .EL PARCHE DE HERNIAS VENTRALEX ST ES UNA PROTESIS PARCIALMENTE REABSORBILE , AUTOEXPANSIBLE Y ESTERIL, CON RECUBRIMIENTO BIORREABSORBIBLE QUE CUENTA CON DOS CAPAS DISTINTAS DE LA MALLA COSIDAS ENTRE SI CON MONOFILAMENTO DE PTFE PARA FORMAR UN BOLSILLO Y UNA TIRA DE POSICIONAMIENTO .LA CAPA SUPERIOR ESTA FORMADA POR UNA MALLA DE MONOFILAMENTOS DE POLIPROPILENO , MIENTRAS QUE LA CAPA INFERIOR ES UNA MALLA DE COMPUESTO SEPRAMESH IP . TAMAÑO 8.0 CM DE DIAMETRO.</t>
  </si>
  <si>
    <t>SISTEMA DE FIJACION REABSORBIBLE 30 FIJADORES</t>
  </si>
  <si>
    <t>SISTEMA DE FIJACION REABSORBIBLE DE  30 FIJADORES REABSORBIBLES SINTETICOS,INDICADO PARA UNIR TEJIDOS BLANDOS Y FIJAR LA MALLA .
LOS CIERRES O FIJADORES ESTÁN TEÑIDOS CON D &amp; C VIOLETA N.º 2. EL EJE DEL SISTEMA DE FIJACIÓN REABSORBIBLE MIDE 36 CM DE LARGO, LOS FIJADORES MIDEN 6,7 MM DE LARGO Y ESTÁN FABRICADOS CON POLI(D,L)-LACTIDA. LOS EJES DEL INSTRUMENTO DE FIJACIÓN TIENEN UN DIÁMETRO EXTERNO DE 5 MM. EL DISPOSITIVO INCLUYE UN INDICADOR DE CIERRES SITUADO EN LA PARTE POSTERIOR DE LA PIEZA DE MANO.SON HUECOS PARA FACILITAR LA INTEGRACION AL TEJIDO.</t>
  </si>
  <si>
    <t xml:space="preserve">SISTEMA DE FIJACION REABSORBIBLE 15 FIJADORES </t>
  </si>
  <si>
    <t>SISTEMA DE FIJACION REABSORBIBLE DE  15  FIJADORES REABSORBIBLES SINTETICOS,INDICADO PARA UNIR TEJIDOS BLANDOS Y FIJAR LA MALLA .
LOS CIERRES O FIJADORES ESTÁN TEÑIDOS CON D &amp; C VIOLETA N.º 2. EL EJE DEL SISTEMA DE FIJACIÓN REABSORBIBLE MIDE 36 CM DE LARGO, LOS FIJADORES MIDEN 6,7 MM DE LARGO Y ESTÁN FABRICADOS CON POLI(D,L)-LACTIDA. LOS EJES DEL INSTRUMENTO DE FIJACIÓN TIENEN UN DIÁMETRO EXTERNO DE 5 MM. EL DISPOSITIVO INCLUYE UN INDICADOR DE CIERRES SITUADO EN LA PARTE POSTERIOR DE LA PIEZA DE MANO.SON HUECOS PARA FACILITAR LA INTEGRACION AL TEJIDO.</t>
  </si>
  <si>
    <t>MALLA REABSORBIBLE CON UN REVESTIMIENTO DE HIDROGEL REABSORBIBLE PARA LA RECONSTRUCCION DE TEJIDOS BLANDOS 10CMX10CM</t>
  </si>
  <si>
    <t>LA MALLA   ST ES UNA MALLA SINTETICA  COMPLETAMENTE REABSORBIBLE  CON UN HIDROGEL REABSORBIBLE PARA LA RECONSTRUCCION DE TEJIDOS BLANDOS , TAMAÑO DEL PORO : 0, 72 MM2  Y PESO DE LA MALLA : 210 , 8 G/M2 DE 10CMX10CM. LA MALLA PHASIX ST ESTA CO-TEJIDA UTILIZANDO FIBRAS DE POLI-4-HIDROXIBUTIRATO (P4HB) Y ACIDO POLIGLICOLICO (PGA).</t>
  </si>
  <si>
    <t>MALLA REABSORBIBLE CON UN REVESTIMIENTO DE HIDROGEL REABSORBIBLE PARA LA RECONSTRUCCION DE TEJIDOS BLANDOS 10CMX15CM</t>
  </si>
  <si>
    <t>LA MALLA ST ES UNA MALLA SINTETICA  COMPLETAMENTE REABSORBIBLE  CON RECUBIERTA EN LA SUPERFICIE DE PGA CON UN MATERIAL  REABSORBIBLE HIALURONATO DE SODIO (HA) MODIFICADO QUIMICAMENTE , CARBOXIMETILCELULOSA (CMC) Y POLIETILENGLICOL (PEG) HIDROGEL .LA MALLA PHASIX ST ESTA CO-TEJIDA UTILIZANDO FIBRAS DE POLI-4-HIDROXIBUTIRATO(P4HB) Y ACIDO POLIGLICOLICO (PGA).PESO DE LA MALLA 210,8 G/M2 . TAMAÑO 10CMX15CM</t>
  </si>
  <si>
    <t>MALLA REABSORBIBLE CON UN REVESTIMIENTO DE HIDROGEL REABSORBIBLE PARA LA RECONSTRUCCION DE TEJIDOS BLANDOS 10CMX20CM</t>
  </si>
  <si>
    <t>LA MALLA  ST ES UNA MALLA SINTETICA  COMPLETAMENTE REABSORBIBLE  CON RECUBIERTA EN LA SUPERFICIE DE PGA CON UN MATERIAL  REABSORBIBLE HIALURONATO DE SODIO (HA) MODIFICADO QUIMICAMENTE , CARBOXIMETILCELULOSA (CMC) Y POLIETILENGLICOL (PEG) HIDROGEL .LA MALLA PHASIX ST ESTA CO-TEJIDA UTILIZANDO FIBRAS DE POLI-4-HIDROXIBUTIRATO(P4HB) Y ACIDO POLIGLICOLICO (PGA).PESO DE LA MALLA 210,8 G/M2 . TAMAÑO DE 10CMX20CM</t>
  </si>
  <si>
    <t>MALLA REABSORBIBLE CON UN REVESTIMIENTO DE HIDROGEL REABSORBIBLE PARA LA RECONSTRUCCION DE TEJIDOS BLANDOS 15CMX20CM</t>
  </si>
  <si>
    <t>LA MALLA ST ES UNA MALLA SINTETICA  COMPLETAMENTE REABSORBIBLE  CON RECUBIERTA EN LA SUPERFICIE DE PGA CON UN MATERIAL  REABSORBIBLE HIALURONATO DE SODIO (HA) MODIFICADO QUIMICAMENTE , CARBOXIMETILCELULOSA (CMC) Y POLIETILENGLICOL (PEG) HIDROGEL .LA MALLA PHASIX ST ESTA CO-TEJIDA UTILIZANDO FIBRAS DE POLI-4-HIDROXIBUTIRATO(P4HB) Y ACIDO POLIGLICOLICO (PGA).PESO DE LA MALLA 210,8 G/M2 . TAMAÑO DE 15CMX20CM</t>
  </si>
  <si>
    <t>MALLA REABSORBIBLE CON UN REVESTIMIENTO DE HIDROGEL REABSORBIBLE PARA LA RECONSTRUCCION DE TEJIDOS BLANDOS 20CMX25CM</t>
  </si>
  <si>
    <t xml:space="preserve">LA MALLA  ST ES UNA MALLA SINTETICA  COMPLETAMENTE REABSORBIBLE  CON RECUBIERTA EN LA SUPERFICIE DE PGA CON UN MATERIAL  REABSORBIBLE HIALURONATO DE SODIO (HA) MODIFICADO QUIMICAMENTE , CARBOXIMETILCELULOSA (CMC) Y POLIETILENGLICOL (PEG) HIDROGEL .LA MALLA PHASIX ST ESTA CO-TEJIDA UTILIZANDO FIBRAS DE POLI-4-HIDROXIBUTIRATO(P4HB) Y ACIDO POLIGLICOLICO (PGA).PESO DE LA MALLA 210,8 G/M2. TAMAÑO DE 20CMX25CM </t>
  </si>
  <si>
    <t>MALLA REABSORBIBLE CON UN REVESTIMIENTO DE HIDROGEL REABSORBIBLE PARA LA RECONSTRUCCION DE TEJIDOS BLANDOS 25CMX30CM</t>
  </si>
  <si>
    <t>LA MALLA   ST ES UNA MALLA SINTETICA  COMPLETAMENTE REABSORBIBLE  CON RECUBIERTA EN LA SUPERFICIE DE PGA CON UN MATERIAL  REABSORBIBLE HIALURONATO DE SODIO (HA) MODIFICADO QUIMICAMENTE , CARBOXIMETILCELULOSA (CMC) Y POLIETILENGLICOL (PEG) HIDROGEL .LA MALLA PHASIX ST ESTA CO-TEJIDA UTILIZANDO FIBRAS DE POLI-4-HIDROXIBUTIRATO(P4HB) Y ACIDO POLIGLICOLICO (PGA).PESO DE LA MALLA 210,8 G/M2 . TAMAÑO 25CMX25CM</t>
  </si>
  <si>
    <t>MALLA REABSORBIBLE CON UN REVESTIMIENTO DE HIDROGEL REABSORBIBLE PARA LA RECONSTRUCCION DE TEJIDOS BLANDOS 30CMX35CM</t>
  </si>
  <si>
    <t>LA MALLA   ST ES UNA MALLA SINTETICA  COMPLETAMENTE REABSORBIBLE  CON RECUBIERTA EN LA SUPERFICIE DE PGA CON UN MATERIAL  REABSORBIBLE HIALURONATO DE SODIO (HA) MODIFICADO QUIMICAMENTE , CARBOXIMETILCELULOSA (CMC) Y POLIETILENGLICOL (PEG) HIDROGEL .LA MALLA PHASIX ST ESTA CO-TEJIDA UTILIZANDO FIBRAS DE POLI-4-HIDROXIBUTIRATO(P4HB) Y ACIDO POLIGLICOLICO (PGA).PESO DE LA MALLA 210,8 G/M2 . TAMAÑO DE 30CMX35CM</t>
  </si>
  <si>
    <t>MALLA PERMANENTE CON RECUBRIMIENTO REABSORBIBLE DE PERFIL BAJO DISEÑADO PARA LA RECONSTRUCCION DE TEJIDOS BLANDOS Y REPARACION DE HERNIAS VENTRALES 15CMX20CM</t>
  </si>
  <si>
    <t>LA MALLA  ES UN IMPLANTE DE MALLA SINTETICA COMPLETAMENTE REABSORBIBLE FABRICADO CON POLI-4-HIDROXIBUTIRATO(P4HB).TAMAÑO DEL PORO :0,41 MM2 PESO : 149.4 G/M2 , FIBRAS DE MONOFILAMENTO DE POLI-4-HIDROXIBUTIRATO (P4HB) DE 15CMX20CM.</t>
  </si>
  <si>
    <t>MALLA PERMANENTE CON RECUBRIMIENTO REABSORBIBLE DE PERFIL BAJO DISEÑADO PARA LA RECONSTRUCCION DE TEJIDOS BLANDOS Y REPARACION DE HERNIAS VENTRALES 20CMX25CM</t>
  </si>
  <si>
    <t>LA MALLA ES UN IMPLANTE DE MALLA SINTETICA COMPLETAMENTE REABSORBIBLE FABRICADO CON POLI-4-HIDROXIBUTIRATO(P4HB).TAMAÑO DEL PORO :0,41 MM2 PESO : 149.4 G/M2 , FIBRAS DE MONOFILAMENTO DE POLI-4-HIDROXIBUTIRATO (P4HB) DE 20CMX25CM.</t>
  </si>
  <si>
    <t>MALLA PERMANENTE CON RECUBRIMIENTO BIOABSROBIBLE DE PERFIL BAJO DISEÑADO PARA LA RECONSTRUCCION DE TEJIDOS BLANDOS Y REPARACION DE HERNIAS VENTRALES 25CMX30CM</t>
  </si>
  <si>
    <t>LA MALLA ES UN IMPLANTE DE MALLA SINTETICA COMPLETAMENTE REABSORBIBLE FABRICADO CON POLI-4-HIDROXIBUTIRATO(P4HB).TAMAÑO DEL PORO :0,41 MM2 PESO : 149.4 G/M2 , FIBRAS DE MONOFILAMENTO DE POLI-4-HIDROXIBUTIRATO (P4HB) DE 25CMX30CM.</t>
  </si>
  <si>
    <t>LOTE No. 111</t>
  </si>
  <si>
    <t xml:space="preserve">SISTEMA DE VACIO - PRESIÓN NEGATIVA Y ACCESORIOS </t>
  </si>
  <si>
    <t>APOSITO  ABDOMINAL PARA EL TRATAMIENTO DE HERIDAS POR CIERRE ASISTIDO AL VACIO POR PRESION  NEGATIVA</t>
  </si>
  <si>
    <t xml:space="preserve">APOSITO ABDOMINAL ESPONJA EN POLIURETANO  RETICULADO CON POROS ENTRE 4000 A 600u.  EMPAQUE INDIVIDUAL. ESTERIL.  CON KIT QUE CONTIENE: UN APOSITO , TUBERIA MULTILUMEN DE 5 CANALES Y  PELICULAS TRANSPARENTES ADHESIVAS CON DOBLE CAPA DE PROTECCION VICERAL FENESTRADA </t>
  </si>
  <si>
    <t>APOSITO  PARA EL TRATAMIENTO DE HERIDAS POR CIERRE ASISTIDO AL VACIO POR PRESION  SUBATMOSFERICA. MEDIDAS  18X12.4X3.3CM</t>
  </si>
  <si>
    <t>APOSITO EN POLIURETANO  RETICULADO CON POROS ENTRE 4000 A 600u. EMPAQUE INDIVIDUAL. ESTERIL. HIDROFÓBICO. CON KIT QUE CONTIENE: UN APOSITO ,TUBERIA MULTILUMEN DE 5 CANALES Y  PELICULAS TRANSPARENTES ADHESIVAS. MEDIDAS  18X12.4X3.3CM.</t>
  </si>
  <si>
    <t xml:space="preserve"> APOSITO EXTRA LARGO  PARA EL TRATAMIENTO DE HERIDAS POR CIERRE ASISTIDO AL VACIO POR PRESION  SUBATMOSFERICA.MEDIDAS 60 X 30 X 1,5 CM </t>
  </si>
  <si>
    <t xml:space="preserve">APOSITO EN POLIURETANO  RETICULADO CON POROS ENTRE 4000 A 600u. EMPAQUE INDIVIDUAL. ESTERIL. HIDROFÓBICO. CON KIT QUE CONTIENE: UN APOSITO ,TUBERIA MULTILUMEN DE 5 CANALES Y  PELICULAS TRANSPARENTES ADHESIVAS. MEDIDASMEDIDAS 60 X 30 X 1,5 CM </t>
  </si>
  <si>
    <t xml:space="preserve">APOSITO  DE PLATA PARA EL TRATAMIENTO DE HERIDAS POR CIERRE ASISTIDO AL VACIO POR PRESION  SUBATMOSFERICA.MEDIDAS 10X7.5X3.2 CM APROXIMADO 1 CM MAS O MENOS </t>
  </si>
  <si>
    <t xml:space="preserve">APOSITO EN POLIURETANO  RETICULADO CON POROS ENTRE 4000 A 600u. EMPAQUE INDIVIDUAL. ESTERIL. HIDROFÓBICO, CON IMPREGNACION DE IONES DE PLATA , EN KIT QUE CONTIENE: UN APOSITO ,TUBERIA MULTILUMEN DE 5 CANALES Y  PELICULAS TRANSPARENTES ADHESIVAS. MEDIDASMEDIDAS 10X7.5X3.2 CM APROXIMADO 1 CM MAS O MENOS </t>
  </si>
  <si>
    <t xml:space="preserve">APOSITO  DE PLATA PARA EL TRATAMIENTO DE HERIDAS POR CIERRE ASISTIDO AL VACIO POR PRESION  SUBATMOSFERICA.MEDIDAS 18X12,4X3,2 CM APROXIMADO 1 CM MAS O MENOS </t>
  </si>
  <si>
    <t xml:space="preserve">APOSITO EN POLIURETANO  RETICULADO CON POROS ENTRE 4000 A 600u. EMPAQUE INDIVIDUAL. ESTERIL. HIDROFÓBICO, CON IMPREGNACION DE IONES DE PLATA , EN KIT QUE CONTIENE: UN APOSITO ,TUBERIA MULTILUMEN DE 5 CANALES Y  PELICULAS TRANSPARENTES ADHESIVAS. MEDIDAS 18X12,4X3,2 CM APROXIMADO 1 CM MAS O MENOS </t>
  </si>
  <si>
    <t xml:space="preserve">APOSITO  DE PLATA PARA EL TRATAMIENTO DE HERIDAS POR CIERRE ASISTIDO AL VACIO POR PRESION  SUBATMOSFERICA.MEDIDAS 25,6X15X3,2APROXIMADO 1 CM MAS O MENOS </t>
  </si>
  <si>
    <t xml:space="preserve">APOSITO EN POLIURETANO  RETICULADO CON POROS ENTRE 4000 A 600u. EMPAQUE INDIVIDUAL. ESTERIL. HIDROFÓBICO, CON IMPREGNACION DE IONES DE PLATA , EN KIT QUE CONTIENE: UN APOSITO ,TUBERIA MULTILUMEN DE 5 CANALES Y  PELICULAS TRANSPARENTES ADHESIVAS. MEDIDAS 25,6X15X3,2 APROXIMADO 1 CM MAS O MENOS </t>
  </si>
  <si>
    <t xml:space="preserve">APOSITO  PARA EL TRATAMIENTO DE HERIDAS POR CIERRE ASISTIDO AL VACIO POR PRESION  SUBATMOSFERICA.MEDIDAS 25,6X15X3,2APROXIMADO 1 CM MAS O MENOS </t>
  </si>
  <si>
    <t xml:space="preserve">APOSITO EN POLIURETANO  RETICULADO CON POROS ENTRE 4000 A 600u. EMPAQUE INDIVIDUAL. ESTERIL. HIDROFÓBICO,  EN KIT QUE CONTIENE: UN APOSITO ,TUBERIA MULTILUMEN DE 5 CANALES Y  PELICULAS TRANSPARENTES ADHESIVAS. MEDIDAS 25,6X15X3,2 APROXIMADO 1 CM MAS O MENOS </t>
  </si>
  <si>
    <t xml:space="preserve">APOSITO  PARA EL TRATAMIENTO DE HERIDAS POR CIERRE ASISTIDO AL VACIO POR PRESION  SUBATMOSFERICA.MEDIDAS 10X7.5X3.3CM APROXIMADO 1 CM MÁS O MENOS </t>
  </si>
  <si>
    <t xml:space="preserve">APOSITO EN POLIURETANO  RETICULADO CON POROS ENTRE 4000 A 600u. EMPAQUE INDIVIDUAL. ESTERIL. HIDROFÓBICO. CON KIT QUE CONTIENE: UN APOSITO ,TUBERIA MULTILUMEN DE 5 CANALES Y  PELICULAS TRANSPARENTES ADHESIVAS. MEDIDASMEDIDAS MEDIDAS 10X7.5X3.3CM APROXIMADO 1 CM MÁS O MENOS </t>
  </si>
  <si>
    <t xml:space="preserve">APOSITO BLANCO PARA EL TRATAMIENTO DE HERIDAS  POR CIERRE ASISTIDO AL VACIO POR PRESION SUBATMOSFERICA MEDIDAS DE 10 X 15 X 1 CM APROXIMADO 1 CM MÁS O MENOS </t>
  </si>
  <si>
    <t>APOSITO BLANCO  DE ALCOHOL POLIVINILICO  CON POROS DE 60 A 270 , HIDROFILICO, HUMEDECIDO CON AGUA ESTÉRIL A PARA EL TRATAMIENTO DE HERIDAS  POR CIERRE ASISTIDO AL VACIO POR PRESION SUBATMOSFERICA MEDIDAS DE 10 X 15 X 1 CM APROXIMADO 1 CM MÁS O MENOS.</t>
  </si>
  <si>
    <t xml:space="preserve">APOSITO BLANCO  DE ALCOHOL POLIVINILICO  CON POROS DE 60 A 270 , HIDROFILICO, HUMEDECIDO CON AGUA ESTÉRIL  PARA EL TRATAMIENTO DE HERIDAS  POR CIERRE ASISTIDO AL VACIO POR PRESION SUBATMOSFERICA MEDIDAS DE 10 X 15 X 1 CM  APROXIMADO 1 CM MÁS O MENOS. EN KIT TUBERIA MULTILUMEN DE 5 CANALES Y  PELICULAS TRANSPARENTES ADHESIVAS. </t>
  </si>
  <si>
    <t xml:space="preserve">APOSITO BLANCO  DE ALCOHOL POLIVINILICO  CON POROS DE 60 A 270 , HIDROFILICO, HUMEDECIDO CON AGUA ESTÉRIL  PARA EL TRATAMIENTO DE HERIDAS  POR CIERRE ASISTIDO AL VACIO POR PRESION SUBATMOSFERICA MEDIDAS DE 1E 10 X 15 X 1 CM  A1 CM MÁS O MENOS. EN KIT TUBERIA MULTILUMEN DE 5 CANALES Y  PELICULAS TRANSPARENTES ADHESIVAS. </t>
  </si>
  <si>
    <t xml:space="preserve">APOSITO BLANCO PARA EL TRATAMIENTO DE HERIDAS  POR CIERRE ASISTIDO AL VACIO POR PRESION SUBATMOSFERICA MEDIDAS DE 10 X  7,5 X 1 CM APROXIMADO 1 CM MÁS O MENOS </t>
  </si>
  <si>
    <t>APOSITO BLANCO  DE ALCOHOL POLIVINILICO  CON POROS DE 60 A 270 , HIDROFILICO, HUMEDECIDO CON AGUA ESTÉRIL A PARA EL TRATAMIENTO DE HERIDAS  POR CIERRE ASISTIDO AL VACIO POR PRESION SUBATMOSFERICA MEDIDAS DE 10 X  7,5 X 1 CM APROXIMADO 1 CM MÁS O MENOS.</t>
  </si>
  <si>
    <t xml:space="preserve">APOSITO BLANCO  DE ALCOHOL POLIVINILICO  CON POROS DE 60 A 270 , HIDROFILICO, HUMEDECIDO CON AGUA ESTÉRIL  PARA EL TRATAMIENTO DE HERIDAS  POR CIERRE ASISTIDO AL VACIO POR PRESION SUBATMOSFERICA MEDIDAS DE  10 X  7,5 X 1 CM  APROXIMADO  1 CM MÁS O MENOS. EN KIT TUBERIA MULTILUMEN DE 5 CANALES Y  PELICULAS TRANSPARENTES ADHESIVAS. </t>
  </si>
  <si>
    <t xml:space="preserve">APOSITO BLANCO  DE ALCOHOL POLIVINILICO  CON POROS DE 60 A 270 , HIDROFILICO, HUMEDECIDO CON AGUA ESTÉRIL  PARA EL TRATAMIENTO DE HERIDAS  POR CIERRE ASISTIDO AL VACIO POR PRESION SUBATMOSFERICA MEDIDAS DE 10 X  7,5 X 1 CM  APROXIMADO  1 CM MÁS O MENOS. EN KIT TUBERIA MULTILUMEN DE 5 CANALES Y  PELICULAS TRANSPARENTES ADHESIVAS. </t>
  </si>
  <si>
    <t xml:space="preserve">CONECTOR EN Y. EMPAQE INDIVIDUAL ESTERIL, CONECTA DOS ALMOHADILLAS A LA UNIDAD DE VACIO. COMPATRIBLE CON TUBERIA MULTILUMEN DE 05 CANALES PARA PRESIÓN NEGATIVA </t>
  </si>
  <si>
    <t xml:space="preserve">CONECTOR EN Y. EMPAQUE INDIVIDUAL ESTERIL, CONECTA DOS ALMOHADILLAS A LA UNIDAD DE VACIO. COMPATRIBLE CON TUBERIA MULTILUMEN DE 05 CANALES PARA PRESIÓN NEGATIVA </t>
  </si>
  <si>
    <t>CANISTER DE RECOLECCION DE FLUIDOS DE 1,000 CC. MÁS O MENOS 100 CM  EMPAQUE INDIVIDUAL. ESTERIL . TRANSPARENTE .COMPATIBLE CON TUBERIA MUITILIMEN DE 05 CANALES,. CON GEL PARA SOLIDIFICACION DE LIQUIDOS . CON FILTRO OARA MAL OLOR.  PARA SISTEMA DE PRESION NEGATIVA</t>
  </si>
  <si>
    <t>CANISTER DE RECOLECCION DE FLUIDOS DE 300 CC. MÁS O MENOS 100 CM  EMPAQUE INDIVIDUAL. ESTERIL . TRANSPARENTE .COMPATIBLE CON TUBERIA MUITILIMEN DE 05 CANALES,. CON GEL PARA SOLIDIFICACION DE LIQUIDOS . CON FILTRO OARA MAL OLOR.  PARA SISTEMA DE PRESION NEGATIVA</t>
  </si>
  <si>
    <t>CANISTER DE RECOLECCION DE FLUIDOS DE 300CC. MÁS O MENOS 100 CM  EMPAQUE INDIVIDUAL. ESTERIL . TRANSPARENTE .COMPATIBLE CON TUBERIA MUITILIMEN DE 05 CANALES,. CON GEL PARA SOLIDIFICACION DE LIQUIDOS . CON FILTRO OARA MAL OLOR.  PARA SISTEMA DE PRESION NEGATIVA</t>
  </si>
  <si>
    <t>CANISTER DE RECOLECCION DE FLUIDOS DE  500 CC. MÁS O MENOS 100 CM  EMPAQUE INDIVIDUAL. ESTERIL . TRANSPARENTE .COMPATIBLE CON TUBERIA MUITILIMEN DE 05 CANALES,. CON GEL PARA SOLIDIFICACION DE LIQUIDOS . CON FILTRO OARA MAL OLOR.  PARA SISTEMA DE PRESION NEGATIVA</t>
  </si>
  <si>
    <t xml:space="preserve">PELICULA ADHESICA SEMI OCLUSIVA QUE PERMITE CUBRIR LAS HERIDAS PARA QUE SE GENERE PRESION NEGATIVA </t>
  </si>
  <si>
    <t xml:space="preserve">APOSITO PARA PRESION NEGATIVA E INSTILACION TUBULAR DE 61 X 3,2 CM 01 CM MAS O MENOS, DE POLIURETANO DE POROS ABIERTOS ENTRE 133 A 600 MICRAS CON TUBERIA MULTILUMEN DE 05 CANALES Y LUMEN EXTERNO QUE PERMITE SUMINISTRAR SOLUCIONES </t>
  </si>
  <si>
    <t xml:space="preserve">APOSITO DE POLIURETANO ESTER  DE POROS ABIERTOS ENTRE 133  A 600 MICRAS CON 03 CAPAS DE ESPUMA OVALADA PRECORTADA MEDIDAS DE 18 CM X 12.5 CM APROXIMADO 01 CM MÁS O MENOS ON TUBERIA MULTILUMEN DE 05 CANALES Y LUMEN EXTERNO QUE PERMITE SUMINISTRAR SOLUCIONES </t>
  </si>
  <si>
    <t xml:space="preserve">APOSITO DE POLIURETANO ESTER  DE POROS ABIERTOS ENTRE  400  A 600 MICRAS , PRECORTADA  EN FORMA DE ESPIRAL MEDIDAS DE 17CM X 15 X 1.8  CM APROXIMADO 01 CM MÁS O MENOS ON TUBERIA MULTILUMEN DE 05 CANALES Y LUMEN EXTERNO QUE PERMITE SUMINISTRAR SOLUCIONES </t>
  </si>
  <si>
    <t xml:space="preserve">CASSETTE COMPATIBLE CON SISTEMA PARA INSTILACIÓN Y PRESION NEGATIVA PARA EL LECHO DE LA HERIDA </t>
  </si>
  <si>
    <t xml:space="preserve">SISTEMA DE TRATAMIENTO PARA INSICIONES CON APOSITO DE POLIURETANO HIDROFOBO CON POROS ENTRE 400 Y 600 MICRAS CON CAPA DE POLIURETANO ENCAPSULADA Y CAPA DE INTERFASE DE 20 CM DE LARGO Y CON EQUIPO DESCARTABLE </t>
  </si>
  <si>
    <t>SISTEMA DE TRATAMIENTO PARA INSICIONES CON APOSITO DE POLIURETANO HIDROFOBO CON POROS ENTRE 400 Y 600 MICRAS CON CAPA DE POLIURETANO ENCAPSULADA Y CAPA DE INTERFASE DE 20 CM DE LARGO Y CON EQUIPO DESCARTABLE  Y CANISTER DE 45ML</t>
  </si>
  <si>
    <t>SISTEMA DE TRATAMIENTO PARA INSICIONES CON APOSITO DE POLIURETANO HIDROFOBO CON POROS ENTRE 400 Y 600 MICRAS CON CAPA DE POLIURETANO ENCAPSULADA Y CAPA DE INTERFASE DE 20 CM DE LARGO.</t>
  </si>
  <si>
    <t>SISTEMA DE TRATAMIENTO PARA INSICIONES CON APOSITO DE POLIURETANO HIDROFOBO CON POROS ENTRE 400 Y 600 MICRAS CON  CAPA DE INTERFASE DE 90 CM DE LARGO.</t>
  </si>
  <si>
    <t xml:space="preserve">SISTEMA DE TRATAMIENTO PARA INSICIONES CON APOSITO DE POLIURETANO HIDROFOBO CON POROS ENTRE 400 Y 600 MICRAS CON  CAPA DE INTERFASE DE 90 CM DE LARGO.Y CON EQUIPO DESCARTABLE </t>
  </si>
  <si>
    <t>SISTEMA DE TRATAMIENTO PARA INSICIONES CON APOSITO DE POLIURETANO HIDROFOBO CON POROS ENTRE 400 Y 600 MICRAS CON  CAPA DE INTERFASE DE 90 CM DE LARGO.Y CON EQUIPO DESCARTABLE Y CANISTER DE 150ML</t>
  </si>
  <si>
    <t xml:space="preserve">CANISTER DE RECOLECCION DE FLUIDOS DE 45 ML COMPATIBLE CON SISTEMA DE TRATAMIENTO INSICIONAL </t>
  </si>
  <si>
    <t xml:space="preserve">CANISTER DE RECOLECCION DE FLUIDOS DE 150 ML COMPATIBLE CON SISTEMA DE TRATAMIENTO INSICIONAL </t>
  </si>
  <si>
    <t>TUBERIA  MULTILUMEN DE 5 CANALES O LUMEN Y  TECNOLOGÍA QUE PERMITE ADMINISTRAR Y MONITOREAR CONTINUAMENTE LA PRESIÓN NEGATIVA EN EL LECHO DE LA HERIDA.</t>
  </si>
  <si>
    <t>APOSITO  ABDOMINAL AVANZADO PARA EL TRATAMIENTO DE HERIDAS POR CIERRE ASISTIDO AL VACIO POR PRESION  NEGATIVA</t>
  </si>
  <si>
    <t xml:space="preserve">SISTEMA ABDOMINAL CON DOBLE CAPA SILICONADA DE PROTECCION VISCERAL FENESTRADA, DISEÑO DE ESPUMA PERFORADA PARA CONTRAERSE MEDIALMENTE Y ESPONJA ENCAPSULADA EN EXTENSIONES RADIALES EN KIT CON TUBERIA MULTILUNEN DE 5 CANALES O LUMEN Y TECOLOGIA QUE PERMITE ADMINISTRAR Y MONITOREAR CONTINUAMNETE LA PRESION NEGATIVA EN EL LECHO DE LA HERIDA. </t>
  </si>
  <si>
    <t xml:space="preserve">APOSITO DE POLIURETANO ESTER  DE POROS ABIERTOS ENTRE  400  A 600 MICRAS , PRECORTADA  EN FORMA DE ESPIRAL MEDIDAS DE 11CM X 18 X 1.8  CM APROXIMADO 01 CM MÁS O MENOS ON TUBERIA MULTILUMEN DE 05 CANALES Y LUMEN EXTERNO QUE PERMITE SUMINISTRAR SOLUCIONES </t>
  </si>
  <si>
    <t xml:space="preserve">APOSITO DE POLIURETANO ESTER  DE POROS ABIERTOS ENTRE  400  A 600 MICRAS , PRECORTADA  EN FORMA DE ESPIRAL MEDIDAS DE 25CM X 15 X 1.6  CM APROXIMADO 01 CM MÁS O MENOS ON TUBERIA MULTILUMEN DE 05 CANALES Y LUMEN EXTERNO QUE PERMITE SUMINISTRAR SOLUCIONES </t>
  </si>
  <si>
    <t xml:space="preserve">APOSITO DE POLIURETANO ESTER  DE POROS ABIERTOS ENTRE  400  A 600 MICRAS , PRECORTADA  EN FORMA DE ESPIRAL MEDIDAS DE 25 CM X 15 X 1.6  CM APROXIMADO 01 CM MÁS O MENOS ON TUBERIA MULTILUMEN DE 05 CANALES Y LUMEN EXTERNO QUE PERMITE SUMINISTRAR SOLUCIONES </t>
  </si>
  <si>
    <t>EQUIPO DESCARTABLE PARA  TRATAMIENTO DE INSICIONES  CON TERAPIA DE PRESION NEGATIVA  DESCARTABLE  COMPATIBLE CON CANISTER DE 150ML</t>
  </si>
  <si>
    <t>EQUIPOS PARA SISTEMA DE TRATAMIENTO DE INSICIONES  DESCARTABLE  COMPATIBLE CON CANISTER DE 150ML</t>
  </si>
  <si>
    <t>SISTEMA DE TRATAMIENTO PARA INSICIONES CON APOSITO DE POLIURETANO HIDROFOBO CON POROS ENTRE 400 Y 600 MICRAS CON  CAPA DE INTERFASE DE 13 CM DE LARGO.</t>
  </si>
  <si>
    <t>SISTEMA DE TRATAMIENTO PARA INSICIONES CON APOSITO DE POLIURETANO HIDROFOBO CON POROS ENTRE 400 Y 600 MICRAS CON  CAPA DE INTERFASE DE 13 CM DE LARGO.Y CON EQUIPO DESCARTABLE Y CANISTER DE 45 ML</t>
  </si>
  <si>
    <t>SISTEMA DE TRATAMIENTO PARA INSICIONES CON APOSITO DE POLIURETANO HIDROFOBO CON POROS ENTRE 400 Y 600 MICRAS CON  CAPA DE INTERFASE DE 35 CM DE LARGO.</t>
  </si>
  <si>
    <t>SISTEMA DE TRATAMIENTO PARA INSICIONES CON APOSITO DE POLIURETANO HIDROFOBO CON POROS ENTRE 400 Y 600 MICRAS CON  CAPA DE INTERFASE DE 35 CM DE LARGO.Y CON EQUIPO DESCARTABLE Y CANISTER DE 150 ML</t>
  </si>
  <si>
    <t>LOTE No. 112</t>
  </si>
  <si>
    <t>LOTE No. 113</t>
  </si>
  <si>
    <t xml:space="preserve">SISTEMAS DE DRENAJE CERRADO DE SUCCIÓN </t>
  </si>
  <si>
    <t>SISTEMA DE DRENAJE  CERRADO TORÁX ADULTO 2000 A 2400CC</t>
  </si>
  <si>
    <t>SISTEMA DE DRENAJE  PEDIATRICO CERRADO TORÁX DE  1100 A 1900CC</t>
  </si>
  <si>
    <t>EQUIPO PARA INFUSION D1100 PARA ADMINISTRACION RAPIDA DE FLUIDOS</t>
  </si>
  <si>
    <t>LOTE No. 114</t>
  </si>
  <si>
    <t>HEMOSTÀTICOS</t>
  </si>
  <si>
    <t xml:space="preserve">CELULOSA OXIDADA REGENERADA ABSORBIBLE TEXTURA ESTRUCTURADA NO TEJIDA, BACTERICIDA CON PORCENTAJE DE CARBOXILO SUPERIOR AL 19 %  DE 2.5 CM X 10 CM </t>
  </si>
  <si>
    <t xml:space="preserve">CELULOSA OXIDADA REGENERADA ABSORBIBLE TEXTURA ESTRUCTURADA NO TEJIDA, BACTERICIDA CON PORCENTAJE DE CARBOXILO SUPERIOR AL 19 %  DE 2.5 CM X 10 CM ORIGEN VEGETAL </t>
  </si>
  <si>
    <t xml:space="preserve">CELULOSA OXIDADA REGENERADA ABSORBIBLE TEXTURA ESTRUCTURADA NO TEJIDA, BACTERICIDA CON PORCENTAJE DE CARBOXILO SUPERIOR AL 19 % DE 10 CM X 10 CM </t>
  </si>
  <si>
    <t xml:space="preserve">CELULOSA OXIDADA REGENERADA ABSORBIBLE TEXTURA ESTRUCTURADA NO TEJIDA, BACTERICIDA CON PORCENTAJE DE CARBOXILO SUPERIOR AL 19 % DE 10 CM X 10 CM ORIGEN VEGETAL </t>
  </si>
  <si>
    <t>ESPONJA HEMOSTATICA  ABSORBIBLE 7-8 CMS X5-6 CMS X1-2 CM</t>
  </si>
  <si>
    <t xml:space="preserve">ESPONJA HEMOSTÁTICA ,GELATINA PORCINA HEMOSTÁTICO . DE FÁCIL MANIPULACIÓN. DE RÁPIDA ABSORCIÓN.BARRERA DE FLUJO SANGUINEO. MATRIZ PARA LA FORMACION DE COAGULO.  EMPAQUE INDIVIDUAL. ESTÉRIL. USOS  NEUROCIRUGÍA. OTORRINO.  CARDIOVASCULAR TAMAÑO DE    7-7.5 CMS X 05 CM X 1 CMS.        </t>
  </si>
  <si>
    <t>HEMOSTATICO ABSORBIBLE DE CELULOSA OXIDADA REGENERADA 5.1X 7,6cm</t>
  </si>
  <si>
    <t>EMPAQUE INDIVIDUAL.ESTÉRIL. ELABORADA EN CELULOSA OXIDADA REGENERADA  DE FÁCIL MANIPULACIÓN. DE RÁPIDA ABSORCIÓN. TAMAÑO ENTRE  5.1 X 7.6 CMS.  COMPOSICION CON PORCENTAJE DE CARBOXILO MAYOR AL 18 % , ABSORCION DEL 100 %  CON PROPIADADES BACTERICIDAS USOS  NEUROCIRUGÍA. OTORRINO.  CARDIOVASCULAR</t>
  </si>
  <si>
    <t>HEMOSTATICO ABSORBIBLE DE CELULOSA OXIDADA REGENERADA 7.6X 10.2cm</t>
  </si>
  <si>
    <t>EMPAQUE INDIVIDUAL.ESTÉRIL. ELABORADA EN CELULOSA OXIDADA REGENERADA  DE FÁCIL MANIPULACIÓN. DE RÁPIDA ABSORCIÓN. TAMAÑO ENTRE  7.6 X 10.2 CMS.  COMPOSICION CON PORCENTAJE DE CARBOXILO MAYOR AL 18 % , ABSORCION DEL 100 %  CON PROPIADADES BACTERICIDAS USOS  NEUROCIRUGÍA. OTORRINO.  CARDIOVASCULAR EMPAQUE INDIVIDUAL.ESTÉRIL.</t>
  </si>
  <si>
    <t>HEMOSTATICO ABSORBIBLE DE CELULOSA OXIDADA REGENERADA EN CAPAS 5.1X10,2CM</t>
  </si>
  <si>
    <t>EMPAQUE INDIVIDUAL.ESTÉRIL. ELABORADA EN CELULOSA OXIDADA REGENERADA TIPO ALGODÓN EN CAPAS. FÁCIL MANIPULACIÓN. RÁPIDA ABSORCIÓN. TAMAÑO ENTRE 5.1X 10,2 CM        COMPOSICION CON PORCENTAJE DE CARBOXILO MAYOR AL 18 % , ABSORCION DEL 100 %  CON PROPIADADES BACTERICIDAS USOS  NEUROCIRUGÍA. OTORRINO.  CARDIOVASCULAR</t>
  </si>
  <si>
    <t>HEMOSTATICO ABSORBIBLE DE CELULOSA OXIDADA REGENERADA DE 5,0 *10 DE TEXTURA ESTRUCTURA NO TEJIDA BACTERICIDA CON PORCENTAJE DE CARBOXILO SUPEIOR AL 19%</t>
  </si>
  <si>
    <t xml:space="preserve">CÓDIGO  
NUEVO </t>
  </si>
  <si>
    <t>HEMOSTATICO ABSORBIBLE DE CELULOSA OXIDADA REGENERADA EN CAPAS 2.5X5.1CM</t>
  </si>
  <si>
    <t>EMPAQUE INDIVIDUAL.ESTÉRIL. ELABORADA EN CELULOSA OXIDADA REGENERADA TIPO ALGODÓN EN CAPAS. FÁCIL MANIPULACIÓN. RÁPIDA ABSORCIÓN. TAMAÑO ENTRE 2.5X5.1 CM        COMPOSICION CON PORCENTAJE DE CARBOXILO MAYOR AL 18 % , ABSORCION DEL 100 %  CON PROPIADADES BACTERICIDAS USOS  NEUROCIRUGÍA. OTORRINO.  CARDIOVASCULAR</t>
  </si>
  <si>
    <t>HEMOSTATICO ABSORBIBLE DE CELULOSA OXIDADA REGENERADA EN CAPAS 10.2X10.2CM</t>
  </si>
  <si>
    <t>EMPAQUE INDIVIDUAL.ESTÉRIL. ELABORADA EN CELULOSA OXIDADA REGENERADA TIPO ALGODÓN EN CAPAS. FÁCIL MANIPULACIÓN. RÁPIDA ABSORCIÓN. TAMAÑO ENTRE 10.2X10.2 CM        COMPOSICION CON PORCENTAJE DE CARBOXILO MAYOR AL 18 % , ABSORCION DEL 100 %  CON PROPIADADES BACTERICIDAS USOS  NEUROCIRUGÍA. OTORRINO.  CARDIOVASCULAR</t>
  </si>
  <si>
    <t xml:space="preserve">POLVO HEMOSÁTICO TÓPICO DE CELULOSA OXIDADA REGENERADA ABSORIBLE 3 GRAMOS </t>
  </si>
  <si>
    <t>POLVO HEMOSTÁTICO TÓPICO ABSORBIBLE  DE ORIGEN VEGETAL,ELABORADA EN CELULOSA REGENERADA OXIDADA DE RAYÓN. ABSORCIÓN DEL 100%. COMPOSICIÓN CON PORCENTAJE DE CARBOXILO MAYOR AL 18% PRESENTACIÓN DE 3GR, PRECARGADO EN UN APLICADOR PARA SU COLOCACIÓN EN EL SITIO DE SANGRADO. CAJA POR 5 UNIDADES.</t>
  </si>
  <si>
    <t>APLICADOR ENDOSCOPICO 2 EN 1 ( PUNTA RIGIDA 37 CMS Y FLEXIBLE DE 43 CMS)</t>
  </si>
  <si>
    <t>APLICADOR ENDOSCÓPICO CON UNA PUNTA RÍGIDA DE 37 Y UNA PUNTA FLEXIBLE DE 43 CM PARA LA APLICACIÓN DEL HEMOSTÁTICO EN EN POLVO SURGICEL. ÍNDICADO PARA PROCEDIMIENTOS MINIMAMENTE INVASIVOS. CAJA CON 5 UNIDADES.</t>
  </si>
  <si>
    <t>LOTE No. 115</t>
  </si>
  <si>
    <t>SELLANTES</t>
  </si>
  <si>
    <t>42293902
51131800</t>
  </si>
  <si>
    <t>FRASCO</t>
  </si>
  <si>
    <t>PARCHE
UNIDAD</t>
  </si>
  <si>
    <t>SELLANTE HEMOSTATICO REABSORBIBLE DE COLAGENO  DERIVADO DE PIEL BOVINA RECUEBIETO CON  N - HIDROXISUCCINIMIDA PENTAERITRITOL - POLIETILEN GLICOLBESTER TETRASUCCINIMIDIL GLUTARATO  MEDIDAS DE 4.5 X 4..5 CM</t>
  </si>
  <si>
    <t>LOTE No. 116</t>
  </si>
  <si>
    <t xml:space="preserve">CLIP EN POLIMERO </t>
  </si>
  <si>
    <t>CLIPS EN POLIMERO. DE 7 A 16MM</t>
  </si>
  <si>
    <t xml:space="preserve">CLIPS EN POLIMERO. DE 7 A 16MM. PARA LIGADURA.EMPAQUE  ESTERIL. DE FACIL COLOCACION Y RETIRO. CON SU CORRESPONDIENTE PINZAS DE APLICACION Y RETIRO DE ACUERDO A LAS NECESIDADES DEL HOSPITRAL </t>
  </si>
  <si>
    <t>CLIPS EN POLIMERO. DE 5 A 13MM</t>
  </si>
  <si>
    <t xml:space="preserve">CLIPS EN POLIMERO. DE 5-13MM. PARA LIGADURA.EMPAQUE  ESTERIL. DE FACIL COLOCACION Y RETIRO. CON SU CORRESPONDIENTE PINZAS DE APLICACION Y RETIRO DE ACUERDO A LAS NECESIDADES DEL HOSPITRAL </t>
  </si>
  <si>
    <t>LOTE No. 117</t>
  </si>
  <si>
    <t xml:space="preserve">RETRACTORES DE PIEL </t>
  </si>
  <si>
    <t>RETRACTOR DE PIEL PEQUEÑO PARA INCISIONES DE 2.5-6CM</t>
  </si>
  <si>
    <t>RETRACTOR DE PIEL PEQUEÑO PARA INCISIONES DE 2.5CM-6CM CON ANILLO RIGIDO Y FLEXIBLE.</t>
  </si>
  <si>
    <t>RETRACTOR DE PIEL PEQUEÑO PARA INCISIONES DE 2-4CM</t>
  </si>
  <si>
    <t xml:space="preserve">RETRACTOR DE PIEL PEQUEÑO  DE 2-4CMPARA INCISIONES CON ANILLO FLEXIBLE FUNDA DE 19 CM.
</t>
  </si>
  <si>
    <t>RETRACTOR DE PIEL MEDIANO PEQUEÑO PARA INCISIONES DE 5-9CM</t>
  </si>
  <si>
    <t>RETRACTOR DE PIEL PEQUEÑO PARA INCISIONES  DE 5-9CM CON ANILLO RIGIDO Y FLEXIBLE .</t>
  </si>
  <si>
    <t>RETRACTOR DE PIEL GRANDE PARA INCISIONES DE 9-14CM</t>
  </si>
  <si>
    <t>RETRACTOR DE PIEL PEQUEÑO PARA INCISIONES DE 9-14CMM ANILLO RIGIDO Y FLEXIBLE .</t>
  </si>
  <si>
    <t xml:space="preserve">RETRACTOR  DE PIEL PEQUEÑO PARA LAPAROSCOPIA PARA INCISIONES DE 2,5 A 6 CM </t>
  </si>
  <si>
    <t>RETRACTOR  DE PIEL PEQUEÑO PARA LAPAROSCOPIA PARA INSICIONES DE 2,5 A 6 CM  CON ANILLO RIGIDO.</t>
  </si>
  <si>
    <t xml:space="preserve">RETRACTOR  DE PIEL MEDIANO PARA LAPAROSCOPIA PARA INCISIONES DE 5 A 9 CM </t>
  </si>
  <si>
    <t>RETRACTOR  DE PIEL MEDIANO PARA LAPAROSCOPIA PARA INCISIONES DE 5-9 CM CON ANILLO RIGIDO.</t>
  </si>
  <si>
    <t>RETRACTOR DE PIEL EXTRA-GRANDE PARA INCISIONES DE 11-17CM CON ANILLO RIGIDO Y FLEXIBLE.</t>
  </si>
  <si>
    <t xml:space="preserve">RETRACTOR DE PIEL PEQUEÑO PARA INCISIONES DE 2-4CM FUNDA CORTA </t>
  </si>
  <si>
    <t xml:space="preserve">RETRACTOR DE PIEL PEQUEÑO  DE 2-4CMPARA INCISIONES CON ANILLO FLEXIBLE FUNDA CORTA DE 13CM.
</t>
  </si>
  <si>
    <t xml:space="preserve">RETRACTOR DE PIEL EXTRA-PEQUEÑO PARA INCISIONES DE 1-3CM  FUNDA CORTA </t>
  </si>
  <si>
    <t>RETRACTOR  DE PIEL EXTRA PEQUEÑO PARA INCISIONES DE 1 A 3 CM CON ANILLO FLEXIBLE FUNDA DE 11 CM CORTA.</t>
  </si>
  <si>
    <t>LOTE No. 118</t>
  </si>
  <si>
    <t xml:space="preserve">SONDAS NASOGRÁSTRICAS Y NELATÓN </t>
  </si>
  <si>
    <t>SONDAS DE LEVIN 10</t>
  </si>
  <si>
    <t xml:space="preserve">PRESENTACIÓN EN EMPAQUE INDIVIDUAL DE FÁCIL MANIPULACIÓN. ESTÉRIL.
ELABORADA EN PVC SILICONIZADO .Y/O PVC GRADO MEDICO FLEXIBLE. TERMO SENSIBLE. CON MÍNIMO (4) 
ORIFICIOS LATERALES.  CON EXTREMO DISTAL CON ADAPTADOR QUE FACILITE ACOPLARLA A LAS POSIBLES NECESIDADES.  LARGO ENTRE 85 A 125  CM. CALIBRES  10 FR.
</t>
  </si>
  <si>
    <t>SONDAS DE LEVIN 12</t>
  </si>
  <si>
    <t xml:space="preserve">§ PRESENTACIÓN EN EMPAQUE INDIVIDUAL DE FÁCIL MANIPULACIÓN. § ESTÉRIL.
§ ELABORADA EN PVC SILICONIZADO Y/O PVC GRADO MEDICO FLEXIBLE§ TERMO SENSIBLE. § CON MÍNIMO (4) 
ORIFICIOS LATERALES. § CON EXTREMO DISTAL CON ADAPTADOR QUE FACILITE ACOPLARLA A LAS POSIBLES NECESIDADES. § LARGO ENTRE 85 A 125 CM. § CALIBRES  12 FR.
</t>
  </si>
  <si>
    <t>SONDAS DE LEVIN 14</t>
  </si>
  <si>
    <t xml:space="preserve">§ PRESENTACIÓN EN EMPAQUE INDIVIDUAL DE FÁCIL MANIPULACIÓN. § ESTÉRIL.
§ ELABORADA EN PVC SILICONIZADO Y/O PVC GRADO MEDICO FLEXIBLE.§ TERMO SENSIBLE. § CON MÍNIMO (4) 
ORIFICIOS LATERALES. § CON EXTREMO DISTAL CON ADAPTADOR QUE FACILITE ACOPLARLA A LAS POSIBLES NECESIDADES. § LARGO ENTRE 85 A 125 CM. § CALIBRES  14 FR.
</t>
  </si>
  <si>
    <t>SONDAS DE LEVIN 16</t>
  </si>
  <si>
    <t xml:space="preserve">§ PRESENTACIÓN EN EMPAQUE INDIVIDUAL DE FÁCIL MANIPULACIÓN. § ESTÉRIL.
§ ELABORADA EN PVC SILICONIZADO Y/O PVC GRADO MEDICO FLEXIBLE.§ TERMO SENSIBLE. § CON MÍNIMO (4) 
ORIFICIOS LATERALES. § CON EXTREMO DISTAL CON ADAPTADOR QUE FACILITE ACOPLARLA A LAS POSIBLES NECESIDADES. § LARGO ENTRE 85 A 125 CM. § CALIBRES  16 FR.
</t>
  </si>
  <si>
    <t>SONDAS DE LEVIN 18</t>
  </si>
  <si>
    <t>§ PRESENTACIÓN EN EMPAQUE INDIVIDUAL DE FÁCIL MANIPULACIÓN. § ESTÉRIL.
§ ELABORADA EN PVC SILICONIZADO Y/O PVC GRADO MEDICO FLEXIBLE.§ TERMO SENSIBLE. § CON MÍNIMO (4) 
ORIFICIOS LATERALES. § CON EXTREMO DISTAL CON ADAPTADOR QUE FACILITE ACOPLARLA A LAS POSIBLES NECESIDADES. § LARGO ENTRE 85 Y 90 CM. § CALIBRES  18 FR.</t>
  </si>
  <si>
    <t>SONDAS DE LEVIN 8</t>
  </si>
  <si>
    <t>SONDAS DE NELATON 10</t>
  </si>
  <si>
    <t>PRESENTACIÓN EN EMPAQUE INDIVIDUAL DE FÁCIL MANIPULACIÓN.
 ESTÉRIL § ELABORADA EN POLIVINILO  SILICONIZADO. Y/O PVC GRADO MEDICO FLEXIBLE.§ TERMOSENSIBLE
CON MÍNIMO (2) ORIFICIOS LATERALES.. § CON EXTREMO DISTAL CON  ADAPTADOR   ADAPTADOR QUE FACILITE ACOPLARLA A LAS POSIBLES NECESIDADES. § LARGO ENTRE 35 A 45 CM. § CALIBRES 10 FR</t>
  </si>
  <si>
    <t>SONDAS DE NELATON 12</t>
  </si>
  <si>
    <t>PRESENTACIÓN EN EMPAQUE INDIVIDUAL DE FÁCIL MANIPULACIÓN.
 ESTÉRIL § ELABORADA EN POLIVINILO  SILICONIZADO. Y/O PVC GRADO MEDICO FLEXIBLE.§ TERMOSENSIBLE
CON MÍNIMO (2) ORIFICIOS LATERALES.. § CON EXTREMO DISTAL CON  ADAPTADOR   ADAPTADOR QUE FACILITE ACOPLARLA A LAS POSIBLES NECESIDADES. § LARGO ENTRE 35 A 45 CM. § CALIBRES   12  FR.</t>
  </si>
  <si>
    <t>SONDAS DE NELATON 14</t>
  </si>
  <si>
    <t>PRESENTACIÓN EN EMPAQUE INDIVIDUAL DE FÁCIL MANIPULACIÓN.
 ESTÉRIL § ELABORADA EN POLIVINILO  SILICONIZADO.Y/O PVC GRADO MEDICO FLEXIBLE. § TERMOSENSIBLE
CON MÍNIMO (2) ORIFICIOS LATERALES.. § CON EXTREMO DISTAL CON  ADAPTADOR   ADAPTADOR QUE FACILITE ACOPLARLA A LAS POSIBLES NECESIDADES. § LARGO ENTRE 35 A 45 CM. § CALIBRES 14 FR</t>
  </si>
  <si>
    <t>SONDAS DE NELATON 16</t>
  </si>
  <si>
    <t>PRESENTACIÓN EN EMPAQUE INDIVIDUAL DE FÁCIL MANIPULACIÓN.
 ESTÉRIL § ELABORADA EN POLIVINILO  SILICONIZADO Y/O PVC GRADO MEDICO FLEXIBLE.. § TERMOSENSIBLE
CON MÍNIMO (2) ORIFICIOS LATERALES.. § CON EXTREMO DISTAL CON  ADAPTADOR   ADAPTADOR QUE FACILITE ACOPLARLA A LAS POSIBLES NECESIDADES. § LARGO ENTRE 35 A 45 CM. § CALIBRES 16 FR</t>
  </si>
  <si>
    <t>SONDAS DE NELATON 18</t>
  </si>
  <si>
    <t>PRESENTACIÓN EN EMPAQUE INDIVIDUAL DE FÁCIL MANIPULACIÓN.
 ESTÉRIL  ELABORADA EN POLIVINILO  SILICONIZADO.  Y/O PVC GRADO MEDICO FLEXIBLE.TERMOSENSIBLE. CON MÍNIMO (2) ORIFICIOS LATERALES..  CON EXTREMO DISTAL CON  ADAPTADOR   ADAPTADOR QUE FACILITE ACOPLARLA A LAS POSIBLES NECESIDADES.  LARGO ENTRE 35 A 45 CM.  CALIBRES 18 FR</t>
  </si>
  <si>
    <t>SONDAS DE NELATON 6</t>
  </si>
  <si>
    <t>PRESENTACIÓN EN EMPAQUE INDIVIDUAL DE FÁCIL MANIPULACIÓN.
 § ESTÉRIL § ELABORADA EN POLIVINILO  SILICONIZADO Y/O PVC GRADO MEDICO FLEXIBLE. § TERMOSENSIBLE 
§ CON MÍNIMO (2) ORIFICIOS LATERALES.. § CON EXTREMO DISTAL CON  ADAPTADOR   ADAPTADOR QUE FACILITE ACOPLARLA A LAS POSIBLES NECESIDADES. § LARGO ENTRE 35 A 45 CM. § CALIBRES 6 FR</t>
  </si>
  <si>
    <t>SONDAS DE NELATON 8</t>
  </si>
  <si>
    <t>PRESENTACIÓN EN EMPAQUE INDIVIDUAL DE FÁCIL MANIPULACIÓN.
 ESTÉRIL § ELABORADA EN POLIVINILO  SILICONIZADO Y/O PVC GRADO MEDICO FLEXIBLE.. § TERMOSENSIBLE
CON MÍNIMO (2) ORIFICIOS LATERALES.. § CON EXTREMO DISTAL CON  ADAPTADOR   ADAPTADOR QUE FACILITE ACOPLARLA A LAS POSIBLES NECESIDADES. § LARGO ENTRE 35 A 45 CM. § CALIBRES 8 FR</t>
  </si>
  <si>
    <t>LOTE No. 119</t>
  </si>
  <si>
    <t xml:space="preserve">CLIP METÁLICOS PARA LIGADURA </t>
  </si>
  <si>
    <t xml:space="preserve">CLIP  METALICO PARA LIGADURA LAPAROSCOPICA MEDIANO-GRANDE </t>
  </si>
  <si>
    <t xml:space="preserve"> ESTÉRIL. ELABORADO EN TITANIO.  NO ABSORBIBLE.  TAMAÑO LARGE GRANDE. FÁCIL MANEJO Y SEGURO. SOBRE POR SEIS UNIDADES RADIO LUCIDO. CON DISPOSICIÓN DE PINZAS PARA LA COLOCACIÓN DE ACUERDO A LAS NECESIDADES DEL HOSPITAL. DE UN SOLO </t>
  </si>
  <si>
    <t xml:space="preserve">CLIP METALICO PARA LIGADURA MEDIANO </t>
  </si>
  <si>
    <t xml:space="preserve"> ESTÉRIL.  ELABORADO EN TITANIO.  NO ABSORBIBLE.  TAMAÑO MEDIANO.  FÁCIL MANEJO Y SEGURO.  SOBRE POR SEIS UNIDADES.  RADIO LUCIDO
 CON DISPOSICIÓN DE PINZA PARA LA COLOCACIÓN DE ACUERDO A LAS NECESIDADES DEL HOSPITAL.  DE UN SOLO USO. </t>
  </si>
  <si>
    <t xml:space="preserve">CLIP METALICO PARA LIGADURA PEQUEÑO </t>
  </si>
  <si>
    <t>ESTÉRIL.  ELABORADO EN TITANIO.  NO ABSORBIBLE. TAMAÑO  PEQUEÑO SMALL. FÁCIL MANEJO Y SEGURO. SOBRE POR SEIS UNIDADES. ADIOLUCIDO
CON DISPOSICIÓN DE PINZA PARA LA COLOCACIÓN DE ACUERDO A LAS NECESIDADES DEL HOSPITAL. DE UN SOLO USO.</t>
  </si>
  <si>
    <t>LOTE No. 120</t>
  </si>
  <si>
    <t>SUTURAS ESPECIALES PARA LOS SERVICIOS QUIRÚRGICOS DE SALAS DE CIRUGIA</t>
  </si>
  <si>
    <t>CERA OSEA</t>
  </si>
  <si>
    <t>HEMOSTATICO LOCAL MECANICO DE CERA DE ABEJA 70 % Y VASELINA 30% EMPAQUE INDIVIDUAL EN SOBRE ESTÉRIL, PESO ENTRE 2,4 Y 2 .5  GRAMOS</t>
  </si>
  <si>
    <t>PARCHE  DE TEFLON</t>
  </si>
  <si>
    <t>EMPAQUE X 6 UNIDADES, MEDIDAS DE 6-7 X 3 X 1.5 MM
ESTERIL  MATERIAL DE TFE</t>
  </si>
  <si>
    <t>SUTURA DE ALAMBRE. ACERO PARA ESTERNON CALIBRE No 1</t>
  </si>
  <si>
    <t xml:space="preserve">EMPAQUE INDIVIDUAL (4 SUTURAS) ESTÉRIL, SUTURA EN ACERO INOXIDABLE, MONOFILAMENTO NO ABSORBIBLE AGUJA.  MEDIO CÍRCULO CORTANTE PUNTA TROCAR LARGO DE LA AGUJA  ENTRE 40 Y 42 MM CALIBRE N°1.LONGITUD  HEBRA 4 X 45 CMS, FÁCIL MANEJO. </t>
  </si>
  <si>
    <t>SUTURA DE ALAMBRE. ACERO PARA ESTERNON CALIBRE No 5</t>
  </si>
  <si>
    <t xml:space="preserve">EMPAQUE INDIVIDUAL (4 SUTURAS) ESTÉRIL, SUTURA EN ACERO INOXIDABLE, MONOFILAMENTO NO ABSORBIBLE AGUJA.  MEDIO CÍRCULO CORTANTE PUNTA TROCAR LARGO DE LA AGUJA  ENTRE 47 Y 48 MM CALIBRE N° 5.LONGITUD  HEBRA 4 X 45 CMS, FÁCIL MANEJO. </t>
  </si>
  <si>
    <t>SUTURA EN ACERO, PARA MARCAPASO CON AGUJA</t>
  </si>
  <si>
    <t xml:space="preserve">EMPAQUE INDIVIDUAL  ESTÉRIL SUTURA EN ACERO TRENZADO MULTIFILAMENTO NO ABSORBIBLE DOS AGUJAS : MEDIO CÍRCULO REDONDA Y AGUJA RECTA CORTANTE. LARGO DE LA AGUJA  REDONDA ENTRE  25-26 MM .AGUJA RECTA CORTANTE: 60-62 MM. LARGO DE LA HEBRA  60 Y 62 CMS. RECUBRIMIENTO CON POLIETILENO AZUL, FÁCIL MANEJO.
</t>
  </si>
  <si>
    <t xml:space="preserve">SUTURA NO ABSORBIBLE  OFTALMICA  C/A DOBLE ESPATULADA. CALIBRE 5/0 . AGUJA DE 8,0MM </t>
  </si>
  <si>
    <t xml:space="preserve">EMPAQUE INDIVIDUAL, ESTÉRIL, ELABORADO  POLIESTER BLANCO TRENZADO NO ABSORBIBLE. DOBLE AGUJA ESPATULADA AGUJA  1/4 DE  CIRCULO TAMAÑO DE LA AGUJA 8,0 MM CALIBRE DE LA HEBRA NO.5/0
LONGITUD DE LA HEBRA ENTRE 40-45 CMS. FÁCIL MANEJO. </t>
  </si>
  <si>
    <t xml:space="preserve">SUTURA. KIT POLIESTER BICOLOR CON PARCHE DE TEFLON C/A  DOBLE AGUJA  15 A 17 MM.  CALIBRE 2/0  .    </t>
  </si>
  <si>
    <t>EMPAQUE INDIVIDUAL, ESTÉRIL. CON PARCHE  DE TEFLON DE 3.0 MM X 3.0 MM X 1.5 MM. ELABORADO EN POLIÉSTER BICOLOR  TRENZADO (VERDE Y BLANCO) NO ABSORBIBLE, DOBLE AGUJA PUNTA TROCAR, AGUJA MEDIO CIRCULO ENTRE 10 Y  16  HEBRAS CON IGUALDAD DE COLORES ALTERNOS   
 TAMAÑO   DE LA AGUJA  ENTRE 15 A 17MM. CALIBRE  DE  LA HEBRA  N° 2.0
LONGITUD DE LA HEBRA  75 CMS FÁCIL MANEJO.</t>
  </si>
  <si>
    <t xml:space="preserve">SUTURA. KIT POLIESTER BICOLOR CON PARCHE DE TEFLON C/A CALIBRE 2/0  DOBLE AGUJA  DE 20 A 22 MM.    .    </t>
  </si>
  <si>
    <t>EMPAQUE INDIVIDUAL,  CON PARCHE  DE TEFLON DE 6.0 MM X 3.0 MM X 1.5 MM ESTÉRIL, ELABORADO EN POLIÉSTER. BICOLOR  (VERDE Y BLANCO),DOBLE AGUJA  REDONDA PUNTA AHUSADA. AGUJA MEDIO CIRCULO ENTRE 8  Y 16  HEBRAS CON IGUALDAD DE COLORES ALTERNOS   
TAMAÑO   DE LA AGUJA  -20 A 22 MM.  CALIBRE  DE  LA HEBRA  N° 2.0. LONGITUD DE LA HEBRA ENTRE 75-CMS. NO ABSORBIBLE</t>
  </si>
  <si>
    <t xml:space="preserve">SUTURA. KIT POLIESTER BICOLOR SIN PARCHE DE TEFLON C/A  DOBLE AGUJA ENTRE 20 A 22  MM . CALIBRE 2/0  </t>
  </si>
  <si>
    <t xml:space="preserve">EMPAQUE INDIVIDUAL. ESTÉRIL, ELABORADO EN POLIÉSTER BICOLOR (VERDE Y BLANCO) DOBLE AGUJA  REDONDA PUNTA AHUSADA. AGUJA MEDIO CIRCULO SIN PARCHE DE TEFLÓN ENTRE  8 Y 16  HEBRAS CON IGUALDAD DE COLORES ALTERNOS   LARGO  DE LA AGUJA  ENTRE 20 A 22 MM . CALIBRE  DE  LA HEBRA  N° 2.0. LONGITUD DE LA HEBRA ENTRE 75CMS
</t>
  </si>
  <si>
    <t xml:space="preserve">SUTURA. KIT POLIESTER BICOLOR SIN PARCHE DE TEFLON C/A DOBLE AGUJA DE 15  A 17 MM. CALIBRE 2/0. </t>
  </si>
  <si>
    <t>EMPAQUE INDIVIDUAL. ESTERIL  ELABORADO EN POLIESTER BICOLOR. DOBLE AGUJA PUNTA TROCAR    AGUJA MEDIO CIRCULO. SIN PARCHE DE TEFLON. ENTRE 10 Y 16 HEBRAS   CON IGUALDAD DE COLORES ALTERNOS( VERDE Y BLANCO)    LARGO DE LA AGUJA 15 A 17 MM    CALIBRE DE LA HEBRA 2/0   LONGITUD DE L A HEBRA 75 CM  FACIL MANEJO.</t>
  </si>
  <si>
    <t xml:space="preserve">SUTURA. POLIESTER  VERDE  C/A SIN PARCHE DOBLE CALIBRE 2.0 REDONDA AGUJA 25 A 26 MM HEBRA 90 A 92 CM </t>
  </si>
  <si>
    <t xml:space="preserve">EMPAQUE INDIVIDUAL ESTÉRIL, ELABORADO EN POLIÉSTER VERDE 
TRENZADO CON RECUBRIMIENTO PARA FACIL DESLIZAMIENTO POR EL TEJIDO, DOBLE AGUJA  REDONDA PUNTA AHUSADA. AGUJA MEDIO CIRCULO,  NO ABSORBIBLE, LARGO  DE LA AGUJA  ENTRE 25 Y 26 MM. CALIBRE  DE  LA HEBRA  N° 2.0. LONGITUD DE LA HEBRA ENTRE 90-92 CM. </t>
  </si>
  <si>
    <t>SUTURA. POLIESTER VERDE CON PARCHE  C/A DOBLE REDONDA AGUJA 25 A 26 MM  HEBRA 90 A 92 CM. CALIBRE 2/0</t>
  </si>
  <si>
    <t xml:space="preserve">EMPAQUE INDIVIDUAL ESTÉRIL, ELABORADO EN POLIÉSTER VERDE 
TRENZADO CON RECUBRIMIENTO PARA FACIL DESLIZAMIENTO POR EL TEJIDO, DOBLE AGUJA  REDONDA PUNTA AHUSADA. AGUJA MEDIO CIRCULO, CON PARCHE DE TEFLÓN DE 7,0 X 3,0 X 1,5 MM NO ABSORBIBLE
LARGO  DE LA AGUJA  ENTRE 25 Y 26 MM. CALIBRE  DE  LA HEBRA  N° 2.0
LONGITUD DE LA HEBRA ENTRE 90-92 CM. </t>
  </si>
  <si>
    <t>SUTURA. POLISTER VERDE C/A DOBLE REDONDA CALIBRE 3/0  AGUJA 15 A 17 MM</t>
  </si>
  <si>
    <t>EMPAQUE INDIVIDUAL ELABORADO EN POLIÉSTER VERDE.TRENZADO. CON RECUBRIMIENTO PARA FACIL DESLIZAMIENTO POR EL TEJIDO, AGUJA REDONDA, AGUJA MEDIO CIRCULO. LARGO  DE LA AGUJA  ENTRE 15 -17 MM CALIBRE  DE  LA HEBRA  N° 3/0. LONGITUD DE LA HEBRA ENTRE  74 CM A 75 CM</t>
  </si>
  <si>
    <t xml:space="preserve">SISTEMA DE CIERRE CUTANEO CON MALLA ADHESIVA DE 22CM </t>
  </si>
  <si>
    <t>ADHESIVO TÓPICO PARA PIEL ESTERIL DE 2OCTIL CIANOACRILATO Y MALLA AUTOHADESIVA DE 22 CM</t>
  </si>
  <si>
    <t xml:space="preserve">SISTEMA DE CIERRE CUTANEO CON MALLA ADHESIVA DE 60 CM </t>
  </si>
  <si>
    <t>ADHESIVO TÓPICO PARA PIEL ESTERIL DE 2OCTIL CIANOACRILATO Y MALLA AUTOHADESIVA DE 60 CM</t>
  </si>
  <si>
    <t>LOTE No. 121</t>
  </si>
  <si>
    <t>SUTURAS GENERALES PARA LOS SERVICIOS QUIRÚRGICOS DE SALAS DE CIRUGIA</t>
  </si>
  <si>
    <t>NYLON NEGRO MONOFILAMENTO C/A REDONDA  AHUSADA 10/0 HEBRA 13 A 14 CM AGUJA 3,8 MM A 3,9 MM</t>
  </si>
  <si>
    <t xml:space="preserve">EMPAQUE INDIVIDUAL. ESTÉRIL. ELABORADO EN NYLON.  SINTÉTICA NO ABSORBIBLE. COLOR NEGRO. AGUJA REDONDA . AGUJA 3/8 DE CIRCULO. LARGO DE LA AGUJA  ENTRE 3,8 Y 3,9 MM. CALIBRE DE LA HEBRA N° 10/0
LONGITUD DE LA HEBRA ENTRE  13 A 14 CM. F. AGUJA  TRES CANALES. USOS: ORTOPEDIA Y CX PLASTICA 
</t>
  </si>
  <si>
    <t xml:space="preserve"> BANDA PARA CIERRE DE ESTERNON</t>
  </si>
  <si>
    <t>SUTURA NYLON NEGRO MONOFILAMENTO C/A REDONDA 10/0 HEBRA 13 A 15 CM AGUJA 6.0 MM A 6.7MM</t>
  </si>
  <si>
    <t>EMPAQUE INDIVIDUAL, SUTURA NYLON NEGRO MONOFILAMENTO C/A REDONDA 10/0 HEBRA 13 A 15 CM AGUJA 6.0 MM A 6.7MM, AGUJA  TRES CANALES</t>
  </si>
  <si>
    <t>SUTURA POLIDIOXANONA  SINTETICA ABSORBIBLE,  CON O SIN ANTIBACTERIAL. CON DOBLE AGUJA  REDONDA. CALIBRE 5/0. DE 3/ 8DE CIRCULO. DIAMETRO DE  13 A 17MM. HEBRA DE  70 A 95 CM.</t>
  </si>
  <si>
    <t>EMPAUQE INDIVICUAL, ESTERIL, ANTIBACTERIAL. ELABORADO EN POLIDIOXANONA SINTETICA ABSORBIBLE  CON O SIN MONOFILAMENTO VIOLETA.   CON DOBLE AGUJA REDONDA. CALIBRE  5/0 DE 3/8 DE CIRCULO DIAMETRO DE 13  A 17MM HEBRA DE 70 A 95 CM .</t>
  </si>
  <si>
    <t>SUTURA POLIDIOXANONA  SINTETICA ABSORBIBLE,  CON O SIN ANTIBACTERIAL. CON DOBLE AGUJA  REDONDA. CALIBRE 6/0. DE 3/8 DE CIRCULO. DIAMETRO DE  9,0 A  13mm.   HEBRA DE  70 A 95 CM.</t>
  </si>
  <si>
    <t>EMPAUQE INDIVIDUAL, ESTERIL,  CON O SIN ANTIBACTERIAL ELABORADO EN POLIDIOXANONA SINTETICA ABSORBIBLE MONOFILAMENTO VIOLETA, CON DOBLE AGUJA REDONDA. CALIBRE  6/0 DE 3/8 DE CIRCULO DIAMETRO DE 9,0   A  13MM , AGUJA DE 9 A 13MM, HEBRA DE 70 A 95 CM. AGUJA  TRES CANALES</t>
  </si>
  <si>
    <t>SUTURA POLIESTER TRENZADO MULTIFILAMENTO RECUBIERTO, NO ABSORBIBLE, CON  AGUJA ½ CIRCULO REDONDA DE 26mm, REFORZADA, LONGITUD DE HEBRA 75-90CM CALIBRE 2/0</t>
  </si>
  <si>
    <t>EMPAQUE INDIVIDUA,  SUTURA POLIESTER TRENZADO MULTIFILAMENTO RECUBIERTO, NO ABSORBIBLE, CON  AGUJA ½ CIRCULO REDONDA DE 26mm, REFORZADA, LONGITUD DE HEBRA 75-90CM CALIBRE 2/0, AGUJA  TRES CANALES</t>
  </si>
  <si>
    <t>SUTURA POLIESTER TRENZADO MULTIFILAMENTO RECUBIERTO, NO ABSORBIBLE, CON  AGUJA ½ CIRCULO REDONDA DE 36-37mm, REFORZADA, LONGITUD DE HEBRA 70-75CM CALIBRE 1</t>
  </si>
  <si>
    <t>SUTURA POLIESTER TRENZADO MULTIFILAMENTO RECUBIERTO, NO ABSORBIBLE, CON  AGUJA ½ CIRCULO REDONDA DE 36-37mm, REFORZADA, LONGITUD DE HEBRA 70-75CM CALIBRE 1, AGUJA  TRES CANALES AGUJA  TRES CANALES</t>
  </si>
  <si>
    <t xml:space="preserve">SUTURA POLIESTER VERDE C/A REDONDA  MEDIO CIRCULO AGUJA 24 A 26 MM HEBRA 70 A 75CM CALIBRE 0 </t>
  </si>
  <si>
    <t>EMPAQUE INDIVIDUAL, SUTURA POLIESTER VERDE C/A REDONDA   MEDIO CIRCULO .AGUJA 24 A 26 MM HEBRA 70 A 75CM CALIBRE 0,  AGUJA  TRES CANALES</t>
  </si>
  <si>
    <t xml:space="preserve">SUTURA POLIESTER VERDE C/A REDONDA  MEDIO CIRCULO AGUJA36-37 MM HEBRA 70 A 75CM CALIBRE 0 </t>
  </si>
  <si>
    <t>SUTURA POLIESTER VERDE C/A REDONDA  MEDIO CIRCULO AGUJA36-37 MM HEBRA 70 A 75CM CALIBRE 0, AGUJA  TRES CANALES</t>
  </si>
  <si>
    <t>SUTURA POLIGLECAPRONE 25 . CALIBRE 0 . CON AGUJA REDONDA.  ANTIBACTERIAL.</t>
  </si>
  <si>
    <t>EMPAQUE INDIVIDUAL.  ANTIBACTERIAL. ELABORADO EN POLIGLECAPRONE 25 . CALIBRE 0 .   CON AGUJA REDONDA  DE MEDIO CIRCULO, LARGO DE LA AGUJA DE 36 A 37MM. LONGITUD DE LA HEBRA  DE 70CM. AGUJA DE TRES CANALES, MONIFILAMENTO VIOLETA.</t>
  </si>
  <si>
    <t>SUTURA POLIGLECAPRONE 25 . CALIBRE 2/0 . CON AGUJA REDONDA.    CON O SIN ANTIBACTERIAL.</t>
  </si>
  <si>
    <t>EMPAQUE INDIVIDUAL. ELABORADO EN POLIGLECAPRONE 25 . CALIBRE 2/ 0 .   CON AGUJA REDONDA  DE MEDIO CIRCULO, LARGO DE LA AGUJA DE 26 A  36MM. LONGITUD DE LA HEBRA  DE 70- 90CM. AGUJA  TRES CANALES, MONIFILAMENTO VIOLETA.</t>
  </si>
  <si>
    <t>SUTURA POLIGLECAPRONE 25 . CALIBRE 3/0 . CON AGUJA CORTANTE.   ANTIBACTERIAL.</t>
  </si>
  <si>
    <t>EMPAQUE INDIVIDUAL. ELABORADO EN POLIGLECAPRONE 25 . CALIBRE 3/ 0 .   CON AGUJA CORTANTE  DE 3/8 DE CIRCULO, LARGO DE LA  AGUJA DE 24MM. LONGITUD DE LA HEBRA  DE 45 CM. AGUJA  TRES CANALES, MONIFILAMENTO INCOLORO.</t>
  </si>
  <si>
    <t>SUTURA POLIGLECAPRONE 25 . CALIBRE 3/0 . CON AGUJA REDONDA.   ANTIBACTERIAL.</t>
  </si>
  <si>
    <t>EMPAQUE INDIVIDUAL. ELABORADO EN POLIGLECAPRONE 25 . CALIBRE 3/ 0 .   CON AGUJA REDONDA  DE MEDIO CIRCULO, LARGO DE LA  AGUJA DE 26MM. LONGITUD DE LA HEBRA  DE 70CM. AGUJA  TRES CANALES, MONIFILAMENTO VIOLETA.</t>
  </si>
  <si>
    <t>SUTURA POLIGLECAPRONE 25 . CALIBRE 4/0 . CON AGUJA CORTANTE.  ANTIBACTERIAL.</t>
  </si>
  <si>
    <t>EMPAQUE INDIVIDUAL. ELABORADO EN POLIGLECAPRONE 25 . CALIBRE 4/ 0 .   CON AGUJA CORTANTE  DE 3/8 DE CIRCULO, LARGO DE LA  AGUJA DE 19MM. LONGITUD DE LA HEBRA  DE 70CM. ANTIBACTERIAL. MONOFILAMENTO INCOLORO</t>
  </si>
  <si>
    <t xml:space="preserve">SUTURA POLIPROPILENO MONOFILAMENTO  C/A CALIBRE 0 REDONDA AGUJA 36 A 38 MM HEBRA 70 A 75 CM. </t>
  </si>
  <si>
    <t xml:space="preserve">EMPAQUE INDIVIDUAL  ESTÉRIL ELABORADO EN POLIPROPILENO.  SINTÉTICA NO ABSORBIBLE.   AGUJA DE TRES CANALES PARA MEJOR AGARRE ATRAUMÁTICA PUNTA  AHUSADA REDONDA. AGUJA MEDIO CIRCULO LARGO DE LA AGUJA  ENTRE 36 MM A 38 MM CALIBRE  DE  LA  HEBRA N° 0 LONGITUD DE LA HEBRA ENTRE  70.CM A  75C.M. 
USOS: CIRUGÍA GENERAL. ORTOPEDIA. GINECOLOGÍA. UROLOGÍA
</t>
  </si>
  <si>
    <t>SUTURA POLIPROPILENO MONOFILAMENTO C/A  CORTANTE CALIBRE 2/0 AGUJA 26 MM HEBRA 45 CM</t>
  </si>
  <si>
    <t xml:space="preserve">EMPAQUE INDIVIDUAL . ESTÉRIL ELABORADO EN POLIPROPILENO.  SINTÉTICA NO ABSORBIBLE , AGUJA DE TRES CANALES PARA MEJOR AGARRE PUNTA,  CORTANTE  AGUJA  3/8 CIRCULO LARGO DE LA AGUJA 26 MM CALIBRE  DE  LA  HEBRA N° 2.0 LONGITUD DE LA HEBRA 45CM. USOS: CIRUGÍA GENERAL . GINECOLOGÍA Y ORTOPEDIA
</t>
  </si>
  <si>
    <t>SUTURA POLIPROPILENO MONOFILAMENTO C/A  CORTANTE CALIBRE 4/0 AGUJA 18-20 MM HEBRA 45-60 CM</t>
  </si>
  <si>
    <t>EMPAQUE INDIVIDUAL . ESTÉRIL. ELABORADO EN POLIPROPILENO.  SINTÉTICA NO ABSORBIBLE. AGUJA DE TRES CANALES PARA MEJOR AGARRE PUNTA CORTANTE  AGUJA  3/8 CIRCULO LARGO DE LA AGUJA 18-20 MM. CALIBRE  DE  LA  HEBRA N° 4.0. . LONGITUD DE LA HEBRA 45-60 CM. USOS: CIRUGÍA GENERAL.</t>
  </si>
  <si>
    <t>SUTURA POLIPROPILENO MONOFILAMENTO C/A  CORTANTE CALIBRE 5/0 AGUJA 16 MM HEBRA 45-60 CM</t>
  </si>
  <si>
    <t>EMPAQUE INDIVIDUAL . ESTÉRIL. ELABORADO EN POLIPROPILENO.  SINTÉTICA NO ABSORBIBLE. Y /O AGUJA DE TRES CANALES PARA MEJOR AGARRE PUNTA CORTANTE  AGUJA  3/8 CIRCULO LARGO DE LA AGUJA 16 MM. CALIBRE  DE  LA  HEBRA N° 5.0. LONGITUD DE LA HEBRA 45-60 CM. FÁCIL MANEJO.USOS: PLASTICA.</t>
  </si>
  <si>
    <t>SUTURA POLIPROPILENO MONOFILAMENTO C/A  CORTANTE CALIBRE 6/0 AGUJA 11-20 MM HEBRA 45-60 CM</t>
  </si>
  <si>
    <t>EMPAQUE INDIVIDUAL. ESTÉRIL. ELABORADO EN POLIPROPILENO.  SINTÉTICA NO ABSORBIBLE.Y /O AGUJA DE TRES CANALES  PARA MEJOR AGARRE PUNTA CORTANTE  AGUJA  3/8 CIRCULO.  LARGO DE LA AGUJA 11-20 MM. CALIBRE  DE  LA  HEBRA N° 6.0. LONGITUD DE LA HEBRA 45-60 CM. FÁCIL MANEJO. USOS: CIRUGÍA PLASTICA.</t>
  </si>
  <si>
    <t xml:space="preserve">SUTURA POLIPROPILENO MONOFILAMENTO C/A  DOBLE AGUJA . REDONDA AHUSADA DE   26 MM. CALIBRE 3/0  </t>
  </si>
  <si>
    <t xml:space="preserve">EMPAQUE INDIVIDUAL ESTÉRIL. ELABORADO EN POLIPROPILENO.  SINTÉTICA NO ABSORBIBLE. DOBLE AGUJA  MEDIO CIRCULO
LARGO DE  26 MM  CALIBRE  DE  LA  HEBRA N° 3.0 LONGITUD DE LA HEBRA ENTRE  90 Y 92 CM. AGUJA  DE TRES CANALES </t>
  </si>
  <si>
    <t xml:space="preserve">SUTURA POLIPROPILENO MONOFILAMENTO C/A  DOBLE REDONDA AHUSADA  DE 24 A 26 MM CALIBRE 4/0  </t>
  </si>
  <si>
    <t xml:space="preserve">EMPAQUE INDIVIDUAL ESTÉRIL ELABORADO EN POLIPROPILENO.  SINTÉTICA NO ABSORBIBLE, DOBLE AGUJA,  AGUJA  DE TRES CANALES , MEDI CIRCULO REDONDA AHUSADA.LARGO DE LA AGUJA D E24 A 26 MM  CALIBRE  DE  LA  HEBRA N° 4.0 LONGITUD DE LA HEBRA  90 CM. 
USOS: CARDIOVASCULAR. VASCULAR PERIFÉRICO. CIRUGÍA GENERAL
</t>
  </si>
  <si>
    <t>SUTURA POLIPROPILENO MONOFILAMENTO C/A  REDONDA CALIBRE 2/0 AGUJA  DE 36 A 37 MM HEBRA 45 CM</t>
  </si>
  <si>
    <t xml:space="preserve">EMPAQUE INDIVIDUAL . ESTÉRIL ELABORADO EN POLIPROPILENO.  SINTÉTICA NO ABSORBIBLE , AGUJA DE TRES CANALES PARA MEJOR AGARRE PUNTA,    AGUJA  3/8 CIRCULO, REDONDA.  LARGO DE LA AGUJA 36 A 37 MM CALIBRE  DE  LA  HEBRA N° 2.0 LONGITUD DE LA HEBRA 45CM. USOS: CIRUGÍA GENERAL . CX PLASTICA
</t>
  </si>
  <si>
    <t xml:space="preserve">SUTURA POLIPROPILENO MONOFILAMENTO C/A CORTANTE CALIBRE 3/0 AGUJA 24 A 26 MM.3/8 DE  CIRCULO.  HEBRA 43 A 75 CM. MEDIO </t>
  </si>
  <si>
    <t xml:space="preserve">EMPAQUE INDIVIDUAL  .ESTÉRI, POLIPROPILENO MONOFILAMENTO C/A CORTANTE CALIBRE 3/0 AGUJA 24 A 26 MM.3/8 DE  CIRCULO.  HEBRA 43 A 75 CM. </t>
  </si>
  <si>
    <t>SUTURA POLIPROPILENO MONOFILAMENTO C/A DOBLE REDONDA AHUSADA  DE 15 A 17 MM CALIBRE 4.0</t>
  </si>
  <si>
    <t xml:space="preserve">EMPAQUE INDIVIDUAL ESTÉRIL. ELABORADO EN POLIPROPILENO.  SINTÉTICA NO ABSORBIBLE . DOBLE AGUJA 1/2 CIRCULO. AGUJA DE TRES CANALES PARA MEJOR AGARRE PUNTA  AHUSADA LARGO DE LA AGUJA 15 A   17 MM. CALIBRE  DE  LA  HEBRA N° 4.0. LONGITUD DE LA HEBRA DE  75 CM.
USOS: CARDIOVASCULAR VASCULAR PERIFÉRICO . CIRUGÍA GENERAL
</t>
  </si>
  <si>
    <t>SUTURA POLIPROPILENO MONOFILAMENTO C/A DOBLE REDONDA AHUSADA  DE15 A  17 MM CALIBRE 5/0</t>
  </si>
  <si>
    <t xml:space="preserve">EMPAQUE INDIVIDUAL .ESTÉRIL
ELABORADO EN POLIPROPILENO.  SINTÉTICA NO ABSORBIBLE Y DOBLE AGUJA  MEDIO CIRCULO TAMAÑO  DE AGUJA DE 15 A 17 MM. CALIBRE  DE  LA  HEBRA N° 5.0.LONGITUD DE LA HEBRA 75 CMS. FÁCIL MANEJO.
USOS: CARDIOVASCULAR. VASCULAR PERIFÉRICO. CIRUGÍA GENERAL
</t>
  </si>
  <si>
    <t>SUTURA POLIPROPILENO MONOFILAMENTO C/A DOBLE REDONDA AHUSADA  DE13  A  14 MM CALIBRE 5/0</t>
  </si>
  <si>
    <t xml:space="preserve">EMPAQUE INDIVIDUAL .ESTÉRIL
ELABORADO EN POLIPROPILENO.  SINTÉTICA NO ABSORBIBLE Y DOBLE AGUJA  MEDIO CIRCULO TAMAÑO  DE AGUJA DE 13 A 14 MM. CALIBRE  DE  LA  HEBRA N° 5.0.LONGITUD DE LA HEBRA 75 CMS. FÁCIL MANEJO.
USOS: CARDIOVASCULAR. VASCULAR PERIFÉRICO. CIRUGÍA GENERAL
</t>
  </si>
  <si>
    <t>SUTURA POLIPROPILENO MONOFILAMENTO C/A DOBLE TUSGTENO Y RENIO  DE 9.3 MM  CALIBRE 8.0.  HEBRA 60 CM.</t>
  </si>
  <si>
    <t>EMPAQUE INDIVIDUAL . ESTÉRIL UTURA POLIPROPILENO MONOFILAMENTO C/A DOBLE TUSGTENO Y RENIO  DE 9.3 MM ,NO ABSORBIBLE. DOBLE AGUJA DE TRES CANALES .  AGUJA 3/8 DE CÍRCULO. LARGO DE LA AGUJA  6,5 MM. CALIBRE  DE  LA  HEBRA N° 8.0LONGITUD DE LA HEBRA  60  CMS.
USOS: CARDIOVASCULAR. VASCULAR PERIFÉRICO. CIRUGÍA GENERAL</t>
  </si>
  <si>
    <t>SUTURA POLIPROPILENO MONOFILAMENTO C/A DOBLE TUSGTENO Y RENIO  DE 9.3 MM CALIBRE 7.0.  HEBRA 60 CM.</t>
  </si>
  <si>
    <t xml:space="preserve">EMPAQUE INDIVIDUAL . ESTÉRIL ELABORADO EN POLIPROPILENO.  SINTÉTICA NO ABSORBIBLE. DOBLE AGUJA AGUJA DE TRES CANALES. SUTURA POLIPROPILENO MONOFILAMENTO C/A DOBLE TUSGTENO Y RENIO  DE 9.3 MM CALIBRE 7.0.  HEBRA 60 CM.AGUJA 3/8 DE CÍRCULOLARGO DE LA AGUJA  9.3 MM. CALIBRE  DE  LA  HEBRA N° 7.0 LONGITUD DE LA HEBRA  60   CMS. FÁCIL MANEJO. USOS: CARDIOVASCULAR. VASCULAR PERIFÉRICO. CIRUGÍA GENERAL
</t>
  </si>
  <si>
    <t>SUTURA POLIPROPILENO MONOFILAMENTO C/A DOBLE TUSGTENO Y RENIO CALIBRE 6/0 AGUJA  DE 9,3 A 13 MM  HEBRA 75  CM</t>
  </si>
  <si>
    <t xml:space="preserve">EMPAQUE INDIVIDUAL. ESTÉRIL. ELABORADO EN POLIPROPILENO.  SINTÉTICA NO ABSORBIBLESUTURA POLIPROPILENO MONOFILAMENTO C/A DOBLE TUSGTENO Y RENIO CALIBRE 6/0 AGUJA  DE 9,3 A 13 MM HEBRA 60 A 75 CM, AGUJA DE TRES CANALES. USOS: CARDIOVASCULAR. VASCULAR PERIFÉRICO. CIRUGÍA GENERAL
</t>
  </si>
  <si>
    <t>SUTURA POLIPROPILENO MONOFILAMENTO C/A RECTA ENTRE 60 A 62 MM .CALIBRE 2/0</t>
  </si>
  <si>
    <t xml:space="preserve">EMPAQUE INDIVIDUAL  .ESTÉRIL AGUJA  RECTA CORTANTE. LARGO DE LA AGUJA ENTRE 60 Y 62 MM. ELABORADO EN POLIPROPILENO.  SINTÉTICA NO ABSORBIBLE. CALIBRE  DE  LA  HEBRA N° 2.0. LARGO DE LA HEBRA 70 A 75 CM. USOS: CIRUGÍA GENERAL. CIRUGÍA GINECOLÓGICA. ORTOPEDIA Y COLOPROCTOLOG
</t>
  </si>
  <si>
    <t>SUTURA POLIPROPILENO MONOFILAMENTO C/A REDONDA CALIBRE 2/0 AGUJA 25 A 27 MM HEBRA 70 A 75 CM</t>
  </si>
  <si>
    <t xml:space="preserve">EMPAQUE INDIVIDUAL . ESTÉRIL ELABORADO EN POLIPROPILENO.  SINTÉTICA NO ABSORBIBLE. AGUJA DE TRES CANALES PARA MEJOR AGARRE  PUNTA REDONDA AGUJA MEDIO CIRCULO LARGO DE LA AGUJA ENTRE 25 MM Y 27 MM CALIBRE  DE  LA  HEBRA N° 2.0. LONGITUD DE LA HEBRA ENTRE 70 CM. A 75CM. USOS: CIRUGÍA GENERAL . GINECOLOGÍA Y ORTOPEDIA
</t>
  </si>
  <si>
    <t xml:space="preserve">SUTURA POLIPROPILENO MONOFILAMENTO CALIBRE 1 AGUJA REDONDA DE 36 A 38 MM . </t>
  </si>
  <si>
    <t xml:space="preserve">SUTURA SINTETICA ABSORBIBLE C/A REDONDA CALIBRE 1.   AGUJA DE 35 A 37 MM. ANTIBACTERIAL </t>
  </si>
  <si>
    <t>SUTURA SINTETICA ABSORBIBLE C/A REDONDA CALIBRE 2/0 AGUJA 36  A 37 MM. ANTIBACTERIAL.</t>
  </si>
  <si>
    <t>SUTURA SINTETICA ABSORBIBLE C/A REDONDA CALIBRE 2/0 DE 25 A26 MM. ANTIBACTERIAL.</t>
  </si>
  <si>
    <t>SUTURA SINTETICA ABSORBIBLE C/A REDONDA CALIBRE 3/0 AGUJA 22  A 26 MM. ANTIBACTERIAL.</t>
  </si>
  <si>
    <t>SUTURA SINTETICA ABSORBIBLE C/A REDONDA CALIBRE 4/0 AGUJA 15 A 17 MM. ANTIBACTERIAL.</t>
  </si>
  <si>
    <t>SUTURA SINTETICA ABSORBIBLE C/A REDONDA CALIBRE 5/0  AGUJA DE 16 A 17 MM. ANTIBACTERIAL.</t>
  </si>
  <si>
    <t xml:space="preserve">SUTURA SINTETICA ABSORBIBLE C/A REDONDA CALIBRE 6/0 DE 15 A 17 MM. </t>
  </si>
  <si>
    <t>SUTURA SINTETICA ABSORBIBLE C/A REDONDA CALIBRE No 0 AGUJA 35 A 37 MM . MEDIO CIRCULO. ANTIBACTERIAL.</t>
  </si>
  <si>
    <t xml:space="preserve">SUTURA SINTETICA ABSORBIBLE C/A REDONDA CALIBRE No 10/0  AGUJA MEDIO CIRCULO.  5.5 MM. ESPATULADA DOS ALERONES. ANTIBACTERIAL.30 CM LONG. </t>
  </si>
  <si>
    <t>SUTURA SINTETICA ABSORBIBLE. HECHA EN COPOLIMERO DE LACTICO Y GLICOLICO RECUBIERTO CON POLIGLACTINA 370 Y ESTEARATO DE CALCIO. MONOFILAMENTO OFTALMICO. AGUJA ESPATULADA CON DOS ALERONES   EMPAQUE INDIVIDUAL.  ESTÉRIL. AGUJA  MEDIO CÍRCULO. LARGO DE LA AGUJA DE 5.5  MM. CALIBRE DE LA HEBRA NO. 10/0. LONGITUD DE LA HEBRA  30CM.</t>
  </si>
  <si>
    <t xml:space="preserve">SUTURA SINTETICA ABSORBIBLE OFTALMICA C/A DOBLE ESPATULADA CALIBRE 6/0 AGUJA 7.5 A 8.0MM. </t>
  </si>
  <si>
    <t xml:space="preserve">EMPAQUE INDIVIDUAL 
ESTÉRIL. ELABORADO EN ÁCIDO POLIGLICÓLICO. VIOLETA ABSORBIBLE. DOBLE AGUJA ESPATULADA. AGUJA  1/4  CIRCULO 
LARGO DE LA AGUJA  ENTRE 7.5-8.0 MM. CALIBRE DE LA HEBRA NO.6.0
LONGITUD DE LA HEBRA ENTRE  40CM. Y 45CM. 
</t>
  </si>
  <si>
    <t xml:space="preserve">SUTURA SINTETICA ABSORBIBLE OFTALMICA C/A DOBLE ESPATULADA CALIBRE 7/0 AGUJA 6.0 A 6.5 MM. </t>
  </si>
  <si>
    <t>EMPAQUE INDIVIDUAL . ESTÉRIL
ELABORADO EN ÁCIDO POLIGLICÓLICO. VIOLETA ABSORBIBLE. DOBLE AGUJA ESPATULADA. AGUJA  3/8 CIRCULO 
TAMAÑO DE LA AGUJA ENTRE  6.0-6.5 MM. CALIBRE DE LA HEBRA NO.7.0. LONGITUD DE LA HEBRA ENTRE 40-45 CMS .</t>
  </si>
  <si>
    <t xml:space="preserve">SUTURA SINTETICA DE RAPIDA ABSORCION CALIBRE 2/0. AGUJA 1/2  CÍRCULO  DE 26- 36.4MM LONGITUD 70-90 CM. REDONDA  </t>
  </si>
  <si>
    <t>SUTURA SINTETICA DE RAPIDA ABSORCION CALIBRE 2/0. AGUJA 1/2  CÍRCULO  DE 24MM LONGITUD 70-90 CM. REDONDA . COPOLIMERO DE LACTICO Y GLICOLIDO RECUBIERTO CON POLIGLACTINA 370 Y ESTEARATO DE CALCIO. CALIBRE 2/0</t>
  </si>
  <si>
    <t xml:space="preserve">SUTURA SINTETICA DE RAPIDA ABSORCION CALIBRE 2/0. AGUJA 3/8 DE CÍRCULO, AGUJA DE  24MM LONGITUD 70 CM. REVERSO CORTANTE </t>
  </si>
  <si>
    <t xml:space="preserve">SUTURA SINTETICA DE RAPIDA ABSORCION APROXIMADAMANTE EN 42 DIAS. COPOLIMERO DE LACTICO Y GLICOLIDO RECUBIERTO CON POLIGLACTINA 370 Y ESTEARATO DE CALCIO. CALIBRE 2/0. AGUJA3/8 CÍRCULO, AGUJA DE 36MM. LONGITUD 70CM. REDONDA, REVERSO CORTANTE.  EMPAQUE INDIVIDUAL. DE FACIL APERTURA. </t>
  </si>
  <si>
    <t xml:space="preserve">SUTURA SINTETICA DE RAPIDA ABSORCION CALIBRE 3/0. AGUJA 3/8 DE CÍRCULO  DE 24MM LONGITUD 70 CM. REVERSO CORTANTE </t>
  </si>
  <si>
    <t xml:space="preserve">SUTURA SINTETICA DE RAPIDA ABSORCION CALIBRE 4/0. AGUJA 1/2 CÍRCULO  DE 17-22MM LONGITUD 70 CM. REDONDA  </t>
  </si>
  <si>
    <t xml:space="preserve">SUTURA SINTETICA DE RAPIDA ABSORCION CALIBRE 4/0. AGUJA 3/8 DE CÍRCULO  DE 19MM LONGITUD 70 CM. REVERSO CORTANTE </t>
  </si>
  <si>
    <t xml:space="preserve">SUTURA SINTETICA DE RAPIDA ABSORCION CALIBRE  0.  REDONDA AGUJA 1/2 DE CÍRCULO  DE  36 MM LONGITUD 90 CM. </t>
  </si>
  <si>
    <t xml:space="preserve">SUTURA SINTETICA DE RAPIDA ABSORCION CALIBRE  0. REDONDA AGUJA 1/2 DE CÍRCULO  DE  36 MM LONGITUD 90 CM. </t>
  </si>
  <si>
    <t>SUTURA. NYLON NEGRO MONOFILAMENTO C/A REDONDA 8/0 HEBRA 13 A 15 cm.</t>
  </si>
  <si>
    <t xml:space="preserve">EMPAQUE INDIVIDUAL. ESTÉRIL. ELABORADO EN NYLON.  SINTÉTICA NO ABSORBIBLE. COLOR NEGRO. AGUJA REDONDA, AGUJA 3/8 DE CÍRCULO 
LARGO DE LA AGUJA  ENTRE 6,4 Y 6.5 MM. CALIBRE DE LA HEBRA N° 8.0
LONGITUD DE LA HEBRA ENTRE  13 A 15 CM. USOS: PLASTICA
</t>
  </si>
  <si>
    <t>SUTURA. NYLON NEGRO MONOFILAMENTO C/A REDONDA 9/0 HEBRA 13 A 15 CM AGUJA 5.0-5.1 MM.</t>
  </si>
  <si>
    <t xml:space="preserve">EMPAQUE INDIVIDUAL. ESTÉRIL. ELABORADO EN NYLON. SINTÉTICA NO ABSORBIBLE. AGUJA ATRAUMÁTICA PUNTA REDONDA. AGUJA 3/8 CIRCULO. 
LARGO  DE LA AGUJA ENTRE 5.0 A 5.1  MM. CALIBRE  DE  LA HEBRA  N° 9.0. LONGITUD DE LA 13 A 15 CMS. AGUJA  TRES CANALES FÁCIL MANEJO.USOS: PLASTICA
</t>
  </si>
  <si>
    <t>SUTURA. NYLON NEGRO TRENZADO  C/A REDONDA 12 A 13 MM CALIBRE 4.0 HEBRA 40 A 45 CM</t>
  </si>
  <si>
    <t xml:space="preserve"> EMPAQUE INDIVIDUAL. ESTÉRIL.  ELABORADO EN NYLON. SINTÉTICA NO ABSORBIBLE. AGUJA ATRAUMÁTICA PUNTA REDONDA AHUSADA
AGUJA MEDIO CIRCULO, LARGO  DE LA AGUJA ENTRE 12 A 13 MM. DE 8 A 10 HEBRAS. CALIBRE  DE  LA HEBRA  N° 4.0. LONGITUD DE LA 40-45 CMS 
FÁCIL MANEJO. USOS: NEUROCIRUGÍA.
</t>
  </si>
  <si>
    <t>SUTURA. NYLON NEGRO TRENZADO  C/A REDONDA 36 A  37 MM CALIBRE 0 HEBRA 70 A 75 CM</t>
  </si>
  <si>
    <t xml:space="preserve">EMPAQUE INDIVIDUAL ESTÉRIL. ELABORADO EN NYLON. SINTÉTICA NO ABSORBIBLE. AGUJA ATRAUMÁTICA PUNTA REDONDA AGUJA MEDIO CIRCULO. LARGO  DE LA AGUJA ENTRE  36 MM. Y 37 MM CALIBRE  DE  LA HEBRA  N° 0. LONGITUD DE LA HEBRA 70C.M. A 75CM. FÁCIL MANEJO. AGUJA  TRES CANALES. USOS: NEUROCIRUGÍA. CARDIOVASCULAR. CIRUGÍA GENERAL. GINECOLOGÍA Y  COLOPROCTOLOGÍA
</t>
  </si>
  <si>
    <t>SUTURA. NYLON NEGRO TRENZADO  C/A REDONDA 36 A  37 MM CALIBRE 1  HEBRA 70 A 75 CM</t>
  </si>
  <si>
    <t xml:space="preserve">EMPAQUE INDIVIDUAL. ESTÉRIL. ELABORADO EN NYLON. SINTÉTICA NO ABSORBIBLE. AGUJA ATRAUMÁTICA PUNTA REDONDA. AGUJA MEDIO CIRCULO. LARGO  DE LA AGUJA ENTRE  36 MM. Y 37 MM. CALIBRE  DE  LA HEBRA  N° 1. LONGITUD DE LA HEBRA 70C.M. A 75C.M. FÁCIL MANEJO. AGUJA  TRES CANALES. USOS: NEUROCIRUGÍA. CARDIOVASCULAR. CIRUGÍA GENERAL. GINECOLOGÍA Y  COLOPROCTOLOGÍA
</t>
  </si>
  <si>
    <t>SUTURA. POLIDIOXANONA SINTETICA ABSORBIBLE , CON O SIN  ANTIBACTERIAL.  CON DOBLE AGUJA REDONDA  CALIBRE 7/0 AGUJA DE  09 MM A 13 MM  HEBRA 70 A 95 CM. 3/8 DE CIRCULO</t>
  </si>
  <si>
    <t xml:space="preserve">EMPAQUE INDIVIDUAL . ESTÉRIL. ELABORADO EN POLIDIOXANONA. SINTÉTICA ABSORBIBLE,  CON O SIN  ANTIBACTERIAL. MONO FILAMENTO  INCOLORO. AGUJA CON TRES CANALES PARA MEJOR AGARRE PSUTURA. POLIDIOXANONA SINTETICA ABSORBIBLE , ANTIBACTERIAL.  CON DOBLE AGUJA REDONDA  CALIBRE 7/0 AGUJA DE  09 MM A 13 MM  HEBRA 70 A 95 CM. 3/8 DE CIRCULO
</t>
  </si>
  <si>
    <t>SUTURA. POLIDIOXANONA SINTETICA ABSORBIBLE , ANTIBACTERIAL.  C/A CORTANTE  CALIBRE 5/0 AGUJA DE  13 MM A 16MM  HEBRA 45 CM. 3/8 DE CIRCULO</t>
  </si>
  <si>
    <t xml:space="preserve">EMPAQUE INDIVIDUAL . ESTÉRIL. ELABORADO EN POLIDIOXANONA. SINTÉTICA ABSORBIBLE, ANTIBACTERIAL. MONO FILAMENTO  INCOLORO. AGUJA CON TRES CANALES PARA MEJOR AGARRE PUNTA CORTANTE  AGUJA3/8 CIRCULO  LARGO  DE LA AGUJA DE  13 MM A 16MM  . CALIBRE  DE  LA HEBRA  5/0  LONGITUD DE LA HEBRA 45 CM. 
</t>
  </si>
  <si>
    <t>SUTURA. POLIDIOXANONA SINTETICA ABSORBIBLE, ANTIBACTERIAL C/A CORTANTE  CALIBRE 3/0 AGUJA DE 19 MM A 24 MM HEBRA 45 CM. 3/8 DE CIRCULO</t>
  </si>
  <si>
    <t xml:space="preserve">EMPAQUE INDIVIDUAL . ESTÉRIL. ELABORADO EN POLIDIOXANONA. SINTÉTICA ABSORBIBLE , ANTIBACTERIAL.  MONO FILAMENTO INCOLORO.  AGUJA CON TRES CANALES PARA MEJOR AGARRE PUNTA CORTANTE  AGUJA3/8 CIRCULO  LARGO  DE LA AGUJA  DE 19MM A 24MM .CALIBRE  DE  LA HEBRA  3/0  LONGITUD DE LA HEBRA 45 CM.  </t>
  </si>
  <si>
    <t>SUTURA. POLIDIOXANONA SINTETICA ABSORBIBLE, ANTIBACTERIAL,  EN ASA C/A AHUSADA CALIBRE 1 AGUJA 68 A 70 MM HEBRA 115 A 120 CM</t>
  </si>
  <si>
    <t xml:space="preserve">EMPAQUE INDIVIDUAL . ESTÉRIL. ELABORADO EN POLIDIOXANONA. SINTÉTICA ABSORBIBLE, ANTIBACTERIAL . MONO FILAMENTO VIOLETA.  AGUJA CON TRES CANALES PARA MEJOR AGARRE PUNTA AHUSADA AGUJA MEDIO CIRCULO  LARGO  DE LA AGUJA  70  MM. CALIBRE   1  LONGITUD DE LA HEBRA 120 CM. USOS: CIRUGÍA GENERAL. GINECOLOGÍA Y  COLOPROCTOLOGÍA
</t>
  </si>
  <si>
    <t>SUTURA. POLIDIOXANONA SINTETICA ABSORBIBLE, ANTIBACTERIAL, AHUSADA  C/A REDONDA  CALIBRE 4/0 AGUJA 17 MM HEBRA 70 CM. 1/2 DE CIRCULO</t>
  </si>
  <si>
    <t xml:space="preserve">EMPAQUE INDIVIDUAL . ESTÉRIL. ELABORADO EN POLIDIOXANONA. SINTÉTICA ABSORBIBLE ANTIBACTERIAL. MONO FILAMENTO, VIOLETA. AGUJA CON TRES CANALES PARA MEJOR AGARRE PUNTA REDONDA  AGUJA1/2 CIRCULO  LARGO  DE LA AGUJA 17MM . CALIBRE  DE  LA HEBRA  4/0  LONGITUD DE LA HEBRA70 CM. 
</t>
  </si>
  <si>
    <t xml:space="preserve">CODIGO 
NUEVO </t>
  </si>
  <si>
    <t xml:space="preserve">SUTURA. POLIDIOXANONA SINTETICA ABSORBIBLE, ANTIBACTERIAL, CALIBRE 0 C/A 1/2 CIRCULO DE  26 A 27 MM AGUJA REFORZADA  DE LONG 70 - 75 CM  </t>
  </si>
  <si>
    <t xml:space="preserve">EMPAQUE INDIVIDUAL . ESTÉRIL. ELABORADO EN POLIDIOXANONA. SINTÉTICA ABSORBIBLE , ANTIBACTERIAL. MONO FILAMENTO VIOLETA . AGUJA CON TRES CANALES PARA MEJOR AGARRE PUNTA AHUSADA AGUJA MEDIO CIRCULO  LARGO  DE LA AGUJA  26 A 27 MM AGUJA REFORZADA.  CALIBRE  DE  LA HEBRA  N° 0  LONGITUD DE LA HEBRA 70-75  CM. USOS: CIRUGÍA GENERAL. GINECOLOGÍA Y  COLOPROCTOLOGÍA
</t>
  </si>
  <si>
    <t xml:space="preserve">SUTURA. POLIDIOXANONA SINTETICA ABSORBIBLE, ANTIBACTERIAL, CALIBRE 0 C/A 1/2 CIRCULO DE  36 -38 MM DE LONG 70 - 75 CM  </t>
  </si>
  <si>
    <t xml:space="preserve">EMPAQUE INDIVIDUAL . ESTÉRIL. ELABORADO EN POLIDIOXANONA. SINTÉTICA ABSORBIBLE , ANTIBACTERIAL. MONO FILAMENTO VIOLETA . AGUJA CON TRES CANALES PARA MEJOR AGARRE PUNTA AHUSADA AGUJA MEDIO CIRCULO  LARGO  DE LA AGUJA  36-38 MM. CALIBRE  DE  LA HEBRA  N° 0  LONGITUD DE LA HEBRA 70-75  CM. USOS: CIRUGÍA GENERAL. GINECOLOGÍA Y  COLOPROCTOLOGÍA
</t>
  </si>
  <si>
    <t>SUTURA. POLIDIOXANONA SINTETICA ABSORBIBLE, ANTIBACTERIAL.  C/A AHUSADA  CALIBRE 3/0 AGUJA 26 MM HEBRA 70  CM.1/2 DE CIRCULO</t>
  </si>
  <si>
    <t xml:space="preserve">EMPAQUE INDIVIDUAL . ESTÉRIL. ELABORADO EN POLIDIOXANONA. SINTÉTICA ABSORBIBLE, ANTIBACTERIAL. MONO FILAMENTO VIOLETA. AGUJA CON TRES CANALES PARA MEJOR AGARRE PUNTA CORTANTE  AGUJA 1/2 CIRCULO  LARGO  DE LA AGUJA  26MM. CALIBRE  DE  LA HEBRA  3/0  LONGITUD DE LA HEBRA 70 CM.
</t>
  </si>
  <si>
    <t>SUTURA. POLIDIOXANONA SINTETICA ABSORBIBLE, ANTIBACTERIAL.  C/A CORTANTE  CALIBRE 4/0 AGUJA 19 MM HEBRA 45 CM. 3/8 DE CIRCULO</t>
  </si>
  <si>
    <t xml:space="preserve">EMPAQUE INDIVIDUAL . ESTÉRIL. ELABORADO EN POLIDIOXANONA. SINTÉTICA ABSORBIBLE  ANTIBACTERIAL MONO FILAMENTO, INCOLORO. AGUJA CON TRES CANALES PARA MEJOR AGARRE PUNTA CORTANTE  AGUJA3/8 CIRCULO  LARGO  DE LA AGUJA 19MM .  CALIBRE  DE  LA HEBRA  4/0  LONGITUD DE LA HEBRA 45 CM.
</t>
  </si>
  <si>
    <t xml:space="preserve">SUTURA. POLIDIOXANONA SINTETICA ABSORBIBLE, ANTIBACTERIAL.  AHUSADA C/A  CALIBRE 1 AGUJA  DE 35 A 37 MM HEBRA 90 CM. </t>
  </si>
  <si>
    <t xml:space="preserve">EMPAQUE INDIVIDUAL ESTÉRIL SUTURA. POLIDIOXANONA SINTETICA ABSORBIBLE, ANTIBACTERIAL.  ELABORADO EN POLIDIOXANONA. SINTÉTICA ABSORBIBLE Y ANTIBACTERIAL.  MONO FILAMENTO VIOLETA. AGUJA CON TRES CANALES PARA MEJOR AGARRE AHUSADA C/A  CALIBRE 1 AGUJA  DE 35 A 37 MM HEBRA 90 CM. </t>
  </si>
  <si>
    <t>SUTURA. POLIDIOXANONA SINTETICA ABSORBIBLE, ANTIBACTERIAL. C/A AHUSADA CALIBRE 2/0 AGUJA 24 MM A 26 MM.  HEBRA 70 CM. 1/2 DE CIRCULO</t>
  </si>
  <si>
    <t xml:space="preserve">EMPAQUE INDIVIDUAL . ESTÉRIL. ELABORADO EN POLIDIOXANONA. SINTÉTICA ABSORBIBLE Y ANTIBACTERIAL.  MONO FILAMENTO VIOLETA. AGUJA CON TRES CANALES PARA MEJOR AGARRE PUNTA AHUSADA AGUJA MEDIO CIRCULO  LARGO  DE LA AGUJA  24 MM A 26 MM., LONGITUD DE LA HEBRA DE 70 A 75 CMS. HEBRA  N° 2/0 . AGUJA  AGUJA  TRES CANALES,  </t>
  </si>
  <si>
    <t>SUTURA. POLIESTER  VERDE  C/A  PUNTA TROCAR  CALIBRE 5 AGUJA 47 A 48 MM HEBRA 4 X 70 A 75CM</t>
  </si>
  <si>
    <t xml:space="preserve">EMPAQUE INDIVIDUAL. SOBRE ESTÉRIL POR CUATRO UNIDADES
ELABORADO EN POLIÉSTER VERDE. CON RECUBRIMIENTO PARA FACIL DESLIZAMIENTO POR EL TEJIDO. AGUJA  PUNTA TAPERCUT  CALIBRE  DE  LA HEBRA  N° 5. LONGITUD DE LA HEBRA ENTRE  70 A 75C.M. AGUJA  TRES CANALES,  FÁCIL MANEJO. USOS: ORTOPEDIA.
</t>
  </si>
  <si>
    <t>SUTURA. POLIESTER VERDE C/A DOBLE REDONDA CALIBRE 4/0 DE 15 A 17 MM HEBRA 90 A 91 CM</t>
  </si>
  <si>
    <t xml:space="preserve">SUTURA.NYLON NEGRO MONOFILAMENTO C/A CORTANTE LATERAL EN ESPATULA  10/0 . LARGO DE HEBRA 30 A 32CM.  AGUJA 6,5 A 6,6 MM </t>
  </si>
  <si>
    <t>SUTURA.NYLON NEGRO OFTALMICO MONOFILAMENTO. HEBRA 30 A 32 CM.  DOBLE AGUJA 6.4 A 6.5 MM. CALIBRE 9/0</t>
  </si>
  <si>
    <t>SUTURA POLIDIOXANONA  SINTETICA ABSORBIBLE, ANTIBACTERIAL. CALIBRE 0. DE  1/2  DE CIRCULO. DIAMETRO DE  36,0 A 37,0  HEBRA DE  70 A 95 CM.</t>
  </si>
  <si>
    <t xml:space="preserve">ADHESIVO TÓPICO PARA PIEL LIQUIDO DE 0,34 A 0,36 ML </t>
  </si>
  <si>
    <t xml:space="preserve">ADHESIVO TÓPICO PARA PIEL LIQUIDO DE 0,34 A 0,36 ML ESTERIL DE 2OCTIL CIANOACRILATO. </t>
  </si>
  <si>
    <t>SUTURA POLIDIOXANONA  SINTETICA ABSORBIBLE,  CON O SIN ANTIBACTERIAL. CON AGUJA  REDONDA. CALIBRE 1. DE 1/2 DE CIRCULO DE DIAMETRO DE  36 A  37 mm.   HEBRA DE  70 A 95 CM.</t>
  </si>
  <si>
    <t>EMPAQUE INDIVIDUAL, ESTERIL,  CON O SIN ANTIBACTERIAL ELABORADO EN POLIDIOXANONA SINTETICA ABSORBIBLE MONOFILAMENTO VIOLETA, CON AGUJA REDONDA. CALIBRE  1 DE 1/2 DE CIRCULO DIAMETRO DE 36 A 37 MM , HEBRA DE 70 A 95 CM. AGUJA  TRES CANALES</t>
  </si>
  <si>
    <t>SUTURA SINTETICA ABSORBIBLE C/A REDONDA CALIBRE 0 DE 25 A26 MM. ANTIBACTERIAL.</t>
  </si>
  <si>
    <t>SUTURA POLIDIOXANONA  SINTETICA ABSORBIBLE,  CON O SIN ANTIBACTERIAL. CON AGUJA  REDONDA. CALIBRE 6/0 DE 1/2 DE CIRCULO DE DIAMETRO DE  8 A 9.3 mm.   HEBRA DE  70 A 95 CM.</t>
  </si>
  <si>
    <t>EMPAQUE INDIVIDUAL, ESTERIL,  CON O SIN ANTIBACTERIAL ELABORADO EN POLIDIOXANONA SINTETICA ABSORBIBLE MONOFILAMENTO VIOLETA, CON AGUJA REDONDA. CALIBRE  6/0 DE 1/2 DE CIRCULO DIAMETRO DE 8 A 9.3 MM , HEBRA DE 70 A 95 CM. AGUJA  TRES CANALES</t>
  </si>
  <si>
    <t xml:space="preserve">ADHESIVO TÓPICO PARA PIEL LIQUIDO DE 0,5 ML </t>
  </si>
  <si>
    <t xml:space="preserve">ADHESIVO TÓPICO PARA PIEL LIQUIDO DE 0.5 ML ESTERIL DE 2OCTIL CIANOACRILATO. </t>
  </si>
  <si>
    <t>LOTE No. 122</t>
  </si>
  <si>
    <t>SUTURAS BÁSICAS SALAS DE CIRUGIA</t>
  </si>
  <si>
    <t>SEDA NEGRA  C/A CORTANTE  CALIBRE 2/0 AGUJA 25 A 26 MM</t>
  </si>
  <si>
    <t>EMPAQUE INDIVIDUAL ESTÉRIL  ELABORADO EN SEDA NATURAL. ORGÁNICA NO ABSORBIBLE  AGUJA PUNTA REDONDA AGUJA 1/2 DE CÍRCULO  LARGO DE LA AGUJA  ENTRE 24 MM. Y 26MM.  CALIBRE  DE  LA  HEBRA  NO..-  2/0  LONGITUD DE LA HEBRA ENTRE 70C.M. A 75C.M.  FÁCIL MANEJO. USOS: CIRUGÍA GENERAL. GINECOLOGÍA. UROLOGÍA. CIRUGÍA CARDIOVASCULAR. C.PEDIATRICA.</t>
  </si>
  <si>
    <t>SEDA NEGRA C/A CALIBRE 3/0 REDONDA DE 24 A 26 MM</t>
  </si>
  <si>
    <t>EMPAQUE INDIVIDUAL  ESTÉRIL  ELABORADO EN SEDA NATURAL. ORGÁNICA NO ABSORBIBLE  AGUJA PUNTA REDONDA  LARGO DE LA AGUJA  ENTRE 60- 62 MM.  CALIBRE  DE  LA  HEBRA  NO 3.0  LONGITUD DE LA HEBRA ENTRE 70C.M. A 75C.M.  FÁCIL MANEJO.  USOS: ANESTESIA.</t>
  </si>
  <si>
    <t>SUTURA  CATGUT CROMADO  2-0  C/A 1/2 CIRCULO 36-37 MM LON 70-90CM</t>
  </si>
  <si>
    <t>EMPAQUE INDIVIDUAL ESTÉRIL. SUTURA ORGÁNICA ABSORBIBLE  ELABORADO EN DERIVADO DE COLÁGENO DE OVINOS Y DE BOVINOS AGUJA MEDIO CÍRCULO  REDONDA. TAMAÑO DE LA AGUJA ENTRE 36-37 MM.  CALIBRE DE LA HEBRA N° 2/0.  LONGITUD DE LA HEBRA ENTRE  70CM. Y 75CM. USOS: CIRUGÍA GENERAL. UROLOGÍA.  GINECOLOGÍA Y COLOPROCTOLOGÍA</t>
  </si>
  <si>
    <t>SUTURA  CATGUT CROMADO  4-0 C/A 1/2 CIRCULO 15-17 mm LONG 70-75CM</t>
  </si>
  <si>
    <t>EMPAQUE INDIVIDUAL ESTÉRIL. SUTURA ORGÁNICA ABSORBIBLE ELABORADO EN DERIVADO DE COLÁGENO DE OVINOS Y DE BOVINOS  AGUJA MEDIO CÍRCULO  REDONDA. TAMAÑO DE LA AGUJA ENTRE 15 - 17 MM.  CALIBRE DE LA HEBRA N° 4/0.  LONGITUD DE LA HEBRA ENTRE  70CM. Y 75CM.USOS: CIRUGÍA GENERAL. UROLOGÍA.  GINECOLOGÍA Y COLOPROCTOLOGÍA</t>
  </si>
  <si>
    <t>SUTURA  CATGUT CROMADO  5-0 C/A 1/2 15-17 MM LON 7075 CM</t>
  </si>
  <si>
    <t>EMPAQUE INDIVIDUAL ESTÉRIL.  SUTURA ORGÁNICA ABSORBIBLE ELABORADO EN DERIVADO DE COLÁGENO DE OVINOS Y DE BOVINOS  AGUJA MEDIO CÍRCULO  REDONDA.  LARGO DE LA AGUJA  ENTRE 15-17MM  CALIBRE DE LA HEBRA N°  5/0.  LONGITUD DE LA HEBRA ENTRE  70CM. Y 75CM.  USOS: CIRUGÍA GENERAL. UROLOGÍA.  GINECOLOGÍA Y COLOPROCTOLOGÍA</t>
  </si>
  <si>
    <t>SUTURA  SEDA NEGRA  C/A REDONDA CALIBRE 0 (CERO) AGUJA 35 A 37MM</t>
  </si>
  <si>
    <t>EMPAQUE INDIVIDUAL.  ESTÉRIL.  ELABORADO EN SEDA NATURAL. ORGÁNICA NO ABSORBIBLE. §AGUJA PUNTA REDONDA . AGUJA 1/2 DE CÍRCULO. TAMAÑO  DE LA AGUJA  ENTRE 35-37 MM.  CALIBRE  DE  LA  HEBRA  N.o 0 (CERO ).  LONGITUD DE LA HEBRA ENTRE 70C.M. A 75C.M.  FÁCIL MANEJO. USOS: CIRUGÍA GENERAL. GINECOLOGÍA. UROLOGÍA. CIRUGÍA CARDIOVASCULAR. C.PEDIATRICA</t>
  </si>
  <si>
    <t>SUTURA  SEDA NEGRA  TRENZADA, QUIRÚRGICA, CALIBRE No 5/0 CA 3/8 DE CIRCULO CORTANTE DE 12MM D5 12. LON, LONGITUD DE HEBRA 45cm</t>
  </si>
  <si>
    <t>SUTURA  SEDA NEGRA C/A REDONDA CALIBRE 4/0 DE 15 A 17 MM</t>
  </si>
  <si>
    <t>EMPAQUE INDIVIDUAL  ESTÉRIL  ELABORADO EN SEDA NATURAL. ORGÁNICA NO ABSORBIBLE  AGUJA PUNTA REDONDA. AGUJA 3/8 DE CIRCULO  TAMAÑO DE LA AGUJA ENTRE 12-13 MM  CALIBRE  DE  LA  HEBRA  NO. 4. 0  LONGITUD DE LA HEBRA ENTRE 40-45 CMS  FÁCIL MANEJO.  USOS: CIRUGÍA GENERAL. GINECOLOGÍA. UROLOGÍA. CIRUGÍA CARDIOVASCULAR. CIRUGÍA PEDIÁTRICA. OFTALMOLOGÍA</t>
  </si>
  <si>
    <t>SUTURA  SEDA NEGRA TRENZADA C/A REDONDA CALIBRE 1 DE 35 A 37 MM</t>
  </si>
  <si>
    <t>EMPAQUE INDIVIDUAL, ESTÉRIL.  ELABORADO EN SEDA NATURAL. ORGÁNICA NO ABSORBIBLE.  AGUJA PUNTA REDONDA . AGUJA 1/2 DE CÍRCULO.  TAMAÑO DE LA AGUJA  ENTRE 25 MM. Y 26 MM.  CALIBRE  DE  LA  HEBRA  NO 1 - .  LONGITUD DE LA HEBRA ENTRE 70C.M. A 75C.M.  USOS: CIRUGÍA GENERAL. GINECOLOGÍA. UROLOGÍA. CIRUGÍA CARDIOVASCULAR. C.PEDIATRICA.</t>
  </si>
  <si>
    <t>SUTURA CATGUT CROMADO  0  C/A 1/2 CIRCULO  36-37 MM LON 70-90CM</t>
  </si>
  <si>
    <t>EMPAQUE INDIVIDUAL ESTÉRIL. SUTURA ORGÁNICA ABSORBIBLE  ELABORADO EN DERIVADO DE COLÁGENO DE OVINOS Y DE BOVINOS AGUJA MEDIO CÍRCULO  REDONDA. TAMAÑO DE LA AGUJA ENTRE 36-37 MM.  CALIBRE DE LA HEBRA 0.  LONGITUD DE LA HEBRA ENTRE  70CM. - 90 CM. USOS: CIRUGÍA GENERAL. UROLOGÍA.  GINECOLOGÍA Y COLOPROCTOLOGÍA</t>
  </si>
  <si>
    <t>SUTURA CATGUT CROMADO  0  C/A 1/2 CIRCULO 25-26 MM LON 70-75CM</t>
  </si>
  <si>
    <t>EMPAQUE INDIVIDUAL ESTÉRIL SUTURA ORGÁNICA ABSORBIBLE  ELABORADO EN DERIVADO DE COLÁGENO DE OVINOS Y DE BOVINOS  AGUJA MEDIO CÍRCULO  REDONDA. TAMAÑO DE LA AGUJA ENTRE 25-26 MM.  CALIBRE DE LA HEBRA N° 0.  LONGITUD DE LA HEBRA ENTRE  70CM. Y 75CM. USOS: CIRUGÍA GENERAL. UROLOGÍA.  GINECOLOGÍA Y COLOPROCTOLOGÍA</t>
  </si>
  <si>
    <t>SUTURA CATGUT CROMADO  1  C/A 1/2 CIRCULO 25-26 MM LON 70-75CM</t>
  </si>
  <si>
    <t>EMPAQUE INDIVIDUAL ESTÉRIL.  SUTURA ORGÁNICA ABSORBIBLE  ELABORADO EN DERIVADO DE COLÁGENO DE OVINOS Y DE BOVINOS  AGUJA MEDIO CÍRCULO  REDONDA. TAMAÑO DE LA AGUJA ENTRE 25-26 MM.  CALIBRE DE LA HEBRA N° 1.  LONGITUD DE LA HEBRA ENTRE  70CM. Y 75CM.  USOS: CIRUGÍA GENERAL. UROLOGÍA.  GINECOLOGÍA Y COLOPROCTOLOGÍA</t>
  </si>
  <si>
    <t>SUTURA CATGUT CROMADO  1  C/A 1/2 CIRCULO 36-37 MM LON 70-90CM</t>
  </si>
  <si>
    <t>EMPAQUE INDIVIDUAL ESTÉRIL. SUTURA ORGÁNICA ABSORBIBLE  ELABORADO EN DERIVADO DE COLÁGENO DE OVINOS Y DE BOVINOS AGUJA MEDIO CÍRCULO  REDONDA. TAMAÑO DE LA AGUJA ENTRE 36-37 MM.  CALIBRE DE LA HEBRA 1.  LONGITUD DE LA HEBRA ENTRE  70CM. - 90 CM.  USOS: CIRUGÍA GENERAL. UROLOGÍA.  GINECOLOGÍA Y COLOPROCTOLOGÍA</t>
  </si>
  <si>
    <t>SUTURA CATGUT CROMADO  2-0  C/A 1/2 CIRCULO 25-26 MM LON 70-75CM</t>
  </si>
  <si>
    <t>EMPAQUE INDIVIDUAL ESTÉRIL.  SUTURA ORGÁNICA ABSORBIBLE  ELABORADO EN DERIVADO DE COLÁGENO DE OVINOS Y DE BOVINOS  AGUJA MEDIO CÍRCULO  REDONDA. TAMAÑO DE LA AGUJA ENTRE 25-26 MM.  CALIBRE DE LA HEBRA N° 2/0.  LONGITUD DE LA HEBRA ENTRE  70CM. Y 75CM.  USOS: CIRUGÍA GENERAL. UROLOGÍA.  GINECOLOGÍA Y COLOPROCTOLOGÍA</t>
  </si>
  <si>
    <t>SUTURA CATGUT CROMADO 3-0 C/A 1/2 CIRCULO 25-26 mm LON 70-75CM</t>
  </si>
  <si>
    <t>EMPAQUE INDIVIDUAL ESTÉRIL. SUTURA ORGÁNICA ABSORBIBLE ELABORADO EN DERIVADO DE COLÁGENO DE OVINOS Y DE BOVINOS AGUJA MEDIO CÍRCULO  REDONDA.  TAMAÑO DE LA AGUJA ENTRE 25-26 MM.  CALIBRE DE LA HEBRA N°  3/0.  LONGITUD DE LA HEBRA ENTRE  70CM. Y 75CM.   USOS: CIRUGÍA GENERAL. UROLOGÍA.  GINECOLOGÍA Y COLOPROCTOLOGÍA</t>
  </si>
  <si>
    <t>SUTURA CINTA CERCLAJE UTERINO AGUJA REDONDA 40 45 MM LONG HEBRA 45 Y 55 CM</t>
  </si>
  <si>
    <t>EMPAQUE INDIVIDUAL DE  UN  SOLO  USO  CINTA DE POLIÉSTER DON DOBLE AGUJA  AGUJA REDONDA DE PUNTA ROMA.  LARGO DE LA AGUJA ENTRE 40 Y 45MM  LONGITUD DE LA HEBRA ENTRE 45 Y 55CM.</t>
  </si>
  <si>
    <t>SUTURA PARENQUIMA SET HEBRA 60-65 CM AGUJA 8.5 9.0 CM</t>
  </si>
  <si>
    <t>SUTURA SEDA NEGRA  C/A REDONDA CALIBRE 2/0 AGUJA 25 A 26 MM</t>
  </si>
  <si>
    <t>EMPAQUE INDIVIDUAL ESTÉRIL  ELABORADO EN SEDA NATURAL. ORGÁNICA NO ABSORBIBLE  AGUJA PUNTAREDONDA  AGUJA 1/2 DE CÍRCULO  TAMAÑO DE LA AGUJA  ENTRE 24 MM. Y 26 MM.  CALIBRE  DE  LA  HEBRA  NO 2.0 -  LONGITUD DE LA HEBRA ENTRE 70C.M. A 75C.M.  FÁCIL MANEJO. USOS: CIRUGÍA GENERAL. GINECOLOGÍA. UROLOGÍA. CIRUGÍA CARDIOVASCULAR. C.PEDIATRICA.</t>
  </si>
  <si>
    <t>SUTURA SEDA NEGRA  S/A  CALIBRE 3/0 DE 10 A 12 HEBRAS</t>
  </si>
  <si>
    <t>EMPAQUE INDIVIDUAL  ELABORADO EN SEDA NATURAL. ORGÁNICA NO ABSORBIBLE  ESTÉRIL  SIN AGUJA  CALIBRE DE LA HEBRA N° 4.0  LONGITUD DE LA HEBRA ENTRE 70CM. Y 75 CM.  PRESENTACIÓN ENTRE 10 Y 12 HEBRAS POR SOBRE.  FÁCIL MANEJO USOS: CIRUGÍA GENERAL. CIRUGÍA CARDIOVASCULAR. VASCULAR PERIFÉRICO. UROLOGÍA. GINECOLOGÍA Y COLOPROCTOLOGÍA</t>
  </si>
  <si>
    <t>SUTURA SEDA NEGRA  S/A CALIBRE 2/0 10 A 12 HEBRAS  DE 70 A 75 CM</t>
  </si>
  <si>
    <t>EMPAQUE INDIVIDUAL  ELABORADO EN SEDA NATURAL. ORGÁNICA NO ABSORBIBLE  ESTÉRIL  SIN AGUJA  CALIBRE DE LA HEBRA N° 3.0  LONGITUD DE LA HEBRA ENTRE 70CM. Y 75 CM.  PRESENTACIÓN ENTRE 10 Y 12 HEBRAS POR SOBRE.  FÁCIL MANEJO USOS: CIRUGÍA GENERAL. CIRUGÍA CARDIOVASCULAR. VASCULAR PERIFÉRICO. UROLOGÍA. GINECOLOGÍA Y COLOPROCTOLOGÍA</t>
  </si>
  <si>
    <t>SUTURA SEDA NEGRA  S/A CALIBRE 4/0 DE 10 A 12 HEBRAS</t>
  </si>
  <si>
    <t>EMPAQUE INDIVIDUAL  ELABORADO EN SEDA NATURAL. ORGÁNICA NO ABSORBIBLE  ESTÉRIL  SIN AGUJA  CALIBRE DE LA HEBRA N° 5.0  LONGITUD DE LA HEBRA ENTRE 70CM. Y 75 CM.  PRESENTACIÓN ENTRE 10 Y 12 HEBRAS POR SOBRE.  FÁCIL MANEJO  USOS: CIRUGÍA GENERAL. CIRUGÍA CARDIOVASCULAR. VASCULAR PERIFÉRICO. UROLOGÍA. GINECOLOGÍA Y COLOPROCTOLOGÍA</t>
  </si>
  <si>
    <t>SUTURA SEDA NEGRA S/A  CALIBRE 0 DE 10 A12 HEBRAS</t>
  </si>
  <si>
    <t>EMPAQUE INDIVIDUAL  ESTÉRIL  ELABORADO EN SEDA NATURAL. ORGÁNICA NO ABSORBIBLE CALIBRE  DE  LA  HEBRA  NO1 LONGITUD DE LA HEBRA ENTRE  10 X 70C.M. A 75C.M.  FÁCIL MANEJO.  USOS: CIRUGÍA GENERAL. GINECOLOGÍA. UROLOGÍA. CIRUGÍA CARDIOVASCULAR. C.PEDIATRICA</t>
  </si>
  <si>
    <t>SUTURA SEDA NEGRA TRENZADA C/A RECTA  CALIBRE 3/0 AGUJA DE 60 A 62 MM</t>
  </si>
  <si>
    <t>EMPAQUE INDIVIDUAL  ESTÉRIL  ELABORADO EN SEDA NATURAL. ORGÁNICA NO ABSORBIBLE  AGUJA PUNTA CORTANTE RECTA  AGUJA 1/2 DE CÍRCULO TAMAÑO  DE LA AGUJA  ENTRE 15-17 MM  CALIBRE  DE  LA  HEBRA  NO 3/0  LONGITUD DE LA HEBRA ENTRE 70C.M. A 75C.M.  FÁCIL MANEJO.  USOS: CIRUGÍA GENERAL. GINECOLOGÍA. UROLOGÍA. CIRUGÍA CARDIOVASCULAR. C.PEDIATRICA.</t>
  </si>
  <si>
    <t>SUTURA SEDA NEGRA TRENZADA S/A CALIBRE 0 SOBRE POR 10 HEBRAS DE 70 A 75 CM</t>
  </si>
  <si>
    <t>EMPAQUE INDIVIDUAL  ELABORADO EN SEDA NATURAL. ORGÁNICA NO ABSORBIBLE  ESTÉRIL  SIN AGUJA  CALIBRE DE LA HEBRA N° 0  LONGITUD DE LA HEBRA ENTRE 70CM. Y 75 CM.  PRESENTACIÓN ENTRE 10 Y 12 HEBRAS POR SOBRE.  FÁCIL MANEJO  USOS: CIRUGÍA GENERAL. CIRUGÍA CARDIOVASCULAR. VASCULAR PERIFÉRICO. UROLOGÍA. GINECOLOGÍA Y COLOPROCTOLOGÍA</t>
  </si>
  <si>
    <t>SUTURA SEDA NEGRA TRENZADA S/A CALIBRE 1 SOBRE POR 10 HEBRAS DE 70 A 75 CM</t>
  </si>
  <si>
    <t>EMPAQUE INDIVIDUAL  ELABORADO EN SEDA NATURAL. ORGÁNICA NO ABSORBIBLE  ESTÉRIL  SIN AGUJA  CALIBRE DE LA HEBRA N° 1  LONGITUD DE LA HEBRA ENTRE 70CM. Y 75 CM.  PRESENTACIÓN ENTRE 10 Y 12 HEBRAS POR SOBRE.  FÁCIL MANEJO  USOS: CIRUGÍA GENERAL. CIRUGÍA CARDIOVASCULAR. VASCULAR PERIFÉRICO. UROLOGÍA. GINECOLOGÍA Y COLOPROCTOLOGÍA</t>
  </si>
  <si>
    <t>EMPAQUE INDIVIDUAL DE  UN  SOLO  USO  CINTA DE POLIÉSTER CON DOBLE AGUJA  AGUJA REDONDA DE PUNTA ROMA.  LARGO DE LA AGUJA ENTRE 40 Y 45MM  LONGITUD DE LA HEBRA ENTRE 45 Y 55CM.</t>
  </si>
  <si>
    <t>LOTE No. 123</t>
  </si>
  <si>
    <t>HOJAS PARA BISTURÌ</t>
  </si>
  <si>
    <t>HOJA PARA BISTURI No 10</t>
  </si>
  <si>
    <t>HOJA DE BISTURÍ NO 10 EN ACERO AL CARBONO, FLEXIBLE, EXCELENTE CORTE DE ALTA RESISTENCIA, EMPAQUE INDIVIDUAL Y DE FÁCIL APERTURA, ESTÉRIL.</t>
  </si>
  <si>
    <t>HOJA PARA BISTURI No 11</t>
  </si>
  <si>
    <t>HOJA DE BISTURÍ NO 11 EN ACERO AL CARBONO, FLEXIBLE, EXCELENTE CORTE DE ALTA RESISTENCIA, EMPAQUE INDIVIDUAL Y DE FÁCIL APERTURA, ESTÉRIL.</t>
  </si>
  <si>
    <t>HOJA PARA BISTURI No 12</t>
  </si>
  <si>
    <t>HOJA DE BISTURÍ NO 12 EN ACERO AL CARBONO, FLEXIBLE, EXCELENTE CORTE DE ALTA RESISTENCIA, EMPAQUE INDIVIDUAL Y DE FÁCIL APERTURA, ESTÉRIL.</t>
  </si>
  <si>
    <t>HOJA PARA BISTURI No 15</t>
  </si>
  <si>
    <t>HOJA DE BISTURÍ NO 15 EN ACERO AL CARBONO, FLEXIBLE, EXCELENTE CORTE DE ALTA RESISTENCIA, EMPAQUE INDIVIDUAL Y DE FÁCIL APERTURA, ESTÉRIL.</t>
  </si>
  <si>
    <t>HOJA PARA BISTURI No 20</t>
  </si>
  <si>
    <t>HOJA DE BISTURÍ NO 20 EN ACERO AL CARBONO, FLEXIBLE, EXCELENTE CORTE DE ALTA RESISTENCIA, EMPAQUE INDIVIDUAL Y DE FÁCIL APERTURA, ESTÉRIL.</t>
  </si>
  <si>
    <t>HOJA PARA BISTURI No 22</t>
  </si>
  <si>
    <t>HOJA DE BISTURÍ NO 22 EN ACERO AL CARBONO, FLEXIBLE, EXCELENTE CORTE DE ALTA RESISTENCIA, EMPAQUE INDIVIDUAL Y DE FÁCIL APERTURA, ESTÉRIL.</t>
  </si>
  <si>
    <t>LOTE No. 124</t>
  </si>
  <si>
    <t xml:space="preserve">GUANTES DE EXAMEN Y ESTÉRILES PARA EL SERVICIO DE SALAS DE CIRUGIA </t>
  </si>
  <si>
    <t>42295451
42132203
42132200</t>
  </si>
  <si>
    <t>GUANTE ESTERIL PARA CIRUGIA   6 1/2</t>
  </si>
  <si>
    <t xml:space="preserve">GUANTE ESTERIL PARA CIRUGIA TALLA 6.5, ANATÓMICO CON REDUCCION DE FATIGA DE PULGAR, SUPERFICIE MICROTEXTURIZADA, EN CAUCHO DE LATEX NATURAL, ENTALCAMIENTO LEVE, HIPOALERGENICO, 100% LATEX NATURAL, FUERTES, FLEXIBLES Y CONFORTABLES. EMPAQUE INDIVIDUAL DE FACIL APERTURA. </t>
  </si>
  <si>
    <t xml:space="preserve">GUANTE ESTERIL PARA CIRUGIA  6 </t>
  </si>
  <si>
    <t xml:space="preserve">GUANTE ESTERIL PARA CIRUGIA TALLA 6 ANATÓMICO CON REDUCCION DE FATIGA DE PULGAR, SUPERFICIE MICROTEXTURIZADA, EN CAUCHO DE LATEX NATURAL, ENTALCAMIENTO LEVE, HIPOALERGENICO, 100% LATEX NATURAL, FUERTES, FLEXIBLES Y CONFORTABLES. EMPAQUE INDIVIDUAL DE FACIL APERTURA. </t>
  </si>
  <si>
    <t>GUANTE ESTERIL PARA CIRUGIA 7</t>
  </si>
  <si>
    <t xml:space="preserve">GUANTE ESTERIL PARA CIRUGIA TALLA 7,0, ANATÓMICO CON REDUCCION DE FATIGA DE PULGAR, SUPERFICIE MICROTEXTURIZADA, EN CAUCHO DE LATEX NATURAL, ENTALCAMIENTO LEVE, HIPOALERGENICO, 100% LATEX NATURAL, FUERTES, FLEXIBLES Y CONFORTABLES. EMPAQUE INDIVIDUAL DE FACIL APERTURA. </t>
  </si>
  <si>
    <t>GUANTE ESTERIL PARA CIRUGIA 7 1/2</t>
  </si>
  <si>
    <t xml:space="preserve">GUANTE ESTERIL PARA CIRUGIA TALLA 7,5, ANATÓMICO CON REDUCCION DE FATIGA DE PULGAR, SUPERFICIE MICROTEXTURIZADA, EN CAUCHO DE LATEX NATURAL, ENTALCAMIENTO LEVE, HIPOALERGENICO, 100% LATEX NATURAL, FUERTES, FLEXIBLES Y CONFORTABLES. EMPAQUE INDIVIDUAL DE FACIL APERTURA. </t>
  </si>
  <si>
    <t>GUANTE ESTERIL PARA CIRUGIA 8</t>
  </si>
  <si>
    <t xml:space="preserve">GUANTE ESTERIL PARA CIRUGIA TALLA 8.0, ANATÓMICO CON REDUCCION DE FATIGA DE PULGAR, SUPERFICIE MICROTEXTURIZADA, EN CAUCHO DE LATEX NATURAL, ENTALCAMIENTO LEVE, HIPOALERGENICO, 100% LATEX NATURAL, FUERTES, FLEXIBLES Y CONFORTABLES. EMPAQUE INDIVIDUAL DE FACIL APERTURA. </t>
  </si>
  <si>
    <t>GUANTE ESTERIL PARA CIRUGIA 8 1/2</t>
  </si>
  <si>
    <t xml:space="preserve">GUANTE ESTERIL PARA CIRUGIA TALLA 8.0 1/2, ANATÓMICO CON REDUCCION DE FATIGA DE PULGAR, SUPERFICIE MICROTEXTURIZADA, EN CAUCHO DE LATEX NATURAL, ENTALCAMIENTO LEVE, HIPOALERGENICO, 100% LATEX NATURAL, FUERTES, FLEXIBLES Y CONFORTABLES. EMPAQUE INDIVIDUAL DE FACIL APERTURA. </t>
  </si>
  <si>
    <t>GUANTE PARA EXAMEN L</t>
  </si>
  <si>
    <t>GUANTES  DE LATEX TALLA L DESECHABLES, HIPOALERGENICOS, NO ESTERILES, ALTA RESISTENCIA A LA ELONGACION, CON ENTALCAMIENTO LEVE INTERNO, AMBIDIESTROS, LATEX BLANCO, PUÑO CON REBORDE, LARGO MINIMO 230 MM,  AQL DE 1.5 EN CALIDAD DEL GUANTE.</t>
  </si>
  <si>
    <t>GUANTE PARA EXAMEN TALLA M</t>
  </si>
  <si>
    <t>GUANTES  DE LATEX TALLA M DESECHABLES, HIPOALERGENICOS, NO ESTERILES, ALTA RESISTENCIA A LA ELONGACION, CON ENTALCAMIENTO LEVE INTERNO, AMBIDIESTROS, LATEX BLANCO, PUÑO CON REBORDE, LARGO MINIMO 230M, AQL DE 1.5 EN CALIDAD DEL GUANTE.</t>
  </si>
  <si>
    <t>GUANTE PARA EXAMEN TALLA S</t>
  </si>
  <si>
    <t>GUANTES  DE LATEX  TALLA S DESECHABLES, HIPOALERGENICOS, NO ESTERILES, ALTA RESISTENCIA A LA ELONGACION, CON ENTALCAMIENTO LEVE INTERNO, AMBIDIESTROS, LATEX BLANCO, PUÑO CON REBORDE, LARGO MINIMO 230MM, AQL DE 1.5 EN CALIDAD DEL GUANTE.</t>
  </si>
  <si>
    <t>LOTE No. 125</t>
  </si>
  <si>
    <t xml:space="preserve">BOLSA RECOLECTORA DE DESECHOS </t>
  </si>
  <si>
    <t>BOLSA RECOLECTORA DE DESECHOS DE SUCCION  CON  VALVULA.  DE 2000 A 3000 CC</t>
  </si>
  <si>
    <t>BOLSA RECOLECTORA DE DESECHOS DE SUCCION CON VALVULA.                 DE 1000 A 1900CC</t>
  </si>
  <si>
    <t>LOTE No. 126</t>
  </si>
  <si>
    <t xml:space="preserve">CÁNULAS DE SUCCIÓN, CUACHO DE SUCCIÓN Y JERINGAS ASEPTO </t>
  </si>
  <si>
    <t>CANULA DE SUCCION YANKAWER</t>
  </si>
  <si>
    <t xml:space="preserve">ELABORADO EN PVC GRADO MÉDICO,  ESTÉRIL,  EMPAQUE INDIVIDUAL.  DIAMETRO DE 6 A 7.0 mm, • LARGO 24 A 26CM
</t>
  </si>
  <si>
    <t>CAUCHO DE SUCCION</t>
  </si>
  <si>
    <t xml:space="preserve">ELABORADO  EN PVC GRADO MÉDICO SILICONIZADO. ESTÉRIL.  EMPAQUE INDIVIDUAL,  DIÁMETRO 6 A 7  MM,  LARGO: 3 A 3.5 METROS,  PARA UN SOLO USO,  CON PUNTAS DE CONEXIÓN Y EMPAQUE ESTERIL
</t>
  </si>
  <si>
    <t>JERINGA ASEPTO  DESECHABLE DE DOS PIEZAS</t>
  </si>
  <si>
    <t xml:space="preserve">EMPAQUE ESTÉRIL, EMPAQUE INDIVIDUAL, • CAPACIDAD DE 40 Y 60 CC, • ELABORADA EN MATERIAL PLÁSTICO , • LIBRE DE LÁTEX, • PERA DE CAUCHO
</t>
  </si>
  <si>
    <t>LOTE No. 127</t>
  </si>
  <si>
    <t>LINEA DE MUESTREO DE CAPNOGRAFIA</t>
  </si>
  <si>
    <t xml:space="preserve">LINEA DE MUESTREO DE CAPNOGRAFIA </t>
  </si>
  <si>
    <t>LOTE No. 128</t>
  </si>
  <si>
    <t xml:space="preserve">SENSOR PARA MEDICION DE GASTO CARDIACO NO INVASIVO. </t>
  </si>
  <si>
    <t>SENSOR PARA MEDICION DE GASTO CARDIACO NO INVASIVO.</t>
  </si>
  <si>
    <t>PROTESIS Y AMPUTADOS</t>
  </si>
  <si>
    <t>LOTE No. 129</t>
  </si>
  <si>
    <t>SIERRAS DE GIGLY</t>
  </si>
  <si>
    <t>• ELABORADO CON 6 HILOS DE ALAMBRE
• LARGO DE 50 A 60 CM.
• ELABORADO  EN ACERO INOXIDABLE
• RESISTENTE
• BUEN CORTE
• CON OJALES EN LOS EXTREMOS PARA SU FÁCIL MANEJO Y MONTAR LOS MANILARES. 
• MALEABLE
• UN SOLO USO</t>
  </si>
  <si>
    <t>LOTE No. 130</t>
  </si>
  <si>
    <t>RESUCITADOR</t>
  </si>
  <si>
    <t>RESUCITADOR EN PVC ADULTO DESCARTABLE</t>
  </si>
  <si>
    <t>RESUCITADOR MANUAL PARA PACIENTES ADULTOS CON PESO SUPERIOR A 30 ~ 40 KG., DESECHABLE LIBRE DE LÁTEX. COMPUESTO POR: MÁSCARA Nº 5 EN  CLORURO DE POLIVINILO (PVC) CON CONECTOR DE 22MM DE DIÁMETRO;  VALVULA PEEP EN POLICARBONATO CON RESISTENCIA DE 0~20 CM DE H2O;  BALON EN PVC DE 1600 A 2000 ML DE CAPACIDAD; BOLSA RESERVORIO EN CLORURO DE POLIVINILO (PVC) DE 1800 A 2000 ML Y EXTENSION PARA OXIGENO.</t>
  </si>
  <si>
    <t>RESUCITADOR EN PVC PEDIATRICO DESCARTABLE</t>
  </si>
  <si>
    <t>RESUCITADOR MANUAL PARA PACIENTES PEDIATRICOS CON PESO 10 ~ 40 KG., DESECHABLE, LIBRE DE LÁTEX. COMPUESTO POR: MÁSCARA Nº 3 EN CLORURO DE POLIVINILO (PVC) CONECTOR DE 22MM DE DIÁMETRO;  VALVULA PEEP EN POLICARBONATO (PC), CON RESISTENCIA DE 0~20 CM DE H2O; BALON EN CLORURO DE POLIVINILO (PVC) DE 600 A 800 ML, BOLSA RESERVORIO EN CLORURO DE POLIVINILO (PVC) DE 1600 A 1800 ML Y EXTENSION DE OXIGENO.</t>
  </si>
  <si>
    <t>RESUCITADOR EN PVC ADULTO NEONATAL DESCARTABLE</t>
  </si>
  <si>
    <t>RESUCITADOR MANUAL PARA PACIENTES NEONATALES CON PESO INFERIOR O IGUAL A 10 KG., DESECHABLE, LIBRE DE LÁTEX. COMPUESTO POR: MÁSCARA Nº 1 EN CLORURO DE POLIVINILO (PVC) CONECTOR DE 15MM DE DIÁMETRO; VALVULA PEEP EN POLICARBONATO (PC), CON RESISTENCIA DE 0~20 CM DE H2O; BALÓN EN CLORURO DE POLIVINILO (PVC) DE 250 A 300 ML, BOLSA RESERVORIO EN CLORURO DE POLIVINILO (PVC) DE 600 A 1000 ML. Y EXTENSION DE OXIGENO.</t>
  </si>
  <si>
    <t>LOTE No. 131</t>
  </si>
  <si>
    <t>INTERCAMBIADORES DE TUBO  ANESTESIA, MASCARA Y CRICOTIROTOMIA</t>
  </si>
  <si>
    <t xml:space="preserve">MASCARA PARA ENDOSCOPIA E INTUBACION </t>
  </si>
  <si>
    <t>MASCARA QUE PERMITE UNA INTUBACION, VENTILACION SIMULTANEA CON PROCEDIMIENTO ENDOSCOPICO, PVC LIBRE DE LATEX. EMPAQUE INDIVIDUAL, TRANSPARENTE,. CON MEMBRANA QUE GARANTIZA UN SELLADO, CON ADPTADOR CORRUGADO PARA OXIGENACION DEL PACIENTE. TAMAÑOS: 1, 3 Y 5.</t>
  </si>
  <si>
    <t>KIT CATETER CRICOTIROTOMIA CON BALON ADULTO</t>
  </si>
  <si>
    <t>SET CON CÁNULA PREMONTADA. CÁNULA EN PLASTICO DE 4 MM ID. CON BALON. CANULA CON EFECTO MEMORIA, TAPON DE SEGURIDAD QUE EVITE QUE LA AGUJA SE INSERTE DEMASIADO PROFUNDO. PARA REDUCIR EL RIESGO DE PERFORACION. CLIP DE SEGURIDAD FIRMEMENTE FIJADO EN EL CONECTOR. AGUJA METALICA CON PUNTA CUBIERTA POR LA CÁNULA DE PLÁSTICO, AGUJA CON CORTE DE 2MM QUE SE DILATA HASTA 4 MM. ESTERIL</t>
  </si>
  <si>
    <t>KIT CATETER CRICOTIROTOMIA SIN BALON PEDIATRICO</t>
  </si>
  <si>
    <t>SET CON CÁNULA PREMONTADA. CÁNULA EN PLASTICO DE 2 MM ID. SIN BALON, TAPON DE SEGURIDAD QUE EVITE QUE LA AGUJA SE INSERTE DEMASIADO PROFUNDO. PARA REDUCIR EL RIESGO DE PERFORACION.  AGUJA METALICA  CON CORTE DE 2MM . ESTERIL</t>
  </si>
  <si>
    <t>KIT CATETER CRICOTIROTOMIA SIN BALON ADULTO</t>
  </si>
  <si>
    <t>SET CON CÁNULA PREMONTADA. CÁNULA EN PLASTICO DE 4 MM ID. TAPON DE SEGURIDAD QUE EVITE QUE LA AGUJA SE INSERTE DEMASIADO PROFUNDO. PARA REDUCIR EL RIESGO DE PERFORACION.  AGUJA METALICA  CON CORTE DE 2MM .QUE SE DILATA HASTA 4 MM. ESTERIL</t>
  </si>
  <si>
    <t xml:space="preserve">BUSCAR 
CÓDIGO </t>
  </si>
  <si>
    <t xml:space="preserve">INTERCAMBIADOR DE TUBO PEDIATRICO </t>
  </si>
  <si>
    <t>INTERCAMBIADOR DE TUBO PEDIATRICO . CON LUMEN DE 1 A  2 CONECTORES, UN CONECTOR UNIVERSAL DE 15 ML CON RASCA PARA LA OXIGENACION  ESTERIL , PUNTA DISTAL ATRAUMATICA EN ANGULO  CON ORIFICIOS  PARA LA OXIGENACION .</t>
  </si>
  <si>
    <t>42272200
42271900</t>
  </si>
  <si>
    <t>INTERCAMBIADOR DE TUBO ADULTO</t>
  </si>
  <si>
    <t xml:space="preserve">INTERCAMBIADOR DE TUBO ADULTO. CON LUMEN Y 2 CONECTORES, UN CONECTOR UNIVERSAL DE 15 ML CON RASCA PARA LA OXIGENACION  ESTERIL , PUNTA DISTAL ATRAUMATICA EN ANGULO  CON ORIFICIOS  PARA LA OXIGENACION . 70 CM DE LONGITUD. 14FR. </t>
  </si>
  <si>
    <t>LOTE No. 132</t>
  </si>
  <si>
    <t>BLOQUEADORES PULMONARES</t>
  </si>
  <si>
    <t>BLOQUEADORES PULMONARES 
PEDIATRICO</t>
  </si>
  <si>
    <t>BLOQUEADORES PULMONARES PEDIATRICO</t>
  </si>
  <si>
    <t>BLOQUEADORES PULMONARES ADULTO</t>
  </si>
  <si>
    <t>LOTE No. 133</t>
  </si>
  <si>
    <t>CATETER INTRAOSEO</t>
  </si>
  <si>
    <t>CATETER  INTRAOSEO ADULTO</t>
  </si>
  <si>
    <t>DISPOSITIVOS INTRAOSEOS ADULTO. AGUJA: BRASS NIQUELADO, CANULA,  ACERO INOXIDABLE, TROCAR ENCABEZADO, BRASS NIQUELADO. PISTON: ACERO INOXIDABLE. TORNILLO EN ACERO INOXIDABLE,  PASADOR EN ACERO INOXIABLE. ARANDELA EN ACERO INOXIDABLE. CUERPO DEL PLASTICO EN POLICARBONATO</t>
  </si>
  <si>
    <t>DISPOSITIVOS INTRAOSEOS PEDIATRICOS</t>
  </si>
  <si>
    <t>DISPOSITIVOS INTRAOSEOS PEDIATRICOS. AGUJA: BRASS NIQUELADO, CANULA,  ACERO INOXIDABLE, TROCAR ENCABEZADO, BRASS NIQUELADO. PISTON: ACERO INOXIDABLE. TORNILLO EN ACERO INOXIDABLE,  PASADOR EN ACERO INOXIABLE. ARANDELA EN ACERO INOXIDABLE. CUERPO DEL PLASTICO EN POLICARBONATO</t>
  </si>
  <si>
    <t>LOTE No. 134</t>
  </si>
  <si>
    <t>CATETER UMBILICAL</t>
  </si>
  <si>
    <t>CATETER ARTERIA UMBILICAL #  3.5</t>
  </si>
  <si>
    <t>CATETER ARTERIA UMBILICAL #  5.0</t>
  </si>
  <si>
    <t>LOTE No. 135</t>
  </si>
  <si>
    <t>INSUMOS GASTRO BALONES DE DILATACION ESOFÁGICAS, CLIP CONTROL HEMOSTASIA Y KIT LIGADURA DE VARICES</t>
  </si>
  <si>
    <t>KIT DE LIGADURA DE VARICES ESOFAGICAS</t>
  </si>
  <si>
    <t xml:space="preserve">ESTE DISPOSITIVO SE SUMINISTRA ESTÉRIL Y ES DESECHABLE, PARA ÚNICO USO. EL KIT POSEE   TAMBOR DE  LIGADURAS  ELASTICAS MULTIPLES
EL DIÁMETRO DE AFUERA DEL ENDOSCOPIO  ES DE  9.5 MM A 13MM. TAMBOR CON 6 LIGADURAS 
</t>
  </si>
  <si>
    <t>CLIPS PARA CONTROL HEMOSTATICO DE SANGRADO DIGESTIVO POR VIA ENDOSCOPICA PREMONTADO</t>
  </si>
  <si>
    <t xml:space="preserve">CLIPS PARA CONTROL HEMOSTATICO DE SANGRADO DIGESTIVO POR VIA ENDOSCOPICA PREMONTADO. APERTURA DESDE 16MM. ROTABLE. </t>
  </si>
  <si>
    <t>42203416-
42295803</t>
  </si>
  <si>
    <t xml:space="preserve">PINZA DE RADIOFRECUENCIA </t>
  </si>
  <si>
    <t xml:space="preserve">PINZA   DE RADIOFRECUENCIA PARA ABLACION DE TEJIDOS CARDIACOS   CON APOYO TECNOLOGICO PARA EL USO DEL INSUMO Y/O DISPOSITIVO  EN CASO DE REQUERIRLO </t>
  </si>
  <si>
    <t xml:space="preserve">SONDA CRIOABLACION </t>
  </si>
  <si>
    <t xml:space="preserve">ESTERIL, EMPAQUE INDIVIDUAL PARA CREAR LESIONES EN TRATAMIENTO DE FIBRILACION AURICULAR POR CRIOTERMIA. MANEJO DE TEMPERATURAS DE 50 oC a 70 oC.  QUE GENERE RESPUESTA INFLAMATORIA ( CRIONECROSIS)  BLOQUEANDO LA VIA DE CONDUCCION ELECTRICA )  CON APOYO TECNOLOGICO PARA EL USO DEL INSUMO Y/O DISPOSITIVO  EN CASO DE REQUERIRLO </t>
  </si>
  <si>
    <t xml:space="preserve">SISTEMA DE ACLUSION </t>
  </si>
  <si>
    <t xml:space="preserve">SISTEMA DE ACLUSION DE AURICULILLA  IZQUIERDA PARA TRATAMIENTO DE FIBRILACION AURICULAR CON APOYO TECNOLOGICO PARA EL USO DEL INSUMO Y/O DISPOSITIVO  EN CASO DE REQUERIRLO. TAMAÑOS CLIP DISPONIBLES DE :  DE 35 A 50 MM. COMPUESTO DE PINZA Y CLIP. </t>
  </si>
  <si>
    <t>BALON DE DILATACION ESOFAGICA CON MULTIPLES DIAMETROS DE INFLADO GUIA DE 8MM. 9MM, Y 10MM.  10,11 Y 12MM Y 12,13,5Y 15MM.</t>
  </si>
  <si>
    <t xml:space="preserve">BALON DE DILATACION ESOFAGICA CON MULTIPLES DIAMETROS DE INFLADO GUIA DE 8MM. 9MM, Y 10MM.  10,11 Y 12MM Y 12,13,5Y 15MM. USO EN DILATACION ENDOSCOPICA DE RESTRICCIONES DEL ESOFAGO. LONGITUD DEL BALON DE 5,5 CM CON GUIA PRESION ATM 2-4-6 PRESION PSI 30-60-90. CON MARCADORES RADIOPACOS EMPAQUE INDIVIDUAL ESTERIL. Y JERINGA INSUFLADORA CORRESPONDIENTE </t>
  </si>
  <si>
    <t xml:space="preserve">BALONES DE ACALASIA </t>
  </si>
  <si>
    <t xml:space="preserve">HEMOSPRAY  </t>
  </si>
  <si>
    <t xml:space="preserve">POLVO HEMOSTATICO MINERAL PARA HEMOSTASIA ENDOSCOPICA NO VARICEAL,  DEL TRACTO DIGESTIVO ALTO Y BAJO,  LONGITUD DEL CATETER DE 220 CM DE 7 Y 10 FR </t>
  </si>
  <si>
    <t>LOTE No. 136</t>
  </si>
  <si>
    <t>STENT BILIARES Y PANCREATICO</t>
  </si>
  <si>
    <t>STENT AUTOESPANDIBLE  NO RECUBIERTO DUODENAL</t>
  </si>
  <si>
    <t>LONGITUD DEL STENT (6 A 12 CM.) SE USA PARA DILATAR OBSTRUCION PRODUCIDA POR CANCER DE DUODENO</t>
  </si>
  <si>
    <t>STENT AUTOESPANDIBLE  RECUBIERTO ESOFAGICO</t>
  </si>
  <si>
    <t>LONGITUD DEL STENT (10- 15  CM.) SE USA PARA DILATAR OBSTRUCION PRODUCIDA POR CANCER DE ESOFAGO</t>
  </si>
  <si>
    <t>STENT AUTOESPANDIBLE  RECUBIERTO BILIAR Y/O DESCUBIERTO</t>
  </si>
  <si>
    <t>STENT AUTOESPANDIBLE  RECUBIERTO BILIAR Y/O DESCUBIERTO LONGITUD DEL STENT (10  FR X 6 A 10  CM) SE USA PARA DILATAR OBSTRUCION PRODUCIDA POR CANCER DE EN VIA BILIAR. AUTOESPANDIBLE  RECUBIERTO BILIAR Y/O DESCUBIERTO</t>
  </si>
  <si>
    <t>STENT BILIAR  9-10 FR X 10 CM.</t>
  </si>
  <si>
    <t>STENT BILIAR CON GUÍA E INTRODUCTOR DE STENT BILIAR CON GUÍA E INTRODUCTOR DE STENT: DE 7 A 10 FR X 10 CM. UTILIZADO PARA DRENAR DUCTOS OBSTRUIDOS BILIARES, CADA STENT SE RECOMIENDA QUE SE UTILICE CON INTRODUCTOR COMPATIBLE CON CANAL DE TRABAJO  DE 2.8MM.- 4,2 MM , ESTE CONTIENE : LA GUÍA. CATÉTER EMPUJADOR. CATÉTER GUÍA. LA FUNDA O MANGA PUEDE POSICIONARSE PARA COLAPSAR EL FLAP DUODENAL SOBRE EL STENT Y AYUDA A LA INTRODUCCIÓN DENTRO DEL CANAL ACCESORIO DEL ENDOSCOPIO. ESTE DISPOSITIVO SE SUMINISTRA ESTÉRIL Y ES DESECHABLE, PARA ÚNICO USO.</t>
  </si>
  <si>
    <t>STENT BILIAR  10 FR X 7 CM.</t>
  </si>
  <si>
    <t>STENT BILIAR CON GUÍA E INTRODUCTOR DE STENT: UTILIZADO PARA DRENAR DUCTOS OBSTRUIDOS BILIARES, CADA STENT SE RECOMIENDA QUE SE UTILICE CON INTRODUCTOR COMPATIBLE CON CANAL DE TRABAJO  DE 2.8MM  A 4,2MM, ESTE CONTIENE: LA GUIA  CATETER EMPUJADOR  CATÉTER GUÍA LA FUNDA O MANGA PUEDE POSICIONARSE PARA COLAPSAR EL FLAP DUODENAL SOBRE EL STENT Y AYUDA A LA INTRODUCCIÓN DENTRO DEL CANAL ACCESORIO DEL ENDOSCOPIO</t>
  </si>
  <si>
    <t>STENT BILIAR 10 FR X 12CM.</t>
  </si>
  <si>
    <t xml:space="preserve">STENT BILIAR CON GUÍA E INTRODUCTOR DE STENT: UTILIZADO PARA DRENAR DUCTOS OBSTRUIDOS BILIARES, CADA STENT SE RECOMIENDA QUE SE UTILICE CON INTRODUCTOR COMPATIBLE CON CANAL DE TRABAJO 2.8MM A 4,2MM, ESTE CONTIENE: LA GUÍA CATÉTER EMPUJADOR CATÉTER GUÍA LA FUNDA O MANGA PUEDE POSICIONARSE PARA COLAPSAR EL FLAP DUODENAL SOBRE EL STENT Y AYUDA A LA INTRODUCCIÓN DENTRO DEL CANAL ACCESORIO DEL ENDOSCOPIO 
ESTE DISPOSITIVO SE SUMINISTRA ESTÉRIL Y ES DESECHABLE, PARA ÚNICO USO. 
</t>
  </si>
  <si>
    <t xml:space="preserve">STENT PANCREATICO 5FRX 3A 7 CM </t>
  </si>
  <si>
    <t>STENT PANCREATICOS RECTOS CON EMPUJADOR DE DIAMETRO DEL STENT DESDE 5FR A 7FR Y TAMAÑOS DESDE 3 A 7 CM DE LONGITUD, COMPATIBLE CON GUIA DE 0.35</t>
  </si>
  <si>
    <t>LOTE No. 137</t>
  </si>
  <si>
    <t>FILTRO DE VENA CAVA TEMPORAL</t>
  </si>
  <si>
    <t xml:space="preserve">FILTRO DE VENA CAVA TEMPORAL CON SISTEMA DE RETIRO </t>
  </si>
  <si>
    <t xml:space="preserve">FILTRO DE VENA CAVA  CON DOBLE CAPA DE FIJACION.  GANCHO RECUPERADOR , COBERTURA DE CAVAL HASTA DE 30MM,  CONSTA DE INTRODUCTOR DE 6FR, LONGITUD DE 260CM. CON SISTEMA DE RETIRO </t>
  </si>
  <si>
    <t>LOTE No. 138</t>
  </si>
  <si>
    <t xml:space="preserve">INSUMOS CLINICA DEL DOLOR </t>
  </si>
  <si>
    <t xml:space="preserve">PLACAS COMPATIBLES CON TECNOLOGIA EN APOYO TECNOLOGICO PARA 
AGUJAS  DE RADIOFRECUENCIA </t>
  </si>
  <si>
    <t>ELECTRODO NEUTRO UNIVERSAL COMPATIBLE CON GENERADOR G4 EN APOYO TECNOLOGICO PARA CANULAS Y ELECTRODOS DE RADIOFRECUENCIA. CAJA X 5 UNIDADES</t>
  </si>
  <si>
    <t>AGUJAS DE RADIOFRECUENCIA 15 CM  A 20 CM   PUNTA ACTIVA DE 5MM A 10 MM  CURVA</t>
  </si>
  <si>
    <t xml:space="preserve">AGUJAS DE RADIOFRECUENCIA DE 10 CM PUNTA ACTIVA RECTA 5MM A 10 MM </t>
  </si>
  <si>
    <t>AGUJAS DE RADIOFRECUENCIA PUNTA ACTIVA RECTA 5MM A 10 MM LONGITUD DE 10 A 20 CM Y GROSOR DE 18 A 22G CAJA X 10 UNIDADES</t>
  </si>
  <si>
    <t xml:space="preserve">AGUJAS DE RADIOFRECUENCIA DE 10 CM PUNTA ACTIVA CURVA 5MM A 10 MM </t>
  </si>
  <si>
    <t>AGUJAS DE RADIOFRECUENCIA PUNTA ACTIVA CURVA  5MM A 10 MM LONGITUD DE 5  A 20 CM Y GROSOR DE 18 A 22G. CAJA X 10 UNIDADES</t>
  </si>
  <si>
    <t>LOTE No. 139</t>
  </si>
  <si>
    <t xml:space="preserve">BALONES INTRAGÁSTRICOS </t>
  </si>
  <si>
    <t xml:space="preserve">BALON INTRAGASTRICO  CON KIT DE RETIRO </t>
  </si>
  <si>
    <t>BALON INTRAGASTRICO  CON KIT DE RETIRO UTILIZADO PARA PACIENTES CON SOBREPESO</t>
  </si>
  <si>
    <t>KIT DE RETIRO COMPATIBLE CON BALON INTRAGASTRICO  UTILIZADO PARA PACIENTES CON SOBREPESO</t>
  </si>
  <si>
    <t>LOTE No. 140</t>
  </si>
  <si>
    <t>SENSOR PROFUNDIDAD ANESTESICA</t>
  </si>
  <si>
    <t xml:space="preserve">SENSOR PROFUNDIDAD ANESTESICA </t>
  </si>
  <si>
    <t xml:space="preserve">SENSOR DE PROFUNDIDAD ANESTESICA CON MINIMO 04 CANALES ACTIVOS, ELECTRDODO DE CONEXIÓN A TIERRA, ELECTRODO DE REFERENCIA, DURACION MINIMO 24 HORAS, LIBRE DE LATEX, QUE PERMITA LA CONEXIÓN SIMULTANEA PARA MEDICION DE OTROS PARAMETROS. PANTALLA TIPO OLCD TFT DE MATRIZ ACTIVA CON RETROILUMINACIÓN, PANTALLA QUE SEA TACTIL Y MULTI TOUCH 
BATERIA CON AUTONIMIA DE 4 HORAS, PUERTA DE ENLACE DE CONECTIVIDAD INCORPORADA OTROS DISPOSITIVOS AUTÓNOMOS, COMO BOMBAS INTRAVENOSAS, VENTILADORES, CAMAS Y OTROS MONITORES DE PACIENTES.CON SISTEMA DE ANCLAJE COMPATIBLE CON MAQUINAS DE ANESTESIA DE LA INSTITUCION Y CON EXPANSIÓN DE MEDICIONES DE TERCEROS A FIN DE PERMITIR AGREGAR MEDICIONES A LA PLATAFORMA. CON EQUIPOS EN APOYO TECNOLOGICO QUE CUBRAN TODAS LAS NECESIDADES ASISTENCIALES DE LA INSTITUCION. 
</t>
  </si>
  <si>
    <t>LOTE No. 141</t>
  </si>
  <si>
    <t xml:space="preserve">INSUMOS CIRUGIA CARDIOVASCULAR, CIRCULACIÓN EXTRACORPOREA </t>
  </si>
  <si>
    <t>CANULA ARTERIAL ADULTO 18FR</t>
  </si>
  <si>
    <t xml:space="preserve">EMPAQUE ESTÉRIL. EMPAQUE INDIVIDUAL. CALIBRE 18 FR. (6.0 MM) CÁNULA ARTERIAL PUNTA RECTA AZUL Y O CON VENT CONECTOR DE 3/8 (0.95 CM) LONGITUD TOTAL 7 PULGADAS (17.8 CM)  </t>
  </si>
  <si>
    <t>CANULA ARTERIAL ADULTO  20 FR</t>
  </si>
  <si>
    <t xml:space="preserve">EMPAQUE ESTÉRIL. EMPAQUE INDIVIDUAL. CALIBRE 20 FR. (6.7 MM) CÁNULA ARTERIAL PUNTA RECTA AZUL CON CONECTOR DE 3/8 (0.95 CM) LONGITUD TOTAL 7 PULGADAS (17.8 CM) </t>
  </si>
  <si>
    <t>CANULA  VENOSA ADULTO PUNTA METALICA ANGULADA 24 FR.</t>
  </si>
  <si>
    <t xml:space="preserve">EMPAQUE ESTÉRIL. EMPAQUE INDIVIDUAL. CALIBRE DE 24 FR  (8.0 MM) CÁNULA VENOSA ANILLADA PUNTA METÁLICA ANGULADA CONECTOR DE 3/8 (0.95 CM)                     </t>
  </si>
  <si>
    <t>CANULA  VENOSA ADULTO PUNTA METALICA ANGULADA 26 FR</t>
  </si>
  <si>
    <t xml:space="preserve">EMPAQUE ESTÉRIL. EMPAQUE INDIVIDUAL. CALIBRE DE 26 FR (8.0 MM) CÁNULA VENOSA ANILLADA PUNTA METÁLICA ANGULADA CONECTOR DE 3/8 (0.95 CM) </t>
  </si>
  <si>
    <t>CANULA  VENOSA ADULTO PUNTA METALICA ANGULADA DE 28 FR</t>
  </si>
  <si>
    <t xml:space="preserve">EMPAQUE ESTÉRIL. EMPAQUE INDIVIDUAL. CALIBRE DE 28FR (8.7 MM) CÁNULA VENOSA ANILLADA PUNTA METÁLICA ANGULADA CONECTOR DE 3/8 (0.95 CM)                 </t>
  </si>
  <si>
    <t>CANULA ARTERIAL PARA ACCESO CENTRAL PERIFERICO  15 FR</t>
  </si>
  <si>
    <t xml:space="preserve">EMPAQUE ESTÉRIL. EMPAQUE INDIVIDUAL. CALIBRE 15   FR.  CÁNULA ARTERIAL PUNTA RECTA RADIOPACA  CON CONECTOR DE 3/8 CON GUIA Y SIN GUIA  </t>
  </si>
  <si>
    <t xml:space="preserve">CANULA ARTERIAL PARA ACCESO CENTRAL PERIFERICO  17 FR </t>
  </si>
  <si>
    <t xml:space="preserve">EMPAQUE ESTÉRIL. EMPAQUE INDIVIDUAL. CALIBRE 17  FR.  CÁNULA ARTERIAL PUNTA RECTA RADIOPACA  CON CONECTOR DE 3/8 CON GUIA Y SIN GUIA  </t>
  </si>
  <si>
    <t>1186220128 </t>
  </si>
  <si>
    <t>CANULA DE VENOSA UNICA DOBLE CANSTILLA  32/40</t>
  </si>
  <si>
    <t xml:space="preserve">CANULA PARA ACCESO VENOSO CENTRAL UNICO, DE DOBLE CANASTILLA, CON CUEPRO OVAL, O REDONDA  ANILLADO, SIN VENT CONECTOR DE 1/2, EN EMPAQUE INDIVIDUAL, ESTERIL, EN LOS CALIBRES 32/40 Y 36/46. </t>
  </si>
  <si>
    <t>CANULA DE VENOSA UNICA DOBLE CANSTILLA  36/46</t>
  </si>
  <si>
    <t xml:space="preserve">CANULA PARA ACCESO VENOSO CENTRAL UNICO, DE DOBLE CANASTILLA, CON CUEPRO OVAL, O REDONDA  ANILLADO, SIN VENT CONECTOR DE 1/2, EN EMPAQUE INDIVIDUAL, ESTERIL, EN LOS CALIBRES 36/46. </t>
  </si>
  <si>
    <t>CANULA PERFUSION ANTEROGRADA (AGUJA DE CARDIOPLEJIA)</t>
  </si>
  <si>
    <t>EMPAQUE INDIVIDUAL  Y ESTÉRIL  CÁNULA  EN Y-12FR DE RAÍZ AORTICA CON LÍNEA VENT. PUNTA RADIOPACA STANDARD INTRODUCTOR STANDARDLONGITUD TOTAL:5.5 PULGADAS(14.0 CM) CALIBRE 14 GA (7 FR.).</t>
  </si>
  <si>
    <t>CANULA PERFUSION CORONARIA</t>
  </si>
  <si>
    <t>EMPAQUE ESTÉRIL. EMPAQUE INDIVIDUAL. CÁNULA PERFUSIÓN ANTEROGRADA CANASTILLA CON ÁNGULO DE 45 Y 90° CANASTILLA RADIOPACA. CALIBRE 10 FR (3.3MM</t>
  </si>
  <si>
    <t>TUBO DE SUCCION RIGIDO</t>
  </si>
  <si>
    <t xml:space="preserve">EMPAQUE ESTÉRIL. EMPAQUE INDIVIDUAL. MACRO SUCCIÓN CUERPO EN ACERO INOXIDABLE RÍGIDO PUNTA ACANALADA CALIBRE PUNTA 20 FR (6.7MM)  </t>
  </si>
  <si>
    <t>SUCCION DE PERICARDIO/CAVIDAD</t>
  </si>
  <si>
    <t xml:space="preserve">EMPAQUE ESTÉRIL. EMPAQUE INDIVIDUAL. PUNTA ATRAUMÁTICA PERFORADA CONECTADA AL CUERPO DE LA SUCCIÓN CONECTOR DE ¼ (0.64CM) CALIBRE 20 FR (6.7MM)   </t>
  </si>
  <si>
    <t xml:space="preserve">VENT CON GUIA 16 FR  </t>
  </si>
  <si>
    <t xml:space="preserve">   EMPAQUE ESTÉRIL. EMPAQUE INDIVIDUAL. CALIBRE 16 FR  CUERPO MALEABLE Y CONECTOR VENT CON ALMA SEPARADA. EN PVC LONGITUD TOTAL 15 PULGADAS 38.1 CM </t>
  </si>
  <si>
    <t>VENT CON GUIA 20 FR</t>
  </si>
  <si>
    <t xml:space="preserve">   EMPAQUE ESTÉRIL. EMPAQUE INDIVIDUAL. CALIBRE  20 FR CUERPO MALEABLE Y CONECTOR VENT CON ALMA SEPARADA. EN PVC LONGITUD TOTAL 15 PULGADAS 38.1 CM  </t>
  </si>
  <si>
    <t> 1196490177</t>
  </si>
  <si>
    <t>SET  DE  TORNIQUETES</t>
  </si>
  <si>
    <t>EMPAQUE ESTÉRIL. EMPAQUE INDIVIDUAL SET ADULTO LONGITUD TOTAL 7 PULGADAS (17.8CM) KIT CON 02 TORNIQUETE ROJO, 01 TORNIQUETE AZUL, 03 TORNIQUETES TRANSPARENTES, UNA GUÍA.</t>
  </si>
  <si>
    <t>1196410025 </t>
  </si>
  <si>
    <t>CANULA FEMORAL ARTERIAL 15FR</t>
  </si>
  <si>
    <t xml:space="preserve">EMPAQUE INDIVIDUAL ESTERIL CON ALMA  ADULTO DE PVC, PUNTA RADIOPACA CON GUIA PARA CANULACION FEMORAL Y CENTRAL  DIAMETROS DE 15 FR  CON CONECTOR DE 3/8 CORTAS </t>
  </si>
  <si>
    <t>CANULA FEMORAL ARTERIAL 17FR</t>
  </si>
  <si>
    <t xml:space="preserve">EMPAQUE INDIVIDUAL ESTERIL CON ALMA  ADULTO DE PVC, PUNTA RADIOPACA CON GUIA PARA CANULACION FEMORAL Y CENTRAL  DIAMETROS DE 17 FR  CON CONECTOR DE 3/8 CORTAS </t>
  </si>
  <si>
    <t>CANULA FEMORAL ARTERIAL 19FR</t>
  </si>
  <si>
    <t xml:space="preserve">EMPAQUE INDIVIDUAL ESTERIL CON ALMA  ADULTO DE PVC, PUNTA RADIOPACA CON GUIA PARA CANULACION FEMORAL Y CENTRAL  DIAMETROS DE 19  FR  CON CONECTOR DE 3/8 CORTAS </t>
  </si>
  <si>
    <t>CANULA FEMORAL ARTERIAL 21FR</t>
  </si>
  <si>
    <t xml:space="preserve">EMPAQUE INDIVIDUAL ESTERIL CON ALMA  ADULTO DE PVC, PUNTA RADIOPACA CON GUIA PARA CANULACION FEMORAL Y CENTRAL  DIAMETROS DE 21 FR  CON CONECTOR DE 3/8 CORTAS </t>
  </si>
  <si>
    <t> 1186220124</t>
  </si>
  <si>
    <t>CANULA FEMORAL VENOSO 19FR</t>
  </si>
  <si>
    <t>CANULA VENOSA FEMORAL MULTIPERFORADA, EMPAQUE INDIVIDUAL ESTERIL, CON ALMA ADULTO DE PVC, CON GUIA ESTERIL, DILATADORES,  DE APROXIMADAMENTE 50CMS DE LARGA, CONECTOR DE 3/8, DIAMETROS DE 19, FR</t>
  </si>
  <si>
    <t xml:space="preserve">CANULA FEMORAL VENOSO 21 FR </t>
  </si>
  <si>
    <t xml:space="preserve">CANULA VENOSA FEMORAL MULTIPERFORADA, EMPAQUE INDIVIDUAL ESTERIL, CON ALMA ADULTO DE PVC, CON GUIA ESTERIL, DILATADORES,  DE APROXIMADAMENTE 50CMS DE LARGA, CONECTOR DE 3/8, DIAMETROS DE 21 FR </t>
  </si>
  <si>
    <t>CANULA FEMORAL VENOSO 25FR</t>
  </si>
  <si>
    <t xml:space="preserve">CANULA VENOSA FEMORAL MULTIPERFORADA, EMPAQUE INDIVIDUAL ESTERIL, CON ALMA ADULTO DE PVC, CON GUIA ESTERIL, DILATADORES,  DE APROXIMADAMENTE 50CMS DE LARGA, CONECTOR DE 3/8, DIAMETROS DE 25 FR  </t>
  </si>
  <si>
    <t>PUNCH AORTICOS (SACABOCADOS)</t>
  </si>
  <si>
    <t xml:space="preserve">EMPAQUE INDIVIDUAL, ESTÉRIL,DIAMETROS DE 3.5 A 4.8 MM   </t>
  </si>
  <si>
    <t>ESTABILIZADOR PARA CIRUGIA  SIN BOMBA</t>
  </si>
  <si>
    <t xml:space="preserve">DOS LINEAS EN PARALELO CON VENTOSAS INTERNAS PARA APLICAR PRESION NEGATIVA Y ESTABILIZAR EL TEJIDO CARDIACO CON APOYO TECCNOLOGICO DE SEPARADOR ESTERNAL </t>
  </si>
  <si>
    <t>ESTABILIZADOR DE APEX CARDIACO</t>
  </si>
  <si>
    <t>ESTABILIZADOR EN FORMA CIRCULAR CON CAPACIDAD DE APLICAR PRESION NEGATIVA Y MANIPULACION DEL APEX CARDIACO CON APOYO TECNOLOGICO DE SEPARADOR ESTERNAL</t>
  </si>
  <si>
    <t> 1197011011 </t>
  </si>
  <si>
    <t>SHUNT CORONARIO 1.00</t>
  </si>
  <si>
    <t xml:space="preserve"> TUBO DE POLÍMERO CON ESPIRAL DE ACERO. PUNTA O TIP AFILADA ATRAUMATICA EN CADA TERMINACIÓN. OCLUSIÓN TEMPORAL DE LA ARTERIA DIÁMETROS 1.0 A 2.5 MM. CUERPO DE SILICONA SUAVE ETIQUETAS RADIOPACAS CON IDENTIFICADOR DE DIÁMETRO. DIÁMETRO DE 1.00 MM</t>
  </si>
  <si>
    <t>SHUNT CORONARIO 1.50</t>
  </si>
  <si>
    <t xml:space="preserve"> TUBO DE POLÍMERO CON ESPIRAL DE ACERO. PUNTA O TIP AFILADA ATRAUMATICA EN CADA TERMINACIÓN. OCLUSIÓN TEMPORAL DE LA ARTERIA DIÁMETROS 1.0 A 2.5 MM. CUERPO DE SILICONA SUAVE ETIQUETAS RADIOPACAS CON IDENTIFICADOR DE DIÁMETRO. DIÁMETRO DE 1.5 MM</t>
  </si>
  <si>
    <t>SHUNT CORONARIO 2.00</t>
  </si>
  <si>
    <t xml:space="preserve"> TUBO DE POLÍMERO CON ESPIRAL DE ACERO. PUNTA O TIP AFILADA ATRAUMATICA EN CADA TERMINACIÓN. OCLUSIÓN TEMPORAL DE LA ARTERIA DIÁMETROS 1.0 A 2.5 MM. CUERPO DE SILICONA SUAVE ETIQUETAS RADIOPACAS CON IDENTIFICADOR DE DIÁMETRO. DIÁMETRO DE 2.0 MM</t>
  </si>
  <si>
    <t>SHUNT CORONARIO 2.50</t>
  </si>
  <si>
    <t xml:space="preserve"> TUBO DE POLÍMERO CON ESPIRAL DE ACERO. PUNTA O TIP AFILADA ATRAUMATICA EN CADA TERMINACIÓN. OCLUSIÓN TEMPORAL DE LA ARTERIA DIÁMETROS 1.0 A 2.5 MM. CUERPO DE SILICONA SUAVE ETIQUETAS RADIOPACAS CON IDENTIFICADOR DE DIÁMETRO. DIÁMETRO DE 2.5 MM  </t>
  </si>
  <si>
    <t>CARTUCHO PARA MEDICION ACT TIPO II</t>
  </si>
  <si>
    <t>CARTUCHOS DE CAOLIN PARA MEDICION DE TIEMPO ACTIVADO DE COAGULACION PARA ACT II  REF 402-03</t>
  </si>
  <si>
    <t>CANULA DE PERFUSION RETROGRADA PARA CARDIOPLEGIA PARA SENO CORONARIO   15 FR</t>
  </si>
  <si>
    <t>CANULA DE PERFUSION RETROGRADA PARA CARDIOPLEGIA PARA SENO CORONARIO CON JERINGA DE INSUFLACION DE BALON  DE 15FR</t>
  </si>
  <si>
    <t xml:space="preserve">CANULA DE PERFUSION RETROGRADA PARA CARDIOPLEGIA PARA SENO CORONARIO CON JERINGA DE INSUFLACION DE BALON DE 17 FR </t>
  </si>
  <si>
    <t>CAMPANA PARA SALVADOR DE CELULAS</t>
  </si>
  <si>
    <t xml:space="preserve">KIT PARA AUTOTRASFUSION CON CENTRIUGA DEL CAMPO QUIRURGICO, Y POST DRENAJE DE CARDIOTOMIA COMPATIBLE CON EL EQUIPO DE LA INSTITUCION                                </t>
  </si>
  <si>
    <t xml:space="preserve">TIP DE VENA </t>
  </si>
  <si>
    <t xml:space="preserve">TIP DE VENA UNIDAD ESTERIL DESECHABLE </t>
  </si>
  <si>
    <t>CANULA DE CARDIOPLEGIA SELECTIVA 12 FR</t>
  </si>
  <si>
    <t>CANULA DE PERFUSION ANTEROGRADA SELECTIVA PARA OSTIOM, CON ANGULO DE 60o  A  90= DE 12 FR, CON CONEXIÓN A 1/4, EN EMPAQUE INDIVIDUAL Y ESTERIL.</t>
  </si>
  <si>
    <t>CANULA DE CARDIOPLEGIA SELECTIVA 14 FR</t>
  </si>
  <si>
    <t>CANULA DE PERFUSION ANTEROGRADA SELECTIVA PARA OSTIOM, CON ANGULO DE 60o  A  90= DE 14FR, CON CONEXIÓN A 1/4, EN EMPAQUE INDIVIDUAL Y ESTERIL.</t>
  </si>
  <si>
    <t>CANULA DE CARDIOPLEGIA LARGA</t>
  </si>
  <si>
    <t xml:space="preserve">CANULA DE CARDIOPLEGIA ANTEROGRADA, PARA CIRUGIA MINMA INVASIVA, CON GUIA Y PUNTA RADIOPACA E INTRODUCTOR ESTANDAR, DE LONGITUD DE 30 CMS, CONECTOR DE 1/4 CALIBRE 14 FR. </t>
  </si>
  <si>
    <t>CANULA VENOSA UNICA MALEABLE   20 FR</t>
  </si>
  <si>
    <t>CANULA VENOSA UNICA, PARA ACCESO CENTRAL, DE CUERPO EN PVC, MALEABLE, ANILLADA, CON CONECTOR DE 3/8, EN EMPAQUE INDIVIDUAL Y ESTERIL, DE 20 FR</t>
  </si>
  <si>
    <t>CANULA VENOSA UNICA MALEABLE   22 FR</t>
  </si>
  <si>
    <t>CANULA VENOSA UNICA, PARA ACCESO CENTRAL, DE CUERPO EN PVC, MALEABLE, ANILLADA, CON CONECTOR DE 3/8, EN EMPAQUE INDIVIDUAL Y ESTERIL, DE 22 FR. REF  68122</t>
  </si>
  <si>
    <t>CANULA VENOSA UNICA MALEABLE   24 FR</t>
  </si>
  <si>
    <t>CANULA VENOSA UNICA, PARA ACCESO CENTRAL, DE CUERPO EN PVC, MALEABLE, ANILLADA, CON CONECTOR DE 3/8, EN EMPAQUE INDIVIDUAL Y ESTERIL, DE 24 FR. REF  68124</t>
  </si>
  <si>
    <t>CANULA VENOSA UNICA MALEABLE   26 FR</t>
  </si>
  <si>
    <t>CANULA VENOSA UNICA, PARA ACCESO CENTRAL, DE CUERPO EN PVC, MALEABLE, ANILLADA, CON CONECTOR DE 3/8, EN EMPAQUE INDIVIDUAL Y ESTERIL, DE 26FR. REF  68126</t>
  </si>
  <si>
    <t>CANULA VENOSA UNICA MALEABLE   28 FR</t>
  </si>
  <si>
    <t>CANULA VENOSA UNICA, PARA ACCESO CENTRAL, DE CUERPO EN PVC, MALEABLE, ANILLADA, CON CONECTOR DE 3/8, EN EMPAQUE INDIVIDUAL Y ESTERIL, DE 28 FR. REF  68128</t>
  </si>
  <si>
    <t>CANULA PERFUSION CORONARIA SELECTIVA SILICONADA</t>
  </si>
  <si>
    <t>CANULA DE PERFUSION SELECTIVA, SILICONADA, MALEABLE, NO RIGIDA, SIN GUIA . PARA ADMINISTRACION DE CARDIOPLEGIA SELECTIVA EN OSTIAM, EMPAQUE INDIVIDUAL Y ESTERIL, CALIBRE DE 10FR.</t>
  </si>
  <si>
    <t>CANNULA EOPA DIL TIP 20FR 10PK 10L</t>
  </si>
  <si>
    <t>CANULA EOPA DIL TIP 20FR 10PK 10L</t>
  </si>
  <si>
    <t>CANNULA  EOPA DIL TIP 22FR 10PK 10L</t>
  </si>
  <si>
    <t>CANULA EOPA DIL TIP 22FR 10PK 10L</t>
  </si>
  <si>
    <t>KIT CANULA ARTERIAL 3/8PULGADAS CONNECTOR CON LOCK-VENT 17 PULGADAS (43.2CM) 15FR</t>
  </si>
  <si>
    <t>KIT CANULA ARTERIAL 3/8PULGADAS CONNECTOR CON LOCK-VENT 17 PULGADAS (43.2CM) 17FR</t>
  </si>
  <si>
    <t>KIT CANULA ARTERIAL 3/8PULGADAS CONNECTOR CON LOCK-VENT 17 PULGADAS (43.2CM) 19FR</t>
  </si>
  <si>
    <t>KIT CANULA ARTERIAL 3/8PULGADAS CONNECTOR CON LOCK-VENT 17 PULGADAS (43.2CM) 21FR</t>
  </si>
  <si>
    <t>LOTE No. 142</t>
  </si>
  <si>
    <t xml:space="preserve">INSUMOS CIRUGIA CARDIOVASCULAR ACCESORIOS PARA  COLOCACIÓN DE PROTESIS VALVULARES </t>
  </si>
  <si>
    <t xml:space="preserve"> SISTEMA DE FIJACION DE SUTURA EN TITANIO KIT COMBO MINI (2 DISPOSITIVOS MÁS 12 GANCHOS )</t>
  </si>
  <si>
    <t xml:space="preserve"> SISTEMA DE FIJACION DE SUTURA EN TITANIO KIT COMBO MINI  (2 DISPOSITIVOS MÁS 12 GANCHOS )</t>
  </si>
  <si>
    <t xml:space="preserve"> SISTEMA DE FIJACION DE SUTURA EN TITANIO (CAJA CON 12 GANCHOS SENCILLOS COMPATIBLES )</t>
  </si>
  <si>
    <t xml:space="preserve"> SISTEMA DE FIJACION DE SUTURA EN TITANIO CAJA CON 12 GANCHOS SENCILLOS COMPATIBLES </t>
  </si>
  <si>
    <t xml:space="preserve"> SISTEMA DE FIJACION DE SUTURA EN TITANIO (CAJA CON 12 SOBRES COMPATIBLES CON DISPOSITIVOS )</t>
  </si>
  <si>
    <t xml:space="preserve"> SISTEMA DE FIJACION DE SUTURA EN TITANIO  (CAJA CON 12 SOBRES COMPATIBLES CON DISPOSITIVOS) </t>
  </si>
  <si>
    <t xml:space="preserve"> SISTEMA DE FIJACION DE SUTURA EN TITANIO KIT  DISPOSITIVOS ( 02 DISPOSITIVOS COMPATIBLES CON GANCHOS </t>
  </si>
  <si>
    <t xml:space="preserve"> SISTEMA DE FIJACION DE SUTURA EN TITANIO KIT COMBO 2MINI  DISPOSITIVOS </t>
  </si>
  <si>
    <t xml:space="preserve"> SISTEMA DE FIJACION DE SUTURA EN TITANIO KIT COMBO MIINI  (2 DISPOSITIVOS )</t>
  </si>
  <si>
    <t>LOTE No. 143</t>
  </si>
  <si>
    <t>CUCHILLAS URETROTOMO</t>
  </si>
  <si>
    <t xml:space="preserve">42142703
42294800
</t>
  </si>
  <si>
    <t xml:space="preserve">COMPATIBLE CON  RECEPTOSCOPIO STORZ DE LA INSTITUCION. EMPAQUE INDIVIDUAL ESTERIL </t>
  </si>
  <si>
    <t>ELECTROFISIOLOGIA</t>
  </si>
  <si>
    <t xml:space="preserve">DISPOSITIVOS PARA RITMO CARDIACO Y ACCESORIOS COMPATIBLES CON EL DISPOSITIVO </t>
  </si>
  <si>
    <t>CONSIDERACIONES GENERALES LOTE 144 DISPOSITIVOS PARA RITMO CARDIACO Y ACCESORIOS COMPATIBLES CON EL DISPOSITIVO</t>
  </si>
  <si>
    <t xml:space="preserve">A.  Dado que durante el procedimiento de implante de  dispositivos,  llamese desfibriladores o resincronizadores puede ser necesario cambiar el plan quirurgico por circunstancias agenas al operador.  Es necesario contar en la sala con un backup o respaldo de un dispositivo diferente al inicialmente solicitado, esto es para un desfibrilador bicameral  tener un soporte de desfibrilador unicameral y para una terapia de resincronización con desfibrilador un desfibrilador uni o bicameral. </t>
  </si>
  <si>
    <t xml:space="preserve">B. El termino cardiodesfibrilador se refiere a desfibrilador. El termino resincronizador se refiere a terapia de resincronizacion cardiaca conocida con las siglas TRC cuando es simple y TRC-D cuando es con desfibrilador.  El electrodo ventricular izquierdo hace referencia al electrodo del seno coronario que se utilzia en las terapias de resincronización cardiaca.  </t>
  </si>
  <si>
    <t>CODIGO INTERNO</t>
  </si>
  <si>
    <t xml:space="preserve">CODIGO UNSPCS </t>
  </si>
  <si>
    <t>42295200
42203500</t>
  </si>
  <si>
    <t xml:space="preserve">Resincronizador Cardiaco Simple   Compatible con Resonancia Magnética
</t>
  </si>
  <si>
    <t xml:space="preserve">
Generador resincronizador simple compatible con  Resonancia Magnética  (Conexión IS4 en Ventriculo Izquierdo )</t>
  </si>
  <si>
    <t xml:space="preserve">
Electrodo Auricular Bipolar de estimulación endocardica fijación activa para 
Resincronizador Cardiaco   simple compatible con  Resonancia Magnética </t>
  </si>
  <si>
    <t xml:space="preserve">
Electrodo Ventricular Bipolar de estimulación endocardica fijación activa para  
Resincronizador Cardiaco  simple compatible con  Resonancia Magnética </t>
  </si>
  <si>
    <t xml:space="preserve">
Introductores  Canuladores seno coronario para 
Resincronizador Cardiaco  simple compatible con Resonancia Magnetica (mínimo (02) dos curvas)</t>
  </si>
  <si>
    <t xml:space="preserve">CABLES PARA REALIZACIÓN DE UMBRALES COMPATIBLES </t>
  </si>
  <si>
    <t xml:space="preserve"> f) subselector canulador de seno coronario al menos dos curvas. </t>
  </si>
  <si>
    <t xml:space="preserve"> b) guias de angioplastiasoporte medio  respectivo rotor de guia</t>
  </si>
  <si>
    <t xml:space="preserve"> b) guias de angioplastia  extra soporte con su respectivo rotor de guia</t>
  </si>
  <si>
    <t xml:space="preserve"> ,, c) guia hidrofilica larga, Guia hidrofilica para diagnostico  0,035´´ largo 150 cms </t>
  </si>
  <si>
    <t xml:space="preserve">c) guia hidrofilica larga, Guia hidrofilica para diagnostico  0,035´´ largo 150 cms </t>
  </si>
  <si>
    <t xml:space="preserve"> d) electrocateter decapolar curva larga para canalizar el seno coronario,</t>
  </si>
  <si>
    <t xml:space="preserve"> e) plugs para obturación del canal atrial en caso de requerirse cuando no puede utilizarse el electrodo auricular por fibrilación auricular permanente,</t>
  </si>
  <si>
    <t xml:space="preserve">Resincronizador Cardiaco  con Desfibrilador    Compatible con Resonancia Magnética 
</t>
  </si>
  <si>
    <t>Generador resincronizador  con desfibrilador compatible con  Resonancia Magnética</t>
  </si>
  <si>
    <t xml:space="preserve">Electrodo Auricular Bipolar de estimulación endocardica fijación activa para 
Resincronizador Cardiaco  compatible Resonancia Magnética </t>
  </si>
  <si>
    <t xml:space="preserve">Electrodo Ventricular  de estimulación y desfibrilación endocardica fijación activa con conexión DF4 para  Resincronizador Cardiaco   compatible con  Resonancia Magnética </t>
  </si>
  <si>
    <t xml:space="preserve">Electrodo cuadripolar estimulación epicardica para ventriculo izquierdo  (seno Coronario) para 
Resincronizador Cardiaco   con desfibrilador compatible con  Resonancia Magnética </t>
  </si>
  <si>
    <t>Introductores  Canuladores seno coronario para 
Resincronizador Cardiaco  compatible con resonancia magnética (mínimo (02) dos curvas)</t>
  </si>
  <si>
    <t>Introductores  Canuladores seno coronario para 
Resincronizador Cardiaco  compatible con resosnacia magnética (mínimo (02) dos curvas)</t>
  </si>
  <si>
    <t xml:space="preserve"> ,, c) guia hidrofilica larga,</t>
  </si>
  <si>
    <t xml:space="preserve">Introductores Peel-away para  electrodos de  Resincronizador cardiaco  para electrodo auricular, ventricular de desfibrilacion y de seno coronario
 FR DE 7 A 9 FR 
</t>
  </si>
  <si>
    <t xml:space="preserve">Introductores Peel-away para  electrodos de  Resincronizador cardiaco  para electrodo auricular, ventricular derecho y de seno coronario
 FR DE 7 A 9 FR </t>
  </si>
  <si>
    <t xml:space="preserve">INSUMOS  PARA RECAMBIOS  RESINCRONIZADORES 
En el caso de recambios de terapias de resincronización simple o con desfribrilador  pueden encontrarse las siguientes circuntancias a considerar: 
a) La terapia de resincronización simple o con desfibrilador a cambiar y/o sus electrodos( atrial y/o ventricular derecho e izquierdo) no son  compatibles con resonancia magnetica nuclear en cuyo caso el dispositivo a implantar puede ser o no compatible con resonancia magnetica.
b) La terapia de resincronización simple o con desfibrilador a explantar no es compatible con resonancia magnetica pero el o sus electrodos si lo son en cuyo caso el dispositivo a implantar debe ser compatible con resonancia magnetica. 
c) Tanto la terapia de resincronización simple o con desfibrilador como los electrodos son compatibles con resonancia magnetica en cuyo caso siempre se debera colocar un dispositivo compatible con resonancia magnetica. 
d) El dispositivo a cambiar debe ser compatible con el tipo de electrodos que el paciente ya tiene implantados, considerando la compatibilidad del electrodo ventricular derecho  de choque bien sea DF1 o DF4,  tener en cuenta que algunos electrodos de choque DF1 con doble coil todavia se encuentran implantados, por lo cual la casa comercial debe proveer el dispositivo compatible con dicha conexión. En cuanto al electrodo ventricular izquierdo se debe considerar el tipo de conexion IS-1 (bipolar) o IS-4 (cuadripolar) para proporcionar el dispositivo que cumpla con estas caracteristicas. 
</t>
  </si>
  <si>
    <t>Generador Resincronizador  con desfibrilador compatible con  Resonancia Magnética para recambio de dispositivos con conexión DF4 compatible con electrodo bipolar de auricula, ventricular derecho (estimulación - choque) y  cuadripolar de seno coronario</t>
  </si>
  <si>
    <t xml:space="preserve">Generador Resincronizador  con desfibrilador  compatible con  Resonancia Magnética para recambios de dispositivos con conexión DF1  compatible con electrodo bipolar de auricula, ventricular derecho (estimulación - choque) y  bipolar de seno coronario  (electrodos muy antiguos) </t>
  </si>
  <si>
    <t xml:space="preserve">Generador Resincronizador simple no compatible con  Resonancia Magnética para recambios 
se debe tener en cuenta la compatibilidad del electrodo ventricular izquierdo ( IS- 1 o IS-4) 
</t>
  </si>
  <si>
    <t xml:space="preserve">Generador Resincronizador  con desfibrilador no compatible con  Resonancia Magnética para recambios de dispositivos con conexión DF1 compatible con electrodo electrodo bipolar de auricula, ventricular derecho (estimulación - choque) y  cuadripolar de seno coronario </t>
  </si>
  <si>
    <t>Electrodo Auricular Bipolar de estimulación endocardica fijación activa para 
Resincronizador Cardiaco compatible  con Resonancia Magnética 
(Todos los electrodos deben tener compatibilidad con resonancia magnetica nuclear)</t>
  </si>
  <si>
    <t xml:space="preserve"> Electrodo Ventricular de estimulación y desfibrilación endocardica fijación activa   para  
Resincronizador Cardiaco compatible con  Resonancia Magnética con conexión DF1 O DF4 
(Todos los electrodos deben tener compatibilidad con resonancia magnetica nuclear)</t>
  </si>
  <si>
    <t xml:space="preserve">Electrodo cuadripolar estimulación epicardica para ventriculo izquierdo  (seno Coronario) para Resincronizador Cardiaco   con desfibrilador compatible con  Resonancia Magnética </t>
  </si>
  <si>
    <t xml:space="preserve">Electrodo Ventricular Bipolar de estimulación endocardica fijación activa para  
Resincronizador Cardiaco  simple  compatible con  Resonancia Magnética 
</t>
  </si>
  <si>
    <t xml:space="preserve">Introductores  Canuladores seno coronario para 
Resincronizador Cardiaco  Convencional (mínimo 02 (dos ) curvas. </t>
  </si>
  <si>
    <t xml:space="preserve">Introductores Peel-away para  electrodos de  Resincronizador cardiaco. Electrodo auricular, ventricular y de seno coronario </t>
  </si>
  <si>
    <t xml:space="preserve">Electrodo Auricular Bipolar de estimulación endocardica fijación activa para 
Resincronizador Cardiaco  compatible  con Resonancia Magnética. 
En caso de que se presente fractura de algún electrodo y todo el sistema sea compatible con resonancia magnética. </t>
  </si>
  <si>
    <t xml:space="preserve">Electrodo Auricular Bipolar de estimulación endocardica fijación activa para 
Resincronizador Cardiaco  compatible  con Resonancia Magnétic. 
En caso de que se presente fractura de algún electrodo y todo el sistema sea compatible con resonancia magnética. </t>
  </si>
  <si>
    <t xml:space="preserve"> Electrodo Ventricular de estimulación y desfibrilación  endocardica fijación activa  para  
Resincronizador Cardiaco  compatible con  Resonancia Magnética compatible con conexión DF 1 o DF4 
En caso de que se presente fractura de algún electrodo y todo el sistema sea compatible con resonancia magnética. </t>
  </si>
  <si>
    <t xml:space="preserve">Electrodo cuadripolar estimulación Epicardica para ventriculo izquierdo  (seno Coronario) para Resincronizador Cardiaco   con desfibrilador   compatible con  Resonancia Magnética.
En caso de que se presente fractura de algún electrodo y todo el sistema sea compatible con resonancia magnética. </t>
  </si>
  <si>
    <t xml:space="preserve">Cables para medición de umbrales </t>
  </si>
  <si>
    <t xml:space="preserve">
Conectores Pin -Plug Plugs para obturar canal auricular en presencia de fibrilación auricular permanente o presencia de electrodo de choque con doble coil -   </t>
  </si>
  <si>
    <t xml:space="preserve">
Capuchones de Silicona. Capuchones en silicona para fijación de electrodos abandonados de acuerdo a cada caso especifico del paciente.</t>
  </si>
  <si>
    <t xml:space="preserve">Estiletes de diferentes longitudes para retiro o reacomodación de los electrodos en el caso de necesidad de reacomodación y/o explante  de uno o varios electrodos  - </t>
  </si>
  <si>
    <t xml:space="preserve">Destornillador </t>
  </si>
  <si>
    <t>rotor para manipular el sistema de fijación  activa de los electrodos -</t>
  </si>
  <si>
    <t xml:space="preserve">Electrodo Ventricular Bipolar de estimulación endocardica fijación activa para  
Resincronizador Cardiaco  simple  compatible con  Resonancia Magnética.
En caso de que se presente fractura de algún electrodo y todo el sistema sea compatible con resonancia magnética.  </t>
  </si>
  <si>
    <t xml:space="preserve">DESFIBRILADOR UNICAMERAL COMPATIBLE CON RESONANCIA MAGNETICA </t>
  </si>
  <si>
    <t xml:space="preserve">
 Generador de desfibrilador Unicameral  compatible con Resonancia Magnética con conexión DF4</t>
  </si>
  <si>
    <t xml:space="preserve">
Electrodo   ventricular  estimulación y desfibrilación  endocardica fijación activa   compatible con Resonancia Magnética con conexión DF4</t>
  </si>
  <si>
    <t xml:space="preserve">
Introductor Peel-away para  electrodo de desfibrilador  unicameral</t>
  </si>
  <si>
    <t xml:space="preserve">DESFIBRILADOR BICAMERAL  COMPATIBLE CON RESONANCIA MAGNETICA </t>
  </si>
  <si>
    <t xml:space="preserve">
Generador de desfibrilador  Bicameral  compatible con Resonancia Magnética</t>
  </si>
  <si>
    <t xml:space="preserve">
Electrodo   ventricular  estimulación y desfibrilación endocardica fijación activa    compatible con Resonancia Magnética con conexión DF4
</t>
  </si>
  <si>
    <t xml:space="preserve">
Electrodo  auricular de estimulación  endocardica fijación activa  compatible con Resonancia Magnética</t>
  </si>
  <si>
    <t xml:space="preserve">
Introductores Peel-away para  electrodos de desfibrilador  bicameral auricular y ventricular de desfibrilación. </t>
  </si>
  <si>
    <t xml:space="preserve">INSUMOS RECAMBIOS PARA DESFIBRILADORES
 Ver nota aclaratoria No 5 
5. En el caso de recambios de desfibriladores pueden encontrarse las siguientes circunstancias a considerar: 
a) El desfibrilador a cambiar unicameral o bicameral y/o sus electrodos( atrial y/o ventricular) no son  compatibles con resonancia magnetica nuclear en cuyo caso el desfibrilador a implantar puede ser o no compatible con resonancia magnetica.
b) El desfibrilador a explantar no es compatible con resonancia magnetica pero el o sus electrodos si lo son en cuyo caso el desfibrilador a implantar debe ser compatible con resonancia magnetica. 
c) Tanto el desfibrilador como los electrodos son compatibles con resonancia magnetica en cuyo caso siempre se debera colocar un dispositivo compatible con resonancia magnetica. 
d) El dispositivo a cambiar debe ser compatible con el tipo de electrodos que el paciente ya tiene implantados, considerando la compatibilidad del electrodo de choque bien sea DF1 o DF4. Tener en cuenta que algunos electrodos de choque DF1 con doble coil todavia se encuentran implantados, por lo cual la casa comercial debe proveer el dispositivo compatible con dicha conexión. 
</t>
  </si>
  <si>
    <t xml:space="preserve">
Generador desfibrilador unicameral  compatible con  Resonancia Magnética para recambios de dispositivos DF1 y DF4</t>
  </si>
  <si>
    <t xml:space="preserve">
Generador desfibrilador bicameral   compatible con  Resonancia Magnética para recambios de dispositivos conexión DF1 Y DF4</t>
  </si>
  <si>
    <t xml:space="preserve">
Electrodo Auricular Bipolar de estimulación endocardica fijación activa compatible  con Resonancia Magnética</t>
  </si>
  <si>
    <t xml:space="preserve">
Electrodo Ventricular  de estimulación y desfibrilación endocardica fijación activa  compatible con  Resonancia Magnética compatible con conexión DF1 y DF4</t>
  </si>
  <si>
    <t xml:space="preserve">
Introductores Peel-away para  electrodos de desfibrilador  unicameral y  bicameral</t>
  </si>
  <si>
    <t xml:space="preserve">
Generador resincronizador simple compatible con  Resonancia Magnética (Conexión IS1 en Ventriculo Izquierdo)</t>
  </si>
  <si>
    <t xml:space="preserve">
Electrodo Ventricular Bipolar de estimulación endocardica fijación activa para  
Resincronizador Cardiaco  simple compatible con  Resonancia Magnética</t>
  </si>
  <si>
    <t>Electrodo Ventricular Bipolar de estimulación en Sistema de Conducción (his y/o area de la rama izquierda) , fijación activa para  
Resincronizador Cardiaco simple compatible con  Resonancia Magnética</t>
  </si>
  <si>
    <t xml:space="preserve">Introductores  Canuladores Sistema de Conducción (his y/o area de la rama izquierda) de curvas y  longitudes necesarias  para el posicionamiento del electrodo de estimulación del sistema de conducción para 
Resincronizador Cardiaco  simple compatible con Resonancia Magnetica  </t>
  </si>
  <si>
    <t xml:space="preserve">KIT de Accesorios utilizados para el posicionamiento del electrodo de estimulación del Sistema de Conducción (his y/o area de la rama izquierda) para 
Resincronizador Cardiaco simple compatible con Resonancia Magnetica </t>
  </si>
  <si>
    <t xml:space="preserve">Resincronizador cardiaco con desfibrilador con estimulación del sistema de conduccion (haz de his y/o area de la rama izquierda)  COMPATIBLE CON RESONANCIA MAGNETICA </t>
  </si>
  <si>
    <t>Generador resincronizador con desfibrilador compatible con  Resonancia Magnética (Conexión IS1 en Ventriculo Izquierdo)</t>
  </si>
  <si>
    <t>Generador resincronizador con desfibrilador compatible con  Resonancia Magnética (Conexión IS1 en Vientriculo izquierdo)</t>
  </si>
  <si>
    <t xml:space="preserve">Electrodo Ventricular Bipolar de estimulación endocardica fijación activa  y desfibrilación con conexión DF4 para  Resincronizador Cardiaco   compatible con  Resonancia Magnética </t>
  </si>
  <si>
    <t>Electrodo Ventricular Bipolar de estimulación en Sistema de Conducción (his y/o area de la rama izquierda) , fijación activa para  
Resincronizador Cardiaco con desfibrilador compatible con  Resonancia Magnética</t>
  </si>
  <si>
    <t xml:space="preserve">Introductores  Canuladores Sistema de Conducción (his y/o area de la rama izquierda) de curvas y  longitudes necesarias  para el posicionamiento del electrodo de estimulación del sistema de conducción para 
Resincronizador Cardiaco con desfibrilador compatible con Resonancia Magnetica  </t>
  </si>
  <si>
    <t xml:space="preserve">KIT de Accesorios utilizados para el posicionamiento del electrodo de estimulación del Sistema de Conducción (his y/o area de la rama izquierda) para 
Resincronizador Cardiaco con desfibrilador compatible con Resonancia Magnetica </t>
  </si>
  <si>
    <t xml:space="preserve">INSUMOS  PARA RECAMBIOS  RESINCRONIZADORES    con estimulación del sistema de conduccion (haz de his y/o area de la rama izquierda).  </t>
  </si>
  <si>
    <t>Electrodo Ventricular Bipolar de estimulación en Sistema de Conducción, fijación activa para  
Resincronizador Cardiaco simple compatible con  Resonancia Magnética                                                En caso de que el paciente sea no respondedor y requiera estimulación en Rama Izquierda (Sistema de Conducción)</t>
  </si>
  <si>
    <t>Introductores  Canuladores Sistema de Conducción, para 
Resincronizador Cardiaco  simple compatible con Resonancia Magnetica  (mínimo (03) tres curvas y dos (2) longitudes)                                                En caso de que el paciente sea no respondedor y requiera estimulación en Rama Izquierda (Sistema de Conducción)</t>
  </si>
  <si>
    <t>Introductores  Canuladores Sistema de Conducción, para 
Resincronizador Cardiaco simple compatible con Resonancia Magnetica  (mínimo (03) tres curvas y dos (2) longitudes)                                               En caso de que el paciente sea no respondedor y requiera estimulación en Rama Izquierda (Sistema de Conducción)</t>
  </si>
  <si>
    <t>KIT de Accesorios Canuladores seno coronario/Sistema de Conducción para 
Resincronizador Cardiaco  simple compatible con Resonancia Magnetica (Cuchilla, Guía teflonada, Rotador de Guía, Valvula Hemostática y Llave de Tres Vías)                                               En caso de que el paciente sea no respondedor y requiera estimulación en Rama Izquierda (Sistema de Conducción)</t>
  </si>
  <si>
    <t>Introductores Sub-selector Canuladores seno coronario para 
Resincronizador Cardiaco simple compatible con Resonancia Magnetica (mínimo (02) dos curvas; 50 y 90)</t>
  </si>
  <si>
    <t>Guias 0,014", diferentes soportes para implante de resincronizador cardiaco electrodo IV (mínimo (2) soportes, Soft y Extra Support)</t>
  </si>
  <si>
    <t xml:space="preserve">Electrodo Ventricular Bipolar de estimulación endocardica fijación activa  y desfibrilación para  
Resincronizador Cardiaco  compatible con  Resonancia Magnética compatible con conexión DF 1 O DF4 
En caso de que se presente fractura de algún electrodo y todo el sistema sea compatible con resonancia magnética. </t>
  </si>
  <si>
    <t xml:space="preserve"> Electrodo Ventricular Bipolar de estimulación endocardica fijación activa  y desfibrilación para  
Resincronizador Cardiaco  compatible con  Resonancia Magnética compatible con conexión DF 1 O DF4 
En caso de que se presente fractura de algún electrodo y todo el sistema sea compatible con resonancia magnética. </t>
  </si>
  <si>
    <t xml:space="preserve">Electrodo Bipolar o cuadripolar estimulación Endocardica para ventriculo izquierdo  (seno Coronario) para Resincronizador Cardiaco   con desfibrilador   compatible con  Resonancia Magnética.
En caso de que se presente fractura de algún electrodo y todo el sistema sea compatible con resonancia magnética. </t>
  </si>
  <si>
    <t xml:space="preserve">DESFIBRILADOR UNICAMERAL COMPATIBLE CON RESONANCIA MAGNETICA (SENSADO ATRIAL) </t>
  </si>
  <si>
    <t>Generador de Cardiodesfibrilador Unicameral  compatible con Resonancia Magnética compatible con conexión DF4 y Sensado Atrial</t>
  </si>
  <si>
    <t>Electrodo   ventricular  estimulación  endocardica fijación activa   y desfibrilación compatible con Resonancia Magnética compatible con conexión DF4, y dipolo de sensado atrial</t>
  </si>
  <si>
    <t>Electrodo   ventricular  estimulación  endocardica fijación activa   y desfibrilación compatible con Resonancia Magnética compatible con conexión DF4 y dipolo de sensado atrial</t>
  </si>
  <si>
    <t xml:space="preserve">
Introductor Peel-away para  electrodo de   cardiodesfibrilador  unicameral</t>
  </si>
  <si>
    <t>LOTE No. 145</t>
  </si>
  <si>
    <t>MONOPOLAR CON RADIOFRECUENCIA A BAJA TEMPERATURA PARA PROCEDIMIENTOS EN ELECTROFISIOLOGIA CAMBIOS DE MARCAPASOS</t>
  </si>
  <si>
    <t xml:space="preserve">KIT DISPOSITIVO QUIRURGICO CON PULSOS DE ALTA FRECUENCIA MONOPOLAR PARA INSICIÓN, DISECCION ELECTRODOS DE ESTIMULACIÓN CARDIACA. </t>
  </si>
  <si>
    <t>LOTE No. 146</t>
  </si>
  <si>
    <t>BALON ANGIOPLASTIA</t>
  </si>
  <si>
    <t xml:space="preserve">BALÓN ANGIOPLASTIA PERIFERICO CONVENCIONAL FEMORAL </t>
  </si>
  <si>
    <t xml:space="preserve">BALÓN ANGIOPLASTIA PERIFERICO CONVENCIONAL DIFERENTES DIAMETROS Y LONGITUDES </t>
  </si>
  <si>
    <t xml:space="preserve">BALÓN ANGIOPLASTIA PERIFERICO CONVENCIONAL INFRAPOPLITEO </t>
  </si>
  <si>
    <t>LOTE No. 147</t>
  </si>
  <si>
    <t>ELECTRODO TRANSVENOSO PARA MARCAPASOS</t>
  </si>
  <si>
    <t>42203400
 42203502</t>
  </si>
  <si>
    <t xml:space="preserve">ELECTRODO DE MARCAPASOS TRANSVENOSO DE 5FR  CON AGUJA DE INTRODUCCION </t>
  </si>
  <si>
    <t xml:space="preserve">ELECTRODO DE MARCAPASOS TRANSVENOSO DE 6FR  CON AGUJA DE INTRODUCCION </t>
  </si>
  <si>
    <t xml:space="preserve">VASCULAR </t>
  </si>
  <si>
    <t>LOTE No. 148</t>
  </si>
  <si>
    <t>SISTEMA DE CIERRE MEDIANTE SUTURA PERCUTANEA PARA VASCULAR</t>
  </si>
  <si>
    <t xml:space="preserve">SISTEMA DE CIERRE MEDIANTE SUTURA PERCUTANEA PARA VASCULAR </t>
  </si>
  <si>
    <t>SISTEMA DE CIERRE MEDIANTE SUTURA PERCUTANEA PARA VASCULAR SISTEMA DE CIERRE MEDIANTE SUTURA PERCUTANEA PARA VASCULAR. CIERRE MEDIADO POR SUTURA PARA ACCESO TANTO ARTERIAL COMO VENOSO. NO OCULTA EL SITIO DE ACCESO. PROMUEVE CICATRIZACION PRIMARIA. SIN RESTRICCIONES DE ACCESO. PARA USO EN VAINAS ARTERIALES DE 5-21F 2 (MÁX. 26F OD 1 ) Y VAINAS VENOSAS DE 5-24F 2 (MÁX. 29F OD 1 )</t>
  </si>
  <si>
    <t>LOTE No. 149</t>
  </si>
  <si>
    <t>INJERTOS DE ARCO AORTICO  Y PARCHES DE PERICARDIO</t>
  </si>
  <si>
    <t>PARCHE BIOLOGICO DE PERICARDIO BOVINO DE 2CM X 9CM</t>
  </si>
  <si>
    <t>PARCHE BIOLOGICO DE PERICARDIO BOVINO. PARCHE VASCULAR. MATERIAL PROTESICO. BIOCOMPATIBLE. RESISTENTE A LA SUTURA DE 2CM X 9CM</t>
  </si>
  <si>
    <t>PARCHE BIOLOGICO DE PERICARDIO BOVINO DE 1CM X 6CM</t>
  </si>
  <si>
    <t>PARCHE BIOLOGICO DE PERICARDIO BOVINO. PARCHE VASCULAR. MATERIAL PROTESICO. BIOCOMPATIBLE. RESISTENTE A LA SUTURA DE 1CM X 6CM</t>
  </si>
  <si>
    <t xml:space="preserve">INJERTO ARCO AORTICO DACRON 22MM X 40 – 50 CM RECTA, 4 RAMAS  DOS RAMAS DE 8MM X 15 CM Y DOS RAMAS DE 10MM X 15 CM </t>
  </si>
  <si>
    <t xml:space="preserve">PROTESIS VASCULAR EN DACRON PARA ARCO AORTICO, 22MM X 40 – 50 CM RECTA, 4 RAMAS  DOS RAMAS DE 8MM X 15 CM Y DOS RAMAS DE 10MM X 15 CM TEJIDO WOVEN, SELLADA CON GELATINA HIDROLIZABLE O COLÁGENO  BOBINO HIDROSOLUBLE </t>
  </si>
  <si>
    <t>INJERTO ARCO AORTICO DACRON 24MM 40  A 50 CM RECTA, 4 RAMAS  DOS RAMAS DE 8MM X 15 CM Y DOS RAMAS DE 10MM X 15 CM</t>
  </si>
  <si>
    <t>PROTESIS VASCULAR EN DACRON PARA ARCO AORTICO, DE 24MM  X 40  A 50 CM RECTA, 4 RAMAS  DOS RAMAS DE 8MM X 15 CM Y DOS RAMAS DE 10MM X 15 CM TEJIDO WOVEN, SELLADA CON GELATINA HIDROLIZABLE O COLÁGENO  BOBINO HIDROSOLUBLE</t>
  </si>
  <si>
    <t>INJERTO ARCO AORTICO DACRON 26MM 40 A 50 CM RECTA, 4 RAMAS  DOS RAMAS DE 8MM X 15 CM Y DOS RAMAS DE 10MM X 15 CM</t>
  </si>
  <si>
    <t>PROTESIS VASCULAR EN DACRON PARA ARCO AORTICO, DE 26MM  X 40 A  50 CM RECTA, 4 RAMAS  DOS RAMAS DE 8MM X 15 CM Y DOS RAMAS DE 10MM X 15 CM TEJIDO WOVEN, SELLADA CON GELATINA HIDROLIZABLE O COLÁGENO  BOBINO HIDROSOLUBLE</t>
  </si>
  <si>
    <t>INJERTO ARCO AORTICO DACRON 28MM X 40 A 50 CM RECTA, 4 RAMAS  DOS RAMAS DE 8MM X 15 CM Y DOS RAMAS DE 10MM X 15 CM</t>
  </si>
  <si>
    <t>PROTESIS VASCULAR EN DACRON PARA ARCO AORTICO, DE 28MM  X 40 A 50 CM RECTA, 4 RAMAS  DOS RAMAS DE 8MM X 15 CM Y DOS RAMAS DE 10MM X 15 CM TEJIDO WOVEN, SELLADA CON GELATINA HIDROLIZABLE O COLÁGENO  BOBINO HIDROSOLUBLE</t>
  </si>
  <si>
    <t>INJERTO ARCO AORTICO DACRON 30MM X 40 A 50 CM RECTA, 4 RAMAS  DOS RAMAS DE 8MM X 15 CM Y DOS RAMAS DE 10MM X 15 CM</t>
  </si>
  <si>
    <t>PROTESIS VASCULAR EN DACRON PARA ARCO AORTICO, DE 30MM X 40 A 50 CM RECTA, 4 RAMAS  DOS RAMAS DE 8MM X 15 CM Y DOS RAMAS DE 10MM X 15 CM TEJIDO WOVEN, SELLADA CON GELATINA HIDROLIZABLE O COLÁGENO  BOBINO HIDROSOLUBLE</t>
  </si>
  <si>
    <t xml:space="preserve">INJERTO RAIZ AORTICA EN DACRON DE 24 MM X 15 CM, FALDA DE 24 CM, COLLAR DE 10 MM </t>
  </si>
  <si>
    <t>PROTESIS VASCULAR EN DACRON PARA RAIZ AORTICA, DE 24MM X 15 CM DE LONGITUD, FALDA DE 24 MM, COLLAR DE 10 MM, TEJIDO WOVEN, SELLADA CON GELATINA HIDROLIZABLE</t>
  </si>
  <si>
    <t xml:space="preserve">INJERTO RAIZ AORTICA EN DACRON DE 26 MM X 15 CM, FALDA DE 26 CM, COLLAR DE 10 MM </t>
  </si>
  <si>
    <t>PROTESIS VASCULAR EN DACRON PARA RAIZ AORTICA, DE 26 MM X 15 CM DE LONGITUD, FALDA DE 26 MM, COLLAR DE 10 MM, TEJIDO WOVEN, SELLADA CON GELATINA HIDROLIZABLE</t>
  </si>
  <si>
    <t xml:space="preserve">INJERTO RAIZ AORTICA EN DACRON DE 28 MM X 15 CM, FALDA DE 28 CM, COLLAR DE 10 MM </t>
  </si>
  <si>
    <t>PROTESIS VASCULAR EN DACRON PARA RAIZ AORTICA, DE 28 MM X 15 CM DE LONGITUD, FALDA DE 28 MM, COLLAR DE 10 MM, TEJIDO WOVEN, SELLADA CON GELATINA HIDROLIZABLE</t>
  </si>
  <si>
    <t xml:space="preserve">INJERTO RAIZ AORTICA EN DACRON DE 30 MM X 15 CM, FALDA DE 30 CM, COLLAR DE 10 MM </t>
  </si>
  <si>
    <t>PROTESIS VASCULAR EN DACRON PARA RAIZ AORTICA, DE 30 MM X 15 CM DE LONGITUD, FALDA DE 30 MM, COLLAR DE 10 MM, TEJIDO WOVEN, SELLADA CON GELATINA HIDROLIZABLE</t>
  </si>
  <si>
    <t>LOTE No. 150</t>
  </si>
  <si>
    <t>INSUMOS GINECOLOGIA</t>
  </si>
  <si>
    <t xml:space="preserve">SISTEMA DE MALLA MÁS SUTURA PARA PROLAPSO DE CÚPULA ANTERIOR FIJACION A LIGAMENTO SACRO ESPINOSO </t>
  </si>
  <si>
    <t xml:space="preserve">SISTEMA DE SOPORTE VAGINAL PARA LIGAMENTO SACRO ESPINOSO MEDIANTE MALLA DE POLIPROPOLIENO, PARA EL TRATAMIENTO DE  EN LA REPARACIÓN DE PISO PÉLVICO, JUNTO CON EL SISTEMA DE FIJACIÓN AL LIGAMENTO SACROESPINOSO 
</t>
  </si>
  <si>
    <t xml:space="preserve">CINTA DE INCONTINENCIA TRANSOBTURADORA BASICA 
  Y CINTA TRANSVAGINAL BASICA 
</t>
  </si>
  <si>
    <t xml:space="preserve">SISTEMA DE CABESTRILLO TRANSOBTURADOR DE LA URETRA MEDIA BÁSICA Y  TRANSVAGINAL BASICA </t>
  </si>
  <si>
    <t xml:space="preserve">DISPOSITIVO DE FIJACIÓN DE CINTA TRANSOBTURADORA
</t>
  </si>
  <si>
    <t xml:space="preserve">DISPOSITIVO DE FIJACIÓN DE CINTA TRANSOBTURADORA COMPATIBLE CON CINTA 
</t>
  </si>
  <si>
    <t xml:space="preserve">DISPOSITIVO DE FIJACIÓN PARA CINTA TRANSVAGINAL
</t>
  </si>
  <si>
    <t xml:space="preserve">CINTA DE INCONTINENCIA TRANSVAGINAL
</t>
  </si>
  <si>
    <t>SISTEMA DE CABESTRILLO TRANSVAGINAL DE LA URETRA MEDIA</t>
  </si>
  <si>
    <t>LOTE No. 151</t>
  </si>
  <si>
    <t>VIAS BILIARES Y DEMÀS</t>
  </si>
  <si>
    <t>CATETER DE ACCESO E INTRODUCTOR VÍAS BILIARES PARA COLANGIOSCOPIA</t>
  </si>
  <si>
    <t xml:space="preserve">COLANGIOPSCOPIO UNICO USO. DIAMETRO 10.5 FR. LONGITUD 214 CM. CANAL DE TRABAJO 1.2 MM. PROCESADOR SE DEBE DAR COMO APOYO TECNOLOGICO </t>
  </si>
  <si>
    <t>PINZA DE BIOPSIA VIAS BILIARES POR COLANGIOSCOPIA</t>
  </si>
  <si>
    <t xml:space="preserve">COMPATIBLES CON CANAL DE TRABAJO DE 1.2MM UNICO USO </t>
  </si>
  <si>
    <t>SONDAS LITOTRIPTORAS ELECTROHIDRAULICAS</t>
  </si>
  <si>
    <t xml:space="preserve">SONDA 1.9 FR X 375 CM LONGITUD PARA LITOTRIPCIA ELECTROHIDRAULICA POR COLEDOSCOPIA. EQUIPO BIOMEDICO SE DEBE DAR COMO APOYO TECNOLOGICO </t>
  </si>
  <si>
    <t xml:space="preserve">CANASTILLAS LITOTRIPTORAS  DE 15 MM  </t>
  </si>
  <si>
    <t>CANASTILLA LITOTRIPTORA DE 15 MM,MULTIFILAMENTO, DE 4 ALAMBRES RESISTENTE CON CESTA PARA EJERCER LITOTRIPCIA MECÁNICA, DISPOSITIVO  ESTÉRIL Y DESECHABLE, PARA ÚNICO USO. DIMENSIONES: DIAMETRO DE LA CESTA DE 30 MM,   CON LONGITUD DE 170 A 230  CM,  COMPATIBLE CON PSITOLA  ,PISTOLA  REUTILIZABLE Y DEBE SER DAAO EN APOYO TECNOLOGICO. LA CANASTILLA DEBE SER COMPATIBLE CON  GUIA DE 0,035.</t>
  </si>
  <si>
    <t>LOTE No. 152</t>
  </si>
  <si>
    <t>DISPOSITIVOS DE BIOPSIA PARA CIRUGIA GENERAL</t>
  </si>
  <si>
    <t>STENT DE APOSICION LUMINAL 6-20MM DIAMETRO X 8MM - 10 MM LONGITUD CON CISTOTOMO PARA DREANJE DE SEUDOQUISTES PANCREATICOS, NECROSECTOMIAS Y/O VIAS BILIARES</t>
  </si>
  <si>
    <t>ES UN STENT DE NITINOL FLEXIBLE, AUTOEXPANSIBLE Y TOTALMENTE CUBIERTO QUE VIENE PRECARGADO CON EL SISTEMA INTRODUCTOR MEJORADO CON ELECTROCAUTERIZACIÓN</t>
  </si>
  <si>
    <t>DISPOSITIVO DE BIOPSIA CON AGUJA FINA
(FNB) POR ECOGRAFÍA ENDOSCÓPICA</t>
  </si>
  <si>
    <t>AGUJA DE BIOPSIA TIPO FRANSEEN POR ECOGRAFÍA ENDOSCÓPICA. PROPIEDADES ECOGÉNICAS EN EL EXTREMO DISTAL PARA FACILITAR
LA VISUALIZACIÓN DEL DISPOSITIVO . 19 - 25 GAUGE</t>
  </si>
  <si>
    <t>AGUJA DE ASPIRACIÓN (FNA) POR ECOGRAFÍA ENDOSCÓPICA</t>
  </si>
  <si>
    <t>AGUJA DE ASPIRACION POR ECOGRAFÍA ENDOSCÓPICA. PROPIEDADES ECOGÉNICAS EN EL EXTREMO DISTAL PARA FACILITAR
LA VISUALIZACIÓN DEL DISPOSITIVO . 19 - 25 GAUGE</t>
  </si>
  <si>
    <t>AGENTE DE ELEVACIÓN DE LA SUBMUCOSA</t>
  </si>
  <si>
    <t>GEL VISCOSOCON COLORANTE AZUL, EN UNA JERINGA LUER LOCK PRECARGADA DE 10 ML COMPATIBLE CON AGUJA DE INYECCIÓN 23 GAUGE</t>
  </si>
  <si>
    <t>CAJA X 2</t>
  </si>
  <si>
    <t>LOTE No. 153</t>
  </si>
  <si>
    <t xml:space="preserve">URETEROSCOPIOS FLEXIBLES DESCARTABLES </t>
  </si>
  <si>
    <t>URETEROSCOPIO FLEXIBLE DESCARTABLE  DIGITAL  MEDIDAS: 7.7FR X 9.5FR X 68 CM DE LONGITUD DE CANAL DE TRABAJO DEL CUERPO. CANAL DE TRABAJO DE 3.6 FR X 82 CM LONGITUD CANAL DE TRABAJO INSTRUMENTOS Y DEFLEXION DE 270 GRADOS - ADAPTADOR EN Y CON CONECTOR LUER MACHO GIRATORIO,UN CUERPO PARA ADPTADOR EN Y, ADAPTADOR TUOHY BORTS Y EXTREMO HEMBRA PROXIMAL</t>
  </si>
  <si>
    <t>LOTE No. 154</t>
  </si>
  <si>
    <t>LOTE No. 155</t>
  </si>
  <si>
    <t>INSUMOS NEURO - ENDOVASCULAR</t>
  </si>
  <si>
    <t>42203405-
42142800</t>
  </si>
  <si>
    <t>BALON DE ANGIOPLASTIA CAROTIDEO</t>
  </si>
  <si>
    <t>BALON DE ANGIOPLASTIA CAROTIDEO DESDE 2 HASTA 6 MM</t>
  </si>
  <si>
    <t>EVOH-DMSO VIAL</t>
  </si>
  <si>
    <t>MATERIAL PARA OCLUSIÓN ARTERIA CEREBRAL</t>
  </si>
  <si>
    <t>42203403-
42295100</t>
  </si>
  <si>
    <t>MICROCATETER COMPATIBLE CON EVOH-DMSO DIAMETRO INTERNO 0.013 PULGADAS 2.7/1.3 FR</t>
  </si>
  <si>
    <t>MICROCATETER DE FLUJO DE 2,3 A 14 FR DE NILON, CON DIAMETROS INTERNOS DE 0,015 PULGADAS HASTA 0,165/0,533 A 1,9 MM, CON PUNTA RECTA O PUNTA DE 90 GRADOS O PUNTA DE 45 GRADOS, CON MICROGUIA COMPATIBLE CON EVOH-DMSO</t>
  </si>
  <si>
    <t>42203406-
42295100</t>
  </si>
  <si>
    <t>MICROGUIA COMPATIBLE CON MICROCATETER PARA EVOHDMSO</t>
  </si>
  <si>
    <t>MICROGUIA COMPATIBLE CON MICROCATETER PARA EVOH-DMSO, DIFERENTES DIAMETROS</t>
  </si>
  <si>
    <t>STENT CAROTIDEO AUTOEXPANDIBLE</t>
  </si>
  <si>
    <t>STENT CAROTIDEO AUTOEXPANDIBLE DESDE 5 HASTA 8 MM DE DIAMETRO</t>
  </si>
  <si>
    <t>MICROGUIA NEUROVASCULAR 0.014 PULGADAS POR 200 CM</t>
  </si>
  <si>
    <t>SISTEMA DE PROTECCION CEREBRAL</t>
  </si>
  <si>
    <t>MICROCATETER COMPATIBLE CON EVOH-DMSO 0.021 PULGADAS 2.8 / 2.3 FR</t>
  </si>
  <si>
    <t>MICROCATETER COMPATIBLE CON EVOH-DMSO0.021 PULGADAS</t>
  </si>
  <si>
    <t>LOTE No. 156</t>
  </si>
  <si>
    <t xml:space="preserve">STENT VENOSOS PERIFERICOS, COILS DE EMBOLIZACION PERIFERIA LIBERACION CONTROLADA 0.018, STEN PERIFERICO MOTADO EN BALON, BALONES DE ANGIOPLASTIA PERIFERICA, GUIAS Y DISPOSITIVOS PARA TRATAMIENTO DE ANEURISMAS Y MALFORMACIONES ARTERIOVENOSAS CEREBRALES </t>
  </si>
  <si>
    <t xml:space="preserve">COILS DE EMBOLIZACION PERIFERIA LIBERACION CONTROLADA 0.018 </t>
  </si>
  <si>
    <t xml:space="preserve">COILS DE NITINOL  0.018 LIBERACION CONTROLADA,  CARACTERÍSTICAS DEL SISTEMA DE FIBRA DE NAILON Y PGLA CON  TECNOLOGÍA LATTICEFX ™ QUE PROMUEVE LA RESPUESTA A LA TROMBOSIS; TAMAÑOS
DE 2 A 20 MM Y LONGITUDES DE 2 A 50 CM COMPATIBLE CON MICROCATETER 0.021.
</t>
  </si>
  <si>
    <t xml:space="preserve">UNIDAD  </t>
  </si>
  <si>
    <t xml:space="preserve">MICROCATETER REFORZADO </t>
  </si>
  <si>
    <t>EL MICRO CATÉTER REFORZADO DE ACERO INOXIDABLE , REVESTIMIENTO HIDROFILICO EXTERNO  , MARCA RADIOPACA DISTAL, REVESTIMIENTO INTERIOR DE PTFE FACILITA EL PASO Y EL DESPLIEGUE DE DISPOSITIVOS Y AGENTES EMBÓLICOS COMPATIBLE CON DMSO.ESTÁ DISEÑADO PARA LA INFUSIÓN SELECTIVA CONTROLADA DE AGENTES TERAPÉUTICOS O MEDIOS DE CONTRASTE ESPECIFICADOS POR EL MÉDICO EN LA VASCULATURA DE LA ANATOMÍA PERIFÉRICA Y NEURO.</t>
  </si>
  <si>
    <t>LIQUIDO EMBOLICO  18 Y  34L</t>
  </si>
  <si>
    <t xml:space="preserve">  AGENTE EMBÓLICO LÍQUIDO NO ADHESIVO COMPUESTO DE EVOH DISUELTO EN DMSO CON POLVO DE TANTALIO MICRONIZADO SUSPENDIDO. SE ENTREGA A TRAVÉS DE UN MICROCATÉTER BAJO CONTROL FLUOROSCÓPICO.                                                                                                                            El LIGUIDO EMBOLICO18 &amp; 34L ES PARA  EMBOLIZACIÓN DE LESIONES EN LA NEUROVASCULATURA Y PERIFÉRICA, INCLUYENDO MALFORMACIONES ARTERIOVENOSAS Y TUMORES HIPERVASCULARES.
ONYX 34L LES: EMBOLIZACIÓN DE LESIONES EN LA VASCULATURA PERIFÉRICA, INCLUYENDO ENDOFUGAS, MALFORMACIONES ARTERIOVENOSAS, VENAS PORTA, HEMORRAGIAS Y TUMORES.
</t>
  </si>
  <si>
    <t>MICROGUIA HIDROFILICA INTRACEREBRAL DIAM 0.008" 200cm</t>
  </si>
  <si>
    <t xml:space="preserve">MICROGUIA HIDROFILICA 
INTRACEREBRAL 0.014" 204 CM </t>
  </si>
  <si>
    <t xml:space="preserve">MICROGUIA HIDROFILICA INTRACEREBRAL 0.014" 204 CM </t>
  </si>
  <si>
    <t xml:space="preserve"> MICRO CATHETER  INTRACEREBRAL PUNTA DESPRENDIBLE - 1,5 CM TIP</t>
  </si>
  <si>
    <t>MICROCATETER  INTRACREBRAL Straight  TIP</t>
  </si>
  <si>
    <t xml:space="preserve">MICROCATETER INTRAEREBRAL ™ 027 Catheter </t>
  </si>
  <si>
    <t>LIQUIDO EMBOLICO  KIT ONYX 34</t>
  </si>
  <si>
    <t>BSLON DE OCLUSION INTRACEREBRAL  4.0 X 10 MM, 4 MM TIP SYSTEM</t>
  </si>
  <si>
    <t xml:space="preserve">SITEMA DE LIBERACION COILS   </t>
  </si>
  <si>
    <t>CAJA X 5 UND</t>
  </si>
  <si>
    <t>COIL EMBOLIZACION INTRACEREBRAL  3D , 9MM x 30CM </t>
  </si>
  <si>
    <t>COIL  EMBOLIZACION INTRACERBRAL  3D L, 8MM x 30CM </t>
  </si>
  <si>
    <t>COIL EMBOLIZACION  INTRACEREBRAL 3D , 7MM x 30CM </t>
  </si>
  <si>
    <t>COIL EMBOLIZACION  INTRACEREBRAL 3D , 6MM x 20CM </t>
  </si>
  <si>
    <t>COIL EMBOLIZACION INTRACEREBRAL 3D , 5MM x 15CM </t>
  </si>
  <si>
    <t>LOTE No. 157</t>
  </si>
  <si>
    <t>LOTE No. 158</t>
  </si>
  <si>
    <t>NEUROCIRUGÍA-NEURONAVEGADOR</t>
  </si>
  <si>
    <t>PUNTERO DE REGISTRO TRACER PARA RESECCIÓN DE TUMOS ELECTROMAGNÉTICA</t>
  </si>
  <si>
    <t>REFERENCIA DE PACIENTE NO INVASIVA PARA RESECCIÓN DE TUMOS ELECTROMAGNÉTICA</t>
  </si>
  <si>
    <t>PUNTERO DE NAVEGACIÓN PARA RESECCIÓN DE TUMOS ELECTROMAGNÉTICA</t>
  </si>
  <si>
    <t>PUNTERO DE REGISTRO TRACER PARA RESECCIÓN DE TUMOR POR ELECTROMAGNÉTICA CON OPCIÓN DE ATORNILLADO AL CRÁNEO</t>
  </si>
  <si>
    <t>REFERENCIA DE PACIENTE CON SUJECIÓN A CRÁNEO PARA RESECCIÓN DE TUMOR POR ELECTROMAGNÉTICA CON OPCIÓN DE ATORNILLADO AL CRÁNEO</t>
  </si>
  <si>
    <t>PUNTERO DE NAVEGACIÓN PARA RESECCIÓN DE TUMOR POR ELECTROMAGNÉTICA CON OPCIÓN DE ATORNILLADO AL CRÁNEO</t>
  </si>
  <si>
    <t>ESFERAS PROCEDIMIENTOS ESPECIALES PARA CIRUGÍAS CON NAVEGACIÓN ÓPTICA Y BIOPSIAS</t>
  </si>
  <si>
    <t xml:space="preserve">FIDUCIAS PARA PACIENTES BOCA ABAJO (DE CUBITO PRONO) PROCEDIMIENTOS ESPECIALES DE FOSA POSTERIOR </t>
  </si>
  <si>
    <t>AGUJA DE BIOPSIA</t>
  </si>
  <si>
    <t>REFERENCIA DE PACIENTE NO INVASIVA PARA PROCEDIMIENTOS DE OTORRINO O DE BASE DE CRÁNEO</t>
  </si>
  <si>
    <t>CÁNULA SUCCIÓN MALEABLE PARA PROCEDIMIENTOS DE OTORRINO O DE BASE DE CRÁNEO</t>
  </si>
  <si>
    <t>INSTRUMENT TRAKER PARA PROCEDIMIENTOS DE OTORRINO O DE BASE DE CRÁNEO</t>
  </si>
  <si>
    <t>ENDOCRINOLOGIA</t>
  </si>
  <si>
    <t>LOTE No. 159</t>
  </si>
  <si>
    <t>SUMINISTRO DE BOMBA DE INFUSIÓN CONTINUA DE INSULINA MINIMED 640G</t>
  </si>
  <si>
    <t>RESERVORIOS 3 ML</t>
  </si>
  <si>
    <t>SET DE INFUSION QUICK SET 6MM</t>
  </si>
  <si>
    <t>SENSORES ENLITE PARA MEDIR GLUCOSA</t>
  </si>
  <si>
    <t>ADHESIVOS IV 3000</t>
  </si>
  <si>
    <t>BOMBA DE INFUSION DE INSULINA MINI MED 640 KIT CON SISTEMA DE MONITOREO CONTINUO Y APAGADO AUTOMATICO EN HIPOGLICEMIA</t>
  </si>
  <si>
    <t>SISTEMA DE MONITOREO DE GLUCOSA GUARDIAN 2 LINK SYSTEM</t>
  </si>
  <si>
    <t>QUICK SERTER</t>
  </si>
  <si>
    <t>LOTE No. 160</t>
  </si>
  <si>
    <t>LOTE No. 161</t>
  </si>
  <si>
    <t>CONTROL DEL SANGRADO</t>
  </si>
  <si>
    <t xml:space="preserve">ESPONJAS DE CELULOSA  </t>
  </si>
  <si>
    <t>TORUNDAS DE GASA DE VARIOS TAMAÑOS  CON TIRA  RADIOPACA</t>
  </si>
  <si>
    <t>TORUNDA DE GASA DE VARIOS TAMAÑOS CON TIRA RADIOPACA ESTERIL PAQUETE DE 4 A 5 UNIDADES UNAS REPEQUEÑAS PARA PARATIROIDECTOMIA</t>
  </si>
  <si>
    <t>GASA  ESTERIL CON CINTA RADIOPACA PAQUETE POR 5 UNIDADES</t>
  </si>
  <si>
    <t xml:space="preserve">GASA  QUIRÚRGICA ALTAMENTE ABSORBENTE.                                                                                                                                                                                                              CON CINTA RADIOLUCIDA TRENZADA.
PRELAVADA Y  PRECORTADA. CON BORDES LIBRES DE HILACHAS. 
16 PLIEGUES.
100% ALGODÓN ORGANICO. TEJIDA 
MEDIDAS DE 10 X 10CM
EMPAQUE  ESTÉRIL, EN BLISTER PEEL- BACK. EMPAQUE INDIVIDUAL   DE   5 UNIDADES
</t>
  </si>
  <si>
    <t>MECHA GINECOLOGICA  ESTERIL</t>
  </si>
  <si>
    <t xml:space="preserve">ELABORADA EN GASA QUIRÚRGICA ALTAMENTE ABSORBENTE
PRELAVADA Y PRECORTADA Y PREDOBLADA. 
100% ALGODÓN 
EMPAQUE ESTÉRIL.
BORDES LIBRES DE HILACHAS.
MEDIDAS DE   5 A 7.5X 80CM DE LARGO.
6 PLIEGUES. 
 EMPAQUE INDIVIDUAL
LINEA RADIOPACA EN TODA LA EXTENSION DE LA MECHA 
</t>
  </si>
  <si>
    <t>MECHA NASAL  ESTERIL</t>
  </si>
  <si>
    <t xml:space="preserve">ELABORADA EN GASA  QUIRÚRGICA ALTAMENTE ABSORBENTE
PRELAVADA Y  PRECORTADA Y PREDOBLADA. 
100% ALGODÓN
 EMPAQUE  ESTÉRIL.
BORDES LIBRES DE HILACHAS.
6 PLIEGUES.
MEDIDAS DE 9.5 X 60CM DE LONGITUD.
EMPAQUE INDIVIDUAL
LINEA RADIOPACA EN TODA LA EXTENSION DE LA MECHA 
</t>
  </si>
  <si>
    <t>COTONOIDES</t>
  </si>
  <si>
    <t xml:space="preserve">ROLLO ABDOMINAL </t>
  </si>
  <si>
    <t>ROLLO ABDOMINAL 100 % GASA ELABORADA EN ALGODÓN ORGANICO. PARA CIRUGIA ABIERTA CON ELEMENTO DE MARCACION RADIOPACA.</t>
  </si>
  <si>
    <t xml:space="preserve">GASA  QUIRÚRGICA ALTAMENTE ABSORBENTE
 NO TEJIDA.
MEDIDAS DE 7.5 X 7.5 CM.
BORDES LIBRES DE HILACHAS.
4 A 8 PLIEGUES
 EMPAQUE  ESTÉRIL. EN BLISTER PEEL- BACK. 
EMPAQUE INDIVIDUAL X 3 UNIDADES 
</t>
  </si>
  <si>
    <t xml:space="preserve">GASA  QUIRÚRGICA ALTAMENTE ABSORBENTE,  NO TEJIDA.
MEDIDAS DE 7.5 X 7.5 CM.
BORDES LIBRES DE HILACHAS.
4 A 8 PLIEGUES
 EMPAQUE  ESTÉRIL. EN BLISTER PEEL- BACK. 
EMPAQUE INDIVIDUAL X 5 UNIDADES 
</t>
  </si>
  <si>
    <t>GASA ESTERIL PEQUETE POR 3 UNID.</t>
  </si>
  <si>
    <t xml:space="preserve">GASA  QUIRÚRGICA ALTAMENTE ABSORBENTE
PRELAVADA Y  PRECORTADA
100% ALGODÓN ORGANICO. TEJIDA.
MEDIDAS DE 7.5 X 7.5 CM.
BORDES LIBRES DE HILACHAS.
8 PLIEGUES
 EMPAQUE  ESTÉRIL. EN BLISTER PEEL- BACK. 
EMPAQUE INDIVIDUAL X 3 UNIDADES 
</t>
  </si>
  <si>
    <t>GASA ESTERIL 
SIN TESTIGO  PAQUETE POR 5 UNIDADES</t>
  </si>
  <si>
    <t xml:space="preserve">GASA  QUIRÚRGICA ALTAMENTE ABSORBENTE
PRELAVADA Y  PRECORTADA
100% ALGODÓN ORGANICO. TEJIDA. 
MEDIDAS DE 7.5 X 7.5 CM. BORDES LIBRES DE HILACHAS. 8 PLIEGUES
EMPAQUE  ESTÉRIL. EN BLISTER PEEL- BACK. EMPAQUE INDIVIDUAL  X 5 UNIDADES.
</t>
  </si>
  <si>
    <t xml:space="preserve"> COMPRESA ESTERIL CON CINTA RADIOPACA  DE  (04) CUATRO  CAPAS </t>
  </si>
  <si>
    <t xml:space="preserve"> COMPRESA QUIRURGICA  .  ALTAMENTE ABSORBENTE - CON CINTA DE MATERIAL RADIOPACO - PRELAVADA – 100% ALGODÓN. MEDIDAS DE 45CMx 45CM –CUATRO (4) CAPAS CON COSTURA INTERNA PRESENTACION DE PAQUETE POR CINCO UNIDADES. EMPAQUE  ESTERIL. CON DISPONIBILIDAD DE COMPRESAS UNAS CON TIRA INDICADORA VERDE Y OTRAS CON TIRA INDICADORA DE COLOR AZUL </t>
  </si>
  <si>
    <t xml:space="preserve"> COMPRESA ESTERIL CON CINTA RADIOPACA  DE (06) SEIS CAPAS </t>
  </si>
  <si>
    <t xml:space="preserve"> COMPRESA QUIRURGICA  .  ALTAMENTE ABSORBENTE - CON CINTA DE MATERIAL RADIOPACO - PRELAVADA – 100% ALGODÓN. MEDIDAS DE 45CMx 45CM –SEIS (6) CAPAS CON COSTURA INTERNA PRESENTACION DE PAQUETE POR CINCO UNIDADES. EMPAQUE  ESTERIL. TIRA INDICADORA DE COLOR AZUL </t>
  </si>
  <si>
    <t xml:space="preserve">COMPRESA NO ESTERIL CON CINTA RADIOPACA  </t>
  </si>
  <si>
    <t>COMPRESA QUIRURGICA  ALTAMENTE ABSORBENTE - CON CINTA DE MATERIAL RADIOPACO - PRELAVADA - 100% ALGODÓN. MEDIDAS DE 45CMx 45CM - CUATRO (4) CAPAS CON COSTURA INTERNA - PRESENTACION EN  EMPAQUE NO ESTERIL CON DISPONIBILIDAD DE COMPRESAS UNAS CON TIRA INDICADORA VERDE Y OTRAS CON TIRA INDICADORA DE COLOR AZUL</t>
  </si>
  <si>
    <t>LOTE No. 162</t>
  </si>
  <si>
    <t>OXIGENADORES Y DEMÀS</t>
  </si>
  <si>
    <t>OXIGENADORES DE MEMBRANA PARA ADULTO CON FILTRO Y  TUBERÍA ARTERIAL. ,</t>
  </si>
  <si>
    <t>CARCAZA ELABORADA EN POLIMETILMETACRILATO.CAPACIDAD DE RESERVORIO RANGO ENTRE  4000ML Y 4300ML.- MEMBRANA MICROPOROSA DE FIBRA HUECA DE POLIPROPILENO CON RECUBIERTA BIOCOMPATIBLE.- ÁREA DE LA SUPERFICIE DE LA MEMBRANA ENTRE 1.7M2 Y 2.5M2 - QUE PERMITA FLUJOS HASTA DE  7L/MIN.INTERCAMBIADOR DE CALOR INTEGRADO- TUBERÍA ARTERIAL DE 3/8 , VENOSA 1/2 - CON TUBERÍA DE SUCCIONES # 3, EN PAQUETE INDIVIDUAL- CONECTORES RECTOS DE 3/8 - 3/8 Y 3/8 -1/2.- CONECTORES EN Y DE 3/8-3/8 -3/8 Y 3/8-3/8-1/2.- FILTRO ARTERIAL ADULTO INCORPORADO O NO - LÍNEA DE CIRCULACIÓN.- LÍNEA DE PURGADO EN Y DE ¼.- LÍNEA DE SUMINISTRO DE GASES DE ¼ CON FILTRO UNIDIRECCIONAL.- TODO EN EMPAQUE INDIVIDUAL Y ESTERIL , RECUBRIMIENTO DE POLIMERO BIOCOMPATIBLE QUE REDUCE LA DESNATURALIZACION  PLAQUETARIA. TUBERIA DEBE ENCONTRRSE RECUBIERTA TAMBIEN, CON DISEÑO PROPIO PARA EL HOSPITAL MILITAR.</t>
  </si>
  <si>
    <t>OXIGENADORES DE MEMBRANA PEDIATRICO ADULTO PEQUEÑO CON FILTRO Y TUBERÍA ARTERIAL</t>
  </si>
  <si>
    <t>CARCAZA ELABORADA EN POLIMETILMETACRILATO - CAPACIDAD DE RESERVORIO DE 3000ML A 4000ML,  MEMBRANA MICROPOROSA DE FIBRA HUECA DE POLIPROPILENO CON RECUBIERTA BIOCOMPATIBLE- ÁREA DE LA SUPERFICIE DE LA MEMBRANA DE 1.5 Y 1.7M2 - QUE PERMITA DAR FLUJOS DE HASTA 5L/MIN.INTERCAMBIADOR DE CALOR INTEGRADO- TUBERÍA ARTERIAL DE 3/8  VENOSA 3/8 Y 1/2- CON TUBERÍA DE SUCCIONES # 3, EN PAQUETE INDIVIDUAL- CONECTORES RECTOS DE 3/8 - 3/8 Y 3/8 -1/2.- CONECTORES EN Y DE 3/8-3/8 -3/8 Y 3/8-3/8-1/2.FILTRO ARTERIAL INCORPORADO O NO, - LÍNEA DE CIRCULACIÓN.- LÍNEA DE PURGADO EN Y DE ¼.- LINEA DE SUMINISTRO DE GASES DE ¼ CON FILTRO UNIDIRECCIONAL.- TODO EN EMPAQUE INDIVIDUAL.- ESTERILIZADO EN ÓXIDO DE ETILENO.- DE UN SOLO USO. TUBERIA DEBE SER RECUBIERTA, FILTRO ARTERIRIAL ADULTO-PEQUEÑO QUE PERMITA FLUJOS DE 5L/MIN.</t>
  </si>
  <si>
    <t xml:space="preserve">HEMOCONCENTRADOR ADULTO O PEDIATRICO </t>
  </si>
  <si>
    <t>ALTO GRADO DE BIOCOMPATIBLILIDAD  GARANTIZA REMOCION DE AGUA DEL PACIENTE GARANTIZA DISMINUCION EN LA RESPUESTA INFLAMATORIA MANTIENE LAS PROPIEDADES SANGUINEAS FILTRA LAS PROTEINAS DE BAJO PESO MOLECULAR 1 TUBERIA DE 1/4</t>
  </si>
  <si>
    <t>CONECTORES</t>
  </si>
  <si>
    <t>EMPATES PARA CIRCULACIÓN EXTRACORPÓREA RECTOS Y EN Y. DE PVC. DIAMETROS: ESTERILES EMPAQUE INDIVIDUAL RECTOS: ¼ X ¼ ,   ¼ X 3/8  ,   3/8 X 3/8  .  ½ X ½    EN Y:3/8 X 3/8 X ½  , ¼ X ¼ X 3/8, 3/8 X 3/8X 3/8 , ¼ X 3/8 X 3/8 , ¼ X 3/8 X ½ . SIN LUER.</t>
  </si>
  <si>
    <t xml:space="preserve">INTERCAMBIADOR DE CALOR </t>
  </si>
  <si>
    <t xml:space="preserve">INTERCAMBIADOR DE CALOR CON CONECTORES DE ENTRADA Y SALIDA DE 1/4 LINEA DE RECIRCULACION. 
ENTRADAS DE AGUA COMPATIBLES CON INTERCAMBIADOR DE LA INSTITUCION </t>
  </si>
  <si>
    <t xml:space="preserve">CANULA DE RETORNO VENOSO TRES ESTADIOS </t>
  </si>
  <si>
    <t xml:space="preserve">CANULA DE RETORNO VENOSO TRES ESTADIOS  EMPAQUE INDIVIDUAL ESTÉRIL </t>
  </si>
  <si>
    <t xml:space="preserve">UNIADD </t>
  </si>
  <si>
    <t>LOTE No. 163</t>
  </si>
  <si>
    <t>LOTE No. 164</t>
  </si>
  <si>
    <t>LOTE No. 165</t>
  </si>
  <si>
    <t>TRAZADOR DE LINEA PARA HUMEDAD DE CONTENEDOR</t>
  </si>
  <si>
    <t>TRAZADOR DE LINEA  PARA HUMEDAD DE CONTENEDOR 30X50 CM</t>
  </si>
  <si>
    <t>PAPEL ESPECIAL CREPADO REFORZADO POR INMERSION DE AGUA, LIBRE DE PELUZA, HOJA PLANA COBERTURA TL MEDIDAS DE 30X50 CM CON DOBLEZ CADA EXTREMO DE 5 CM</t>
  </si>
  <si>
    <t>TRAZADOR DE LINEA PARA HUMEDAD DE CONTENEDOR 26X29 CM</t>
  </si>
  <si>
    <t>LOTE No. 166</t>
  </si>
  <si>
    <t>CATETER RECTAL PARA URODINAMIA</t>
  </si>
  <si>
    <t>42295400 
42295500</t>
  </si>
  <si>
    <t xml:space="preserve">CATETER PRESIÓN RECTAL </t>
  </si>
  <si>
    <t>CATETER PRESION RECTAL UN LUMEN PARA URODINAMIA CON BALON DE LATEX  DE 10 A 13 FRENCH X 30 A 40 CM  DE LONGITUD Y/O CATETER RECTAL EN SILICONA DE 1 A 3 VIAS</t>
  </si>
  <si>
    <t>LOTE No. 167</t>
  </si>
  <si>
    <t xml:space="preserve">EQUIPO BOMBA Y TRANSDUCTORES PARA URODINAMIA </t>
  </si>
  <si>
    <t xml:space="preserve">EQUIPO DE BOMBA PARA INFUSION PARA EQUIPO DE URODINAMIA </t>
  </si>
  <si>
    <t xml:space="preserve">TRANSDUCTORES DE PRESION DESECHABLE PARA HEMODINAMIA </t>
  </si>
  <si>
    <t>LOTE No. 168</t>
  </si>
  <si>
    <t xml:space="preserve">AGUJAS PARA BIOPSIA DE PROSTATA </t>
  </si>
  <si>
    <t>AGUJA PARA BIOPSIA DE PROSTATA 18 GA X 20 A 25 CM</t>
  </si>
  <si>
    <t>LOTE No. 169</t>
  </si>
  <si>
    <t xml:space="preserve">INSUMOS CIRUGIA PEDIATRICA </t>
  </si>
  <si>
    <t xml:space="preserve">KIT PARA  GASTROPEXIA  SERVICIO DE CIRUGIA PEDIATRICA </t>
  </si>
  <si>
    <t xml:space="preserve">MEDIDAS DE 12 A 20 FR 
KIT COMPUESTO DE : 
* TROCAR INTRODUCTOR CON SUJETADORES  EN T PRECARGADOS Y DE SUTURAS REABSORBIBLES CON CANDADOS PARA FIJAR EL ESTOMADO A LA PARED ABDOMINAL ANTERIOR 
* AGUJA INTRODUCTORA DE SEGURIDAD CON UN SISTEMA DE BLOQUEO. 
* ALAMBRE GUIA  CON PUNTA EN J 
* DILATADOR SERIADO CON VAINA DESPLEGABLE . LISO Y CÓNICO 
* BISTURÍ DE SEGURIDAD
*PINZA HEMOSTÁTICA 
* JERINGA </t>
  </si>
  <si>
    <t xml:space="preserve">SONDA GASTROENTERICA YEYUNAL </t>
  </si>
  <si>
    <t>SONDA DE BAJO PERFIL CON AVANCE A YEYUNO MIC-KEY  YEYUNAL</t>
  </si>
  <si>
    <t>42231602
42294901</t>
  </si>
  <si>
    <t xml:space="preserve">KIT DE GASTROSTOMIA ENDOSCOPICA PERCUTANEA PEDIATRICA TIPO PUSH  O PULL 14 FR  </t>
  </si>
  <si>
    <t>KIT DE GASTROSTOMIA ENDOSCOPICA PERCUTANEA PEDIATRICA TIPO PUSH O PULL 14 FR . FABRICADO EN SILICONA 100% GRADO MEDICO/ POLIURETANO.  GUIA RIGIDA PARA COLOCACION DEL PEG. ANILLO EXTERNO DE SEGURIDAD ESCALA DE GRADUACION. . LINEA RADIOOPACA. ADAPTADOR UNIVERSAL PARA ALIMENTACION</t>
  </si>
  <si>
    <t xml:space="preserve">KIT DE GASTROSTOMIA ENDOSCOPICA PERCUTANEA PEDIATRICA TIPO PUSH  O PULL 18 FR  </t>
  </si>
  <si>
    <t>KIT DE GASTROSTOMIA ENDOSCOPICA PERCUTANEA PEDIATRICA TIPO PUSH O PULL 18 FR . FABRICADO EN SILICONA 100% GRADO MEDICO/ POLIURETANO.  GUIA RIGIDA PARA COLOCACION DEL PEG. ANILLO EXTERNO DE SEGURIDAD ESCALA DE GRADUACION. . LINEA RADIOOPACA. ADAPTADOR UNIVERSAL PARA ALIMENTACION</t>
  </si>
  <si>
    <t xml:space="preserve">KIT DE GASTROSTOMIA ENDOSCOPICA PERCUTANEA PEDIATRICA TIPO PUSH  O PULL 16 FR  </t>
  </si>
  <si>
    <t>KIT DE GASTROSTOMIA ENDOSCOPICA PERCUTANEA PEDIATRICA TIPO PUSH O PULL 16 FR . FABRICADO EN SILICONA 100% GRADO MEDICO/ POLIURETANO.  GUIA RIGIDA PARA COLOCACION DEL PEG. ANILLO EXTERNO DE SEGURIDAD ESCALA DE GRADUACION. . LINEA RADIOOPACA. ADAPTADOR UNIVERSAL PARA ALIMENTACION</t>
  </si>
  <si>
    <t>LOTE No. 170</t>
  </si>
  <si>
    <t xml:space="preserve">SOPORTE DE AGUJAS </t>
  </si>
  <si>
    <t xml:space="preserve">SOPORTES DE AGUJAS </t>
  </si>
  <si>
    <t xml:space="preserve">SOPORTE PARA COLOCACION Y CONTROL DE AGUJAS CON IMAN, ESTERIL, PARA DESECHAR EN GUARDIAN. </t>
  </si>
  <si>
    <t>LOTE No. 171</t>
  </si>
  <si>
    <t>LOTE No. 172</t>
  </si>
  <si>
    <t xml:space="preserve">PRÓTESIS BIOLÓGICA AÓRTICA DE TEJIDO DE PERICADIO BOVINO </t>
  </si>
  <si>
    <t>PRÓTESIS BIOLÓGICA AÓRTICA DE TEJIDO RESILIA  19</t>
  </si>
  <si>
    <t>PRÓTESIS BIOLÓGICA AÓRTICA DE TEJIDO RESILIA  21</t>
  </si>
  <si>
    <t xml:space="preserve">PRÓTESIS BIOLÓGICA AÓRTICA DE TEJIDO RESILIA 23 </t>
  </si>
  <si>
    <t xml:space="preserve">PRÓTESIS BIOLÓGICA AÓRTICA DE TEJIDO RESILIA 25 </t>
  </si>
  <si>
    <t>PRÓTESIS BIOLÓGICA AÓRTICA DE TEJIDO RESILIA 27</t>
  </si>
  <si>
    <t>LOTE No. 173</t>
  </si>
  <si>
    <t>LOTE No. 174</t>
  </si>
  <si>
    <t>SOPORTE SERVICIO DE UROLOGIA  I</t>
  </si>
  <si>
    <t>SONDA MACIZA PARA LITOTRICIA CALCUSPLIT®</t>
  </si>
  <si>
    <t>LOTE No. 175</t>
  </si>
  <si>
    <t>SOPORTE SERVICIO DE UROLOGIA  II</t>
  </si>
  <si>
    <t xml:space="preserve">PROBES O AGUJAS NEUMÁTICAS
</t>
  </si>
  <si>
    <t>PROBES O AGUJAS NEUMÁTICAS (0,8 MM A  2.0, MM)</t>
  </si>
  <si>
    <t>LOTE No. 176</t>
  </si>
  <si>
    <t xml:space="preserve">INTRODUCTOR FLEXIBLE CON VALVULA DRY SEAL </t>
  </si>
  <si>
    <t xml:space="preserve">CATETER INTRODUCTOR FLEXIBLE CON REVESTIMINETO HIDROFILICO LONGITUD DE 33 CM </t>
  </si>
  <si>
    <t xml:space="preserve">CATETER INTRODUCTOR FLEXIBLE CON REVESTIMINETO HIDROFILICO LONGITUD DE 45 CM </t>
  </si>
  <si>
    <t>LOTE No. 177</t>
  </si>
  <si>
    <t xml:space="preserve">SISTEMA DE STENT MONTADO SOBRE BALON </t>
  </si>
  <si>
    <t xml:space="preserve">SISTEMA DE STENT PERIFERICO RECUBIERTO </t>
  </si>
  <si>
    <t xml:space="preserve">SISTEMA DE STENT PERIFERICO DESNUDO </t>
  </si>
  <si>
    <t xml:space="preserve">DISPOSITIVOS E INSUMOS PARA MANEJO DE INFECCIONES (INTRACAVIDAD Y HERIDAS ) </t>
  </si>
  <si>
    <t xml:space="preserve">42292900  
42311900  
42312600                                 42293900 </t>
  </si>
  <si>
    <t>SOLUCIÓN BOTELLA DE 8OZ (237ML) CON ATOMIZADOR DE GATILLO.</t>
  </si>
  <si>
    <t xml:space="preserve">ANTIMICROBIANO DE AMPLIO ESPECTRO, MATA VIRUS, BACTERIAS, HONGOS Y ESPORAS, ROMPE EL BIOFILM, QUITA EL MAL OLOR DE LA HERIDA Y DESBRIDA QUIMICAMENTE SUAVE. TIENE ESTABILIDAD  DE 24 A 36 HORAS AL SER APLICADO EN LA HERIDA.  BIOSEGURIDAD EN: CITOTOXICIDAD,  TOXICIDAD SISTEMICA,SENSIBILIDAD E IRRITABILIDAD DE LA MUCOSA VAGINAL. COMPOSICION DE UNA TRIPLETA DE SALES EN CONCENTRACIONES EXACTAS DE HIPOCLORITO DE SODIO AL 0,057%, CLORURO DE SODIO AL 0.85% , Y ACIDO HIPOCLOROSO AL 0,015% , PRODUCTO  ALTAMENTE BIOSEGURO, INOCUO, ISOTONICO, ESTABLE Y BIODEGRADABLE. </t>
  </si>
  <si>
    <t>SOLUCIÓN  BOTELLA DE 8OZ (237ML) CON TAPA DISPENSADORA</t>
  </si>
  <si>
    <t>SOLUCIÓN  BOTELLA DE 15OZ (443ML) CON TAPA DISPENSADORA</t>
  </si>
  <si>
    <t>SOLUCIÓN  BOTELLA DE  IRRIGACION 16OZ (473ML) CON TAPA DE GOMA.</t>
  </si>
  <si>
    <t>GEL DE 3OZ (86G) TUBO CON TAPA DISPENSADORA</t>
  </si>
  <si>
    <t xml:space="preserve">ANTIMICROBIANO DE AMPLIO ESPECTRO. ES UN GEL TÓPICO, VISCOSO, PURO, COMPLETAMENTE INCOLORO, ISOTÓNICO, NO CITOTOXICO, COMPATIBLE CON LOS TEJIDOS. ES UNA TRIPLETA DE SALES EN CONCENTRACIONES EXACTAS DE HIPOCLORITO DE SODIO AL 0,057%, CLORURO DE SODIO AL 0.85% , Y ACIDO HIPOCLOROSO AL 0,015%  ALTAMENTE BIOSEGURO, INOCUO, ISOTONICO, ESTABLE Y BIODEGRADABLE.  APROBADO POR LA FDA, MATA VIRUS, BACTERIAS, HONGOS Y ESPORAS. ELIMINA LA BIOPELICULA  MEJORANDO LA VELOCIDAD DE CICATRIZACION,  QUITA EL MAL OLOR DE LA HERIDA Y DESBRIDA QUIMICAMENTE SUAVE.  CREA UNA SINERGIA MANTENIENDO  LAS CONDICIONES IDEALES DE ESTABILIDAD Y ACTIVIDAD ANTIMICROBIANA ENTRE 24 A 36 HORAS.  
BIOSEGURIDAD EN: CITOTOXICIDAD,  TOXICIDAD SISTEMICA,SENSIBILIDAD E IRRITABILIDAD DE MUCOSA A NIVEL VAGINAL. 
</t>
  </si>
  <si>
    <t>PEDIATRIA</t>
  </si>
  <si>
    <t xml:space="preserve">MANTAS PARA HIPOTERMIA SERVICIO DE PEDIATRIA </t>
  </si>
  <si>
    <t>MANTAS NEONATAL PARA HIPOTERMIA DE 2.5 KG A 4 KG</t>
  </si>
  <si>
    <t xml:space="preserve">MANTAS NEONATAL PARA HIPOTERMIA DE 2.5 KG A 4 KG CON APOYO TECNOLOGICO PARA SU USO </t>
  </si>
  <si>
    <t>MANTA NEONATAL HIPOTERMIA DE 4-7 KG</t>
  </si>
  <si>
    <t xml:space="preserve">MANTA NEONATAL HIPOTERMIA DE 4-7 KG CON APOYO TECNOLOGICO PARA SU USO </t>
  </si>
  <si>
    <t>OFTALMOLOGIA</t>
  </si>
  <si>
    <t>INSUMOS Y DISPOSITIVOS  MEDICOS COMPATIBLES 
 CON  LOS EQUIPOS  CONSTELLATION Y CENTURION</t>
  </si>
  <si>
    <t>PUNTAS KELMAN 0.9 mm, MICROTIP 30°  (CONSTELLATION)</t>
  </si>
  <si>
    <t>CAPUCHONES PARA FACO 30 GRADOS (CONSTELLATION)</t>
  </si>
  <si>
    <t>PACK DE FACO SIN PUNTA 0.9 MM.</t>
  </si>
  <si>
    <t xml:space="preserve">CABLE BIPOLAR </t>
  </si>
  <si>
    <t>SISTEMA DE ENTRADA (TRES CANULAS DE INFUSION) 25 Ga</t>
  </si>
  <si>
    <t>PAQUETE DE TROCAR POR 3 UNIDADES (LANCETAS) 25 Ga</t>
  </si>
  <si>
    <t>SISTEMA DE ENTRADA (TRES CANULAS DE INFUSION) 23 Ga</t>
  </si>
  <si>
    <t>PAQUETE DE TROCAR POR 3 UNIDADES (LANCETAS) 23 Ga</t>
  </si>
  <si>
    <t>42294513
42294500</t>
  </si>
  <si>
    <t>CANULA DE CHARLES CON PUNTA DE SILICON 25 Ga</t>
  </si>
  <si>
    <t>CANULA CON PUNTA DE SILICON 25 Ga</t>
  </si>
  <si>
    <t>PINZAS DE MEMBRANA LIMITANTE INTERNA ILM 25 Ga</t>
  </si>
  <si>
    <t xml:space="preserve">PINZAS END GRASPING 25 Ga </t>
  </si>
  <si>
    <t>PINZAS MAX GRIP 25 Ga</t>
  </si>
  <si>
    <t>PINZAS ASERRADAS 25 Ga</t>
  </si>
  <si>
    <t>TIJERAS CURVAS 25 Ga</t>
  </si>
  <si>
    <t>FIBRA ENDOLASER VECTOR  : 25GA ARTICULATING ILLUMINATED LASER PROBE W/RFID</t>
  </si>
  <si>
    <t>PUNTA PARA FACO FRAGMENTACION O FACO POSTERIOR</t>
  </si>
  <si>
    <t>ENDODIATERMIA 25 Ga (Uso adecuado en 20 y 23 Ga)</t>
  </si>
  <si>
    <t>PAK COMBINADO 7500 cpm 25+ Ga (con cánulas valvuladas)</t>
  </si>
  <si>
    <t>FMS Fluidica ACTIVA + punta Balanced 45° + CAPUCHONES ROSADOS</t>
  </si>
  <si>
    <t>Bolsa Solución Salina Balanceada 500 ml para centurion</t>
  </si>
  <si>
    <t>Pieza de Vitrectomia Anterior 4000 cpm 23/25 Ga</t>
  </si>
  <si>
    <t>Pieza de vitrectomia posterior Constellation</t>
  </si>
  <si>
    <t>Punta de I/A angulada reusable INTREPID 0.3MM</t>
  </si>
  <si>
    <t>INTREPID TRANSFORMER IA HP</t>
  </si>
  <si>
    <t xml:space="preserve">KIT VFC (INYECCION Y EXTRACCION SILICON) 20/23/25+ Ga PARA SISTEMA  CONSTELLATION - ALCON </t>
  </si>
  <si>
    <t>PUNTA I/A POLIMERO CURVA</t>
  </si>
  <si>
    <t xml:space="preserve">VERIFICAR 
CÓDIGO </t>
  </si>
  <si>
    <t xml:space="preserve">PIEZA VITRECTOMIA ANTERIOR PARA COSTELLATION </t>
  </si>
  <si>
    <t xml:space="preserve">PIEZA VITRECTOMIA ANTERIOR PARA COSTELLATION. ESTÉRIL. EMPAQUE INDIVIDUAL </t>
  </si>
  <si>
    <t xml:space="preserve">ESCLEROTOMO </t>
  </si>
  <si>
    <t xml:space="preserve">ESCLEROTOMO PARA INSICION EN ESCLERA . ESTÉRIL. EMPAQUE INDIVIDUAL </t>
  </si>
  <si>
    <t xml:space="preserve">PIC DE 23 A 25 G PARA CORTES EN RETINA </t>
  </si>
  <si>
    <t xml:space="preserve">FIBRA ENDOLUZ DE 25G 
PARA EL SERVICIO DE OFTALMOLOGIA </t>
  </si>
  <si>
    <t>INSUMOS Y DISPOSITIVOS  MEDICOS   PARA LOS PROCEDIMIENTOS  DIAGNOSTICOS  Y TERAPEUTICOS  Y PARA ATENCION DE  PACIENTES EN LA CONSULTA  EXTERNA</t>
  </si>
  <si>
    <t>FLUORESCEINA TIRILLAS</t>
  </si>
  <si>
    <t>TEST DE SHIRMER</t>
  </si>
  <si>
    <t>TAPONES LAGRIMALES DE SILICONA VARIOS CALIBRES  0,3 A  1,0</t>
  </si>
  <si>
    <t xml:space="preserve">PAPEL PARA AUTOREFRACTOMETRO NIDEK </t>
  </si>
  <si>
    <t>PROTECTOR DE SONDA PARA ECOGRAFIA UBM</t>
  </si>
  <si>
    <t>PROTECTORES PLASTICOS OCULARES</t>
  </si>
  <si>
    <t xml:space="preserve">CONOS  PARA PUNTA DE TONOMETRO  APLANATICO  DE LAMPARAS   DE HENDIDURA  </t>
  </si>
  <si>
    <t>SONDAS  DESECHABLES PARA ICARE</t>
  </si>
  <si>
    <t>PROTECTOR PARA PUNTA TONOMETRO AUTOMATIZADO</t>
  </si>
  <si>
    <t xml:space="preserve">INSUMOS  Y DISPOSITIVOS  MEDICOS  PARA PROCEDIMIENTOS  
QUIRÙRGICOS DE SEGMENTO ANTERIOR  DEL SERVICIO DE  OFTALMOLOGIA </t>
  </si>
  <si>
    <t>LENTE INTRAOCULAR DE AFAQUIA DE FIJACION/ENCLAVAMIENTO IRIDIANO</t>
  </si>
  <si>
    <t>LENTES INTRAOCULARES RIGIDOS</t>
  </si>
  <si>
    <t>LENTES DE FIJACION ESCLERAL</t>
  </si>
  <si>
    <t>LENTES INTRAOCULARES DE CAMARA POSTERIOR PODER ESPECIAL</t>
  </si>
  <si>
    <t>LENTE INTRAOCULAR PLEGABLE DE 3 PIEZAS PARA CIRUGIA DE FACOEMULSIFICACION</t>
  </si>
  <si>
    <t>LENTES INTRAOCULAR PLEGABLE DE +30 A +40 DIOPTRIAS</t>
  </si>
  <si>
    <t xml:space="preserve">SEGMENTOS  DE  AHMED </t>
  </si>
  <si>
    <t>ANILLOS INTRAESTROMALES DIAMETRO 90-120-150-160- ZONA OPTICA 5.0 MM.</t>
  </si>
  <si>
    <t>ANILLOS INTRAESTROMALES DIAMETRO 210 ó 220  ZONA OPTICA 5.0 MM.</t>
  </si>
  <si>
    <t>ANILLOS INTRAESTROMALES DIAMETRO 90-120-160- ZONA OPTICA 6.0 MM.</t>
  </si>
  <si>
    <t>ANILOS INTRAESTROMALES SINUSOIDAL ASD 320°. DIAMETRO 5.7</t>
  </si>
  <si>
    <t>ANILLOS INTRAESTROMALES DIAMETRO 160/200-300 C Y 160/200-300W. SONA OPTICA  6 MM.</t>
  </si>
  <si>
    <t>ANILLOS INTRAESTROMALES DIAMETRO 160/150-250C Y 160/150-250W. ZONA OPTICA 6.0 MM.</t>
  </si>
  <si>
    <t>ANILLOS INTRAESTROMALES DIAMETRO 210 -  ZONA OPTICA 6.0 MM.</t>
  </si>
  <si>
    <t>ANILLOS INTRAESTROMALES DIAMETRO 325°, ZONA ÓPTICA 5 MM CON TRIANGULO ESCALENO - GROSOR 200-300</t>
  </si>
  <si>
    <t>LENTES INTRAOCULAR FAQUICO DE CAMARA ANTERIOR</t>
  </si>
  <si>
    <t>LENTES INTRAOCULARES PLEGABLES</t>
  </si>
  <si>
    <t>LENTE INTRAOCULAR TORICO</t>
  </si>
  <si>
    <t>LENTE DE UNA  SOLA  PIEZA ACRÍLICO   HIDROFÓBICO   CON FILTRO PARA LUZ  AZUL  Y  UV, TIPO DE ÓPTICA  BICONVEXO, ZONA  ÓPTICA DE  6MM, LONGITUD  DE  13 MM +- 0.5MM SRK 119.2, CONSTANTE ULTRASONIDO 119, RANGO DIOPTRÍAS +6.00 - + 30.0 , TORICIDAD DE  T3  A  T9  , CORRECCIÓN DE ASTIGMATISMO DE 1.03 A 4.11. CARTUCHO INDEPENDIENTE, NO PRECARGADO.</t>
  </si>
  <si>
    <t xml:space="preserve">DISPOSITIVOS  MEDICOS    VALVULAS  DE AHMED PARA LOS
 PROCEDIMIENTOS  QUIRURQUICOS DE GLAUCOMA </t>
  </si>
  <si>
    <t>VALVULAS DE AHMED</t>
  </si>
  <si>
    <t>EL DISPOSITIVO AHMED® ESTÁ COMPUESTO POR UN MECANIS­MO VALVULAR Y UNA PLACA. EL MECANISMO VALVULAR ESTÁ FORMADO POR UN TUBO DE DRENAJE DE SILICONA Y UN CUER­PO DE SILICONA QUE ALOJA UNA MEMBRANA VALVULAR DE ELASTÓMERO DE SILICONA</t>
  </si>
  <si>
    <t xml:space="preserve">INSUMOS Y DISPOSITIVOS  I MEDICOS   PARA LOS
 PROCEDIMIENTOS  QUIRURGICOS DEL SERVICIO DE OFTALMOLOGIA </t>
  </si>
  <si>
    <t>TREPANOS DE BARRON DONANTE Y RECEPTOR  VARIOS DIAMETROS   DESDE  7,0  A 9,0 (50 DONANTES Y 50 RECEPTOR)</t>
  </si>
  <si>
    <t>42294511
42294500</t>
  </si>
  <si>
    <t>CUCHILLETES OFTALMICOS DE 15 GRADOS</t>
  </si>
  <si>
    <t>CUCHILLETES OFTALMICOS CRESCENT</t>
  </si>
  <si>
    <t>CUCHILLETES FACOEMULSIFICACION 2.2 MM.</t>
  </si>
  <si>
    <t>CUCHILLETES FACOEMULSIFICACION 2.75 MM.</t>
  </si>
  <si>
    <t>BANDAS DE SILICON 240</t>
  </si>
  <si>
    <t xml:space="preserve">BANDA  DE SILICON  No.  41  </t>
  </si>
  <si>
    <t>POLIPROPILENO 10-0</t>
  </si>
  <si>
    <t>POLIPROPILENO 10-0 C/A</t>
  </si>
  <si>
    <t>RETRACTOR DE IRIS REUSABLE</t>
  </si>
  <si>
    <t>ANILLOS DE TENSIÓN CAPSULAR DIÁMETROS 11, 12 Y 13 MM</t>
  </si>
  <si>
    <t>ANILLOS PARA SIMBLEFARON</t>
  </si>
  <si>
    <t>CONFORMADORES CONJUNTIVALES ADULTO Y PEDIATRICO( 14,16,18,20 MM)</t>
  </si>
  <si>
    <t>IMPLANTES OCULARES DE METILMETACRILATO VARIOS  DIAMETROS (14,16,18,20 MM)</t>
  </si>
  <si>
    <t>SET DE CRAWFORD ADULTO</t>
  </si>
  <si>
    <t>SET DE CRAWFORD PEDIATRICO</t>
  </si>
  <si>
    <t xml:space="preserve">SUTURA SEDA NEGRATRENZADA CALIBRE 7/0 AGUJA REDONDA DE 6 A 7 MM LONGITUD DE HEBRA DE 30 A 45 CMS </t>
  </si>
  <si>
    <t xml:space="preserve">EMPAQUE INDIVIDUAL  ELABORADO EN SEDA NATURAL. ORGÁNICA NO ABSORBIBLE  ESTÉRIL  AGUJA ESPATULADA DE 6 A 7 MM  CALIBRE DE LA HEBRA N° 7.0  LONGITUD DE LA HEBRA ENTRE 30CM A 45 CM.  FÁCIL MANEJO  USOS: OFTALMOLOGIA </t>
  </si>
  <si>
    <t xml:space="preserve">SET DE SILICON  PARA CORRECCION DE PTOSIS  </t>
  </si>
  <si>
    <t>PROTESIS OCULARES</t>
  </si>
  <si>
    <t xml:space="preserve">SUMINISTRO Y ADAPTACION PROTESIS OCULARES/ EPITESIS </t>
  </si>
  <si>
    <t xml:space="preserve">FABRICADAS  EN FORMA INDIVIDUAL Y PERSONALIZADA   PARA CADA PACIENTE  A LA MEDIDA EN MATERIAL  POLIMETILMETACRILATO  TERMOACABADO </t>
  </si>
  <si>
    <t>VALOR UNITARIO</t>
  </si>
  <si>
    <t>VALOR IVA</t>
  </si>
  <si>
    <t>VALOR UNITARIO CON IVA</t>
  </si>
  <si>
    <t>CENTRAL DE ESTERILIZACIÓN</t>
  </si>
  <si>
    <t>CARTUCHO PARA ANALISIS DE GASES SANGUINEO</t>
  </si>
  <si>
    <t>UROLOGIA - GINECO</t>
  </si>
  <si>
    <t>GASTROENTEROLOGIA - COLOPROCTOLOGIA</t>
  </si>
  <si>
    <t>ANESTESIA - CIRUGIA GENERAL</t>
  </si>
  <si>
    <t>CIRUGIA DE TORAX - OTORRINO</t>
  </si>
  <si>
    <t>CIRUGIA GENERAL - GASTROENTEROLOGIA</t>
  </si>
  <si>
    <t>NEUROCIRUGIA - OTORRINO</t>
  </si>
  <si>
    <t>OTORRINO - NEUROCIRUGIA</t>
  </si>
  <si>
    <t>CÓDIGO
 NUEVO</t>
  </si>
  <si>
    <t>BUSCAR 
CÓDIGO</t>
  </si>
  <si>
    <t xml:space="preserve">CÓDIGO 
NUEVO 
X DESECHABLE </t>
  </si>
  <si>
    <t>CÓDIGO
NUEVO</t>
  </si>
  <si>
    <t>VERIFICAR 
CÓDIGO</t>
  </si>
  <si>
    <t>BUSCAR
CÓDIGO</t>
  </si>
  <si>
    <t xml:space="preserve">BUSCAR
CÓDIGO </t>
  </si>
  <si>
    <t xml:space="preserve">ESPECIFICACIÓN TÉCNICA </t>
  </si>
  <si>
    <t>1176020105 
1196491524</t>
  </si>
  <si>
    <t>CIRUGIA GENERAL - TODOS</t>
  </si>
  <si>
    <t>LINER DE 2000 CC A 3000 CC EN POLIETILENO, LIBRE DE PATOGENOS, FLEXIBLE, ACANALADO PARA EVITAR ADHERENCIAS A LAS PAREDES INTERNAS DEL CANISTER, CON POLVO SOLIDIFICANTE INCORPORADO DENTRO DE CADA UNO DE LOS LINER PARA COMPACTAR LOS FLUIDOS EVITANDO RIESGOS BIOLOGICOS, SELLADO HERMETICAMENTE EN UN SOLO SISTEMA CON LA TAPA  LA CUAL TIENE UN  FILTRO HIDROFOBO, ANTIBACTERIAL, ANTIFLUJO.  CON CONECTOR AL SISTEMA DE VACIO DIRECTO, PUERTO PARA LA LINEA DE TANDEM, PUERTO DE PACIENTE CON MEMBRANA ANTI RETORNO Y PROTECCION DE SALPICADURAS CON CONECTOR EN SEMI CODO QUE EVITA ACODAMIENTOS, PUERTO ADICIONAL PARA TOMA DE MUESTRAS SIN ES REQUERIDO, MANIJA DE SUJECION PARA LA MANIPULACION Y TRASLADO, CODIGO DE COLORES POR REFERENCIA DE TAMAÑO TANTO EN CANISTER COMO EL LINER. EMPACADO EN BOLSA INDIVIDUAL, CON FECHA VISIBLE DE FABRICACION, VENCIMIENTO Y LOTE. CON APOYO TECNOLOGICO PARA LAS BASES RODANTES SENCILLAS Y SISTEMA EN LINEA TANDEM, ANILLOS DE SOPORTE PARA CANISTER, SOPORTES DE PARED, CANISTER DE RECOLECCION DE FLUIDOS DE 2000 CC A 3000 CC EN POLICARBONATO CON ESCALA DE MEDICION VISIBLE , CON SOPORTE TECNICO DE CAPACITACION EN TODAS LAS ESPECIALIDADES INVOLUCRADAS CON SU MANEJO EN LOS DIFERENTES TURNOS ESTABLECIDOS EN LA INSTITUCION.</t>
  </si>
  <si>
    <t>LINER DE 1000 CC A 1900 CC EN POLIETILENO, LIBRE DE PATOGENOS, FLEXIBLE, ACANALADO PARA EVITAR ADHERENCIAS A LAS PAREDES INTERNAS DEL CANISTER, CON POLVO SOLIDIFICANTE INCORPORADO DENTRO DE CADA UNO DE LOS LINER PARA COMPACTAR LOS FLUIDOS EVITANDO RIESGOS BIOLOGICOS, SELLADO HERMETICAMENTE EN UN SOLO SISTEMA CON LA TAPA  LA CUAL TIENE UN  FILTRO HIDROFOBO, ANTIBACTERIAL, ANTIFLUJO.  CON CONECTOR AL SISTEMA DE VACIO DIRECTO, PUERTO PARA LA LINEA DE TANDEM, PUERTO DE PACIENTE CON MEMBRANA ANTI RETORNO Y PROTECCION DE SALPICADURAS CON CONECTOR EN SEMI CODO QUE EVITA ACODAMIENTOS, PUERTO ADICIONAL PARA TOMA DE MUESTRAS SIN ES REQUERIDO, MANIJA DE SUJECION PARA LA MANIPULACION Y TRASLADO, CODIGO DE COLORES POR REFERENCIA DE TAMAÑO TANTO EN CANISTER COMO EL LINER. EMPACADO EN BOLSA INDIVIDUAL, CON FECHA VISIBLE DE FABRICACION, VENCIMIENTO Y LOTE. CON APOYO TECNOLOGICO PARA LAS BASES RODANTES SENCILLAS Y SISTEMA EN LINEA TANDEM, ANILLOS DE SOPORTE PARA CANISTER, SOPORTES DE PARED, CANISTER DE RECOLECCION DE FLUIDOS DE  1000 CC A 1900 CC EN POLICARBONATO CON ESCALA DE MEDICION VISIBLE , CON SOPORTE TECNICO DE CAPACITACION EN TODAS LAS ESPECIALIDADES INVOLUCRADAS CON SU MANEJO EN LOS DIFERENTES TURNOS ESTABLECIDOS EN LA INSTITUCION.</t>
  </si>
  <si>
    <t xml:space="preserve">BALONES DE ACALASIA CON CATETER DE 75 A 90 CM DE LONGITUD, TAMAÑO DEL CATETER DE 14 FR, DIAMETRO DEL BALON DE 30 A 35 MM INCLUYENDO LA GUIA RIGIDA COMPATIBLE CON EL BALÓN DE ACALASIA </t>
  </si>
  <si>
    <t xml:space="preserve">GASTROENTEROLOGIA - CIRUGIA GENERAL </t>
  </si>
  <si>
    <t>CARDIOVASCULAR - CIRUGIA VASCULAR - NEUROCIRUGIA</t>
  </si>
  <si>
    <t>CIRUGIA GENERAL - CIRUGIA PLASTICA</t>
  </si>
  <si>
    <t xml:space="preserve">
Electrodo cuadripolar estimulación epicardica para ventriculo izquierdo  (seno Coronario) para Resincronizador Cardiaco  simple  compatible con Resonancia Magnética</t>
  </si>
  <si>
    <t xml:space="preserve">MATERIAL: ELABORADA EN POLIPROPILENO SMS, 
GRAMAJE: GRAMAJE 50 A 55  GRAMOS.
QUE PERMITA EL PASO DE AGENTES ESTERILIZANTES. 
QUE MANTENGA LA ESTERILIDAD DEL CONTENIDO. 
RESISTENTE AL PESO DEL INSTRUMENTAL. 
QUE REPELA EL PASO DEL AGUA PRUEBA HIDRÓFUGO.
RESISTENTE AL CALOR. 
BARRERA BACTERIANA. 
COMPATIBLE CON LOS MÉTODOS DE ESTERILIZACIÓN QUE POSEE LA INSTITUCIÓN. 
EN PRESENTACIÓN (DOBLADAS EN CUADRO POR 100 UNIDADES) 
COLOR VERDE  QUIRÚRGICO. 
 MARCADA CON EL LOGOTIPO DEL HOSPITAL MILITAR CENTRAL (DE 1 A 5 SELLOS DE  DIAMETRO DE 5 A 10 CM) 
MEDIDA DE:  90 x 90 +/-2 CM. </t>
  </si>
  <si>
    <t xml:space="preserve">MATERIAL: ELABORADA EN POLIPROPILENO SMS, 
GRAMAJE: GRAMAJE 50 A 55 GRAMOS.
QUE PERMITA EL PASO DE AGENTES ESTERILIZANTES. 
QUE MANTENGA LA ESTERILIDAD DEL CONTENIDO. 
RESISTENTE AL PESO DEL INSTRUMENTAL. 
QUE REPELA EL PASO DEL AGUA PRUEBA HIDRÓFUGO.
RESISTENTE AL CALOR. 
BARRERA BACTERIANA. 
COMPATIBLE CON LOS MÉTODOS DE ESTERILIZACIÓN QUE POSEE LA INSTITUCIÓN. 
EN PRESENTACIÓN (DOBLADAS EN CUADRO POR 100 UNIDADES) 
COLOR verde QUIRÚRGICO. 
 MARCADA CON EL LOGOTIPO DEL HOSPITAL MILITAR CENTRAL (DE 1 A 5 SELLOS DE  DIAMETRO DE 5 A 10 CM) 
MEDIDA DE:  120 X 120 +/- 2 CM. </t>
  </si>
  <si>
    <t xml:space="preserve">MATERIAL: ELABORADA EN POLIPROPILENO SMS, 
GRAMAJE: GRAMAJE 50 A 55 GRAMOS.
QUE PERMITA EL PASO DE AGENTES ESTERILIZANTES. 
QUE MANTENGA LA ESTERILIDAD DEL CONTENIDO. 
RESISTENTE AL PESO DEL INSTRUMENTAL. 
QUE REPELA EL PASO DEL AGUA PRUEBA HIDRÓFUGO.
RESISTENTE AL CALOR. 
BARRERA BACTERIANA. 
COMPATIBLE CON LOS MÉTODOS DE ESTERILIZACIÓN QUE POSEE LA INSTITUCIÓN. 
EN PRESENTACIÓN (DOBLADAS EN CUADRO POR 100 UNIDADES) 
COLOR VERDE  QUIRÚRGICO. 
 MARCADA CON EL LOGOTIPO DEL HOSPITAL MILITAR CENTRAL (DE 1 A 5 SELLOS DE  DIAMETRO DE 5 A 10 CM) 
MEDIDA DE:   135 X 135 +/-2 CM. </t>
  </si>
  <si>
    <t xml:space="preserve">MATERIAL: ELABORADA EN POLIPROPILENO SMS, 
GRAMAJE: GRAMAJE 35  A  40 GRAMOS
QUE PERMITA EL PASO DE AGENTES ESTERILIZANTES. 
QUE MANTENGA LA ESTERILIDAD DEL CONTENIDO. 
RESISTENTE AL PESO DEL INSTRUMENTAL. 
QUE REPELA EL PASO DEL AGUA PRUEBA HIDRÓFUGO.
RESISTENTE AL CALOR. 
BARRERA BACTERIANA. 
COMPATIBLE CON LOS MÉTODOS DE ESTERILIZACIÓN QUE POSEE LA INSTITUCIÓN. 
EN PRESENTACIÓN (DOBLADAS EN CUADRO POR 100 UNIDADES) 
COLOR VERDE  QUIRÚRGICO. 
 MARCADA CON EL LOGOTIPO DEL HOSPITAL MILITAR CENTRAL (DE 1 A 5 SELLOS DE  DIAMETRO DE 5 A 10 CM) 
MEDIDA DE:   45 x 45 +/-2 CM. </t>
  </si>
  <si>
    <t xml:space="preserve">MATERIAL: ELABORADA EN POLIPROPILENO SMS, 
GRAMAJE: GRAMAJE DE 35 A 40  GRAMOS.
QUE PERMITA EL PASO DE AGENTES ESTERILIZANTES. 
QUE MANTENGA LA ESTERILIDAD DEL CONTENIDO. 
RESISTENTE AL PESO DEL INSTRUMENTAL. 
QUE REPELA EL PASO DEL AGUA PRUEBA HIDRÓFUGO.
RESISTENTE AL CALOR. 
BARRERA BACTERIANA. 
COMPATIBLE CON LOS MÉTODOS DE ESTERILIZACIÓN QUE POSEE LA INSTITUCIÓN. 
EN PRESENTACIÓN (DOBLADAS EN CUADRO POR 100 UNIDADES) 
COLOR VERDE QUIRÚRGICO. 
 MARCADA CON EL LOGOTIPO DEL HOSPITAL MILITAR CENTRAL (DE 1 A 5 SELLOS DE  DIAMETRO DE 5 A 10 CM) 
MEDIDA DE:   75 x 75 +/-2 CM. </t>
  </si>
  <si>
    <t>EMPAQUE INDIVIDUAL 
DE UN SOLO USO. 
MATERIAL : POLIPROPILENO SMS  COLOR verde QUIRÚRGICO. 
COLOR DEL KIT: VERDE QUIRÚRGICO, 
GRAMAJE:  35 A 40  GRAMOS 
COMPUESTO DE: BATA  PARA NIÑOS LARGO DE 50 A 52 CENTIMETROS. 
ADELANTE CRUZADA CON CUATRO TIRAS SUJETADORAS: DOS TIRAS VAN EN LA APERTURA DEL CUELLO EN LA PARTE ANTERIOR Y DOS CINTURONES VAN A LA ALTURA DE LA CINTURA. OFRECIENDO SUJECIÓN SEGURA. CADA TIRA DE UN LARGO  DE 70 A 72  CENTIMETROS. 
GORRO REDONDO DE 20 A 22 GRAMOS.
POLAINAS ( PARA CADA PIE):  CON MATERIAL ANTIDESLIZANTE EN LA PLANTA.
ANTIALERGICO. POLAINAS COLOR: verde . 
MARCADA CON EL LOGOTIPO DEL HOSPITAL MILITAR CENTRAL (DE 1 A 5 SELLOS DE  DIAMETRO DE 5 A 10 CM).</t>
  </si>
  <si>
    <t>EMPAQUE INDIVIDUAL 
DE UN SOLO USO. 
MATERIAL : POLIPROPILENO SMS COLOR verde QUIRURGICO. 
GRAMAJE:  50 A 55 GRAMOS.
COLOR DEL KIT: VERDE QUIRÚRGICO, 
COMPUESTO DE: BATA  PARA ADULTOS LARGO DE 120 A 125 CENTIMETROS. 
ADELANTE CRUZADA CON CUATRO TIRAS SUJETADORAS: DOS TIRAS VAN EN LA APERTURA DEL CUELLO EN LA PARTE ANTERIOR Y DOS CINTURONES VAN A LA ALTURA DE LA CINTURA. OFRECIENDO SUJECIÓN SEGURA. CADA TIRA DE UN LARGO  DE 70 A 72  CENTIMETROS. 
GORRO REDONDO DE 20 A 22 GRAMOS.
POLAINAS ( PARA CADA PIE):  CON MATERIAL ANTIDESLIZANTE EN LA PLANTA.
 ANTIALERGICO. COLOR DE LAS POLAINAS:  verde . 
MARCADA CON EL LOGOTIPO DEL HOSPITAL MILITAR CENTRAL (DE 1 A 5 SELLOS DE  DIAMETRO DE 5 A 10 CM)</t>
  </si>
  <si>
    <t xml:space="preserve">COLOR DEL PAQUETE: VERDE QUIRÚRGICO. 
BARRERA BACTERIANA.
PAQUETE ESTÉRIL.
INDICADOR QUÍMICO CLASE 5. 
ELABORADO EN POLIPROPILENO SMS.  FRESCO Y RESISTENTE. CON BARRERA DE PROTECCIÓN AL PASO DE LÍQUIDOS O FLUIDOS CORPORALES 
COMPUESTA DE:  
 UNA (01) SABANA COBERTOR GRAMAJE DE 50 A 55 GRAMOS   DE  REFORZADO PLASTIFICADO DE 2 METROS  X 250 CENTIMETROS CON REFUERZO DE 70 A 75 CENTIMETROS  X 180 A 182 CENTIMETROS.
UNA (01) SEGUNDA ENVOLVEDERA  GRAMAJE DE 35 A 40 GRAMOS.  DEL PAQUETE CON LAS MISMAS MEDIDAS.
BATAS:  GRAMAJE DE 50 A 55 GRAMOS CUATRO ( 04) BATAS PARA CIRUJANO CON PUÑO EN ALGODÓN, DE 06 A 08 CINTURONES DE AMARRE DE 70 A 72  CENTIMETROS  CADA UNO. LARGO DE LA BATA: DE 1.45  A 1.50 CENTIMETROS  DE ANCHO POR 1.45 A 1.50 CENTIMETROS DE LARGO. REFUERZO EN LA UNION  DE LAS MANGAS QU E EVITE EL PASO DE LIQUIDOS  Y CON REFUERZO EN ANTIFLUIDO  EN MANGAS Y PECHO. TALLA L: CON SU RESPECTIVA TOALLA ABSORBENTE ( CADA BATA CON UNA TOALLA ABSORBENTE) CON TIRA VERDE Y CON COSTURA POR ULTRASONIDO. MARCADA CON EL LOGOTIPO DEL HOSPITAL MILITAR CENTRAL (DE 1 A 5 SELLOS DE  DIAMETRO DE 5 A 10 CM)., 
UNA FUNDA DE MAYO: GRAMAJE DE 35 A 40 GRAMOS  DE 60 A 65 CENTIMETROS  X 130 A 135 CENTIMETROS  CON REFUERZO PLASTIFICADO.
SEIS ( 06) CAMPOS GRAMAJE DE 35 A 40 GRAMOS MEDIDAS:  DE 90 A 95 CENTIMETROS X  90 A 95 CENTIMETROS  CON AUTOADHESIVOS AL BORDE DE PRIMER DOBLEZ Y CON PESTAÑA PARA FACIL DESPEGUE DE 3.0 A 3.5 CENTIMETROS  DE ANCHO.  
UN (01)  CAMPO OPERATORIO GRAMAJE DE 50 A 55 GRAMOS: DE 2 METROS  X 240 A 245 CENTIMETROS.  CON ABSORBENTE DE 10 A 15 CENTIMETROS  X 10 A 15  CENTIMETROS CON FENESTRACIÓN TRIANGULAR DE 30 A 35 CENTIMETROS  POR CADA LADO CON AUTOADHESIVO  CON PESTAÑA PARA FÁCIL DESPEGUE DE 3.0 A 3.5 CM DE ANCHO.  MARCADA CON EL LOGOTIPO DEL HOSPITAL MILITAR CENTRAL (DE 1 A 5 SELLOS DE  DIAMETRO DE 5 A 10 CM). 
UNA  ( 01) SÁBANA GRAMAJE DE 35 A 40 GRAMOS.  DE 2.50 CENTIMETROS  DE LARGO X 1.50 CENTIMETROS DE ANCHO. 
DOS ( 02)  POLAINAS GINECOLOGICAS GRAMAJE DE 35 A 40 GRAMOS. CON MEDIDAS DE 115 A 120 CENTIMETROS  X 55  A 60 CENTIMETROS CON CORDON  DE AMARRE.  CON ABERTURA EN UNO DE SUS EXTREMOS DE 85 A 90 CENTIMETROS. 
CINCO (05)  COMPRESAS EN ALGODÓN CON CINTA RADIOPACA ABSORBENTES MÍNIMO DE SEIS (06)  A CUATRO (04)  VUELTAS  MEDIDAS DE 45 A 50 CENTIMETROS  x 45 A 50 CENTIMETROS.  LAS COMPRESAS DEBEN TENER EL INDICADOR RADIOPACO Y TIRA INDICADORA. 
UN (01) PORTALÁMPARAS. GRAMAJE DE 35 A 40 GRAMOS.  ELABORADO EN POLIPROPILENO ANTI FLUIDO A LA MEDIDA DE LAS LÁMPARAS DE LA INSTITUCIÓN, CUYA MEDIDA APROXIMADAMENTE  ES DE 13 A 15 CENTIMETROS DE LONGITUD. DE  6 A 8 CENTIMETROS DE DIÁMETRO: ES DECIR 3 CENTIMETROS DE RADIO, CON UN PROTECTOR PLASTIFICADO DE REBORDE  DE 6 A 8 CENTIMETROS DE ANCHO Y UN CAUCHO SUJETADOR PARA EVITAR SU DESPLAZAMIENTO.  EN COLOR verde QUIRURGICO.
MATERIAL: SMS EN verde QUIRÚRGICO ATOXICO,HIPOALERGÉNICO  Y HEMOREPELENTE. </t>
  </si>
  <si>
    <t xml:space="preserve">BARRERA BACTERIANA, 
PAQUETE ESTÉRIL.   
INDICADOR QUÍMICO CLASE CINCO,
ELABORADO EN POLIPROPILENO.
FRESCO Y RESISTENTE.
COSTURA CON ULTRASONIDO. 
COLOR DE LA TELA VERDE QUIRÚRGICO. 
CON BARRERA DE PROTECCIÓN AL PASO DE FLUIDOS CORPORALES.
COMPUESTO DE: 
SABANA  GRAMAJE DE 50 A 55 GRAMOS COBERTOR REFORZADO PLASTIFICADO DE 200 X 250 CENTIMETROS X 250 A 255 CENTIMETROS CON REFUERZO DE 70 A 75 CENTIMETROS X  180 A 185 CENTIMETROS. 
SEGUNDA ENVOLVEDERA  GRAMAJE DE 35 A 40 GRAMOS  DEL PAQUETE CON LAS MISMAS MEDIDAS.
CINCO (05) COMPRESAS CON TIRA RADIOPACA Y TIRA COLOR verde DE MINIMO DE CUATRO 04 A 06 SEIS VUELTAS DE 45X45CM. LAS COMPRESAS DEBEN TENER EL INDICADOR RADIOPACO Y TIRA INDICADORA 
OCHO (08) BATAS GRAMAJE DE 50 A 55 GRAMOS CON PUÑO EN ALGODÓN, DE 06 A 08 CINTURONES  DE AMARRE DE 70 A 75 CENTIMETROS. DE 145 A 150 CENTIMETROS  DE ANCHO POR 145 A 150 CENTIMETROS DE LARGO. REFUERZO EN LA UNION   DE LAS MANGAS QUE EVITE EL PASO DE LIQUIDOS  Y CON REFUERZO EN ANTIFLUIDO  EN MANGAS Y PECHO. TALLA L CON SU RESPECTIVA TOALLA ABSORBENTE. CON COSTURA POR ULTRASONIDO MARCADA CON EL LOGOTIPO DEL HOSPITAL MILITAR CENTRAL (DE 1 A 5 SELLOS DE  DIAMETRO DE 5 A 10 CM).
UNA (01)  FUNDA DE MAYO EN POLIPROPILENO GRAMAJE DE 35 A 40 GRAMOS  DE 60 A 65 CENTIMETROS X  130 A 135 CENTIMETROS  CON REFUERZO PLASTIFICADO. 
DIEZ (10)  CAMPOS GRAMAJE DE 35 A 40 GRAMOS MEDIDAS DE 90 A 95 CENTIMETROS X 90 A 95 CENTIMETROS  CON AUTOADHESIVOS AL BORDE DE PRIMER DOBLES Y CON PESTAÑA PARA FACIL DESPEGUE DE 3.0 A 3.5 CM DE ANCHO.
SEIS (06)  SABANAS GRAMAJE DE 50 A 55 GRAMOS DE 250 A 255 CENTIMETROS  DE LARGO X 150 A 155 CENTIMETROS  DE ANCHO.
UN ( 01) CAMPO OPERATORIO  GRAMAJE DE 50 A 55 GRAMOS EN U 240 A 245 CENTIMETROS x 210 A 215 CENTIMETROS CON ABERTURA EN U DE  100 A 105 CENTIMETROS X 10 A 15 CENTIMETROS Y ADHESIVO EN EL REBORDE DE LA FECNESTRACION EN U.  CON PESTAÑA PARA FACIL DESPEGUE CON AUTOADHESIVO DE  3.0 A 3.5 CENTIMETROS  DE ANCHO  CON SABANA GRAMAJE DE 35 A 40 GRAMOS  PARA CIERRE DEL CAMPO EN U CON SU RESPECTIVO AUTOADHESIVO CON PESTAÑA PARA FACIL DESPEGUE CON AUTOADHESIVO DE  3,0 A 3,5 CM DE ANCHO . MARCADA CON EL LOGOTIPO DEL HOSPITAL MILITAR CENTRAL (DE 1 A 5 SELLOS DE  DIAMETRO DE 5 A 10 CM). UN (01) PORTALÁMPARAS GRAMAJE DE 35 A 40 GRAMOS ELABORADA EN POLIPROPILENO ANTI FLUIDO A LA MEDIDA DE LAS LÁMPARAS DE LA INSTITUCIÓN, CUYA MEDIDA APROXIMADAMENTE  ES DE 13 CM DE LONG, 6 CMS DE DIÁMETRO, ES DECIR 3 A 4 CENTIMETROS DE RADIO, CON UN PROTECTOR PLASTIFICADO DE REBORDE  DE 6 A 7 CENTIMETROS  DE ANCHO Y UN CAUCHO SUJETADOR PARA EVITAR SU DESPLAZAMIENTO.  
MATERIAL: SMS EN COLOR  verde QUIRURGICO ATOXICO,HIPOALERGENICO  Y HEMOREPELENTE </t>
  </si>
  <si>
    <t xml:space="preserve">BARRERA BACTERIANA, 
PAQUETE ESTÉRIL. 
COSTURA CON ULTRASONIDO.
INDICADOR QUÍMICO CLASE 5.
COLOR DEL PAQUETE: VERDE  QUIRÚRGICO. 
ELABORADO EN POLIPROPILENO, FRESCO Y RESISTENTE. CON BARRERA DE PROTECCIÓN AL PASO DE LÍQUIDOS O FLUIDOS CORPORALES. 
UNA ( 01 ) ENVOLVEDERA GRAMAJE DE 50 A 55 GRAMOS. O CAMPO  PARA MESA  DE RESERVA CON  COBERTOR REFORZADO PLASTIFICADO DE 2 METROS  X 250 A 250 CENTIMETROS  CON REFUERZO DE 70 A 75 CENTIMETROS  X 180 A 185 CENTIMETROS.
SEGUNDA ENVOLVEDERA  GRAMAJE DE 35 A 40 GRAMOS. DEL PAQUETE CON LAS MISMAS MEDIDA.  
SEIS (06) BATAS ANTIFLUIDO  GRAMAJE DE 50 A 55 GRAMOS. . CON PUÑO DE ALGODÓN. REFUERZO EN LA UNIÓN  DE LAS MANGAS QU E EVITE EL PASO DE LIQUIDOS. ADEMAS  REFUERZO EN ANTIFLUIDO  EN MANGAS Y PECHO . MARCADA CON EL LOGOTIPO DEL HOSPITAL MILITAR CENTRAL (DE 1 A 5 SELLOS DE  DIAMETRO DE 5 A 10 CM). DE 06 A 08  CINTURÓNES  DE AMARRE DE 70 A 75 CENTIMETROS. DE 1.45 A 1,50 CENTIMETROS DE ANCHO POR 1.45 A 1,50 CENTIMETROS DE LARGO. TALLA XL CON SU RESPECTIVA TOALLA ABSORBENTE  PARA SECADO. 
UNA (01)  FUNDA DE MAYO  GRAMAJE DE 35 A 40 GRAMOS DE 60 A 65 CENTIMETROS  X 130 A 135 CENTIMETROS CON COBERTOR REFORZADO PLASTIFICADO DE 50 A 55 CENTIMETROS  X 50 A 55 CENTIMETROS.
DOCE (12) CAMPOS GRAMAJE DE 35 A 40 GRAMOS: MEDIDAS  DE  90 A 95 CENTIMETROS X 90 A 95 CENTIMETROS. CON AUTOADHESIVOS DE 3.0 A 3.5 CENTIMETROS DE ANCHO AL BORDE Y CON PESTAÑA PARA DESPEGUE.
CUATRO (04)  SÁBANAS GRAMEJE DE 50 A 55 GRAMOS: MEDIDAS: DE 250 A 255 CENTIMETROS   X 150 A 155 CENTIMETROS  CON ADHESIVO DE 3. 0 A 3. 50 CM DE ANCHO. 
DOS (02)  SÁBANAS GRAMAJE DE 35 A 40 GRAMOS DE 250 A 255 CENTIMETROS  X 150 A 155 CENTIMETROS PLISADAS.
DIEZ (10)  COMPRESAS CON CINTA RADIÓPACA DE MINIMO DE 04 A 06 VUELTAS. LAS COMPRESAS DEBEN TENER EL INDICADOR RADIOPACO Y TIRA INDICADORA.  
UN CAMPO OPERATORIO  GRAMEJE DE 50 A 55 GRAMOS: DE 200 A 250 CENTIMETROS, CON  BOLSA RECOLECTORA DE FLUIDOS ADHERIDA A LA FENESTRACIÓN EN U DE 30 A 35 CENTIMETROS.  DE ANCHO X 250 A 255 CENTIMETROS Y CINTAS ADHESIVAS DE 3.0 A 3.5 CENTIMETROS DE ANCHO.  MARCADA CON EL LOGOTIPO DEL HOSPITAL MILITAR CENTRAL (DE 1 A 5 SELLOS DE  DIAMETRO DE 5 A 10 CM). 
UN ( 01) CAMPO GRAMAJE DE 35 A 40 GRAMOS  PARA AISLAMIENTO PERINEAL 190 A 195 CENTMETROS X 200 A 205 CENTIMETROS, CON PLASTICO LATERAL DE 30 A 65 CENTIMETROS X 200 A 205 CENTIMETROS. CON ABSORBENTE DE  80 A 85 CENTIMETROS X  120 A 125 CENTIMETROS, CONS DOS ENTRADAS PARA LOS MUSLOS DE 50 A 55 CENTIMETROS  Y EXPOSICION DE MIEMBROS INFERIORES  CON  ADHESIVOS DE 3.0 A 3.5 CENTIMETROS,PARA LOS EXTREMOS LATERALES DEL CAMPO. 
UN ( 01) PORTALÁMPARAS GRAMAJE DE 35 A 40 GRAMOS ELABORADO  EN POLIPROPILENO ANTI FLUIDO A LA MEDIDA DE LAS LÁMPARAS DE LA INSTITUCIÓN, CUYA MEDIDA APROXIMADAMENTE  ES DE 13 A 15 CENTIMETROS  DE LONGITUD, 6 A 8 CENTIMETROS DE DIÁMETRO, ES DECIR 3 CENTIMETROS DE RADIO, CON UN PROTECTOR PLASTIFICADO DE REBORDE  DE 6 CM DE ANCHO Y UN CAUCHO SUJETADOR PARA EVITAR SU DESPLAZAMIENTO.
COLOR DE LA TELA verde QUIRÚRGICO.  
MATERIAL: SMS EN verde QUIRÚRGICO ATOXICO,HIPOALERGENICO  Y HEMOREPELENTE. </t>
  </si>
  <si>
    <t xml:space="preserve">BARRERA BACTERIANA, 
PAQUETE ESTÉRIL. 
COSTURA POR ULTRASONIDO.
INDICADOR QUÍMICO CLASE CINCO. 
ELABORADO EN POLIPROPILENO, FRESCO Y RESISTENTE, CON BARRERA DE PROTECCION AL PASO DE FLUIDOS CORPORALES. 
COMPUESTO DE:  
UNA (01)  ENVOLVEDERA DE GRAMAJE DE 35 A 40 GRAMOS 120 A 125 CENTIMETROS X120 A 125 CENTIMETROS  CON COBERTOR REFORZADO PLASTIFICADO DE 60 A 65 CENTIEMTROS X 60 A 65 CENTIMETROS.  
SEGUNDA ENVOLVEDERA (01)   DEL PAQUETE  GRAMAJE DE 35  A 40  GRAMOS  CON LAS MISMAS MEDIDAS SIN COBERTOR REFORZADO..
DOS (02)  COMPRESAS CON TIRA RADIOPACA DE MINIMO SEIS VUELTAS DE 45X45CM. LAS COMPRESAS DEBEN TENER EL INDICADOR RADIOPACO, CON TIRA INDICADORA. 
DOS  (02) BATAS TIPO  CIRUJANO GRAMAJE DE 50 A 55 GRAMOS  CON PUÑO EN ALGODÓN Y CON COSTURA POR ULTRASONIDO, DE 06 A 08  CINTURONES DE AMARRE DE 70 A 75 CENTIMETROS  CON SU RESPECTIVA TOALLA ABSORBENTE,  MEDIDAS DE LA BATA DE : 145 A 150 CENTIMETROS  DE ANCHO POR 145 A 150 CENTIMETRROS DE LARGO.   REFUERZO EN LA UNION   DE LAS MANGAS QUE EVITE EL PASO DE LIQUIDOS  Y CON REFUERZO EN ANTIFLUIDO  EN MANGAS Y PECHO. TALLA L . MARCACION LOGO TIPO ESCUDO HOSPITAL MILITAR CENTRAL. DEBE TENER UN SELLOS  DE DIAMETRO DE 5CM.
CUATRO (04) CAMPOS GRAMAJE DE 35  A 40  GRAMOS  MEDIDAS DE 90 A 95 CENTIMETROS  x 90 A 95 CENTIMETROS CON AUTOADHESIVOS AL BORDE DE PRIMER DOBLEZ Y CON PESTAÑA PARA FACIL DESPEGUE DE 3.0 A 3.5 CM DE ANCHO
UNA  (01) SABANA  GRAMAJE DE 35  A 40  GRAMOS DE 250 A 255 CENTIMETROS  DE LARGO x 150 A 155 CENTIMETROS  DE ANCHO. 
UN (01) CAMPO DE RAQUIA GRAMAJE DE 35  A 40  GRAMOS DE 100 A 150 CNTIMETROS X 100 A 105 CENTIMETROS CON FENESTRACION  DE 10 A 15 CENTIMETROS X 15 A 20 CENTIMETROS Y REFUERZO EN ABSORBENTE.
COLOR DE LA TELA VERDE QUIRURGICO, 
MATERIAL: SMS EN verde QUIRÚRGICO ATOXICO,HIPOALERGENICO  Y HEMOREPELENTE </t>
  </si>
  <si>
    <t xml:space="preserve">BARRERA BACTERIANA.
PAQUETE ESTÉRIL, 
INDICADOR QUÍMICO CLASE CINCO.
ELABORADO EN POLIPROPILENO, FRESCO Y RESISTENTE. 
COSTURA POR ULTRASONIDO. 
COLOR VERDE QUIRÚRGICO. 
CON BARRERA DE PROTECCION AL PASO DE FLUIDOS CORPORALES,.
COMPUESTO DE:  
 (01) UNA SABANA GRAMAJE DE 50 A 55 GRAMOS COBERTOR REFORZADO PLASTIFICADO DE 200 A 205 CENTIMETROS  X 250 A 255 CENTIMETROS CON REFUERZO DE 70 A 75 CENTIMETROS x 180 A 185 CENTIMETROS, 
(01) UNA SEGUNDA ENVOLVEDERA  DEL PAQUETE GRAMAJE DE 35  A 40  GRAMOS  CON LAS MISMAS MEDIDAS DE LA SABANA COBERTOR. 
(05) CINCO COMPRESAS CON TIRA RADIOPACA DE 04 A 06  VUELTAS DE 45 A 50 CENTIMETROS X 45 A 50 CENTIMETROS.  LAS COMPRESAS DEBEN TENER EL INDICADOR RADIOPACO Y TIRA INDICADORA. 
CUATRO (04) BATAS TIPO CIRUJANO GRAMAJE DE 50 A 55 GRAMOS CON PUÑO EN ALGODÓN DE 06 A 08 CINTURONES DE AMARRE DE 70 A 75 CENTIMETROS CON SU RESPECTIVA TOALLA ABSOERBENTE. LARGO DE LA BATA: DE 145 A 150 CENTIMETROS  DE ANCHO POR 145 A 150 CENTIMETROS  DE LARGO. REFUERZO EN LA UNION   DE LAS MANGAS QU E EVITE EL PASO DE LIQUIDOS  Y CON REFUERZO EN ANTIFLUIDO  EN MANGAS Y PECHO TALLA L . MARCACION LOGO TIPO ESCUDO HOSPITAL MILITAR CENTRAL. DEBE TENER UN SELLO  DE DIAMETRO DE 5CM.
UNA (01)  FUNDA DE MAYO EN POLIPROPILENO GRAMAJE DE 35  A 40  GRAMOS   DE 60 A 65 CENTIMETROS x 130 A 135 CENTIMETROS  CON REFUERZO PLASTIFICADO DE 60 A 65 CENTIMETROS X 55 A 60 CENTIMETROS.
SEIS (06) CAMPOS GRAMAJE DE 35  A 40  GRAMOS MEDIDAS DE 90 A 95 CENTIMETROS X 90 A 95 CENTIMETROS  CON AUTOADHESIVOS AL BORDE DE PRIMER DOBLES Y CON PESTAÑA PARA FACIL DESPEGUE DE 3.0 A 3.5 CM DE ANCHO , 
DOS  SABANAS GRAMAJE DE 35  A 40  GRAMOS  DE 250 A 255 CENTIMETROS DE LARGO x 150 A 155 CENTIMETROS  DE ANCHO, 
UN (01) CAMPO OPERATORIO GRAMAJE DE 50 A 55 GRAMOS   DE 240 A 245 CENTIMETROS DE ANCHO POR 210 A 215 CENTIMETROS E LARGO .CON ABSORBENTE DE 10  A 15 CENTIMETROS  X 10 A 15 CENTIMETROS  CON FENESTRACION  DE 10 A 15 CENTIMETROS  X 30 A 35 CENTIMETROS.  MARCACION LOGO TIPO ESCUDO HOSPITAL MILITAR CENTRAL. DEBE TENER UN SELLOS  DE DIAMETRO DE 5CM.
UN (01)  PORTALÁMPARAS  GRAMAJE DE 35  A 40  GRAMOS ELABORADO EN POLIPROPILENO ANTI FLUIDO A LA MEDIDA DE LAS LÁMPARAS DE LA INSTITUCIÓN, CUYA MEDIDA APROXIMADAMENTE  ES DE 13 A 15 CENTIMETROS  DE LONGITUD, 06 A 08 CENTIMETORS  DE DIÁMETRO, ES DECIR 03 CENTIMETROS DE RADIO, CON UN PROTECTOR PLASTIFICADO DE REBORDE  DE 6 A 8 CENTIMETROS  DE ANCHO Y UN CAUCHO SUJETADOR PARA EVITAR SU DESPLAZAMIENTO.
MATERIAL: POLIPROPILENO SMS EN verde QUIRURGICO ATOXICO,HIPOALERGENICO  Y HEMOREPELENTE </t>
  </si>
  <si>
    <t>DE 60 CM Y 100 CM QUE INCLUYA CATATER DE ABLACION SEGMENTARIO DE ABLACION DE 7 CM , KIT INTRODUCTOR TERMOCUPULA APOYO TECNOLÓGICO GENERADOR DE RADIOFRECUENCIA Y EL EQUIPO DE ECOGRAFIA PARA GUIAR EL PROCEDIMIENTO.</t>
  </si>
  <si>
    <t>SENSOR DE MONITOREO HEMODINÁMICO MÍNIMAMENTE
INVASIVO CON ALGORITMO DE PREDICCIÓN DE HIPOTENSIÓN</t>
  </si>
  <si>
    <t>ANILLO RIGIDO PARA ANULOPLASTIA 26     DIAMETRO INTERNO 24MM    DIAMETRO EXTERNO  32MM DIAMETRO AP  15.1MM  DIAMETRO INTERNO COMISURA 26MM   AREA INTERIOR DEL ORIFICIO BIDIMENCIONAL  276mm2   ANILLO RIGUIDO NUCLEO EN TITANIO   CUBIERTO DE POLIESTER DE DOBLE CAPA</t>
  </si>
  <si>
    <t>ANILLO RIGIDO PARA ANULOPLASTIA 28     DIAMETRO INTERNO 26MM    DIAMETRO EXTERNO  34MM DIAMETRO AP  16.2MM  DIAMETRO INTERNO COMISURA 28MM   AREA INTERIOR DEL ORIFICIO BIDIMENCIONAL  331mm2   ANILLO RIGUIDO NUCLEO EN TITANIO   CUBIERTO DE POLIESTER DE DOBLE CAPA</t>
  </si>
  <si>
    <t>ANILLO RIGIDO PARA ANULOPLASTIA 32     DIAMETRO INTERNO 30MM    DIAMETRO EXTERNO  38MM DIAMETRO AP  19.2MM  DIAMETRO INTERNO COMISURA 32MM   AREA INTERIOR DEL ORIFICIO BIDIMENCIONAL  450mm2   ANILLO RIGUIDO NUCLEO EN TITANIO   CUBIERTO DE POLIESTER DE DOBLE CAPA</t>
  </si>
  <si>
    <t>ANILLO RIGIDO PARA ANULOPLASTIA 30     DIAMETRO INTERNO 28MM    DIAMETRO EXTERNO  36MM DIAMETRO AP  17.9MM  DIAMETRO INTERNO COMISURA 30MM   AREA INTERIOR DEL ORIFICIO BIDIMENCIONAL  387mm2   ANILLO RIGUIDO NUCLEO EN TITANIO   CUBIERTO DE POLIESTER DE DOBLE CAPA</t>
  </si>
  <si>
    <t xml:space="preserve">TUBO VALVULADO No  21    ORIFICIO ÁREA GEOMÉTRICO  2.6MM ANGULO DE APERTURA 85° GRADIENTES IN VIVO 8.2 MM HG  DIAMETRO ORIFICIO  INTERNO 16.7MM ORIFICIO INTERIOR DEL INGERTO 22MM   MATERIAL VALVULA MECANICA 21 DE CARBON PIRROLITICO   TUBO EN MATERIAL DE POLIESTER. Y/O CON DISPONIBILIDAD DE ELEMENTO O BATERIA ESTERIL DESECHABLE  OPERADA CON CAUTERIO (QUEMADOR O CAUNTÍN) PARA CORTE DE INJERTO  </t>
  </si>
  <si>
    <t xml:space="preserve">TUBO VALVULADO No . 25 ORIFICIO ÁREA GEOMÉTRICO  3.09MM ANGULO DE APERTURA 85° GRADIENTES IN VIVO 5.7MM HG  DIAMETRO ORIFICIO  INTERNO 20.4MM ORIFICIO INTERIOR DEL INGERTO 28MM   MATERIAL VALVULA MECANICA 25 DE CARBON PIRROLITICO   TUBO EN MATERIAL DE POLIESTE.Y/O  CON DISPONIBILIDAD DE ELEMENTO O BATERIA ESTERIL DESECHABLE  OPERADA CON CAUTERIO (QUEMADOR O CAUNTÍN) PARA CORTE DE INJERTO </t>
  </si>
  <si>
    <r>
      <t xml:space="preserve">TUBO VALVULADO #27 ORIFICIO ÁREA GEOMÉTRICO  3.67MM ANGULO DE APERTURA 85° GRADIENTES IN VIVO 5.7 MM HG  DIAMETRO ORIFICIO  INTERNO 22.3MM ORIFICIO INTERIOR DEL INGERTO 30MM   MATERIAL VALVULA MECANICA 21 DE CARBON PIRROLITICO   TUBO EN MATERIAL DE POLIESTE.  Y/O CON DISPONIBILIDAD DE ELEMENTO O BATERIA ESTERIL DESECHABLE  OPERADA CON CAUTERIO (QUEMADOR O CAUNTÍN) PARA CORTE DE INJERTO </t>
    </r>
    <r>
      <rPr>
        <sz val="11"/>
        <color indexed="8"/>
        <rFont val="Effra"/>
        <family val="2"/>
      </rPr>
      <t/>
    </r>
  </si>
  <si>
    <t xml:space="preserve">TUBO VALVULADO #29  ORIFICIO ÁREA GEOMÉTRICO  3.67MM ANGULO DE APERTURA 85° GRADIENTES IN VIVO 5.7 MM HG  DIAMETRO ORIFICIO  INTERNO 22.3MM ORIFICIO INTERIOR DEL INGERTO 30MM   MATERIAL VALVULA MECANICA 21 DE CARBON PIRROLITICO   TUBO EN MATERIAL DE POLIESTE.  Y/O CON DISPONIBILIDAD DE ELEMENTO O BATERIA ESTERIL DESECHABLE  OPERADA CON CAUTERIO (QUEMADOR O CAUNTÍN) PARA CORTE DE INJERTO  </t>
  </si>
  <si>
    <t>DIAMETRO TORAL 21MM   ORIFICIO DE AREA EFECTIVO 2.47CM2  ORIFICIO DE AREA GEOMETRICO 2.9CM2  ALTURA DE IMPLANTE 7.,3MM   GRADIENTE DE PRESION IN VIVO 8.2MMHG  ANGULO DE APERTURA  85°  DIAMETRO INTERNO  19.6 ALTURA TORAL 13MM  MATERIAL CARBON PIRROLITICO</t>
  </si>
  <si>
    <t xml:space="preserve">VALVULA DE 27 MM ORIFRICIO DE AREA EFECTIVO 4.3CM2   ORIFICIO DE AREA GEOMETRICA 4.7CM2   ALTURA DE IMPLANTE 7,3MM   GRADIENTE DE PRESION IN VIVO 4MMHG   ANGULO DE  APERTURA 85°   DIAMETRO INTERNO 24.9  MMALTURA TOTAL 13MM  MATERIAL CARBON PIRROLITICO   DIAMETRO INTERNO 27MM  </t>
  </si>
  <si>
    <t xml:space="preserve">VALVULA  MITRAL   BIOLOGICA No. 25 DIAMETRO ORIFICIO VALVULAR 20.4MM   AREA GEOMETRICA 3.09cm2   ALTURA TOTAL  16 MM PROTRUSION VENTRICULAR 9 MM     DIAMETRO INTERNO 23MM PROTRUSION VENTRICULAR 9 MM     DIAMETRO INTERNO 23MM DURABILIDAD A MAS DE 20 AÑOS   MATERIAL  TEJIDO DE PORCINO  </t>
  </si>
  <si>
    <t xml:space="preserve">VALVULA  MITRAL   BIOLOGICA No. 25 DIAMETRO ORIFICIO VALVULAR 22.5MM   AREA GEOMETRICA 3.67cm2   DURABILIDAD A MAS DE 20 AÑOS PROTRUSION VENTRICULAR 9 MM     DIAMETRO INTERNO 25MM   MATERIAL  TEJIDO DE  PORCINO ALTURA TOTAL  17 MM    </t>
  </si>
  <si>
    <t xml:space="preserve">VALVULA  MITRAL   BIOLOGICA No. 25 DIAMETRO ORIFICIO VALVULAR 24.2MM   AREA GEOMETRICA 4.41cm2   ALTURA TOTAL  19 MM PROTRUSION VENTRICULAR 10 MM     DIAMETRO INTERNO 27MM DURABILIDAD A MAS DE 20 AÑOS   MATERIAL  TEJIDO DE PORCINO   </t>
  </si>
  <si>
    <t xml:space="preserve">VALVULA  MITRAL BIOLOGICA #31 DIAMETRO DEL ORIFICIO VALVULAR  26.1MM     AREA GEOMETRICA 5.18MM      ALTURA TOTAL   20MM   PROTUCION VALVULAR 10MM    DIAMETRO INTERNO  31MM   DURABILIDAD  A MAS DE 20 AÑOS     MATERIAL  TEJIDO DE PORCINO    </t>
  </si>
  <si>
    <t xml:space="preserve">VALVULA MITRAL MECANICA No  25  ORIFICO GEOMETRICO 3.09MM       ALTURA DE IMPLANTE 7.3MM  ALTURA TOTAL 13MM   GRADIENTE DE PRESION IN VIVO 5.7MM   ANGULO DE APERTURA 85°  DIAMETRO INTERNO 20.4MM   ALTUTRA TOTAL 13MM  MATERIAL CARBON PIRROLITICO </t>
  </si>
  <si>
    <t xml:space="preserve">VALVULA MITRAL MECANICA 27  ORIFICO GEOMETRICO 3.67CM     ALTURA DE IMPLANTE 7.3MM  ALTURA TOTAL 13MM      ANGULO DE APERTURA 85°  DIAMETRO INTERNO 22.5MM   ALTUTRA TOTAL 13MM  MATERIAL CARBON PIRROLITICO13MM </t>
  </si>
  <si>
    <t xml:space="preserve">VALVULA MITRAL MECANICA  No. 29    ALTURA DE IMPLANTE 7.3MM ALTURA TOTAL 13MM DIAMETRO INTENO 24.2mm        ALTURA TOTAL 13MM         ANGULO DE APERTURA 85°  MATERIAL  CARBON PIRROLITICO ORIFICIO ÁREA GEOMÉTRICO 4.41CM2   </t>
  </si>
  <si>
    <t>VALVULA MITRAL MECANICA  No. 31  
ORIFICIO ÁREA GEOMÉTRICO 5.18CM2  
ALTURA DE IMPLANTE 7.3MM   ALTURA TOTAL 13MM
ANGULO DE APERTURA 85° 
DIÁMETRO. INTERNO/26.1MM     MATERIAL CARBON PIRROLITICO</t>
  </si>
  <si>
    <t>VALVULA MITRAL MECANICA  No. 19 ORIFICIO ÁREA GEOMÉTRICO 5.18CM2  ALTURA DE IMPLANTE 7.3MM   ALTURA TOTAL 13MM  ANGULO DE APERTURA 85°      DIAMETRO INTERNO 26,1    MATERIAL CARBON  PIRROLITICO</t>
  </si>
  <si>
    <t>VALVULA MITRAL MECANICA  No. 33 ORIFICIO ÁREA GEOMÉTRICO 5.18CM2 ALTURA DE IMPLANTE 7.3MM   ALTURA TOTAL 13MM  ANGULO DE APERTURA 85°  DIAMETRO INTERNO 26,1    MATERIAL CARBON  PIRROLITICO</t>
  </si>
  <si>
    <t>VALVULA MITRAL MECANICA  No. 21 ORIFICIO ÁREA GEOMÉTRICO 5.18CM2 ALTURA DE IMPLANTE 7.3MM   ALTURA TOTAL 13MM  ANGULO DE APERTURA 85° DIAMETRO INTERNO 26,1    MATERIAL CARBON  PIRROLITICO</t>
  </si>
  <si>
    <t>VALVULA MITRAL MECANICA  No. 23 ORIFICIO ÁREA GEOMÉTRICO 5.18CM2 ALTURA DE IMPLANTE 7.3MM   ALTURA TOTAL 13MM  ANGULO DE APERTURA 85° DIAMETRO INTERNO 26,1 MATERIAL CARBON  PIRROLITICO</t>
  </si>
  <si>
    <t>VALVULA  MITRAL   BIOLOGICA No. 33 DIAMETRO ORIFICIO VALVULAR 24.2MM   AREA GEOMETRICA 4.41cm2   ALTURA TOTAL  19 MM PROTRUSION VENTRICULAR 10 MM     DIAMETRO INTERNO 27MM DURABILIDAD A MAS DE 20 AÑOS   MATERIAL  TEJIDO DE PORCINO</t>
  </si>
  <si>
    <t>ANILLO RIGIDO PARA ANULOPLASTIA 26     DIAMETRO INTERNO 24MM    DIAMETRO EXTERNO  34MMDIAMETRO AP  15.1MM  DIAMETRO INTERNO COMISURA 34MM   AREA INTERIOR DEL ORIFICIO BIDIMENCIONAL  276mm2   ANILLO RIGUIDO NUCLEO EN TITANIO   CUBIERTO DE POLIESTER DE DOBLE CAPA, TRICUSPIDEA . CON DISPONIBILIDAD DE RIGIDOS O FLEXIBLES Y COMPLETOS O INCOMPLETOS</t>
  </si>
  <si>
    <t>ANILLO RIGIDO PARA ANULOPLASTIA 26     DIAMETRO INTERNO 24MM    DIAMETRO EXTERNO  32MMDIAMETRO AP  15.1MM  DIAMETRO INTERNO COMISURA 24MM   AREA INTERIOR DEL ORIFICIO BIDIMENCIONAL  276mm2   ANILLO RIGUIDO NUCLEO EN TITANIO   CUBIERTO DE POLIESTER DE DOBLE CAPA, MITRAL   CON DISPONIBILIDAD DE RIGIDOS O FLEXIBLES Y COMPLETOS O INCOMPLETOS</t>
  </si>
  <si>
    <t>ANILLO RIGIDO PARA ANULOPLASTIA 26     DIAMETRO INTERNO 26MM    DIAMETRO EXTERNO  32MMDIAMETRO AP  15.1MM  DIAMETRO INTERNO COMISURA 26MM   AREA INTERIOR DEL ORIFICIO BIDIMENCIONAL  276mm2   ANILLO RIGUIDO NUCLEO EN TITANIO   CUBIERTO DE POLIESTER DE DOBLE CAPA, MITRAL. CON DISPONIBILIDAD DE RIGIDOS O FLEXIBLES Y COMPLETOS O INCOMPLETOS</t>
  </si>
  <si>
    <t>CANASTILLA DE DORMIA, CON ALAMBRE MULTIFILAMENTO, COMPATIBLE CON EL LITOTRIPTOR , DISPOSITIVO ESTÉRIL, DESECHABLE, PARA ÚNICO USO. DIMENSIONES: TAMAÑO DE LA CANASTILLA ENTRE  20MM X 40MM.   LONGUITUD TOTAL DE TRABAJO 170 A 230 CM CON MANILLA ROTABLE SOBRE SU EJE</t>
  </si>
  <si>
    <t>CANASTILLA DE DORMIA, CON ALAMBRE MULTIFILAMENTO, COMPATIBLE CON EL LITOTRIPTOR , DISPOSITIVO ESTÉRIL, DESECHABLE, PARA ÚNICO USO. DIMENSIONES: TAMAÑO DE LA CANASTILLA DESDE  30MMX 40MM .  LONGUITUD TOTAL DE TRABAJO DESDE 170 HASTA 230 CM CON MANILLA ROTABLE SOBRE SU EJE</t>
  </si>
  <si>
    <t>ESFINTEROTOMO   TRILUMEN: ESTÉRIL, DESECHABLE, PARA ÚNICO USO.  PUNTA DOMETIP CATETER DE 7,5 FR LONGITUD DE CATETER ENTRE 170 A 230 CM, CATÉTER PRECURVADO, TAMAÑO DE ALAMBRE DE CORTE DE 25MM,  COMPATIBLE CON GUIA DE 0,035. CATETER PREMARCADO PARA VISUALIZACIÓN ENDOSCOPICA. ENDOCOPICA Y FLUOROSCOPICA</t>
  </si>
  <si>
    <t>ESFINTEROTOMO  PRECORTE TRILUMEN, ESTÉRIL, DESECHABLE, PARA ÚNICO USO, LONGITUD DE 170 A 230 CM, LONGITUD DE AGUJA DE CORTE AJUSTABLE,   COMPATIBLE CON GUIA DE 0,035.  ADEMAS ENDOCOPICA Y FLUOROSCOPICA</t>
  </si>
  <si>
    <t xml:space="preserve">AGUJA   ESTÉRIL, DESECHABLE, PARA ÚNICO USO. DIMENSIONES: 23 A -25 GAUSH, CATETER DE  7 FR,  LONGITUD DESDE 165 CM HASTA 320 CMS. </t>
  </si>
  <si>
    <t>GUIA HIDROFILICA: DE 0,035 PARA GASTROENTEROLOGIA, LONGITUD  DE GUIA ENTRE  450 A 480 CM, RADIOPACA,  RECTA.  DISPOSITIVO ESTÉRIL Y DESECHABLE, PARA ÚNICO USO.</t>
  </si>
  <si>
    <t>BALON DE DILATACION BILIAR MEDIDA DEL BALON DE 4CM Y DIAMETROS DEL BALON DE 4MM A 10MM CON CANAL DE GUIA DE 0,35CANAL DE TRABAJO DESDE 2,8.</t>
  </si>
  <si>
    <t>GUIA HIDROFILICA: DE 0,025 PARA GASTROENTEROLOGIA, LONGITUD  DE GUIA ENTRE  450 A 480 CM, RADIOPACA,  RECTA.   DISPOSITIVO ESTÉRIL Y DESECHABLE, PARA ÚNICO USO.</t>
  </si>
  <si>
    <t>ESTERIL.  SET PARA COLOCACIÓN DE LÍQUIDOS INTRA VENOSOS  INTRODUCTOR CON PROTECTOR, CÁMARA DE GOTEO TRASPARENTE CON LLAVE REGULADORA DE GOTEO,  LIBRE DE LÁTEX   PRESENTACIÓN EN EMPAQUE INDIVIDUAL, SUPERFICIES INTERNAS ESTÉRILES Y NO PIRÓGENAS  RANGO DE GOTEO ENTRE 3 A 5 ML o CC  HORA. LONGITUD DEL SISTEMA ENTRE 1 Y 2 MTS     EXTENSIÓN DISTAL PARA TOMA DE GASES ARTERIALES    CON 2 O 3 LLAVES DE TRES VÍAS                       
CONEXIÓN PARA LÍNEA ARTERIAL O PRESIÓN EN CUÑA  Y PVC . TRASDUCTOR ELÉCTRICO CON CONEXIÓN QUE SEA COMPATIBLE  CON MONITORES DEL HOSPITAL. LOS SOPORTES PARA INSTALACION A LA CABECERA DEL PACIENTE</t>
  </si>
  <si>
    <t>TAMAÑO DEL CATETER BALON 7,0- VOLUMEN DE 34 CC. FIBRA OPTICA. LONGITUD INSERTABLE CON DISPOSITIVO DE HEMOSTASIA 26,0, CATETER od. 8.0 VAINA DE LONGITUD 6 (15CM.), VOLUMEN CENTRAL ID. MAXIMO DE 0,27 GUIA CATETER, MATERIAL DE POLIURETANO_  LONGITUD 10.2 MEMBRANA DE DIAMETRO INFLADO 0.59 CON KIT DE REEMPLAZO DE INSERCION PARA EL USO CON ONDAS DE LUZ, DE 30CC. CADA UNO DE LOS CATETERES IAB. KIT CONTIENE LO SIGUIENTE: Ga 18x2 1/2ARTERIAL AGUJA. 1:8,0fr FUNDA DE MONTAJE DILATADOR 1:8.0 REFORZADA CON EL ALAMBRE CUBIERTA CON PUERTO LATERAL Y DILATADOR.2: 0,025X 175CM. RECUBIERTOS DE TEFLON. 3MM JDURAGUIAS ADICIONALES. 1:8.0FR VASO PREDILATADOR . 1:N11 BISTURI.</t>
  </si>
  <si>
    <t xml:space="preserve">PELÍCULA DE POLIPROPILENO PARA COMPARTIMIENTO LENTE OBJETIVO, RECUBRIMIENTOS DE LENTES, UNO O MÁS, SISTEMA DE BARRERA ESTÉRIL (PRIMER SISTEMA DE EMPAQUE), EMBALAJE PROTECTOR (SEGUNDO EMPAQUE) EMBALAJE DE TRANSPORTE (TERCER EMPAQUE)  LA LENTE PROTECTORA SE ADAPTA DEBAJO DE LA LENTE ÓPTICA DEL MICROSCOPIO. LENTE VISIÓN GUARD PARA EL REEMPLAZO INTEROPERATORIO DE UN VIDRIO FRONTAL CONTAMINADO. CON DISPONIBILIDAD PARA CUBRIR CON DOS O MÁS  TUBOS DE CONSERVACIÓN, MONOCULAR LARGOS Y CORTOS, ESTÉREO CON OBSERVACIÓN Y CÁMARA / VIDEO. CON DISPONIBILIDAD DE CUBIERTA ESTÉRIL PARA EL CUERPO DEL MICROSCOPIO Y FUNDAS PARA ASAS. FUNDA COMPATIBLE CON MICROCOPIO TIVATO 700 SMART DRAPE. </t>
  </si>
  <si>
    <t>1. FILTRO DE SEDIMENTOS PARA ENTRADA DE AGUA DE 50 MICAS. 2.PARA AUTOCLAVES MARCA MATACHANA . 3.COMPATIBLES CON EQUIPOS MATACHANA</t>
  </si>
  <si>
    <t>CATETER IMPLANTABLE PEDIATRICO. RADIOPACO  DE 5.5 A 6.5 FR CATETER EN SILICONA  O POLIURETANO, TAMBOR EN TITANEO O POLISULFONA. FLUJO DE 10 MILILITROS POR MINUTO CON AGUJA DE 22 G Y / O DE 24 MILILITORS POR MINUTO  CON AGUJA DE 19 G. LONGITUD DEL CATETER ENTRE  60 A 80 CMS 
CATETER COMPUESTO DE: (PUERTO DE ACCESO EN POLISULFONA, CROMO/COBALTO, ACERO INOXIDABLE SILICONA POLIURETANO CON CONECTORES CATETER VENOSO, AGUJAS  CON ALAS PARA ADMINISTRACION DE QUIMIOTERAPIA), ANILLO DE CONEXIÓN , ELEVADOR VENOSO, AGUJA CON ALAS. TORNILLO, EXPANSOR Y DILATADOR COMPATIBLE CON CATETER, TUNELIZADOR Y PROTECTOR COMPATIBLE CON CATETER,  GUIA HIDROFILICA Y/O METALICA  COMPATIBLE CON CATETER, INTRODUCTOR, JERINGA DE 10 CC Y AGUJA ANGULADA DE 20 Y 22 G.</t>
  </si>
  <si>
    <t>CATETER IMPLANTABLE ADULTO . RADIOPACO  DE 6.5 A 10.0 FR CATETER EN SILICONA  O POLIURETANO, TAMBOR EN TITANEO O POLISULFONA. FLUJO DE 22 HASTA 28 MILILITROS POR MINUTO CON AGUJA DE 19 G Y / O DE  10 MILILITORS POR MINUTO  CON AGUJA DE 22 G. LONGITUD DEL CATETER ENTRE 60 A 80 CMS  
CATETER COMPUESTO DE: (PUERTO DE ACCESO EN POLISULFONA, CROMO/COBALTO, ACERO INOXIDABLE SILICONA POLIURETANO CON CONECTORES CATETER VENOSO, AGUJAS  CON ALAS PARA ADMINISTRACION DE QUIMIOTERAPIA), ANILLO DE CONEXIÓN , ELEVADOR VENOSO, AGUJA CON ALAS. TORNILLO, EXPANSOR Y DILATADOR COMPATIBLE CON CATETER, TUNELIZADOR Y PROTECTOR COMPATIBLE CON CATETER,  GUIA HIDROFILICA Y/O METALICA  COMPATIBLE CON CATETER, INTRODUCTOR, JERINGA DE 10 CC Y AGUJA ANGULADA DE 20 Y 22 G.</t>
  </si>
  <si>
    <t>CATÉTERES BALÓN OVER-THE-WIRE (OTW) PARA ANGIOPLASTIA TRANSLUMINAL PERCUTÁNEA (ATP) CON UN BALÓN SEMIDISTENSIBLE REVESTIDO CON UNA FORMULACIÓN DE PACLITAXEL (FÁRMACO) Y UN EXCIPIENTE. DISEÑADOS PARA INHIBIR LA REESTENOSIS MEDIANTE LA LIBERACIÓN DEL FÁRMACO EN EL TEJIDO ARTERIAL AFECTADO. DISEÑO DE CUERPO COAXIAL. PERMITE UTILIZAR GUÍAS DE 0,014 IN O 0,018 IN (0,36 MM O 0,46 MM) PARA FACILITAR EL AVANCE DEL CATÉTER.  PUNTA CÓNICA, DOS BANDAS MARCADORAS RADIOPACAS (UNA PROXIMAL Y UNA DISTAL) LONGITUDES DE TRABAJO DE 80 CM Y 135 CM.</t>
  </si>
  <si>
    <t>PROTESIS MAMARIAS EXTERNAS  100 % GEL 
OPALESCENTE COLOR PIEL  LYCRA  HILO POLIESTER TALLAS CON RANGO ENTRE 28 A 43  DE ACUERDO A LAS CONDICIONES FISICAS MEDICAS DE LAS PACIENTES</t>
  </si>
  <si>
    <t>CARTUCHO QUE PERMITA SENSAR NA, K, ICA, HTO, PH, PCO2, PO2, TCO2, HCO3, BEECT, SO2, HGB. FECHA DE CADUCIDAD MAYOR DE 3 MESES GLUCOMETRIA Y LACTATO. PRESENTACION DE UN CARTUCHO PARA PROCESAR MUESTRA INDIVIDUAL CON EQUIPO PORTÁTIL, PAPEL TERMOSENSIBLE DE IMPRESORA PARA LOS GASES SANGUINEOS. CON MÍNIMO 3 MAQUINAS DE LECTURA EN APOYO TECNOLOGICO</t>
  </si>
  <si>
    <t>CARTUCHO PARA ANALISIS DE GASES SANGUINEOS GASES ELECTROLITOS GLUCOMETRIA Y LACTATO INCLUIDO PAPEL  IMPRESORA PORTÁTIL</t>
  </si>
  <si>
    <t xml:space="preserve">COLOR CLARO HIPOALERGÉNICA FÁCIL REMOCIÓN ELABORADA EN ALGODÓN. POLIÉSTER Y LÁTEX CAPACIDAD TENSIL Y COMPRESIÓN GRADUAL  FLEXIBLE 
 BORDES FIRMES. A TRAUMÁTICOS  CAUCHO FIRME  NO DESHILACHABLE
 TAMAÑOS:  5" X 5 YARDAS    ESTERIL     </t>
  </si>
  <si>
    <t xml:space="preserve">COLOR CLARO HIPOALERGÉNICA FÁCIL REMOCIÓN  ELABORADA EN ALGODÓN. POLIÉSTER Y LÁTEX CAPACIDAD TENSIL Y COMPRESIÓN GRADUAL  FLEXIBLE 
 BORDES FIRMES. A TRAUMÁTICOS  CAUCHO FIRME  NO DESHILACHABLE
 TAMAÑOS:       6" X 5 YARDAS     ESTERIL 
</t>
  </si>
  <si>
    <t>COLOR CLARO  HIPOALERGÉNICA  FÁCIL REMOCIÓN  ELABORADA EN ALGODÓN. POLIÉSTER Y LÁTEX  CAPACIDAD TENSIL Y COMPRESIÓN GRADUAL  FLEXIBLE 
 BORDES FIRMES. A TRAUMÁTICOS CAUCHO FIRME NO DESHILACHABLE
 TAMAÑOS:  3" X 5 YARDAS</t>
  </si>
  <si>
    <t xml:space="preserve">COLOR CLARO  HIPOALERGÉNICA  FÁCIL REMOCIÓN ELABORADA EN ALGODÓN. POLIÉSTER Y LÁTEX  CAPACIDAD TENSIL Y COMPRESIÓN GRADUAL  FLEXIBLE 
 BORDES FIRMES. A TRAUMÁTICOS  CAUCHO FIRME NO DESHILACHABLE
 TAMAÑOS:  4" X 5 YARDAS
</t>
  </si>
  <si>
    <t>COLOR CLARO  HIPOALERGÉNICA FÁCIL REMOCIÓN ELABORADA EN ALGODÓN. POLIÉSTER Y LÁTEX CAPACIDAD TENSIL Y COMPRESIÓN GRADUAL  FLEXIBLE 
 BORDES FIRMES. A TRAUMÁTICOS  CAUCHO FIRME  NO DESHILACHABLE
 TAMAÑOS:  5" X 5 YARDAS</t>
  </si>
  <si>
    <t xml:space="preserve">COLOR CLARO  HIPOALERGÉNICA FÁCIL REMOCIÓN  ELABORADA EN ALGODÓN. POLIÉSTER Y LÁTEX CAPACIDAD TENSIL Y COMPRESIÓN GRADUAL  FLEXIBLE 
 BORDES FIRMES. A TRAUMÁTICOS  CAUCHO FIRME  NO DESHILACHABLE
 TAMAÑOS:       6" X 5 YARDAS </t>
  </si>
  <si>
    <t>KIT GASTROTOMIA DE USO ENDOSCOPICO  PERCUTANEO PARA GASTROSTOMIAS, PARA PACIENTES QUE REQUIEREN SOPORTE NUTRICIONAL PARENTERAL. ESTE DISPOSITIVO SE SUMINISTRA ESTÉRIL Y ES DESECHABLE, PARA ÚNICO USO. DIMENSIONES:TUBO DE ALIMENTACIÓN 20 -FR. CONTIENE: 1 ASA, 1PUNTA CONICA  (FORMA DE HONGO), 1 TUBO DE ALIMENTACIÓN EN SILICONA, 1 ADAPTADOR UNIVERSAL, SEGURO DOBLE, GUÍA DE INSERCCIÓN
GASA, JERINGA, AGUJA CALIBRADORA, BISTURÍ, UNA CÁNULA DE AGUJA, TIJERAS, ADAPTADOR PARA RETROALIMENTACIÓN PUERTO EN Y , PINZA HEMOSTATICA CURVA Y MANUAL DE INSTRUCCIONES.</t>
  </si>
  <si>
    <t>KIT GASTROTOMIA DE USO ENDOSCOPICO  PERCUTANEO PARA GASTROSTOMIAS, PARA PACIENTES QUE REQUIEREN SOPORTE NUTRICIONAL PARENTERAL. ESTE DISPOSITIVO SE SUMINISTRA ESTÉRIL Y ES DESECHABLE, PARA ÚNICO USO. DIMENSIONES:TUBO DE ALIMENTACIÓN 24 -FR. CONTIENE: 1 ASA, 1PUNTA CONICA  (FORMA DE HONGO), 1 TUBO DE ALIMENTACIÓN EN SILICONA, 1 ADAPTADOR UNIVERSAL, SEGURO DOBLE, GUÍA DE INSERCCIÓN
GASA, JERINGA, AGUJA CALIBRADORA, BISTURÍ, UNA CÁNULA DE AGUJA, TIJERAS, ADAPTADOR PARA RETROALIMENTACIÓN PUERTO EN Y , PINZA HEMOSTATICA CURVA Y MANUAL DE INSTRUCCIONES.</t>
  </si>
  <si>
    <t>FILTRO DE GAS P/NEUMO
CON CONECTORES ISO, REPELENTE AL AGUA EN AMBOS EXTREMOS, ESTÉRIL, PARA UN SOLO USO, ENVASE DE 25 UNIDADES, PARA UTILIZAR CON INSUFLADORES CON UN FLUJO DE GAS MÁX. DE 50 L/MIN ELECTRÓNICO.PARA TORRE STORZ COMPATIBLE CON EQUIPO DE LA INSTITUCION.</t>
  </si>
  <si>
    <t>FUNDA PARA CÁMARA INTRODUCCIÓN DE PAPEL
PLEGADO TELESCÓPICO, 13 X 242 CM, ESTÉRIL, PARA UN SOLO USO, ENVASE DE 50 UNIDADES, PARA UTILIZAR CON TODOS LOS CABEZALES DE CÁMARA ENDOSCÓPICOS HABITUALES</t>
  </si>
  <si>
    <t>EMPAQUE INDIVIDUAL 
ESTÉRIL
DE  UN  SOLO  USO
CATÉTER  EPIDURAL DE 80CM A 120 CM. DE LONGITUD CON MARCACIONES EN EL CATÉTER PARA MEDIR LA DISTANCIA. CATÉTER  EPIDURAL  G17 A G20 FLEXIBLE CON  MARCACIONES  RADIOPACAS  INTEGRADAS  INDELEBLES PUNTA  REDONDEADA Y  ATRAUMÁTICA. 
CON ORIFICIOS LATERALES EN LA PUNTA
AGUJA  DE 17 A 20 G CON MANDRIL . MARCACIONES  EN  LA  AGUJA  CADA   CENTÍMETRO.
EMPATE  UNIVERSAL  DE  LA AGUJA  QUE  SE  ADAPTE  A  LAS  JERINGAS PARA LA   REALIZACIÓN  DE  PRUEBA  DE  RESISTENCIA.
JERINGA DE BAJA RESISTENCIA Y BUENA CALIDAD  PARA  LA  BÚSQUEDA  DEL  ESPACIO  EPIDURAL.
CON CONECTOR DISTAL PARA  EL  CATETER  EPIDURAL  CON CIERRE HERMÉTICO.
ADITAMENTO ADICIONAL PARA AYUDAR A INTRODUCIR CATÉTER</t>
  </si>
  <si>
    <t>MEDIA ANTIEMBÓLICA HASTA EL MUSLO TALLA S, LONGITUD 73,6-83,82 CM, CIRCUNFERENCIA MUSLO 63,5 CM CIRCUNFERENCIA PANTORRILLA 30,5 CM.  PATRÓN DE PRESIÓN GRADUADA CLÍNICAMENTE PROBADO:
· 18 MMHG EN EL TOBILLO
· 14 MMHG EN LA PANTORRILLA
· 8 MMHG EN EL HUECO POPLÍTEA
· 10 MMHG EN LA PARTE INFERIOR DEL        MUSLO
· 8 MMHG EN LA PARTE SUPERIOR DEL MUSLO
TALÓN DEMARCADO
ELABORADAS EN NYLON Y SPANDEX , LIBRES DE LÁTEX.</t>
  </si>
  <si>
    <t>MEDIA ANTIEMBÓLICA HASTA EL MUSLO TALLA M, LONGITUD 73,6-83,82 CM, CIRCUNFERENCIA MUSLO 63,5 CM CIRCUNFERENCIA PANTORRILLA 30,5 CM- 38 CM
 PATRÓN DE PRESIÓN GRADUADA CLÍNICAMENTE PROBADO:
· 18 MMHG EN EL TOBILLO
· 14 MMHG EN LA PANTORRILLA
· 8 MMHG EN EL HUECO POPLÍTEA
· 10 MMHG EN LA PARTE INFERIOR DEL        MUSLO
· 8 MMHG EN LA PARTE SUPERIOR DEL MUSLO
TALÓN DEMARCADO
ELABORADAS EN NYLON Y SPANDEX , LIBRES DE LÁTEX.</t>
  </si>
  <si>
    <t>MEDIA ANTIEMBÓLICA HASTA EL MUSLO TALLA L, LONGITUD 73,6-83,82 CM, CIRCUNFERENCIA MUSLO 63,5 CM CIRCUNFERENCIA PANTORRILLA 38- 44,5 CM
 PATRÓN DE PRESIÓN GRADUADA CLÍNICAMENTE PROBADO:
· 18 MMHG EN EL TOBILLO
· 14 MMHG EN LA PANTORRILLA
· 8 MMHG EN EL HUECO POPLÍTEA
· 10 MMHG EN LA PARTE INFERIOR DEL        MUSLO
· 8 MMHG EN LA PARTE SUPERIOR DEL MUSLO
TALÓN DEMARCADO
ELABORADAS EN NYLON Y SPANDEX , LIBRES DE LÁTEX.</t>
  </si>
  <si>
    <t>MEDIA ANTIEMBÓLICA HASTA EL MUSLO TALLA XL, LONGITUD 73,6-83,82 CM. CIRCUNFERENCIA MUSLO 63,5 -81,3 CM CIRCUNFERENCIA PANTORRILLA 44,5 - 54,6 CM
 PATRÓN DE PRESIÓN GRADUADA CLÍNICAMENTE PROBADO:
· 18 MMHG EN EL TOBILLO
· 14 MMHG EN LA PANTORRILLA
· 8 MMHG EN EL HUECO POPLÍTEA
· 10 MMHG EN LA PARTE INFERIOR DEL        MUSLO
· 8 MMHG EN LA PARTE SUPERIOR DEL MUSLO
TALÓN DEMARCADO
ELABORADAS EN NYLON Y SPANDEX , LIBRES DE LÁTEX.</t>
  </si>
  <si>
    <t>MEDIA ANTIEMBÓLICA HASTA LA RODILLA TALLA S, LONGITUD 40,64 CM, CIRCUNFERENCIA
 30,5 CM 
· PATRÓN DE PRESIÓN GRADUADA CLÍNICAMENTE PROBADO:
· 18 MMHG EN EL TOBILLO
· 14 MMHG EN LA PANTORRILLA
· 8 MMHG EN LA PARTE POPLÍTEA
TALÓN DEMARCADO
ELABORADAS EN NYLON Y SPANDEX , LIBRES DE LÁTEX.</t>
  </si>
  <si>
    <t>MEDIA ANTIEMBÓLICA HASTA LA RODILLA TALLA M, LONGITUD 43,18 CM, CIRCUNFERENCIA 38 CM
· PATRÓN DE PRESIÓN GRADUADA CLÍNICAMENTE PROBADO:
· 18 MMHG EN EL TOBILLO
· 14 MMHG EN LA PANTORRILLA
· 8 MMHG EN LA PARTE POPLÍTEA
TALÓN DEMARCADO
ELABORADAS EN NYLON Y SPANDEX , LIBRES DE LÁTEX.</t>
  </si>
  <si>
    <t>MEDIA ANTIEMBÓLICA HASTA LA RODILLA TALLA L, LONGITUD 45,72 CM, CIRCUNFERENCIA 38 -44,5 CM
· PATRÓN DE PRESIÓN GRADUADA CLÍNICAMENTE PROBADO:
· 18 MMHG EN EL TOBILLO
· 14 MMHG EN LA PANTORRILLA
· 8 MMHG EN LA PARTE POPLÍTEA
TALÓN DEMARCADO
ELABORADAS EN NYLON Y SPANDEX , LIBRES DE LÁTEX.</t>
  </si>
  <si>
    <t>MEDIA ANTIEMBÓLICA HASTA LA RODILLA TALLA XL, LONGITUD 45,72 CM, CIRCUNFERENCIA 44,5 -51 CM
· PATRÓN DE PRESIÓN GRADUADA CLÍNICAMENTE PROBADO:
· 18 MMHG EN EL TOBILLO
· 14 MMHG EN LA PANTORRILLA
· 8 MMHG EN LA PARTE POPLÍTEA
TALÓN DEMARCADO
ELABORADAS EN NYLON Y SPANDEX , LIBRES DE LÁTEX.</t>
  </si>
  <si>
    <t>MEDIA ANTIEMBÓLICA HASTA LA RODILLA TALLA XXL, LONGITUD 45,72 CM, CIRCUNFERENCIA 51- 58,4 CM
· PATRÓN DE PRESIÓN GRADUADA CLÍNICAMENTE PROBADO:
· 18 MMHG EN EL TOBILLO
· 14 MMHG EN LA PANTORRILLA
· 8 MMHG EN LA PARTE POPLÍTEA
TALÓN DEMARCADO
ELABORADAS EN NYLON Y SPANDEX , LIBRES DE LÁTEX.</t>
  </si>
  <si>
    <t>MEDIA ANTIEMBÓLICA HASTA LA RODILLA TALLA XXXL LONGITUD 43,18 CM, CIRCUNFERENCIA 38 CM
· PATRÓN DE PRESIÓN GRADUADA CLÍNICAMENTE PROBADO:
· 18 MMHG EN EL TOBILLO
· 14 MMHG EN LA PANTORRILLA
· 8 MMHG EN LA PARTE POPLÍTEA
TALÓN DEMARCADO
ELABORADAS EN NYLON Y SPANDEX , LIBRES DE LÁTEX.</t>
  </si>
  <si>
    <t>EMPAQUE INDIVIDUAL TRANSPARENTE LIBRE DE LÁTEX TAMAÑO 0. 1. 2. SILICONIZADAS SILICONODAS O EN PVC GRADO MEDICO REFORZAMIENTO DE LA MASCARA ENTRE LA PIEZA DE CONEXIÓN DE OXIGENO Y EL NEUMO DE INSUFLACION DE LA MASCARA CON CONECTOR UNIVERSAL PARA LA ADMINISTRACION DE OXIGENO Y GASES   ANESTESICOS A TRAVES DEL CIRCUITO CIRCULAR DE ANESTESIA Y/O ADITAMENTO DE 4 ANGULOS RECTOS PARA COLOCACION DE ARNES CONECTOR DE LA MASCARA COMPATIBLE PARA COLOCACIÓN DE FILTROS VÁLVULA PARA LA INSUFLACIÓN DE LA MASCARA</t>
  </si>
  <si>
    <t>EMPAQUE INDIVIDUAL TRANSPARENTE TAMAÑO 3. 4. 5. SILICONODAS O EN PVC GRADO MEDICO  REFORZAMIENTO DE LA MASCARA ENTRE LA PIEZA DE CONEXIÓN DE OXIGENO Y EL NEUMO DE INSUFLACIÓN DE LA MASCARA
 CON CONECTOR UNIVERSAL PARA LA ADMINISTRACIÓN DE OXIGENO Y GASES   ANESTESICOS A TRAVÉS DEL CIRCUITO CIRCULAR DE ANESTESIA
 LIBRE DE LÁTEX ADITAMENTO DE 4 ÁNGULOS RECTOS PARA COLOCACIÓN DE ARNÉS  CONECTOR UNIVERSAL DE LA MASCARA COMPATIBLE PARA COLOCACIÓN DE FILTROS VÁLVULA PARA LA INSUFLACIÓN DE LA MASCARA</t>
  </si>
  <si>
    <t>AUTOCLAVABLES ELABORADO EN SILICONA LIBRE DE LÁTEX
GAMA  DE TAMAÑOS ADULTO A PEDIÁTRICO CONECTOR ESTÁNDAR PARA LA MAQUINA DE ANESTESIA MASCARA LARINGEA REESTERILIZABLE
NEUMOTAPONADOR SILICONIZADO DE ALTO VOLUMEN Y BAJA PRESIÓN 
EMPAQUE INDIVIDUAL Y / O CON GUÍA RADIOPACANÚMERO  1.5
MANGUITO INFLABLE SILICONIZADO DE ALTA RESISTENCIA</t>
  </si>
  <si>
    <t>AUTOCLAVABLES ELABORADO EN SILICONA LIBRE DE LÁTEX
GAMA  DE TAMAÑOS ADULTO A PEDIÁTRICO, REUTILIZABLE
CONECTOR ESTÁNDAR PARA LA MAQUINA DE ANESTESIA
MASCARA LARINGEA REESTERILIZABLE
NEUMOTAPONADOR SILICONIZADO DE ALTO VOLUMEN Y BAJA PRESIÓN 
EMPAQUE INDIVIDUAL
Y / O CON GUÍA RADIOPACA NÚMERO  2
MANGUITO INFLABLE SILICONIZADO DE ALTA RESISTENCIA</t>
  </si>
  <si>
    <t>AUTOCLAVABLES § ELABORADO EN SILICONA LIBRE DE LÁTEX
GAMA  DE TAMAÑOS ADULTO A PEDIÁTRICO
CONECTOR ESTÁNDAR PARA LA MAQUINA DE ANESTESIA
MASCARA LARINGEA REESTERILIZABLE
NEUMOTAPONADOR SILICONIZADO DE ALTO VOLUMEN Y BAJA PRESIÓN 
EMPAQUE INDIVIDUAL
Y / O CON GUÍA RADIOPACA NÚMEROS 2.5
MANGUITO INFLABLE SILICONIZADO DE ALTA RESISTENCIA.</t>
  </si>
  <si>
    <t>AUTOCLAVABLES  ELABORADO EN SILICONA LIBRE DE LÁTEX
GAMA  DE TAMAÑOS ADULTO A PEDIÁTRICO
CONECTOR ESTÁNDAR PARA LA MAQUINA DE ANESTESIA
MASCARA LARINGEA REESTERILIZABLE
NEUMOTAPONADOR SILICONIZADO DE ALTO VOLUMEN Y BAJA PRESIÓN 
EMPAQUE INDIVIDUAL
Y / O CON GUÍA RADIOPACA NÚMEROS  3
MANGUITO INFLABLE SILICONIZADO DE ALTA RESISTENCIA</t>
  </si>
  <si>
    <t>AUTOCLAVABLES § ELABORADO EN SILICONA LIBRE DE LÁTEX
GAMA  DE TAMAÑOS ADULTO A PEDIÁTRICO
CONECTOR ESTÁNDAR PARA LA MAQUINA DE ANESTESIA
MASCARA LARINGEA REESTERILIZABLE
NEUMOTAPONADOR SILICONIZADO DE ALTO VOLUMEN Y BAJA PRESIÓN 
EMPAQUE INDIVIDUAL
Y / O CON GUÍA RADIOPACA NÚMEROS  4
MANGUITO INFLABLE SILICONIZADO DE ALTA RESISTENCIA</t>
  </si>
  <si>
    <t>AUTOCLAVABLES ELABORADO EN SILICONA LIBRE DE LÁTEX
GAMA  DE TAMAÑOS ADULTO A PEDIÁTRICO
CONECTOR ESTÁNDAR PARA LA MAQUINA DE ANESTESIA
MASCARA LARINGEA REESTERILIZABLE
NEUMOTAPONADOR SILICONIZADO DE ALTO VOLUMEN Y BAJA PRESIÓN 
EMPAQUE INDIVIDUAL
Y / O CON GUÍA RADIOPACANÚMERO  5
MANGUITO INFLABLE SILICONIZADO DE ALTA RESISTENCIA</t>
  </si>
  <si>
    <t>ELABORADO EN SILICONA LIBRE DE LÁTEX
GAMA  DE TAMAÑOS ADULTO A PEDIÁTRICO CONECTOR ESTÁNDAR PARA LA MAQUINA DE ANESTESIA MASCARA LARINGEA DESECHABLE,
NEUMOTAPONADOR SILICONIZADO DE ALTO VOLUMEN Y BAJA PRESIÓN 
EMPAQUE INDIVIDUAL Y / O CON GUÍA RADIOPACANÚMERO  1,0
MANGUITO INFLABLE SILICONIZADO DE ALTA RESISTENCIA</t>
  </si>
  <si>
    <t>ELABORADO EN SILICONA LIBRE DE LÁTEX
GAMA  DE TAMAÑOS ADULTO A PEDIÁTRICO CONECTOR ESTÁNDAR PARA LA MAQUINA DE ANESTESIA MASCARA LARINGEA DESECHABLE,
NEUMOTAPONADOR SILICONIZADO DE ALTO VOLUMEN Y BAJA PRESIÓN 
EMPAQUE INDIVIDUAL Y / O CON GUÍA RADIOPACA NÚMERO  1.5
MANGUITO INFLABLE SILICONIZADO DE ALTA RESISTENCIA</t>
  </si>
  <si>
    <t>ELABORADO EN SILICONA LIBRE DE LÁTEX
GAMA  DE TAMAÑOS ADULTO A PEDIÁTRICO CONECTOR ESTÁNDAR PARA LA MAQUINA DE ANESTESIA MASCARA LARINGEA DESECHABLE,
NEUMOTAPONADOR SILICONIZADO DE ALTO VOLUMEN Y BAJA PRESIÓN 
EMPAQUE INDIVIDUAL Y / O CON GUÍA RADIOPACA NÚMERO  2.0
MANGUITO INFLABLE SILICONIZADO DE ALTA RESISTENCIA</t>
  </si>
  <si>
    <t>ELABORADO EN SILICONA LIBRE DE LÁTEX
GAMA  DE TAMAÑOS ADULTO A PEDIÁTRICO CONECTOR ESTÁNDAR PARA LA MAQUINA DE ANESTESIA MASCARA LARINGEA DESECHABLE,
NEUMOTAPONADOR SILICONIZADO DE ALTO VOLUMEN Y BAJA PRESIÓN 
EMPAQUE INDIVIDUAL Y / O CON GUÍA RADIOPACA NÚMERO  2.5
MANGUITO INFLABLE SILICONIZADO DE ALTA RESISTENCIA</t>
  </si>
  <si>
    <t>ELABORADO EN SILICONA LIBRE DE LÁTEX
GAMA  DE TAMAÑOS ADULTO A PEDIÁTRICO CONECTOR ESTÁNDAR PARA LA MAQUINA DE ANESTESIA MASCARA LARINGEA DESECHABLE,
NEUMOTAPONADOR SILICONIZADO DE ALTO VOLUMEN Y BAJA PRESIÓN 
EMPAQUE INDIVIDUAL Y / O CON GUÍA RADIOPACA NÚMERO  3.0
MANGUITO INFLABLE SILICONIZADO DE ALTA RESISTENCIA</t>
  </si>
  <si>
    <t>ELABORADO EN SILICONA LIBRE DE LÁTEX
GAMA  DE TAMAÑOS ADULTO A PEDIÁTRICO CONECTOR ESTÁNDAR PARA LA MAQUINA DE ANESTESIA MASCARA LARINGEA DESECHABLE,
NEUMOTAPONADOR SILICONIZADO DE ALTO VOLUMEN Y BAJA PRESIÓN 
EMPAQUE INDIVIDUAL Y / O CON GUÍA RADIOPACA NÚMERO  4.0
MANGUITO INFLABLE SILICONIZADO DE ALTA RESISTENCIA</t>
  </si>
  <si>
    <t>ELABORADO EN SILICONA LIBRE DE LÁTEX
GAMA  DE TAMAÑOS ADULTO A PEDIÁTRICO CONECTOR ESTÁNDAR PARA LA MAQUINA DE ANESTESIA MASCARA LARINGEA DESECHABLE,
NEUMOTAPONADOR SILICONIZADO DE ALTO VOLUMEN Y BAJA PRESIÓN 
EMPAQUE INDIVIDUAL Y / O CON GUÍA RADIOPACA NÚMERO  5.0
MANGUITO INFLABLE SILICONIZADO DE ALTA RESISTENCIA</t>
  </si>
  <si>
    <t>HOJAS DE VIDEO  LARINGOSCOPIO PALAS DESECHABLES SIN CANAL, ANTIVAHO REVESTIMIENTO DE LA LENTE DISTAL, ANCHO DE LA PALA  20 Y 26 MM (SIN CANAL); LONGITUD DE LA PALA  11 Y 17 CM,PESO 38 Y 49 GRAMOS  MM MATERIAL DESECHABLE POLICARBONATO. CON APOYO TECNOLÓGICO</t>
  </si>
  <si>
    <t xml:space="preserve">HOJAS DE VIDEO  LARINGOSCOPIO PALAS DESECHABLES CON CANAL, ANTIVAHO REVESTIMIENTO DE LA LENTE DISTAL, ANCHO DE LA PALA  20 Y 29 MM (CON CANAL); LONGITUD DE LA PALA  11 Y 17 CM,, PESO 42 Y 58 GRAMOS MATERIAL DESECHABLE POLICARBONATO. CON APOYO TECNOLÓGICO
</t>
  </si>
  <si>
    <t>DE UN SOLO USO. 100% BIOLOGICO. FÁCIL INTERPRETACIÓN DE LECTURA VISUAL POR CAMBIO DE COLOR(MEDIO DE CULTIVO) 
• PRESENTACIÓN EN AMPOLLAS CON UNA CANTIDAD CONOCIDA DE GEOBACILLUS STEAROTHERMOPHILUS, 7953 ESPORAS INOCULADAS EN PAPEL FILTRO Y COLOCADO DENTRO DE UN TUBO DE CULTIVO DE PLASTICO CON UNA AMPOLLA DE VIDRIO ROMPIBLE QUE CONTIENE EL CALDO DE CULTIVO.
• DISPONIBLE PARA LOS PROCESOS DE VAPOR A 121°, 132°, 134°, 135°. COLOR DE CAMBIO DE LA ETIQUETA  DESPUES DE LA EXPOSICION. LECTURA  DE INCUBACION DE 3 A 5 HORAS CON IMPRESION ANEXA.  APOYO TECNOLOGICO EN CUATRO INCUBADORAS Y CUATRO IMPRESORAS DE RESULTADO DE MEDIO DE CULTIVO. SISTEMA DE TRAZABILIDAD IMPRESA, CON PANTALLA TACTIL, PUERTO USB Y SOPORTE PARA ROLLO.. REGISTRO DE IMPRESION QUE ARROJE RESULTADOS SISTEMATIZADOS DE HORA LOTE, FECHA, OPERARIO Y RESULTADO.  COMPATIBLE CON SISTEMA AUTOMÁTICO PARA CONTROL DE CALIDAD Y TRAZABILIDAD DE PROCESOS DE  ESTERILIZACIÓN
    SE REQUIERE COMO APOYO TECNOLÓGICO UN SISTEMA AUTOMÁTICO PARA CONTROL DE CALIDAD Y TRAZABILIDAD DE PROCESOS DE LAVADO, DESINFECCIÓN Y ESTERILIZACIÓN. ESTE SISTEMA DEBE ESTAR COMPUESTO POR DOS MÓDULOS PRINCIPALES: UN MÓDULO DE HARDWARE COMPUESTO POR EL LECTOR ÓPTICO, Y POR UN MÓDULO DE ANÁLISIS IMPLEMENTADO EN SOFTWARE.     DESARROLLADO PARA PLATAFORMAS MICROSOFT® WINDOWS 7 YPOSTERIORES.
• COMPLETA Y ROBUSTA INTEGRACIÓN CON LECTOR ÓPTICO.
• LECTURA Y DETECCIÓN AUTOMÁTICA DE INDICADORES COMPATIBLES DE LAS LÍNEAS DE LAVADO, DESINFECCIÓN, Y ESTERILIZACIÓN
• ALGORITMOS INTELIGENTES DESARROLLADOS PARA OPTIMIZAR LOS RESULTADOS
DE LAS LECTURAS DE LOS INDICADORES.
• CONVENIENTE VISUALIZACIÓN DE DATOS DIGITALIZADOS PARA FACILITAR SU
EDICIÓN E IDENTIFICACIÓN DE INDICADORES APROBADOS Y RECHAZADOS.                                                                                        PUEDE GENERARSE UN REPORTE EN FORMATO PDF DE LAS LECTURAS ALMACENADAS POR EL SOFTWARE DE TRAZABILIDAD DE MANERA RÁPIDA Y SENCILLA. EL REPORTE PUEDE IMPRIMIRSE PARA GENERAR UNA COPIA FÍSICA DE LOS DATOS.</t>
  </si>
  <si>
    <t>• SOLUBLE EN AGUA
• SOLUCIÓN ÁCIDA QUE ELIMINA  MANCHAS 
• NO CORROSIVO
• EFECTIVIDAD  EN CORTO TIEMPO
• FÁCIL DE ENJUAGAR
• PRODUCTO LÍQUIDO EN PRESENTACIÓN DE GALON
• NO TÓXICO</t>
  </si>
  <si>
    <t>• PRESENTACION EN ESPUMA SÓLIDA Y/O LIQUIDA QUE PERMITE PENETRACIÓN EN LA CARGA BIOLOGICA DEL INSTRUMENTAL
• MANTIENE HUMEDOS LOS INSTRUMENTOS CONTAMINADOS
• ELIMINA LA CARGA BIOLOGICA SECA
• AYUDA EN REDUCCION DE LOS TIEMPOS DE LIMPIEZA DEL INSTRUMENTAL 
. MULTIENZIMATICA 
. PH NEUTRO
. ANTICORROSIVA 
CON ADITAMENTO PARA APLICACION EN INSTRUMENTAL CANULADO</t>
  </si>
  <si>
    <t>• LUBRICANTE BACTERIOSTÁTICO DE ACEITE MINERAL
• NO CORROSIVO
• SIN SILICONA
• NO PEGAJOSO
• EFECTIVIDAD EN CORTO TIEMPO
• PRODUCTO LIQUIDO
• HIPOALERGÉNICO
• NO TÓXICO
• PH NEUTRO
• PRESENTACIÓN EN GALON</t>
  </si>
  <si>
    <t>PRESENTACION EN HOJA MEDIDAS ENTRE 21 POR 28 CM POLICROMATICO
• VARIADAS COMBINACIONES
• FLEXIBLE Y DE ADHERENCIA SEGURA EN EL INSTRUMENTAL
• COMPATIBLE CON SISTEMAS DE ESTERILIZACION DE BAJA Y ALTA TEMPERATURA QUE POSEE LA INSTITUCIÓN</t>
  </si>
  <si>
    <t xml:space="preserve">MARCADOR NO TOXICO PARA MARCACION PERMANENTE DE PAQUETES DE ESTERILIZACION, PARA SU USO EN ESTERILIZACION POR VAPOR, OXIDO DE ETILENO, FORMOL Y PLASMA, TINTA RESISTENTE AL AGUA, SECADO INMEDIATO, RESISTENTE A LA LUZ ,AL CALOR Y A LOS ACIDOS.                                                                   COLORES NEGRO, ROJOY VERDE.                                                                                      </t>
  </si>
  <si>
    <t xml:space="preserve">DETERGENTE MULTIENZIMATICO (CUATRO ENZIMAS) PARA SISTEMAS AUTOMATICOS Y LIMPIEZA MANUAL, BAJA ESPUMA, PH NEUTRO, QUE CONTENGA INHIBIDORES DE CORROSIÓN. SE REQUIERE EN APOYO TECNOLOGICO PARA LA INSTITUCION: 
1. SEIS  REPROCESADORES AUTOMATICOS DE ENDOSCOPIOS INLCUIDO MANTENIMIENTO PREVENTIVOY CORRECTIVO DE LOS MISMOS PARA LAS UNIDADES DE GASTROENTEROLOGIA, COLOPROCTOLOGIA, NEUMOLOGIA Y SALAS DE CIRUGIA. 
</t>
  </si>
  <si>
    <t>PRESENTACION EN CAJA POR 12 ROLLOS DE PAPEL TÉRMICO, COMPATIBLE CON ESTERILIZADOR NX PROPIO DE LA INSTITUCION, SE REQUIERE APOYO TECNOLOGICO EN: 
1. UN ESTERILIZADOR POR GAS PLASMA DE PEROXIDO HIDROGENO CON CAPACIDAD TOTAL DE 152 LITROS Y UTIL DE 100 LITROS CON SENSOR DE PEROXIDO DE HIDROGENO AL INTERIOR DE LA CAMARA PARA MEDICION EN TIEMPO REAL, TRES CICLOS DISPONIBLES ENTRE 24 Y 55 MINUTOS.   
2. DOS ESTERILIZADORES DE GAS PLASMA PEROXIDO DE HIDROGENO, DE CAMARA CILINDRICA CON DOS ESTANTES 2 CICLOS DISPONIBLES ENTRE 50 Y  75 MINUTOS
3.   SE REQUIERE EL MANTENIMIENTO PREVENTIVO Y/O CORRECTIVO LAS 24 HORAS DEL DIA   DE LOS TRES  ESTERILIZADORES A PEROXIDO DE HIDROGENO DE APOYO TECNOLOGICO
4. SE REQUIERE   EL MANTENIMIENTO PREVENTIVO Y CORRECTIVO DEL ESTERILIZADOR STERRAD  NX  PROPIO DE LA  INSTITUCION
5. APOYO TECONOLOGICO DE SISTEMA DE ALMACENAMIENTO Y ANALISIS DE DATOS DEL REPROCESAMIENTO DE DISPOSITIVOS EN LOS SISTEMAS DE ESTERILIZACION DE PEROXIDO DE HIDROGENO.
6. SE REQUIERE EN APOYO TECNOLOGICO EL SUMINISTRO DE BANDEJAS COMPATIBLES CON LOS DIFERENTES SISTEMAS DE ESTERILIZACION  DISPONIBLES EN LA INSTITUCION, ELABORADAS POR INYECCION DE LIQUIDO DE POLIESTER CRISTAL CON PERFORACIONES EN LA BASE Y EN LA TAPA Y EN LAS SIGUIENTES MEDIDAS: ( 6 UNIDADES DE BANDEJAS DE 300X100X50MM, 6 UNIDADES DE BANDEJAS DE 450X100X50 MM, DOS UNIDADES DE BANDEJAS DE 450X200X50 MM,  DOS UNIDADES DE BANDEJAS DE 180X75X30 MM, DOS UNIDADES DE BANDEJAS DE 576X270X100 MM)
7. CAPACITACION PARA EL PERSONAL DE CEES EN EL PROCESO DE ESTERILIZACION Y MANEJO DE EQUIPO</t>
  </si>
  <si>
    <t>TIRAS PARA MEDICION DE CONCENTRACION MINIMA EFECTIVA DE   ORTOFTAL-ALDEHIDO, PAPEL REACTIVO IMPREGNADO DE SULFATO SODICO Y COLORANTE SENSIBLE AL PH, PRESENTACION 120 TIRILLAS POR CAJA.
SE REQUIERE COM APOYO TECNOLOGICO DE:
1. SEIS  REPROCESADORES AUTOMATICOS DE ENDOSCOPIOS INLCUIDO MANTENIMIENTO PREVENTIVOY CORRECTIVO DE LOS MISMOS PARA LAS UNIDADES DE GASTROENTEROLOGIA, COLOPROCTOLOGIA, NEUMOLOGIA Y SALAS DE CIRUGIA, PARA LA DESINFECCION DE ALTO NIVEL DE  EQUIPOS ENDOSCOPICOS (ENDOSCOPIOS,BRONCOSCOPIOS, COLONOSCOPIOS, FIBROBRONCOSCOPIOS Y NASO LARINGOSCOPIOS  CON INSTALACIÓN Y ADECUACION ÁREA , MANTENIMIENTO PREVENTIVO Y CORRECTIVO).</t>
  </si>
  <si>
    <t>EMPAQUE INDIVIDUAL ESTÉRIL. RESISTENTE. NO PIROGENA DESECHABLE. SISTEMA CON 3 CÁMARAS AMPLIAS  GRADUADAS, FONDO BLANCO PARA FACIL VISUALIZACION DEL DRENAJE. CAPACIDAD ENTRE  2000 A 2400  CC.  FÁCIL MANIPULACIÓN .QUE PERMITA   DOBLE CONECCION  PARA DRENAJE SIMULTANEO DE DOS TUBOS. VALVULA MANUAL DE LIBERACION DE PRESION NEGATIVA ELEVADA, VALVULA AUTOMATICA DE LIBERACON DE ALTA PRESION POSITIVA. CON DOS TUBOS DE SILICONA PARA DRENAJE, PUERTO DE ASPIRACION, CON UN TUBO PRECONECTADO CON ESPIRAL  PLASTICO  PARA EVITAR ACODAMIENTO. PARA ADULTO.</t>
  </si>
  <si>
    <t xml:space="preserve">EMPAQUE INDIVIDUAL ESTÉRIL. RESISTENTE. NO PIROGENA DESECHABLE. CON 2 CÁMARAS AMPLIAS GRADUADAS  FONDO BLANCO PARA FACIL VISUALIZACION DEL DRENAJE.  CAPACIDAD ENTRE  1100 A 1900  CC.  FÁCIL MANIPULACIÓN. VALVULA MANUAL DE LIBERACION DE PRESION NEGATIVA ELEVADA, VALVULA AUTOMATICA DE LIBERACON DE ALTA PRESION POSITIVA. PUERTO DE ASPIRACION. CON UN TUBO PRECONECTADO EN SILICONA , ESPIRAL  PLASTICO PARA EVITAR ACODAMIENTO. PARA PEDIATRICO.
</t>
  </si>
  <si>
    <t>PRESENTACIÓN EN EMPAQUE INDIVIDUAL DE FÁCIL MANIPULACIÓN. ESTÉRIL.
ELABORADA EN PVC SILICONIZADO .Y/O PVC GRADO MEDICO FLEXIBLE.TERMO SENSIBLE. CON MÍNIMO (4) ORIFICIOS LATERALES. CON EXTREMO DISTAL CON ADAPTADOR QUE FACILITE ACOPLARLA A LAS POSIBLES NECESIDADES. LARGO ENTRE 85 A 125 CM. CALIBRES  8 FR.</t>
  </si>
  <si>
    <t>EMPAQUE INDIVIDUAL 
ESTÉRIL. ELABORADO EN ÁCIDO POLIGLICÓLICO. VIOLETA.RECUBIERTO  DE ANTIBACTERIAL  .   AGUJA DE TRES CANALES PARA MEJOR AGARRE PUNTA REDONDA. MEDIO CIRCULO 
LARGO DE LA AGUJA  ENTRE 35 MM Y 37  MM. CALIBRE DE LA HEBRA NO.  1. LONGITUD DE LA HEBRA ENTRE 90-95 CMS
FÁCIL MANEJO.QUE  OFREZCA ANUDADO SEGURO.
USOS: CIRUGÍA GENERAL. VASCULAR  PERIFÉRICO.  CIRUGÍA  PEDIÁTRICA. UROLOGÍA.  GINECOLOGÍA. ORTOPEDIA. COLOPROCTOLOGÍA Y CIRUGÍA PLÁSTICA</t>
  </si>
  <si>
    <t>EMPAQUE INDIVIDUAL .ESTÉRIL. ELABORADO EN POLIPROPILENO.  SINTÉTICA NO ABSORBIBLE,   AGUJA DE TRES CANALES PARA MEJOR AGARRE PUNTA  AHUSADA REDONDA AGUJA MEDIO CIRCULO LARGO DE LA AGUJA ENTRE  36 MM A 38 MM CALIBRE  DE  LA  HEBRA N° 1  LONGITUD DE LA HEBRA ENTRE  70 C.M A  75C.M.
USOS: CIRUGÍA GENERAL. ORTOPEDIA. GINECOLOGÍA. UROLOGÍA</t>
  </si>
  <si>
    <t>EMPAQUE INDIVIDUAL 
ESTÉRIL. ELABORADO EN ÁCIDO POLIGLICÓLICO. VIOLETA ABSORBIBLE.RECUBIERTO  DE ANTIBACTERIAL . Y/O AGUJA DE TRES CANALES PARA MEJOR AGARRE  PUNTA REDONDA
AGUJA  MEDIO CIRCULO 
TAMAÑO DE LA AGUJA 36 A 37 MM
CALIBRE DE LA HEBRA N°  2.0
LONGITUD DE LA HEBRA 90CM.
FÁCIL MANEJO. QUE  OFREZCA ANUDADO SEGURO.
USOS:   CIRUGÍA  PEDIÁTRICA. UROLOGÍA. CIRUGÍA PLÁSTICA Y OTORRINOLARINGOLOGÍA</t>
  </si>
  <si>
    <t>EMPAQUE INDIVIDUAL 
ESTÉRIL. ELABORADO EN ÁCIDO POLIGLICÓLICO. VIOLETA ABSORBIBLE. RECUBIERTO  DE ANTIBACTERIAL .AGUJA DE TRES CANALES PARA MEJOR AGARRE PUNTA REDONDA
AGUJA  MEDIO CIRCULO 
LARGO DE LA AGUJA  25 MM. Y 26 MM. CALIBRE DE LA HEBRA N° 2.0 
LONGITUD DE LA HEBRA ENTRE  70CM. Y 75 CM.FÁCIL MANEJO.
QUE  OFREZCA ANUDADO SEGURO.
USOS:   CIRUGÍA  PEDIÁTRICA. UROLOGÍA. CIRUGÍA PLÁSTICA Y OTORRINOLARINGOLOGÍA</t>
  </si>
  <si>
    <t>EMPAQUE INDIVIDUAL ESTÉRIL. ELABORADO EN ÁCIDO POLIGLICÓLICO. VIOLETA ABSORBIBLE. RECUBIERTO  DE ANTIBACTERIAL  . Y/O AGUJA DE TRES CANALES PARA MEJOR  AGARRE PUNTA  REDONDA AGUJA  MEDIO CIRCULO 
TAMAÑO DE LA AGUJA 22 A 26 MM. CALIBRE DE LA HEBRA N°  3.0
LONGITUD DE LA HEBRA ENTRE  70CM. Y 75 CM. USOS:   CIRUGÍA  PEDIÁTRICA. UROLOGÍA. CIRUGÍA PLÁSTICA Y OTORRINOLARINGOLOGÍA</t>
  </si>
  <si>
    <t>EMPAQUE INDIVIDUAL 
ESTÉRIL. ELABORADO EN ÁCIDO POLIGLICÓLICO. VIOLETA ABSORBIBLE. RECUBIERTO BACTERICIDA AGUJA PUNTA REDONDA
AGUJA  MEDIO CIRCULO 
LARGO DE LA AGUJA DE TRES CANALES PARA MEJOR AGARRE   15 MM. Y 17 MM. CALIBRE DE LA HEBRA N° 4.0
LONGITUD DE LA HEBRA ENTRE  70CM. Y 75 CM. FÁCIL MANEJO.
QUE  OFREZCA ANUDADO SEGURO.TAMBIEN INCLUYE AQUELLA DE RAPIDA ABSORCION.
USOS:   CIRUGÍA  PEDIÁTRICA. UROLOGÍA. CIRUGÍA PLÁSTICA Y OTORRINOLARINGOLOGÍA</t>
  </si>
  <si>
    <t>EMPAQUE INDIVIDUAL . ESTÉRIL
ELABORADO EN ÁCIDO POLIGLICÓLICO. VIOLETA ABSORBIBLE. RECUBIERTO  . Y/O  AGUJA DE TRES CANALES  PARA MEJOR AGARRE PUNTA REDONDA
AGUJA  MEDIO CIRCULO . LARGO DE LA AGUJA  16 MM. Y 17 MM
CALIBRE DE LA HEBRA N° 5.0
LONGITUD DE LA HEBRA ENTRE  70CM. Y 75 CM. FÁCIL MANEJO.
QUE  OFREZCA ANUDADO. SEGURO.
USOS:   CIRUGÍA  PEDIÁTRICA. UROLOGÍA. CIRUGÍA PLÁSTICA Y OTORRINOLARINGOLOGÍA.</t>
  </si>
  <si>
    <t>EMPAQUE INDIVIDUAL . ESTÉRIL ELABORADO EN ÁCIDO POLIGLICÓLICO. VIOLETA ABSORBIBLE.RECUBIERTO   Y/O GUJA DE TRES CANALES PARA MAJOR AGARRE  PUNTA REDONDA.  AGUJA  MEDIO CIRCULO.  LARGO DE LA AGUJA  15 MM. A 17 MM. CALIBRE DE LA HEBRA N° 6.0. LONGITUD DE LA HEBRA ENTRE  70CM. Y 75 CM. USOS:   CIRUGÍA  PEDIÁTRICA. UROLOGÍA. CIRUGÍA PLÁSTICA Y OTORRINOLARINGOLOGÍA</t>
  </si>
  <si>
    <t>EMPAQUE INDIVIDUAL .  ESTÉRIL
ELABORADO EN ÁCIDO POLIGLICÓLICO . VIOLETA . RECUBIERTO  DE ANTIBACTERIAL  ABSORBIBLE. Y/O AGUJA DE TRES CANALES PARA MEJOR AGARRE PUNTA REDONDA. AGUJA  MEDIO CIRCULO. LARGO DE LA AGUJA  ENTRE 35 MM Y 37  MM.
CALIBRE DE LA HEBRA NO. 0 
LONGITUD DE LA HEBRA  90- 95CM CMS. FÁCIL MANEJO.
QUE  OFREZCA ANUDADO SEGURO.
USOS: CIRUGÍA GENERAL. VASCULAR  PERIFÉRICO.  CIRUGÍA  PEDIÁTRICA. UROLOGÍA.  GINECOLOGÍA. ORTOPEDIA. COLOPROCTOLOGÍA Y CIRUGÍA PLÁSTICA</t>
  </si>
  <si>
    <t>EMPAQUE INDIVIDUAL. ESTÉRIL. ELABORADO EN POLIÉSTER VERDE TRENZADO. CON RECUBRIMIENTO PARA FACIL DESLIZAMIENTO POR EL TEJIDO. DOBLE AGUJA  REDONDA PUNTA AHUSADA. AGUJA MEDIO CIRCULO   Y TRES CANALES. LARGO  DE LA AGUJA  ENTRE 15 Y 17 MM. CALIBRE  DE  LA HEBRA  N° 4.0. LONGITUD DE LA HEBRA ENTRE 90-91 CM.</t>
  </si>
  <si>
    <t>EMPAQUE INDIVIDUAL 
ESTÉRIL. ELABORADO EN NYLON.  SINTÉTICA NO ABSORBIBLE. COLOR NEGRO. AGUJA CORTANTE LATERAL EN ESPATULA. AGUJA 3/8 DE CIRCULO. LARGO DE LA AGUJA ENTRE 6,5 A 6,6 M.M. CALIBRE DE LA HEBRA N° 10/0. LONGITUD DE LA HEBRA ENTRE 30CM. A 32 CM. AGUJA  TRES CANALES
USOS:OFTALMOLOGIA CORNEA</t>
  </si>
  <si>
    <t>EMPAQUE INDIVIDUAL. ESTÉRIL. ELABORADO EN NYLON. SINTÉTICA NO ABSORBIBLE. AGUJA 3/8 CIRCULO DOBLE AGUJA  ENTRE 6,4 A  6,5 MM
AGUJA CORTANTE LATERAL EN ESPATULA. CALIBRE  DE  LA HEBRA  N° 9/0
LONGITUD DE LA HEBRA  30 A 32 CMS. FÁCIL MANEJO. AGUJA  TRES CANALES. USOS: OFTALMOLOGIA</t>
  </si>
  <si>
    <t>EMPAQUE INDIVIDUAL 
ESTÉRIL. ELABORADO EN ÁCIDO POLIGLICÓLICO. VIOLETA ABSORBIBLE. RECUBIERTO  DE ANTIBACTERIAL .AGUJA DE TRES CANALES PARA MEJOR AGARRE PUNTA REDONDA
AGUJA  5/8 CIRCULO 
LARGO DE LA AGUJA  25 MM. Y 26 MM. CALIBRE DE LA HEBRA N° 0 
LONGITUD DE LA HEBRA ENTRE  70CM. Y 75 CM.FÁCIL MANEJO.
QUE  OFREZCA ANUDADO SEGURO.
USOS:   CIRUGÍA  PEDIÁTRICA. UROLOGÍA. CIRUGÍA PLÁSTICA Y OTORRINOLARINGOLOGÍA</t>
  </si>
  <si>
    <t>Generador resincronizador simple compatible con  Resonancia Magnética  (Conexión IS4 en Ventriculo Izquierdo )</t>
  </si>
  <si>
    <t xml:space="preserve">Electrodo Auricular Bipolar de estimulación endocardica fijación activa para 
Resincronizador Cardiaco   simple compatible con  Resonancia Magnética </t>
  </si>
  <si>
    <t xml:space="preserve">Electrodo Ventricular Bipolar de estimulación endocardica fijación activa para  
Resincronizador Cardiaco  simple compatible con  Resonancia Magnética </t>
  </si>
  <si>
    <t>Electrodo cuadripolar estimulación  epicardica para ventriculo izquierdo  (seno Coronario) para Resincronizador Cardiaco  simple  compatible con Resonancia Magnética</t>
  </si>
  <si>
    <t>Introductores  Canuladores seno coronario para 
Resincronizador Cardiaco  simple compatible con Resonancia Magnetica (mínimo (02) dos curvas)</t>
  </si>
  <si>
    <t xml:space="preserve">DISPOSITIVO DE FIJACIÓN PARA CINTA TRANSVAGINAL COMPATIBLE CON CINTA  
</t>
  </si>
  <si>
    <t>2 MM Ø, LONGITUD ÚTIL 31 CM, PARA UTILIZAR CON ÓPTICAS
HOPKINS® 27092 AMA, 27093 AA Y 27095 AA, EN COMBINACIÓN CON LAS VAINAS QUIRÚRGICAS 27093 BD/CD,
27095 B Y LA PIEZA DE MANO 27630038</t>
  </si>
  <si>
    <t>2 MM Ø, LONGITUD ÚTIL 37,5 CM, PARA UTILIZAR CON ÓPTICAS
HOPKINS® 27292 AMA, 27293 AA, VAINAS QUIRÚRGICAS
27293 BD/CD ASÍ COMO NEFROSCOPIO PARA MIP M 27830
KA, EN COMBINACIÓN CON EL PUERTO DE ENTRADA PARA INSTRUMENTOS 27001 GG Y PIEZA DE MANO 27630038</t>
  </si>
  <si>
    <t>1197011091
1196490864</t>
  </si>
  <si>
    <t>LENTE DE UNA SOLA PIEZA  ACRÍLICO HIDROFOBICO.
CHROMOPHORO (FILTRO PARA LA LUZ AZUL). CON FILTRO U.V. 
TIPO DE ÓPTICA. BICONVEXO
ZONA OPTICA. 5.5 MM. +/- 0.5 MM.
LONGITUD 13.0 MM +/- 0.5 MM.
SRK.  118 A 119
PROFUNDIDAD DE CÁMARA. 5.50 +/- 1
RANGO DIOPTRÍAS  +6.00 / +30.0
CARTUCHO INDEPENDIENTE, NO PRECARGADO.
DIÁMETRO DE INCISIÓN PARA IMPLANTE EFECTIVO: MÁXIMO 2.2 MM
LA PRESENTACIÓN DE LA LENTE POR SER HIDROFÓBICA NO DEBE VENIR SUSPENDIDA EN NINGÚN TIPO DE LÍQUIDO.
COMPATIBLE CON EL SISTEMA IOL SERT QUE POSEE EL EQUIPO DE FACO DEL HOSPITAL</t>
  </si>
  <si>
    <t xml:space="preserve"> LOTE  </t>
  </si>
  <si>
    <t xml:space="preserve"> NOMBRE DE LOTE  </t>
  </si>
  <si>
    <t xml:space="preserve">DETERGENTES Y DEMÁS PARA EL SERVICO DE CENTRAL DE ESTERILIZACION </t>
  </si>
  <si>
    <t xml:space="preserve">INSUMOS Y DISPOSITIVOS  MEDICOS COMPATIBLES  CON  LOS EQUIPOS  CONSTELLATION Y CENTURION </t>
  </si>
  <si>
    <t xml:space="preserve">INSUMOS Y DISPOSITIVOS  MEDICOS   PARA LOS PROCEDIMIENTOS  DIAGNOSTICOS  Y TERAPEUTICOS  Y PARA ATENCION DE  PACIENTES EN LA CONSULTA  EXTERNA </t>
  </si>
  <si>
    <t xml:space="preserve">LOTE No.  1 </t>
  </si>
  <si>
    <t xml:space="preserve">LOTE No.  2 </t>
  </si>
  <si>
    <t xml:space="preserve">LOTE No.  3 </t>
  </si>
  <si>
    <t xml:space="preserve">LOTE No.  4 </t>
  </si>
  <si>
    <t xml:space="preserve">LOTE No.  5 </t>
  </si>
  <si>
    <t xml:space="preserve">LOTE No.  6 </t>
  </si>
  <si>
    <t xml:space="preserve">LOTE No.  7 </t>
  </si>
  <si>
    <t xml:space="preserve">LOTE No.  8 </t>
  </si>
  <si>
    <t xml:space="preserve">LOTE No.  9 </t>
  </si>
  <si>
    <t xml:space="preserve">LOTE No.  10 </t>
  </si>
  <si>
    <t xml:space="preserve">LOTE No.  11 </t>
  </si>
  <si>
    <t xml:space="preserve">LOTE No.  12 </t>
  </si>
  <si>
    <t xml:space="preserve">LOTE No.  13 </t>
  </si>
  <si>
    <t xml:space="preserve">LOTE No.  14 </t>
  </si>
  <si>
    <t xml:space="preserve">LOTE No.  15 </t>
  </si>
  <si>
    <t xml:space="preserve">LOTE No.  16 </t>
  </si>
  <si>
    <t xml:space="preserve">LOTE No.  17 </t>
  </si>
  <si>
    <t xml:space="preserve">LOTE No.  18 </t>
  </si>
  <si>
    <t xml:space="preserve">LOTE No.  19 </t>
  </si>
  <si>
    <t>LOTE No.  20</t>
  </si>
  <si>
    <t>LOTE No. 59</t>
  </si>
  <si>
    <t>LOTE No. 100</t>
  </si>
  <si>
    <t>LOTE No. 103</t>
  </si>
  <si>
    <t>LOTE No. 104</t>
  </si>
  <si>
    <t>LOTE No. 144</t>
  </si>
  <si>
    <t xml:space="preserve">ROPA DESECHABLE PARA LOS SERVICIOS ASISTENCIALES  DE LA  SUBDIRECCIÓN MÉDICA DEL HOMIL  </t>
  </si>
  <si>
    <t xml:space="preserve">DISPOSITIVOS ANCLADOS ABSORBIBLES Y NO ABSORBIBLES  </t>
  </si>
  <si>
    <t xml:space="preserve">INSUMOS OXIDO DE ETHILENO  </t>
  </si>
  <si>
    <t xml:space="preserve">PAPEL PARA EKG Y MONITOREO FETAL  </t>
  </si>
  <si>
    <t xml:space="preserve">TÉCNONOLOGIA PARA  SELLAR, CAUTERIZAR Y CORTE DE TEJIDOS, VASOS SANGUINEOS  Y DEMÁS  </t>
  </si>
  <si>
    <t xml:space="preserve">CATETER DE ABLACIÓN POR RADIOFRECUENCIA PARA EL SERVICIO DE CIRUGIA VASCULAR  </t>
  </si>
  <si>
    <t xml:space="preserve">TAPONES Y LÁMINAS PROPIAS DEL SERVICIO DE OTORRINOLARINGOLOGIA  </t>
  </si>
  <si>
    <t xml:space="preserve">ASAS RECEPTOSCOPIO PARA EL SERVICIO DE UROLOGIA  </t>
  </si>
  <si>
    <t xml:space="preserve">BARRERA FISICA EN GEL  </t>
  </si>
  <si>
    <t xml:space="preserve">EQUIPO DE INFUSIÓN DE ANALGESIA. </t>
  </si>
  <si>
    <t xml:space="preserve">INSUMOS PARA MONITORIA ANESTÉSICA MINIMAMENTE INVASIVA  </t>
  </si>
  <si>
    <t xml:space="preserve">HOJAS PARA SIERRA ESTERNAL Y DERMATOMO  </t>
  </si>
  <si>
    <t xml:space="preserve">VALVULAS AORTICAS MECANICAS Y MITRALES BIOLOGICAS Y MECANICAS DE PERICARDIO PORCINO, ANILLOS Y TUBOS VALVULADOS  </t>
  </si>
  <si>
    <t xml:space="preserve">INSUMOS CPRE PARA EL SERVICIO DE GASTROENTEROLOGIA  </t>
  </si>
  <si>
    <t xml:space="preserve">STEN Y BALON MEDICADO SERVICIO VASCULAR </t>
  </si>
  <si>
    <t xml:space="preserve">VIDEOCÁPSULAS PARA EL SERVICIO DE GASTROENTEROLOGÍA  </t>
  </si>
  <si>
    <t xml:space="preserve">CAMISA DE ACCESO URETERAL  </t>
  </si>
  <si>
    <t xml:space="preserve">CATETER URETRAL BILUMEN  </t>
  </si>
  <si>
    <t xml:space="preserve">PINZAS Y CANASTILLAS PARA EL SERVICIO DE UROLOGIA </t>
  </si>
  <si>
    <t xml:space="preserve">TRANSDUCTORES DE PRESIÒN Y DEMÀS  </t>
  </si>
  <si>
    <t xml:space="preserve">CATETER DE OXIMETRIA CONTINUA </t>
  </si>
  <si>
    <t xml:space="preserve">CATETER DE PRESIÒN TISULAR DE OXIGENO </t>
  </si>
  <si>
    <t xml:space="preserve">BALÒN DE CONTRAPULSACIÓN  </t>
  </si>
  <si>
    <t xml:space="preserve">ENDOPROTESIS AÒRTICA CON FIJACION SUPRARENAL  EXTENSIONES Y KIT DE IMPLANTACION  </t>
  </si>
  <si>
    <t xml:space="preserve">ENDOPROTESIS AORTICA  CON FIJACION INFRARENAL EXTENSIONES Y KIT DE IMPLANTACION  </t>
  </si>
  <si>
    <t xml:space="preserve">ENDOPROTESIS AORTICA  CON FIJACIÒN PARARENAL  EXTENSIONES Y KIT DE IMPLANTACIÒN  </t>
  </si>
  <si>
    <t xml:space="preserve">ENDOPROTESIS TORACICA CON EXTENSIÒN  Y KIT DE IMPLANTACIÒN </t>
  </si>
  <si>
    <t xml:space="preserve">INSUMOS METODO DE ESTERILIZACIÒN FORMALDEHIDO </t>
  </si>
  <si>
    <t xml:space="preserve">PROTESIS MAMARIAS INTERNAS  </t>
  </si>
  <si>
    <t xml:space="preserve">FELPA O FIELTROS QUIRURGICOS  PARA EL SERVICIO DE CIRUGIA CARDIOVASCULAR  </t>
  </si>
  <si>
    <t xml:space="preserve">CONECTOR MACHO - MACHO PARA EL SERVICIO DE ENFERMERIA </t>
  </si>
  <si>
    <t xml:space="preserve">COILS Y SISTEMA DE LIBERACIÒN PARA EL SERVICIO DE NEUROCIRUGIA </t>
  </si>
  <si>
    <t xml:space="preserve">COILS Y SISTEMA DE LIBERACIÒN PARA EL SERVICIO DE VASCULAR PERIFÉRICO </t>
  </si>
  <si>
    <t xml:space="preserve">STENT PARA EL SERVICIO DE CIRUGIA VASCULAR  </t>
  </si>
  <si>
    <t xml:space="preserve">CATETER DE IMPLANTACION PARA ADMINISTRACION DE QUIMIOTERAPIA NEONATAL Y PEDIATRICO  </t>
  </si>
  <si>
    <t xml:space="preserve">CATETER DE IMPLANTACION PARA ADMINISTRACION DE QUIMIOTERAPIA ADULTO </t>
  </si>
  <si>
    <t xml:space="preserve">KIT BALON MEDICADO  </t>
  </si>
  <si>
    <t xml:space="preserve">PROTESIS MAMARIAS EXTERNAS  </t>
  </si>
  <si>
    <t xml:space="preserve">MATERIAL REABSORBIBLE PARA CORRECCION DE CRANEOSINOSTOSIS </t>
  </si>
  <si>
    <t xml:space="preserve">AGUJAS E INTRODUCTORES  DIAGNÓSTICOS PARA EL SERVICIO DE HEMODINAMIA, RADIOLOGIA, VASCULAR Y NEUROCIRUGIA </t>
  </si>
  <si>
    <t xml:space="preserve">INSUMOS TERAPEUTICOS SERVICIO DE HEMODINAMIA </t>
  </si>
  <si>
    <t xml:space="preserve">OTROS DISPOSITIVOS PARA EL  SERVICIO DE HEMODINAMIA </t>
  </si>
  <si>
    <t xml:space="preserve">HEMODINAMIA CARDIOLOGIA PEDIATRICA </t>
  </si>
  <si>
    <t xml:space="preserve">CATETER, BALÓN  Y STENT PARA EL SERVICIO DE HEMODINAMIA  </t>
  </si>
  <si>
    <t xml:space="preserve">INSUMOS PERFUSIÓN Y CIRCULACION EXTRACORPOREA  </t>
  </si>
  <si>
    <t xml:space="preserve">CARTUCHO PARA ANALISIS DE GASES SANGUINEOS GASES ELECTROLITOS GLUCOMETRIA Y LACTATO </t>
  </si>
  <si>
    <t xml:space="preserve">CINTAS. MALLAS Y SISTEMAS PARA PISO PELVICO DEL SERVICIO DE UROLOGIA Y GINECOLOGIA </t>
  </si>
  <si>
    <t xml:space="preserve">ESPÉCULOS VAGINALES Y GRAPAS UMBILICALES PARA EL SERVICIO DE GINECOLOGIA  </t>
  </si>
  <si>
    <t xml:space="preserve">INSUMOS PARA EL SERVICIO DE CIRUGIA VASCULAR, CARDIOVASCULAR </t>
  </si>
  <si>
    <t xml:space="preserve">PROTESIS VASCULARES PERIFERICOS  </t>
  </si>
  <si>
    <t xml:space="preserve">CATETER EMBOLECTOMIA  </t>
  </si>
  <si>
    <t xml:space="preserve">ASAS PARA UROLOGIA KARL STORZ  </t>
  </si>
  <si>
    <t xml:space="preserve">GUANTES LIBRE DE LATEX - GUANTES PARA EXAMEN DE NITRILO - INDICADOR DE ACCIDENTE </t>
  </si>
  <si>
    <t xml:space="preserve">ALGODÓN LAMINADO, MEDIA ESTOQUINETA Y VENDA ELÁSTICA </t>
  </si>
  <si>
    <t xml:space="preserve">DISPOSITIVO DESCARTABLE PARA OCLUSIÓN VASCULAR  </t>
  </si>
  <si>
    <t xml:space="preserve">KIT DE  GASTROSTOMIA ADULTO  </t>
  </si>
  <si>
    <t xml:space="preserve">ASAS, TIJERAS Y PINZAS PARA COLOY ENDOSCOPIA </t>
  </si>
  <si>
    <t xml:space="preserve"> AGUJAS, ASAS POLIPECTOMIA, PINZAS  PARA GASTRO Y COLON  </t>
  </si>
  <si>
    <t xml:space="preserve">DISPOSITIVOS  Y PINZAS PARA GASTRO, COLONOSCOPIA Y NEUMOLOGIA </t>
  </si>
  <si>
    <t xml:space="preserve">CATETER URETERAL PARA EL SERVICIO DE UROLOGIA PEDIATRICOS  </t>
  </si>
  <si>
    <t xml:space="preserve">INSUMOS I SERVICIO DE GASTROENTEROLOGIA  </t>
  </si>
  <si>
    <t xml:space="preserve">ANILLO DE GOMA PARA LIGADURA DE HEMORROIDES </t>
  </si>
  <si>
    <t xml:space="preserve">SISTEMA DE ALTA SUCCIÒN Y ALTO CAUDAL - HEMORROIDES </t>
  </si>
  <si>
    <t xml:space="preserve">SONDAS FOLEY EN LATEX  Y SILICONA </t>
  </si>
  <si>
    <t xml:space="preserve">FIBRAS DEL LASER PARA EL SERVICIO DE UROLOGIA  </t>
  </si>
  <si>
    <t xml:space="preserve">PROTESIS TESTICULARES  </t>
  </si>
  <si>
    <t xml:space="preserve">AGUJAS Y CATETER URETERAL PARA UROLOGIA  </t>
  </si>
  <si>
    <t xml:space="preserve">BALON DILATACION URETERAL  </t>
  </si>
  <si>
    <t xml:space="preserve">FILTROS PARA NEUMOINSUFLADOR Y FUNDAS PARA ECO-CARDIOGRAFO </t>
  </si>
  <si>
    <t xml:space="preserve">SISTEMA BALON NEUMOOCLUSOR CON COPA Y PUNTAS MANIPULADORAS  </t>
  </si>
  <si>
    <t xml:space="preserve">ASAS PARA HISTEROSCOPIA  </t>
  </si>
  <si>
    <t xml:space="preserve">ASAS PARA COLPOSCOPIA </t>
  </si>
  <si>
    <t xml:space="preserve">AGUJAS PARA BLOQUEO Y ESTIMULACION  DE NERVIO  </t>
  </si>
  <si>
    <t xml:space="preserve">DRENES  </t>
  </si>
  <si>
    <t xml:space="preserve">ELECTRODOS DESECHABLES PARA MONITORIZACION DE PACIENTES  </t>
  </si>
  <si>
    <t xml:space="preserve">EXTENSIONES DE ANESTESIA Y LLAVES DE TRES VIAS  </t>
  </si>
  <si>
    <t xml:space="preserve">CATETERES PARA EL SERVICIO DE ANESTESIA </t>
  </si>
  <si>
    <t xml:space="preserve">CATETER VENOSO AVANZADO   </t>
  </si>
  <si>
    <t xml:space="preserve">CATETERES INVASIVOS PEDIATRICOS </t>
  </si>
  <si>
    <t xml:space="preserve">FUNDAS DE COMPRESION Y MEDIAS ANTIEMBOLICAS  </t>
  </si>
  <si>
    <t xml:space="preserve">MANTAS TERMICAS </t>
  </si>
  <si>
    <t xml:space="preserve">CÁNULAS DE GUEDELL Y TUBOS ENDOTRAQUEALES PARA EL SERVICIO DE ANESTESIA </t>
  </si>
  <si>
    <t xml:space="preserve">CIRCUITOS DE VENTILACIÓN MAPLESON D </t>
  </si>
  <si>
    <t xml:space="preserve">KIT DE TRAQUEOSTOMIA PERCUTANEA  </t>
  </si>
  <si>
    <t xml:space="preserve">CIRCUITOS PARA VENTILACION MECANICA Y CIRCUITOS PARA ANESTESIA ADULTO Y PEDIATRICO </t>
  </si>
  <si>
    <t xml:space="preserve">HOJAS DE VIDEO  LARINGOSCOPIO  </t>
  </si>
  <si>
    <t xml:space="preserve">AGUJAS DE PUNCION LUMBAR </t>
  </si>
  <si>
    <t xml:space="preserve">INSUMOS I PARA EL FUNCIONAMIENTO DE LA CENTRAL DE ESTERILIZACION  </t>
  </si>
  <si>
    <t xml:space="preserve">INSUMOS II PARA EL FUNCIONAMIENTO DE LA CENTRAL DE ESTERILIZACION </t>
  </si>
  <si>
    <t xml:space="preserve">INSUMOS PARA METODO DE ESTERILIZACION A BAJA TEMPERATURA  </t>
  </si>
  <si>
    <t xml:space="preserve">DESINFECTANTE DE ALTO NIVEL Y TIRAS INDICADORAS  </t>
  </si>
  <si>
    <t xml:space="preserve">BOTONES Y SONDAS  DE GASTROSTOMIA </t>
  </si>
  <si>
    <t xml:space="preserve">ALGODÓN LAMINADO ACRÍLICO, VENDA DE YESO Y VENDA DE YESO ACRÍLICA  </t>
  </si>
  <si>
    <t xml:space="preserve">FRESAS I PARA EL SERVICIO DE OTORRINO Y NEUROCIRUGIA  </t>
  </si>
  <si>
    <t xml:space="preserve">CÁNULAS DE TRAQUEOSTOMIA  </t>
  </si>
  <si>
    <t xml:space="preserve">FRESAS  II Y CUCHILLAS PARA EL SERVICIO DE OTORRINO Y NEUROCIRUGIA </t>
  </si>
  <si>
    <t xml:space="preserve">FRESAS  III Y CUCHILLAS PARA EL SERVICIO DE OTORRINO Y NEUROCIRUGIA  </t>
  </si>
  <si>
    <t xml:space="preserve">CLIPS PARA ANEURISMAS CEREBRALES, CON CLIP DE BLOQUEO </t>
  </si>
  <si>
    <t xml:space="preserve">INSUMOS NEUROCIRUGIA I ENDOVASCULAR  </t>
  </si>
  <si>
    <t xml:space="preserve">INSUMOS NEUROCIRUGIA II </t>
  </si>
  <si>
    <t xml:space="preserve">INSUMOS NEUROCIRUGIA III </t>
  </si>
  <si>
    <t xml:space="preserve">DIVERSOR DE FLUJO  CEREBRAL </t>
  </si>
  <si>
    <t xml:space="preserve">TECNOLOGÍA: SUTURA MECÁNICA RECARGAS Y ACCESORIOS </t>
  </si>
  <si>
    <t xml:space="preserve">LAPAROSCOPIA PINZAS Y ACCESORIOS   </t>
  </si>
  <si>
    <t xml:space="preserve">OTROS INSUMOS LAPAROSCOPIA </t>
  </si>
  <si>
    <t xml:space="preserve">MALLAS CIRUGIA GENERAL  </t>
  </si>
  <si>
    <t xml:space="preserve">SISTEMA DE VACIO - PRESIÓN NEGATIVA Y ACCESORIOS  </t>
  </si>
  <si>
    <t xml:space="preserve">SISTEMAS DE DRENAJE CERRADO DE SUCCIÓN  </t>
  </si>
  <si>
    <t xml:space="preserve">HEMOSTÀTICOS </t>
  </si>
  <si>
    <t xml:space="preserve">SELLANTES </t>
  </si>
  <si>
    <t xml:space="preserve">CLIP EN POLIMERO  </t>
  </si>
  <si>
    <t xml:space="preserve">RETRACTORES DE PIEL  </t>
  </si>
  <si>
    <t xml:space="preserve">SONDAS NASOGRÁSTRICAS Y NELATÓN  </t>
  </si>
  <si>
    <t xml:space="preserve">CLIP METÁLICOS PARA LIGADURA  </t>
  </si>
  <si>
    <t xml:space="preserve">SUTURAS ESPECIALES PARA LOS SERVICIOS QUIRÚRGICOS DE SALAS DE CIRUGIA </t>
  </si>
  <si>
    <t xml:space="preserve">SUTURAS GENERALES PARA LOS SERVICIOS QUIRÚRGICOS DE SALAS DE CIRUGIA </t>
  </si>
  <si>
    <t xml:space="preserve">SUTURAS BÁSICAS SALAS DE CIRUGIA </t>
  </si>
  <si>
    <t xml:space="preserve">HOJAS PARA BISTURÌ </t>
  </si>
  <si>
    <t xml:space="preserve">GUANTES DE EXAMEN Y ESTÉRILES PARA EL SERVICIO DE SALAS DE CIRUGIA  </t>
  </si>
  <si>
    <t xml:space="preserve">BOLSA RECOLECTORA DE DESECHOS  </t>
  </si>
  <si>
    <t xml:space="preserve">CÁNULAS DE SUCCIÓN, CUACHO DE SUCCIÓN Y JERINGAS ASEPTO  </t>
  </si>
  <si>
    <t xml:space="preserve">SENSOR PARA MEDICIÒN DE GASTO CARDIACO NO INVASIVO.  </t>
  </si>
  <si>
    <t xml:space="preserve">SIERRAS DE GIGLY </t>
  </si>
  <si>
    <t xml:space="preserve">RESUCITADOR </t>
  </si>
  <si>
    <t xml:space="preserve">INTERCAMBIADORES DE TUBO  ANESTESIA, MASCARA Y CRICOTIROTOMIA </t>
  </si>
  <si>
    <t xml:space="preserve">BLOQUEADORES PULMONARES </t>
  </si>
  <si>
    <t xml:space="preserve">CATETER INTRAOSEO </t>
  </si>
  <si>
    <t xml:space="preserve">CATETER UMBILICAL </t>
  </si>
  <si>
    <t xml:space="preserve">INSUMOS GASTRO BALONES DE DILATACION ESOFÁGICAS, CLIP CONTROL HEMOSTASIA Y KIT LIGADURA DE VARICES </t>
  </si>
  <si>
    <t xml:space="preserve">STENT BILIARES Y PANCREATICO </t>
  </si>
  <si>
    <t xml:space="preserve">FILTRO DE VENA CAVA TEMPORAL </t>
  </si>
  <si>
    <t xml:space="preserve">INSUMOS CLINICA DEL DOLOR  </t>
  </si>
  <si>
    <t xml:space="preserve">BALONES INTRAGÁSTRICOS  </t>
  </si>
  <si>
    <t xml:space="preserve">INSUMOS CIRUGIA CARDIOVASCULAR, CIRCULACIÓN EXTRACORPOREA  </t>
  </si>
  <si>
    <t xml:space="preserve">INSUMOS CIRUGIA CARDIOVASCULAR ACCESORIOS PARA  COLOCACIÓN DE PROTESIS VALVULARES  </t>
  </si>
  <si>
    <t xml:space="preserve">CUCHILLAS URETROTOMO </t>
  </si>
  <si>
    <t xml:space="preserve">DISPOSITIVOS PARA RITMO CARDIACO Y ACCESORIOS COMPATIBLES CON EL DISPOSITIVO  </t>
  </si>
  <si>
    <t xml:space="preserve">MONOPOLAR CON RADIOFRECUENCIA A BAJA TEMPERATURA PARA PROCEDIMIENTOS EN ELECTROFISIOLOGIA CAMBIOS DE MARCAPASOS </t>
  </si>
  <si>
    <t xml:space="preserve">BALON ANGIOPLASTIA </t>
  </si>
  <si>
    <t xml:space="preserve">ELECTRODO TRANSVENOSO PARA MARCAPASOS </t>
  </si>
  <si>
    <t xml:space="preserve">INJERTOS DE ARCO AORTICO  Y PARCHES DE PERICARDIO </t>
  </si>
  <si>
    <t xml:space="preserve">INSUMOS GINECOLOGIA </t>
  </si>
  <si>
    <t xml:space="preserve">VIAS BILIARES Y DEMÀS </t>
  </si>
  <si>
    <t xml:space="preserve">DISPOSITIVOS DE BIOPSIA PARA CIRUGIA GENERAL </t>
  </si>
  <si>
    <t xml:space="preserve">URETEROSCOPIOS FLEXIBLES DESCARTABLES  </t>
  </si>
  <si>
    <t xml:space="preserve">INSUMOS NEURO - ENDOVASCULAR </t>
  </si>
  <si>
    <t xml:space="preserve">STENT VENOSOS PERIFERICOS, COILS DE EMBOLIZACION PERIFERIA LIBERACION CONTROLADA 0.018, STEN PERIFERICO MOTADO EN BALON, BALONES DE ANGIOPLASTIA PERIFERICA, GUIAS Y DISPOSITIVOS PARA TRATAMIENTO DE ANEURISMAS Y MALFORMACIONES ARTERIOVENOSAS CEREBRALES  </t>
  </si>
  <si>
    <t xml:space="preserve">NEUROCIRUGÍA-NEURONAVEGADOR </t>
  </si>
  <si>
    <t xml:space="preserve">SUMINISTRO DE BOMBA DE INFUSIÓN CONTINUA DE INSULINA MINIMED 640G </t>
  </si>
  <si>
    <t xml:space="preserve">CONTROL DEL SANGRADO </t>
  </si>
  <si>
    <t xml:space="preserve">OXIGENADORES Y DEMÀS </t>
  </si>
  <si>
    <t xml:space="preserve">TRAZADOR DE LINEA PARA HUMEDAD DE CONTENEDOR </t>
  </si>
  <si>
    <t xml:space="preserve">CATETER RECTAL PARA URODINAMIA </t>
  </si>
  <si>
    <t xml:space="preserve">EQUIPO BOMBA Y TRANSDUCTORES PARA URODINAMIA  </t>
  </si>
  <si>
    <t xml:space="preserve">AGUJAS PARA BIOPSIA DE PROSTATA  </t>
  </si>
  <si>
    <t xml:space="preserve">INSUMOS CIRUGIA PEDIATRICA  </t>
  </si>
  <si>
    <t xml:space="preserve">SOPORTE DE AGUJAS  </t>
  </si>
  <si>
    <t xml:space="preserve">PRÓTESIS BIOLÓGICA AÓRTICA DE TEJIDO RESILIA </t>
  </si>
  <si>
    <t xml:space="preserve">SOPORTE SERVICIO DE UROLOGIA  I </t>
  </si>
  <si>
    <t xml:space="preserve">SOPORTE SERVICIO DE UROLOGIA  II </t>
  </si>
  <si>
    <t xml:space="preserve">INTRODUCTOR FLEXIBLE CON VALVULA DRY SEAL  </t>
  </si>
  <si>
    <t xml:space="preserve">SISTEMA DE STENT MONTADO SOBRE BALON  </t>
  </si>
  <si>
    <t xml:space="preserve">DISPOSITIVOS E INSUMOS PARA MANEJO DE INFECCIONES (INTRACAVIDAD Y HERIDAS   </t>
  </si>
  <si>
    <t xml:space="preserve">MANTAS PARA HIPOTERMIA SERVICIO DE PEDIATRIA  </t>
  </si>
  <si>
    <t xml:space="preserve">INSUMOS  Y DISPOSITIVOS  MEDICOS  PARA PROCEDIMIENTOS QUIRURGICOS DE SEGMENTO ANTERIOR  DEL SERVICIO DE  OFTALMOLOGIA </t>
  </si>
  <si>
    <t>DISPOSITIVOS MEDICOS VALVULAS  DE AHMED PARA LOS  PROCEDIMIENTOS  QUIRURQUICOS DE GLAUCOMA</t>
  </si>
  <si>
    <t xml:space="preserve">INSUMOS Y DISPOSITIVOS I MEDICOS PARA LOS PROCEDIMIENTOS  QUIRURQUICOS </t>
  </si>
  <si>
    <t xml:space="preserve">PROTESIS OCULARES </t>
  </si>
  <si>
    <t>3M COLOMBIA</t>
  </si>
  <si>
    <t>ADVANCE STERILIZATION PRODUCTS</t>
  </si>
  <si>
    <t>ALCON DE COLOMBIA</t>
  </si>
  <si>
    <t>ALFA TRAIDING</t>
  </si>
  <si>
    <t>ANDREC SURGICAL</t>
  </si>
  <si>
    <t>ARPA MEDICAL</t>
  </si>
  <si>
    <t>B BRAUN</t>
  </si>
  <si>
    <t>BIOPLAST</t>
  </si>
  <si>
    <t>BIOTRONITECH</t>
  </si>
  <si>
    <t>BOSTON SCIENTIFIC</t>
  </si>
  <si>
    <t>BSN MEDICAL</t>
  </si>
  <si>
    <t>CLOSTER PHARMA</t>
  </si>
  <si>
    <t>CROSSWELL DE COLOMBIA</t>
  </si>
  <si>
    <t>CROSSSWELL DE COLOMBIA</t>
  </si>
  <si>
    <t>CTP MEDICA</t>
  </si>
  <si>
    <t>DESMEDICOS</t>
  </si>
  <si>
    <t>DRILLTEX</t>
  </si>
  <si>
    <t>EDWARDS LIFESCIENCES</t>
  </si>
  <si>
    <t>G BARCO</t>
  </si>
  <si>
    <t>HEALTHCORP</t>
  </si>
  <si>
    <t>JOHNSON &amp; JOHNSON</t>
  </si>
  <si>
    <t>JOMEDICAL</t>
  </si>
  <si>
    <t>KCI COLOMBIA</t>
  </si>
  <si>
    <t>BAXTER</t>
  </si>
  <si>
    <t>GOTHAPLAST</t>
  </si>
  <si>
    <t>LENTECH</t>
  </si>
  <si>
    <t>LIFE SUMIMED</t>
  </si>
  <si>
    <t>LIVANOVA</t>
  </si>
  <si>
    <t>LM INSTRUMENTS</t>
  </si>
  <si>
    <t>M&amp;M EQUIPOS</t>
  </si>
  <si>
    <t>MEDICOX</t>
  </si>
  <si>
    <t>MEDINISTROS</t>
  </si>
  <si>
    <t>MEDIREX</t>
  </si>
  <si>
    <t>MEDITEC</t>
  </si>
  <si>
    <t>MEDTRONIC</t>
  </si>
  <si>
    <t>MEQ TECNOLOGIA</t>
  </si>
  <si>
    <t>MINERVA MEDICAL</t>
  </si>
  <si>
    <t>PANAMERICAN</t>
  </si>
  <si>
    <t>PROKONTROL</t>
  </si>
  <si>
    <t>QUIRURGICOS</t>
  </si>
  <si>
    <t>RP MEDICAS</t>
  </si>
  <si>
    <t>SHERLEG</t>
  </si>
  <si>
    <t>SMITH &amp; NEPHEW</t>
  </si>
  <si>
    <t>TECNICA ELECTROMEDICA</t>
  </si>
  <si>
    <t>TECNOLOGIAS MEDICAS</t>
  </si>
  <si>
    <t>TECNOLOGIA SMEDICAS</t>
  </si>
  <si>
    <t>TECNOLOGIA MEDICS</t>
  </si>
  <si>
    <t>TENOLOGIAS MEDICAS</t>
  </si>
  <si>
    <t>UCIPHARMA</t>
  </si>
  <si>
    <t>WORLD MEDICAL</t>
  </si>
  <si>
    <t>DISPOSITIVOS PARA CIERRE DE CIA MULTI- FENESTRADA</t>
  </si>
  <si>
    <t>BANDA PARA CIERRE DE ESTERNON</t>
  </si>
  <si>
    <t>PROTESIS OCULAR</t>
  </si>
  <si>
    <t>BIOCLINICOS</t>
  </si>
  <si>
    <t>CTO. 243-2022 M&amp;M EQUIPOS MÉDICOS</t>
  </si>
  <si>
    <t>CTO. 1433-2018 INCOMEDIS PRECIO 2022</t>
  </si>
  <si>
    <t>CTO. 1434-2018 JOHNSON &amp; JOHNSON PRECIO 2022</t>
  </si>
  <si>
    <t>CTO. 1434-2018 JHONSON &amp; JOHNSON PRECIOS 2022</t>
  </si>
  <si>
    <t>CTO. 1434-2018 JOHNSON &amp; JOHNSON PRECIOS 2022</t>
  </si>
  <si>
    <t>CTO. 1435-2018 3M COLOMBIA PRECIOS 2022</t>
  </si>
  <si>
    <t>CTO. 1436-2018 MEDTRONIC PRECIOS 2022</t>
  </si>
  <si>
    <t>KAIKA</t>
  </si>
  <si>
    <t>CTO. 1437-2018 ARTIUM PRECIOS 2022</t>
  </si>
  <si>
    <t>CTO. 1438-2018 COBO MEDICAL PRECIOS 2022</t>
  </si>
  <si>
    <t>CTO. 1439 LM INSTRUMENTS PRECIOS 2022</t>
  </si>
  <si>
    <t>CTO. 1439-2018 LM INSTRUMENTS PRECIOS 2022</t>
  </si>
  <si>
    <t>CTO. 1439-201 LM INSTRUMENTS PRECIOS 2022</t>
  </si>
  <si>
    <t>CTO. 1439-2022 LM INSTRUMENTS PRECIOS 2022</t>
  </si>
  <si>
    <t>CTO. 1441-2022 BIOTRONITECH PRECIOS 2022</t>
  </si>
  <si>
    <t>CTO. 1441-2018 BIOTRONITECH PRECIOS 2022</t>
  </si>
  <si>
    <t>CTO. 1442-2022 BOSTON SCIENTIFIC PRECIOS 2022</t>
  </si>
  <si>
    <t>CTO. 1442-2018 BOSTON SCIENTIFIC PRECIOS 2022</t>
  </si>
  <si>
    <t xml:space="preserve">SLING TIPO ADVANCE CINTA PARA INCONTINENCIA URINARIA MASCULINA </t>
  </si>
  <si>
    <t>CTO. 1443-2018 TECNOLOGIAS MEDICAS PRECIOS 2022</t>
  </si>
  <si>
    <t>CTO. 1464-2018 MEQ TECNOLOGIA PRECIOS 2022</t>
  </si>
  <si>
    <t>CTO. 1444-2018 G BARCO PRECIOS 2022</t>
  </si>
  <si>
    <t>CTO. 1445-2018 PROKONTROL PRECIOS 2022</t>
  </si>
  <si>
    <t>CTO. 1446-2018 TM MEDICAS PRECIOS 2022</t>
  </si>
  <si>
    <t>CTO. 1447-2018 VYGON COLOMBIA PRECIOS 2022</t>
  </si>
  <si>
    <t>CTO. 1448-2018 W LORENZ PRECIOS 2022</t>
  </si>
  <si>
    <t>CTO. 1449-2018 ARROW MEDICAL PRECIOS 2022</t>
  </si>
  <si>
    <t>CTO. 1450-2018 SIEMENS PRECIOS 2022</t>
  </si>
  <si>
    <t>CTO. 1451-2018 BIOPLAST PRECIOS 2022</t>
  </si>
  <si>
    <t>CTO. 1452-2018 SURGICON PRECIOS 2022</t>
  </si>
  <si>
    <t>CTO. 1453-2018 ALFA TRAIDING PRECIOS 2022</t>
  </si>
  <si>
    <t>CTO. 1454-2018 SHERLEG PRECIOS 2022</t>
  </si>
  <si>
    <t>CTO. 1454 SHERLEG PRECIOS 2022</t>
  </si>
  <si>
    <t>W LORENZ</t>
  </si>
  <si>
    <t>CTO. 1439-2018 LM INSTRUMENTS PRECIOS 2022
CTO. 1455-2018 M&amp;M EQUIPOS MÉDICOS PRECIOS 2022</t>
  </si>
  <si>
    <t>CTO. 1455-2018 M&amp;M EQUIPOS MÉDICOS</t>
  </si>
  <si>
    <t>CTO. 1455-2018 M&amp;M EQUIPOS MÉDICOS PRECIOS 2022</t>
  </si>
  <si>
    <t>CTO. 1456-2018 QUIRURGICOS PRECIOS 2022</t>
  </si>
  <si>
    <t>CTO. 1457-2018 BIOCLINICOS PRECIOS 2022</t>
  </si>
  <si>
    <t>CTO. 1458-2018 CTP MEDICAS PRECIOS 2022</t>
  </si>
  <si>
    <t>CTO. 1458-2018 CTP MEDICAS PRECIO 2022</t>
  </si>
  <si>
    <t>cto. 1459-2018 TECNICA ELECTROMEDICA precios 2022</t>
  </si>
  <si>
    <t>CTO. 1459-2018 TÉCNICA ELECTROMÉDICA PRECIOS 2022</t>
  </si>
  <si>
    <t>CTO. 1460-2018 MEDIREX PRECIOS 2022</t>
  </si>
  <si>
    <t>CTO. 1461-2018 UCIPHARMA PRECIOS 2022</t>
  </si>
  <si>
    <t>CTO. 1462-2018 KCI COLOMBIA PRECIOS 2022</t>
  </si>
  <si>
    <t>CTO. 115-2018 BAXTER PRECIOS 2022</t>
  </si>
  <si>
    <t>CTO. 416-2019 RP MEDICAS PRECIOS 2022</t>
  </si>
  <si>
    <t>CTO. 417-2019 EXEL PRECIOS 2022</t>
  </si>
  <si>
    <t>CTO. 419-2019 M&amp;M EQUIPOS PRECIOS 2022</t>
  </si>
  <si>
    <t>CTO. 421-2019 ALFA TRAIDING PRECIOS 2022</t>
  </si>
  <si>
    <t>CTO. 089-2020 KAIKA PRECIOS 2022</t>
  </si>
  <si>
    <t>CTO. 316-2019 Y 088-2020 WORLD MEDICAL PRECIOS 2022</t>
  </si>
  <si>
    <t>CTO. 232-2021 BOSTON SCIENTIFIC PRECIOS 2022
CTO. 1442-2018 BOSTON SCIENTIFIC PRECIOS 2022</t>
  </si>
  <si>
    <t>CTO. 076-2022 ROCOL PRECIOS 2022</t>
  </si>
  <si>
    <t>CTO. 028-2022 ALCON DE COLOMBIA</t>
  </si>
  <si>
    <t>CTO. 082-2022 EQUITRONIC</t>
  </si>
  <si>
    <t>CTO. 062-2022 RP MEDICAS</t>
  </si>
  <si>
    <t>CTO. 1439-2018 LM INSTRUMENTS PRECIOS 2022
CTO. 080-2022 BECTON DICKINSON</t>
  </si>
  <si>
    <t>CTO. 079-2022 TM MEDICAS</t>
  </si>
  <si>
    <t>CTO. 069-2022 ST. JUDE</t>
  </si>
  <si>
    <t>CTO. 069-2022 ST JUDE
CTO. 204-2020 ST JUDE PRECIOS 2022</t>
  </si>
  <si>
    <t>CTO. 077-2022 PANAMERICAN</t>
  </si>
  <si>
    <t>CTO. 132-2022 INNOVACIONES MEDICAS</t>
  </si>
  <si>
    <t>CTO. 114-2022 MEDTRONIC</t>
  </si>
  <si>
    <t>CTO. 131-2022 GOTHAPLAST</t>
  </si>
  <si>
    <t>CTO. 141-2022 EDWARDS LIFESCIENCES</t>
  </si>
  <si>
    <t>CTO. 344-2021 ALCON DE COLOMBIA PRECIOS 2022
CTO. 076-2022 ANDREC SURGICAL
CTO. 130-2022 ANDREC SURGICAL
CTO. 232-2022 LENTECH
CTO. 078-2022 ALCON DE COLOMBIA PRECIOS 2022</t>
  </si>
  <si>
    <t>CTO. 257-2022 JEXA</t>
  </si>
  <si>
    <t>CTO. 042-2020 IMCOLMEDICA</t>
  </si>
  <si>
    <t>CTO. 176-2022 ABBOTT</t>
  </si>
  <si>
    <t>CTO. 013-2019 RP MEDICAS PRECIOS 2022</t>
  </si>
  <si>
    <t>PRECIO HITORICO ENTIDAD</t>
  </si>
  <si>
    <t>PRECIOS HISTORICOS ENTIDAD</t>
  </si>
  <si>
    <t>PRECIOS HISTORICO ENTIDAD</t>
  </si>
  <si>
    <t>PRECIOS HISOTRICO ENTIDAD</t>
  </si>
  <si>
    <t>INTRODUCTORES SIN AGUJA FEMORALES</t>
  </si>
  <si>
    <t>INTRODUCTORES SIN AGUJA FEMORALES DE A 4 A 8 FR</t>
  </si>
  <si>
    <t>SISTEMA PARA ADMINISTRACIÓN DE CARDIOPLEGIA DESDE LA MAQUINA DE CIRCULACION EXTRACORPOREA</t>
  </si>
  <si>
    <t>KIT DE RETIRO COMPATIBLE CON  BALON INTRAGASTRICO</t>
  </si>
  <si>
    <t>CTO., 311-2021 NEFROMEDICAS PRECIOS 2022</t>
  </si>
  <si>
    <t>IMCOLMEDICA</t>
  </si>
  <si>
    <t>IMCOMEDICA</t>
  </si>
  <si>
    <t>M&amp;M EQUIPOS MÉDICOS</t>
  </si>
  <si>
    <t>IMCOLMEDCIA</t>
  </si>
  <si>
    <t>CTO. 274/2018 TECNOLOGIAS MÉDICAS PRECIOS 2022</t>
  </si>
  <si>
    <t>NEFROMEDICAS</t>
  </si>
  <si>
    <t>EXEL</t>
  </si>
  <si>
    <t>EXEL MEDICAL</t>
  </si>
  <si>
    <t>ARTIUM</t>
  </si>
  <si>
    <t>SURGICON</t>
  </si>
  <si>
    <t xml:space="preserve">MASCARAS FACIALES Y LARINGEAS </t>
  </si>
  <si>
    <t xml:space="preserve">MATRIZ HEMOSTATICA DE GELATINA DE ORIGEN BOVINO + TROMBINA HUMANA / CON DISPOSITIVO DE APLICACIÓN EN SPRAY Y/O GOTEO EN EXTENSION  POR CADA UNIDAD. </t>
  </si>
  <si>
    <t>MATRIZ HEMOSTATICA DE GELATINA DE ORIGEN BOVINO + TROMBINA HUMANA / CON DISPOSITIVO DE APLICACIÓN EN SPRAY Y/O GOTEO EN EXTENSION  POR CADA UNIDAD</t>
  </si>
  <si>
    <t>SELLANTE DE FIBRINA X  10  ML (LISTO PARA USAR)CON DISPOSITIVO DE APLICACIÓN EN SPRAY Y/O GOTEO EN EXTENSION  POR CADA UNIDAD</t>
  </si>
  <si>
    <t>SELLANTE DE FIBRINA, TROMBINA HUMANA + FIBRINOGENO HUMANO LISTO PARA USAR (INMEDIATO) QUE NO REQUIERE PRESPARACION  X 10 ML. CON DISPOSITIVO DE APLICACIÓN EN SPRAY Y/O GOTEO EN EXTENSION  POR CADA UNIDAD</t>
  </si>
  <si>
    <t>SELLANTE DE FIBRINA X  2ML (LISTO PARA USAR). CON DISPOSITIVO DE APLICACIÓN EN SPRAY Y/O GOTEO EN EXTENSION  POR CADA UNIDAD</t>
  </si>
  <si>
    <t>SELLANTE DE FIBRINA, TROMBINA HUMANA + FIBRINOGENO HUMANO LISTO PARA USAR (INMEDIATO) QUE NO REQUIERE PRESPARACION  X 2ML. CON DISPOSITIVO DE APLICACIÓN EN SPRAY Y/O GOTEO EN EXTENSION  POR CADA UNIDAD</t>
  </si>
  <si>
    <t>SELLANTE DE FIBRINA X  4 ML (LISTO  PARA USAR). CON DISPOSITIVO DE APLICACIÓN EN SPRAY Y/O GOTEO EN EXTENSION  POR CADA UNIDAD</t>
  </si>
  <si>
    <t>SELLANTE DE FIBRINA, TROMBINA HUMANA + FIBRINOGENO HUMANO LISTO PARA USAR (INMEDIATO) QUE NO REQUIERE PRESPARACION  X 4 ML- CON DISPOSITIVO DE APLICACIÓN EN SPRAY Y/O GOTEO EN EXTENSION  POR CADA UNIDAD</t>
  </si>
  <si>
    <t>SELLANTE HEMOSTATICO REABSORBIBLE DE COLAGENO  DERIVADO DE PIEL BOVINA RECUEBIETO CON  N - HIDROXISUCCINIMIDA PENTAERITRITOL - POLIETILEN GLICOLBESTER TETRASUCCINIMIDIL GLUTARATO  MEDIDAS DE  4.5  X 9 CM CON DISPOSITIVO DE APLICACIÓN EN SPRAY Y/O GOTEO EN EXTENSION  POR CADA UNIDAD</t>
  </si>
  <si>
    <t>SELLANTE HEMOSTATICO REABSORBIBLE DE COLAGENO  DERIVADO DE PIEL BOVINA RECUEBIETO CON  N - HIDROXISUCCINIMIDA PENTAERITRITOL - POLIETILEN GLICOLBESTER TETRASUCCINIMIDIL GLUTARATO  MEDIDAS DE  4.5  X 9 CM. CON DISPOSITIVO DE APLICACIÓN EN SPRAY Y/O GOTEO EN EXTENSION  POR CADA UNIDAD</t>
  </si>
  <si>
    <t>SELLANTE HEMOSTATICO REABSORBIBLE DE COLAGENO  DERIVADO DE PIEL BOVINA RECUEBIETO CON  N - HIDROXISUCCINIMIDA PENTAERITRITOL - POLIETILEN GLICOLBESTER TETRASUCCINIMIDIL GLUTARATO  MEDIDAS DE 2.7 X 2.7 CM-. CON DISPOSITIVO DE APLICACIÓN EN SPRAY Y/O GOTEO EN EXTENSION  POR CADA UNIDAD</t>
  </si>
  <si>
    <t>SELLANTE HEMOSTATICO REABSORBIBLE DE COLAGENO  DERIVADO DE PIEL BOVINA RECUEBIETO CON  N - HIDROXISUCCINIMIDA PENTAERITRITOL - POLIETILEN GLICOLBESTER TETRASUCCINIMIDIL GLUTARATO  MEDIDAS DE 2.7 X 2.7 CM. CON DISPOSITIVO DE APLICACIÓN EN SPRAY Y/O GOTEO EN EXTENSION  POR CADA UNIDAD</t>
  </si>
  <si>
    <t>SELLANTE QUIRURGICO SINTETICO A BASE DE POLIMEROS Y POLIETILENLICOL Y CLORURO DE HIDROGENO+CARBONATO / 2ML
CON DISPOSITIVO DE APLICACIÓN EN SPRAY Y/O GOTEO EN EXTENSION  POR CADA UNIDAD</t>
  </si>
  <si>
    <t>SELLANTE QUIRURGICO SINTETICO A BASE DE POLIMEROS Y POLIETILENLICOL Y CLORURO DE HIDROGENO+CARBONATO / 4ML
CON DISPOSITIVO DE APLICACIÓN EN SPRAY Y/O GOTEO EN EXTENSION  POR CADA UNIDAD</t>
  </si>
  <si>
    <t>SELLANTE QUIRURGICO SINTETICO A BASE DE POLIMEROS Y POLIETILENLICOL Y CLORURO DE HIDROGENO+CARBONATO /4ML. CON DISPOSITIVO DE APLICACIÓN EN SPRAY Y/O GOTEO EN EXTENSION  POR CADA UNIDAD</t>
  </si>
  <si>
    <t>PRESUPUESTO VIGENCIA 2021 (Nov. 15 a Dic. 31)</t>
  </si>
  <si>
    <t xml:space="preserve">PRESUPUESTO VIGENCIA 2022 (Ene. 1 a Nov. 15) </t>
  </si>
  <si>
    <t xml:space="preserve">PRESUPUESTO TOTAL  </t>
  </si>
  <si>
    <t>PRECIO HISTORICOS ENTIDAD</t>
  </si>
  <si>
    <t>PRECIO DE REFERENCIA</t>
  </si>
  <si>
    <t>PROMEDIO</t>
  </si>
  <si>
    <t>VALOR COTIZADO</t>
  </si>
  <si>
    <t>TOTAL PRECIO DE REFERENCIA LOTE 2</t>
  </si>
  <si>
    <t>TOTAL PRECIO DE REFERENCIA LOTE 3</t>
  </si>
  <si>
    <t>TOTAL PRECIO DE REFERENCIA LOTE 4</t>
  </si>
  <si>
    <t>TOTAL PRECIO DE REFERENCIA LOTE 5</t>
  </si>
  <si>
    <t>TOTAL PRECIO DE REFERENCIA LOTE 6</t>
  </si>
  <si>
    <t>TOTAL PRECIO DE REFERENCIA LOTE 7</t>
  </si>
  <si>
    <t>TOTAL PRECIO DE REFERENCIA LOTE 8</t>
  </si>
  <si>
    <t>ULTIMO VALOR ACTUALIZADO</t>
  </si>
  <si>
    <t>TOTAL PRECIO DE REFERENCIA LOTE 9</t>
  </si>
  <si>
    <t>TOTAL PRECIO DE REFERENCIA LOTE 10</t>
  </si>
  <si>
    <t>TOTAL PRECIO DE REFERENCIA LOTE 11</t>
  </si>
  <si>
    <t>TOTAL PRECIO DE REFERENCIA LOTE 12</t>
  </si>
  <si>
    <t>TOTAL PRECIO DE REFERENCIA LOTE 13</t>
  </si>
  <si>
    <t>TOTAL PRECIO DE REFERENCIA LOTE 15</t>
  </si>
  <si>
    <t>TOTAL PRECIO DE REFERENCIA LOTE 16</t>
  </si>
  <si>
    <t>TOTAL PRECIO PRECIO DE REFERENCIA LOTE 17</t>
  </si>
  <si>
    <t>TOTAL PRECIO PRECIO DE REFERENCIA LOTE 18</t>
  </si>
  <si>
    <t>TOTAL PRECIO PRECIO DE REFERENCIA LOTE 20</t>
  </si>
  <si>
    <t>TOTAL PRECIO PRECIO DE REFERENCIA LOTE 21</t>
  </si>
  <si>
    <t>TOTAL PRECIO PRECIO DE REFERENCIA LOTE 22</t>
  </si>
  <si>
    <t>TOTAL PRECIO PRECIO DE REFERENCIA LOTE 23</t>
  </si>
  <si>
    <t>TOTAL PRECIO PRECIO DE REFERENCIA LOTE 24</t>
  </si>
  <si>
    <t>PRECIO REFERENCIA</t>
  </si>
  <si>
    <t>TOTAL PRECIO PRECIO DE REFERENCIA LOTE 25</t>
  </si>
  <si>
    <t>TOTAL PRECIO PRECIO DE REFERENCIA LOTE 26</t>
  </si>
  <si>
    <t>TOTAL PRECIO PRECIO DE REFERENCIA LOTE 27</t>
  </si>
  <si>
    <t>TOTAL PRECIO PRECIO DE REFERENCIA LOTE 28</t>
  </si>
  <si>
    <t>TOTAL PRECIO PRECIO DE REFERENCIA LOTE 29</t>
  </si>
  <si>
    <t>TOTAL PRECIO PRECIO DE REFERENCIA LOTE 30</t>
  </si>
  <si>
    <t>TOTAL PRECIO PRECIO DE REFERENCIA LOTE 31</t>
  </si>
  <si>
    <t>TOTAL PRECIO PRECIO DE REFERENCIA LOTE 32</t>
  </si>
  <si>
    <t>TOTAL PRECIO PRECIO DE REFERENCIA LOTE 33</t>
  </si>
  <si>
    <t>TOTAL PRECIO PRECIO DE REFERENCIA LOTE 34</t>
  </si>
  <si>
    <t>TOTAL PRECIO PRECIO DE REFERENCIA LOTE 35</t>
  </si>
  <si>
    <t>TOTAL PRECIO PRECIO DE REFERENCIA LOTE 36</t>
  </si>
  <si>
    <t>TOTAL PRECIO PRECIO DE REFERENCIA LOTE 37</t>
  </si>
  <si>
    <t>TOTAL PRECIO PRECIO DE REFERENCIA LOTE 38</t>
  </si>
  <si>
    <t>TOTAL PRECIO PRECIO DE REFERENCIA LOTE 39</t>
  </si>
  <si>
    <t>TOTAL PRECIO PRECIO DE REFERENCIA LOTE 40</t>
  </si>
  <si>
    <t>TOTAL PRECIO PRECIO DE REFERENCIA LOTE 41</t>
  </si>
  <si>
    <t>TOTAL PRECIO PRECIO DE REFERENCIA LOTE 42</t>
  </si>
  <si>
    <t>TOTAL PRECIO PRECIO DE REFERENCIA LOTE 43</t>
  </si>
  <si>
    <t>TOTAL PRECIO PRECIO DE REFERENCIA LOTE 44</t>
  </si>
  <si>
    <t>TOTAL PRECIO PRECIO DE REFERENCIA LOTE 45</t>
  </si>
  <si>
    <t>TOTAL PRECIO PRECIO DE REFERENCIA LOTE 46</t>
  </si>
  <si>
    <t>TOTAL PRECIO PRECIO DE REFERENCIA LOTE 47</t>
  </si>
  <si>
    <t>TOTAL PRECIO PRECIO DE REFERENCIA LOTE 48</t>
  </si>
  <si>
    <t>TOTAL PRECIO PRECIO DE REFERENCIA LOTE 49</t>
  </si>
  <si>
    <t>TOTAL PRECIO PRECIO DE REFERENCIA LOTE 50</t>
  </si>
  <si>
    <t>TOTAL PRECIO PRECIO DE REFERENCIA LOTE 51</t>
  </si>
  <si>
    <t>TOTAL PRECIO PRECIO DE REFERENCIA LOTE 52</t>
  </si>
  <si>
    <t>TOTAL PRECIO PRECIO DE REFERENCIA LOTE 53</t>
  </si>
  <si>
    <t>TOTAL PRECIO PRECIO DE REFERENCIA LOTE 54</t>
  </si>
  <si>
    <t>TOTAL PRECIO PRECIO DE REFERENCIA LOTE 55</t>
  </si>
  <si>
    <t>TOTAL PRECIO PRECIO DE REFERENCIA LOTE 56</t>
  </si>
  <si>
    <t>TOTAL PRECIO PRECIO DE REFERENCIA LOTE 57</t>
  </si>
  <si>
    <t>TOTAL PRECIO PRECIO DE REFERENCIA LOTE 58</t>
  </si>
  <si>
    <t>TOTAL PRECIO PRECIO DE REFERENCIA LOTE 59</t>
  </si>
  <si>
    <t>TOTAL PRECIO PRECIO DE REFERENCIA LOTE 60</t>
  </si>
  <si>
    <t>TOTAL PRECIO PRECIO DE REFERENCIA LOTE 61</t>
  </si>
  <si>
    <t xml:space="preserve">PINZA MANDIBULA DE COCODRILO DIENTES DE RATON FENESTRADA VASCULANTE GIRATORIA PARA GASTROSCOPIA DESECHABLE </t>
  </si>
  <si>
    <t>TOTAL PRECIO PRECIO DE REFERENCIA LOTE 62</t>
  </si>
  <si>
    <t>TOTAL PRECIO PRECIO DE REFERENCIA LOTE 63</t>
  </si>
  <si>
    <t>TOTAL PRECIO PRECIO DE REFERENCIA LOTE 64</t>
  </si>
  <si>
    <t>TOTAL PRECIO PRECIO DE REFERENCIA LOTE 65</t>
  </si>
  <si>
    <t>TOTAL PRECIO PRECIO DE REFERENCIA LOTE 66</t>
  </si>
  <si>
    <t>TOTAL PRECIO PRECIO DE REFERENCIA LOTE 67</t>
  </si>
  <si>
    <t>TOTAL PRECIO PRECIO DE REFERENCIA LOTE 68</t>
  </si>
  <si>
    <t>TOTAL PRECIO PRECIO DE REFERENCIA LOTE 69</t>
  </si>
  <si>
    <t>TOTAL PRECIO PRECIO DE REFERENCIA LOTE 70</t>
  </si>
  <si>
    <t>TOTAL PRECIO PRECIO DE REFERENCIA LOTE 71</t>
  </si>
  <si>
    <t>TOTAL PRECIO PRECIO DE REFERENCIA LOTE 72</t>
  </si>
  <si>
    <t>TOTAL PRECIO PRECIO DE REFERENCIA LOTE 73</t>
  </si>
  <si>
    <t>TOTAL PRECIO PRECIO DE REFERENCIA LOTE 74</t>
  </si>
  <si>
    <t>TOTAL PRECIO PRECIO DE REFERENCIA LOTE 75</t>
  </si>
  <si>
    <t>TOTAL PRECIO PRECIO DE REFERENCIA LOTE 76</t>
  </si>
  <si>
    <t>TOTAL PRECIO PRECIO DE REFERENCIA LOTE 77</t>
  </si>
  <si>
    <t>TOTAL PRECIO PRECIO DE REFERENCIA LOTE 78</t>
  </si>
  <si>
    <t>TOTAL PRECIO PRECIO DE REFERENCIA LOTE 79</t>
  </si>
  <si>
    <t>TOTAL PRECIO PRECIO DE REFERENCIA LOTE 80</t>
  </si>
  <si>
    <t>TOTAL PRECIO PRECIO DE REFERENCIA LOTE 81</t>
  </si>
  <si>
    <t>TOTAL PRECIO PRECIO DE REFERENCIA LOTE 82</t>
  </si>
  <si>
    <t>TOTAL PRECIO PRECIO DE REFERENCIA LOTE 83</t>
  </si>
  <si>
    <t>TOTAL PRECIO PRECIO DE REFERENCIA LOTE 84</t>
  </si>
  <si>
    <t>TOTAL PRECIO PRECIO DE REFERENCIA LOTE 85</t>
  </si>
  <si>
    <t>TOTAL PRECIO PRECIO DE REFERENCIA LOTE 86</t>
  </si>
  <si>
    <t>TOTAL PRECIO PRECIO DE REFERENCIA LOTE 87</t>
  </si>
  <si>
    <t>TOTAL PRECIO PRECIO DE REFERENCIA LOTE 88</t>
  </si>
  <si>
    <t>TOTAL PRECIO PRECIO DE REFERENCIA LOTE 89</t>
  </si>
  <si>
    <t>TOTAL PRECIO PRECIO DE REFERENCIA LOTE 90</t>
  </si>
  <si>
    <t>TOTAL PRECIO PRECIO DE REFERENCIA LOTE 91</t>
  </si>
  <si>
    <t>TOTAL PRECIO PRECIO DE REFERENCIA LOTE 92</t>
  </si>
  <si>
    <t>TOTAL PRECIO PRECIO DE REFERENCIA LOTE 94</t>
  </si>
  <si>
    <t>TOTAL PRECIO PRECIO DE REFERENCIA LOTE 95</t>
  </si>
  <si>
    <t>TOTAL PRECIO PRECIO DE REFERENCIA LOTE 96</t>
  </si>
  <si>
    <t>TOTAL PRECIO PRECIO DE REFERENCIA LOTE 97</t>
  </si>
  <si>
    <t>TOTAL PRECIO PRECIO DE REFERENCIA LOTE 98</t>
  </si>
  <si>
    <t>TOTAL PRECIO PRECIO DE REFERENCIA LOTE 99</t>
  </si>
  <si>
    <t>TOTAL PRECIO PRECIO DE REFERENCIA LOTE 100</t>
  </si>
  <si>
    <t>TOTAL PRECIO PRECIO DE REFERENCIA LOTE 101</t>
  </si>
  <si>
    <t>TOTAL PRECIO PRECIO DE REFERENCIA LOTE 102</t>
  </si>
  <si>
    <t>TOTAL PRECIO PRECIO DE REFERENCIA LOTE 103</t>
  </si>
  <si>
    <t>TOTAL PRECIO PRECIO DE REFERENCIA LOTE 104</t>
  </si>
  <si>
    <t>TOTAL PRECIO PRECIO DE REFERENCIA LOTE 105</t>
  </si>
  <si>
    <t>TOTAL PRECIO PRECIO DE REFERENCIA LOTE 106</t>
  </si>
  <si>
    <t>TOTAL PRECIO PRECIO DE REFERENCIA LOTE 107</t>
  </si>
  <si>
    <t>TOTAL PRECIO PRECIO DE REFERENCIA LOTE 108</t>
  </si>
  <si>
    <t>TOTAL PRECIO PRECIO DE REFERENCIA LOTE 109</t>
  </si>
  <si>
    <t>TOTAL PRECIO PRECIO DE REFERENCIA LOTE 110</t>
  </si>
  <si>
    <t>TOTAL PRECIO PRECIO DE REFERENCIA LOTE 111</t>
  </si>
  <si>
    <t>TOTAL PRECIO PRECIO DE REFERENCIA LOTE 112</t>
  </si>
  <si>
    <t>TOTAL PRECIO PRECIO DE REFERENCIA LOTE 113</t>
  </si>
  <si>
    <t>TM COLOMBIA</t>
  </si>
  <si>
    <t>ST. JUDE</t>
  </si>
  <si>
    <t>TOTAL PRECIO PRECIO DE REFERENCIA LOTE 19</t>
  </si>
  <si>
    <t>ABBOTT</t>
  </si>
  <si>
    <t>TOTAL PRECIO PRECIO DE REFERENCIA LOTE 114</t>
  </si>
  <si>
    <t>TOTAL PRECIO PRECIO DE REFERENCIA LOTE 115</t>
  </si>
  <si>
    <t>TOTAL PRECIO PRECIO DE REFERENCIA LOTE 116</t>
  </si>
  <si>
    <t>TOTAL PRECIO PRECIO DE REFERENCIA LOTE 117</t>
  </si>
  <si>
    <t>TOTAL PRECIO PRECIO DE REFERENCIA LOTE 118</t>
  </si>
  <si>
    <t>TOTAL PRECIO PRECIO DE REFERENCIA LOTE 119</t>
  </si>
  <si>
    <t>TOTAL PRECIO PRECIO DE REFERENCIA LOTE 120</t>
  </si>
  <si>
    <t>TOTAL PRECIO PRECIO DE REFERENCIA LOTE 121</t>
  </si>
  <si>
    <t>TOTAL PRECIO PRECIO DE REFERENCIA LOTE 122</t>
  </si>
  <si>
    <t>TOTAL PRECIO PRECIO DE REFERENCIA LOTE 123</t>
  </si>
  <si>
    <t>TOTAL PRECIO PRECIO DE REFERENCIA LOTE 124</t>
  </si>
  <si>
    <t>TOTAL PRECIO PRECIO DE REFERENCIA LOTE 125</t>
  </si>
  <si>
    <t>TOTAL PRECIO PRECIO DE REFERENCIA LOTE 126</t>
  </si>
  <si>
    <t>TOTAL PRECIO PRECIO DE REFERENCIA LOTE 127</t>
  </si>
  <si>
    <t>TOTAL PRECIO PRECIO DE REFERENCIA LOTE 128</t>
  </si>
  <si>
    <t>TOTAL PRECIO PRECIO DE REFERENCIA LOTE 129</t>
  </si>
  <si>
    <t>TOTAL PRECIO PRECIO DE REFERENCIA LOTE 130</t>
  </si>
  <si>
    <t>TOTAL PRECIO PRECIO DE REFERENCIA LOTE 131</t>
  </si>
  <si>
    <t>TOTAL PRECIO PRECIO DE REFERENCIA LOTE 132</t>
  </si>
  <si>
    <t>TOTAL PRECIO PRECIO DE REFERENCIA LOTE 133</t>
  </si>
  <si>
    <t>TOTAL PRECIO PRECIO DE REFERENCIA LOTE 134</t>
  </si>
  <si>
    <t>TOTAL PRECIO PRECIO DE REFERENCIA LOTE 135</t>
  </si>
  <si>
    <t>TOTAL PRECIO PRECIO DE REFERENCIA LOTE 136</t>
  </si>
  <si>
    <t>TOTAL PRECIO PRECIO DE REFERENCIA LOTE 137</t>
  </si>
  <si>
    <t>TOTAL PRECIO PRECIO DE REFERENCIA LOTE 138</t>
  </si>
  <si>
    <t>TOTAL PRECIO PRECIO DE REFERENCIA LOTE 139</t>
  </si>
  <si>
    <t>TOTAL PRECIO PRECIO DE REFERENCIA LOTE 140</t>
  </si>
  <si>
    <t>TOTAL PRECIO PRECIO DE REFERENCIA LOTE 141</t>
  </si>
  <si>
    <t>TOTAL PRECIO PRECIO DE REFERENCIA LOTE 142</t>
  </si>
  <si>
    <t>TOTAL PRECIO PRECIO DE REFERENCIA LOTE 143</t>
  </si>
  <si>
    <t>TOTAL PRECIO PRECIO DE REFERENCIA LOTE 145</t>
  </si>
  <si>
    <t>TOTAL PRECIO PRECIO DE REFERENCIA LOTE 146</t>
  </si>
  <si>
    <t>TOTAL PRECIO PRECIO DE REFERENCIA LOTE 147</t>
  </si>
  <si>
    <t>TOTAL PRECIO PRECIO DE REFERENCIA LOTE 148</t>
  </si>
  <si>
    <t>TOTAL PRECIO PRECIO DE REFERENCIA LOTE 149</t>
  </si>
  <si>
    <t>TOTAL PRECIO PRECIO DE REFERENCIA LOTE 150</t>
  </si>
  <si>
    <t>TOTAL PRECIO PRECIO DE REFERENCIA LOTE 151</t>
  </si>
  <si>
    <t>TOTAL PRECIO PRECIO DE REFERENCIA LOTE 152</t>
  </si>
  <si>
    <t>TOTAL PRECIO PRECIO DE REFERENCIA LOTE 153</t>
  </si>
  <si>
    <t>TOTAL PRECIO PRECIO DE REFERENCIA LOTE 154</t>
  </si>
  <si>
    <t>TOTAL PRECIO PRECIO DE REFERENCIA LOTE 155</t>
  </si>
  <si>
    <t>TOTAL PRECIO PRECIO DE REFERENCIA LOTE 156</t>
  </si>
  <si>
    <t>TOTAL PRECIO PRECIO DE REFERENCIA LOTE 157</t>
  </si>
  <si>
    <t>TOTAL PRECIO PRECIO DE REFERENCIA LOTE 158</t>
  </si>
  <si>
    <t>TOTAL PRECIO PRECIO DE REFERENCIA LOTE 159</t>
  </si>
  <si>
    <t>TOTAL PRECIO PRECIO DE REFERENCIA LOTE 161</t>
  </si>
  <si>
    <t>TOTAL PRECIO PRECIO DE REFERENCIA LOTE 160</t>
  </si>
  <si>
    <t>TOTAL PRECIO PRECIO DE REFERENCIA LOTE 162</t>
  </si>
  <si>
    <t>TOTAL PRECIO PRECIO DE REFERENCIA LOTE 163</t>
  </si>
  <si>
    <t>TOTAL PRECIO PRECIO DE REFERENCIA LOTE 164</t>
  </si>
  <si>
    <t>TOTAL PRECIO PRECIO DE REFERENCIA LOTE 165</t>
  </si>
  <si>
    <t>TOTAL PRECIO PRECIO DE REFERENCIA LOTE 166</t>
  </si>
  <si>
    <t>TOTAL PRECIO PRECIO DE REFERENCIA LOTE 167</t>
  </si>
  <si>
    <t>TOTAL PRECIO PRECIO DE REFERENCIA LOTE 168</t>
  </si>
  <si>
    <t>TOTAL PRECIO PRECIO DE REFERENCIA LOTE 169</t>
  </si>
  <si>
    <t>TOTAL PRECIO PRECIO DE REFERENCIA LOTE 170</t>
  </si>
  <si>
    <t>TOTAL PRECIO PRECIO DE REFERENCIA LOTE 171</t>
  </si>
  <si>
    <t>TOTAL PRECIO PRECIO DE REFERENCIA LOTE 172</t>
  </si>
  <si>
    <t>TOTAL PRECIO PRECIO DE REFERENCIA LOTE 173</t>
  </si>
  <si>
    <t>TOTAL PRECIO PRECIO DE REFERENCIA LOTE 174</t>
  </si>
  <si>
    <t>TOTAL PRECIO PRECIO DE REFERENCIA LOTE 175</t>
  </si>
  <si>
    <t>TOTAL PRECIO PRECIO DE REFERENCIA LOTE 176</t>
  </si>
  <si>
    <t>TOTAL PRECIO PRECIO DE REFERENCIA LOTE 177</t>
  </si>
  <si>
    <t>TOTAL PRESUPUESTO</t>
  </si>
  <si>
    <t>TOTAL PRECIO DE REFERENCIA LOTE 1</t>
  </si>
  <si>
    <t>TOTAL PRECIO DE REFERENCIA LOTE 14</t>
  </si>
  <si>
    <r>
      <t xml:space="preserve">BOLSILLO ELABORADO EN POLIPROPILENO </t>
    </r>
    <r>
      <rPr>
        <b/>
        <sz val="7"/>
        <color indexed="8"/>
        <rFont val="Arial Narrow"/>
        <family val="2"/>
      </rPr>
      <t xml:space="preserve">GRAMAJE DE 35 A 40 GRAMOS. </t>
    </r>
    <r>
      <rPr>
        <sz val="7"/>
        <color indexed="8"/>
        <rFont val="Arial Narrow"/>
        <family val="2"/>
      </rPr>
      <t xml:space="preserve">CON LOS BORDES LATERALES E INFERIOR SELLADOS Y EL BORDE SUPERIOR ABIERTO. EN EL BORDE SUPERIOR CON ADHESIVO  EXTERNO EN LA LONGITUD COMPLETA DEL MISMO, PARA LA FIJACION AL CAMPO QUIRÚRGICO. 
MEDIDAS DE 40 A 45 CM X 30 A 35 CM. 
EMPAQUE INDIVIDUAL 
ESTÉRIL.  
EL BOLSILLO DIVIDIDO VERTICALMENTE EN DOS PARTES. ASÍ:  DE LA PARTE DE ANCHA DEL BOLSILLO (40 A 45 CM ) SE DIVIDIRA EN DOS PARTES : 
PARTE A DEL BOLSILLO:  ENTRE 15 A 18 CENTIMETROS. 
PARTE B DEL BOLSILLO : DE 30 A 32 CNTIMETROS. 
INDICADOR QUIMICO. CLASE 3. 
COLOR: VERDE QUIRURGICO </t>
    </r>
  </si>
  <si>
    <r>
      <t>ENDOPROTESIS AORTICA VASCULAR PARA CORRECCION DE ANEURISMA AORTICA ABDOMINAL BIFURCADA,</t>
    </r>
    <r>
      <rPr>
        <b/>
        <sz val="7"/>
        <rFont val="Arial Narrow"/>
        <family val="2"/>
      </rPr>
      <t xml:space="preserve"> CON FIJACIÓN SUPRARENAL</t>
    </r>
    <r>
      <rPr>
        <sz val="7"/>
        <rFont val="Arial Narrow"/>
        <family val="2"/>
      </rPr>
      <t xml:space="preserve">, CON ESQUELETO EN ACERO INOXIDABLE Y/O NITINOLY RECUBRIMIENTO EN: PTFE, O POLIESTER O DACRON  CON SU RESPECTIVO KIT DE IMPLANTACION. </t>
    </r>
  </si>
  <si>
    <r>
      <t xml:space="preserve">ENDOPROTESIS AORTICA VASCULAR PARA CORRECCION DE ANEURISMA AORTICA ABDOMINAL BIFURCADA, CON ESQUELETO EN ACERO INOXIDABLE Y/O NITINOLY RECUBRIMIENTO EN: PTFE, O POLIESTER O DACRON ,  </t>
    </r>
    <r>
      <rPr>
        <b/>
        <sz val="7"/>
        <rFont val="Arial Narrow"/>
        <family val="2"/>
      </rPr>
      <t xml:space="preserve">FIJACION SUPRA-RENAL </t>
    </r>
    <r>
      <rPr>
        <sz val="7"/>
        <rFont val="Arial Narrow"/>
        <family val="2"/>
      </rPr>
      <t xml:space="preserve">ACTIVA  CON SU RESPECTIVO KIT DE IMPLANTACION.  COMPUESTO DE ENDOPROTESIS COMPUESTO PRINCIPAL (1)  GUIA DE ALTO SOPORTE  PARA ENDOPROTESIS (2). BALON DE IMPACTACION (1) , INTRODUCTORES VASCULARES ANGIOGRAFICOS 6,7 O 8 FR  (2) CATETER PIGTAIL CENTIMETRADO (1) CATETER MULTIPROPOSITO (1). GUIA HODROFILICA DE 0,35 X 260 (2) INTRODUCTORES CORRESPONDIENTE A LA ENDOPROTESIS </t>
    </r>
  </si>
  <si>
    <r>
      <t xml:space="preserve">SISTEMA DE ANCLAJE PARA ENDOPROTESIS </t>
    </r>
    <r>
      <rPr>
        <b/>
        <sz val="7"/>
        <rFont val="Arial Narrow"/>
        <family val="2"/>
      </rPr>
      <t xml:space="preserve">CATETER GUIA </t>
    </r>
  </si>
  <si>
    <r>
      <t xml:space="preserve">SISTEMA DE ANCLAJE PARA ENDOPROTESIS  </t>
    </r>
    <r>
      <rPr>
        <b/>
        <sz val="7"/>
        <rFont val="Arial Narrow"/>
        <family val="2"/>
      </rPr>
      <t xml:space="preserve">APLICADOR  DEL SISTEMA </t>
    </r>
  </si>
  <si>
    <r>
      <t xml:space="preserve">ENDOPROTESIS AORTICA VASCULAR PARA CORRECCION DE ANEURISMA AORTICA ABDOMINAL BIFURCADA, </t>
    </r>
    <r>
      <rPr>
        <b/>
        <sz val="7"/>
        <rFont val="Arial Narrow"/>
        <family val="2"/>
      </rPr>
      <t>CON FIJACIÓN INFRARENAL</t>
    </r>
    <r>
      <rPr>
        <sz val="7"/>
        <rFont val="Arial Narrow"/>
        <family val="2"/>
      </rPr>
      <t xml:space="preserve">, CON ESQUELETO EN ACERO INOXIDABLE Y/O NITINOLY RECUBRIMIENTO EN: PTFE, O POLIESTER O DACRON ,   CON SU RESPECTIVO KIT DE IMPLANTACION. </t>
    </r>
  </si>
  <si>
    <r>
      <t xml:space="preserve">ENDOPROTESIS AORTICA VASCULAR PARA CORRECCION DE ANEURISMA AORTICA ABDOMINAL BIFURCADA, CON ESQUELETO EN ACERO INOXIDABLE Y/O NITINOLY RECUBRIMIENTO EN: PTFE, O POLIESTER O DACRON   </t>
    </r>
    <r>
      <rPr>
        <b/>
        <sz val="7"/>
        <rFont val="Arial Narrow"/>
        <family val="2"/>
      </rPr>
      <t xml:space="preserve">FIJACION INFRARENAL </t>
    </r>
    <r>
      <rPr>
        <sz val="7"/>
        <rFont val="Arial Narrow"/>
        <family val="2"/>
      </rPr>
      <t xml:space="preserve">ACTIVA  CON SU RESPECTIVO KIT DE IMPLANTACION.  COMPUESTO DE ENDOPROTESIS COMPUESTO PRINCIPAL (1)  GUIA DE ALTO SOPORTE  PARA ENDOPROTESIS (2). BALON DE IMPACTACION (1) , INTRODUCTORES VASCULARES ANGIOGRAFICOS 6,7 O 8 FR  (2) CATETER PIGTAIL CENTIMETRADO (1) CATETER MULTIPROPOSITO (1). GUIA HODROFILICA DE 0,35 X 260 (2) INTRODUCTORES CORRESPONDIENTE A LA ENDOPROTESIS </t>
    </r>
  </si>
  <si>
    <r>
      <t>ENDOPROTESIS AORTICA VASCULAR PARA CORRECCION DE ANEURISMA AORTICA ABDOMINAL BIFURCADA,</t>
    </r>
    <r>
      <rPr>
        <b/>
        <sz val="7"/>
        <rFont val="Arial Narrow"/>
        <family val="2"/>
      </rPr>
      <t xml:space="preserve"> CON FIJACIÓN PARARRENAL</t>
    </r>
    <r>
      <rPr>
        <sz val="7"/>
        <rFont val="Arial Narrow"/>
        <family val="2"/>
      </rPr>
      <t xml:space="preserve">, CON ESQUELETO EN POLIESTER Y/O NITINOL,   CON SU RESPECTIVO KIT DE IMPLANTACION. </t>
    </r>
  </si>
  <si>
    <r>
      <t>ENDOPROTESIS AORTICA VASCULAR PARA CORRECCION DE ANEURISMA AORTICA ABDOMINAL BIFURCADA,</t>
    </r>
    <r>
      <rPr>
        <b/>
        <sz val="7"/>
        <rFont val="Arial Narrow"/>
        <family val="2"/>
      </rPr>
      <t xml:space="preserve"> CON FIJACIÓN PARARRENAL</t>
    </r>
    <r>
      <rPr>
        <sz val="7"/>
        <rFont val="Arial Narrow"/>
        <family val="2"/>
      </rPr>
      <t xml:space="preserve">, CON ESQUELETO EN POLIESTER Y/O NITINOL,   CON SU RESPECTIVO KIT DE IMPLANTACION: COMPUESTO DE ENDOPROTESIS COMPUESTO PRINCIPAL (1)  GUIA DE ALTO SOPORTE  PARA ENDOPROTESIS (2). BALON DE IMPACTACION (1) , INTRODUCTORES VASCULARES ANGIOGRAFICOS 6,7 O 8 FR  (2) CATETER PIGTAIL CENTIMETRADO (1) CATETER MULTIPROPOSITO (1). GUIA HODROFILICA DE 0,35 X 260 (2) INTRODUCTORES CORRESPONDIENTE A LA ENDOPROTESIS </t>
    </r>
  </si>
  <si>
    <r>
      <t>INSUMO DE DIFERNETES MEDIDAS DE ALIACION (</t>
    </r>
    <r>
      <rPr>
        <b/>
        <sz val="7"/>
        <rFont val="Arial Narrow"/>
        <family val="2"/>
      </rPr>
      <t xml:space="preserve">NO DE ACERO INOXIDABLE ) </t>
    </r>
    <r>
      <rPr>
        <sz val="7"/>
        <rFont val="Arial Narrow"/>
        <family val="2"/>
      </rPr>
      <t>STENT EXPANDIBLE CON BALON, CON UNA ALEACION DE CROMO PLATINO</t>
    </r>
  </si>
  <si>
    <r>
      <t xml:space="preserve">PINZA PARA TOMA DE BIOPSIA CON CALOR DESECHABLE TAMAÑO DE APERTURA DE LA COPA </t>
    </r>
    <r>
      <rPr>
        <b/>
        <sz val="7"/>
        <rFont val="Arial Narrow"/>
        <family val="2"/>
      </rPr>
      <t xml:space="preserve">7,8 CM </t>
    </r>
    <r>
      <rPr>
        <sz val="7"/>
        <rFont val="Arial Narrow"/>
        <family val="2"/>
      </rPr>
      <t>LONGITUG 230CM TAMAÑO MINIMO DE CANAL ENTRE 2,3 A 2,8MM,  INCLUYE CUERPO Y MANGO.</t>
    </r>
  </si>
  <si>
    <r>
      <t xml:space="preserve">AUTOCLAVABLES ELABORADO EN SILICONA LIBRE DE LÁTEX GAMA  DE TAMAÑOS ADULTO A PEDIÁTRICO CONECTOR ESTÁNDAR PARA LA MAQUINA DE ANESTESIA MASCARA LARINGEA REESTERILIZABLE NEUMOTAPONADOR SILICONIZADO DE ALTO VOLUMEN Y BAJA PRESIÓN  EMPAQUE INDIVIDUAL
Y / O CON GUÍA RADIOPACA </t>
    </r>
    <r>
      <rPr>
        <b/>
        <sz val="7"/>
        <rFont val="Arial Narrow"/>
        <family val="2"/>
      </rPr>
      <t xml:space="preserve">NÚMERO  1 </t>
    </r>
    <r>
      <rPr>
        <sz val="7"/>
        <rFont val="Arial Narrow"/>
        <family val="2"/>
      </rPr>
      <t>MANGUITO INFLABLE SILICONIZADO DE ALTA RESISTENCIA, REUTILIZABLE</t>
    </r>
  </si>
  <si>
    <r>
      <t xml:space="preserve">GUIAS DE INTUBACION DE  14 FR / </t>
    </r>
    <r>
      <rPr>
        <b/>
        <sz val="7"/>
        <rFont val="Arial Narrow"/>
        <family val="2"/>
      </rPr>
      <t>4.6MM DE DIAMETRO</t>
    </r>
    <r>
      <rPr>
        <sz val="7"/>
        <rFont val="Arial Narrow"/>
        <family val="2"/>
      </rPr>
      <t xml:space="preserve"> ADULTO</t>
    </r>
  </si>
  <si>
    <r>
      <t xml:space="preserve">GUIAS DE INTUBACION DE  14 FR </t>
    </r>
    <r>
      <rPr>
        <b/>
        <sz val="7"/>
        <rFont val="Arial Narrow"/>
        <family val="2"/>
      </rPr>
      <t>/ 4.6MM DE DIAMETR FABRICADAS EN ALUMINIO CON RECUBRIMIENTO EN PVC. PARA TET &gt;5.5MM,</t>
    </r>
    <r>
      <rPr>
        <sz val="7"/>
        <rFont val="Arial Narrow"/>
        <family val="2"/>
      </rPr>
      <t xml:space="preserve"> ADULTO</t>
    </r>
  </si>
  <si>
    <r>
      <t>GUIAS DE INTUBACION DE 10 FR/</t>
    </r>
    <r>
      <rPr>
        <b/>
        <sz val="7"/>
        <rFont val="Arial Narrow"/>
        <family val="2"/>
      </rPr>
      <t>3.3 MM DE DIAMETRO</t>
    </r>
    <r>
      <rPr>
        <sz val="7"/>
        <rFont val="Arial Narrow"/>
        <family val="2"/>
      </rPr>
      <t>, PEDIATRICA</t>
    </r>
  </si>
  <si>
    <r>
      <t>GUIA DE INTUBACION DE 6 FR/</t>
    </r>
    <r>
      <rPr>
        <b/>
        <sz val="7"/>
        <rFont val="Arial Narrow"/>
        <family val="2"/>
      </rPr>
      <t>2.0 MM DE DIAMETRO</t>
    </r>
    <r>
      <rPr>
        <sz val="7"/>
        <rFont val="Arial Narrow"/>
        <family val="2"/>
      </rPr>
      <t>, NEONATAL</t>
    </r>
  </si>
  <si>
    <r>
      <t xml:space="preserve">TUBO ENDOBRONQUIAL DOBLE LUMEN IZQUIERDO CALIBRE 28 FR. </t>
    </r>
    <r>
      <rPr>
        <b/>
        <sz val="7"/>
        <rFont val="Arial Narrow"/>
        <family val="2"/>
      </rPr>
      <t>LINEA RADIOPACA, BALON TRAQUEAL Y BALON BRONQUIAL, CON GUIA Y SONDAS DE SUCCION</t>
    </r>
  </si>
  <si>
    <r>
      <t xml:space="preserve">TUBO ENDOBRONQUIAL DOBLE LUMEN DERECHO  CALIBRE 28 FR. </t>
    </r>
    <r>
      <rPr>
        <b/>
        <sz val="7"/>
        <rFont val="Arial Narrow"/>
        <family val="2"/>
      </rPr>
      <t>LINEA RADIOPACA, BALON TRAQUEAL Y BALON BRONQUIAL, CON GUIA Y SONDAS DE SUCCION</t>
    </r>
  </si>
  <si>
    <r>
      <t xml:space="preserve">TUBO ENDOBRONQUIAL DOBLE LUMEN DERECHO  CALIBRE 39 FR. </t>
    </r>
    <r>
      <rPr>
        <b/>
        <sz val="7"/>
        <rFont val="Arial Narrow"/>
        <family val="2"/>
      </rPr>
      <t>LINEA RADIOPACA, BALON TRAQUEAL Y BALON BRONQUIAL, CON GUIA Y SONDAS DE SUCCION</t>
    </r>
  </si>
  <si>
    <r>
      <t xml:space="preserve">TUBO ENDOBRONQUIAL DOBLE LUMEN IZQUIERDO   CALIBRE 39 FR. </t>
    </r>
    <r>
      <rPr>
        <b/>
        <sz val="7"/>
        <rFont val="Arial Narrow"/>
        <family val="2"/>
      </rPr>
      <t>LINEA RADIOPACA, BALON TRAQUEAL Y BALON BRONQUIAL, CON GUIA Y SONDAS DE SUCCION</t>
    </r>
  </si>
  <si>
    <r>
      <t xml:space="preserve">TUBO ENDOBRONQUIAL DOBLE LUMEN DERECHO CALIBRE 37 FR. </t>
    </r>
    <r>
      <rPr>
        <b/>
        <sz val="7"/>
        <rFont val="Arial Narrow"/>
        <family val="2"/>
      </rPr>
      <t>LINEA RADIOPACA, BALON TRAQUEAL Y BALON BRONQUIAL, CON GUIA Y SONDAS DE SUCCION</t>
    </r>
  </si>
  <si>
    <r>
      <t xml:space="preserve">TUBO ENDOBRONQUIAL DOBLE LUMEN IZQUIERDO CALIBRE 35 FR. </t>
    </r>
    <r>
      <rPr>
        <b/>
        <sz val="7"/>
        <rFont val="Arial Narrow"/>
        <family val="2"/>
      </rPr>
      <t>LINEA RADIOPACA, BALON TRAQUEAL Y BALON BRONQUIAL, CON GUIA Y SONDAS DE SUCCION</t>
    </r>
  </si>
  <si>
    <r>
      <t xml:space="preserve">TUBO ENDOTRAQUEAL DOBLE LUMEN DERECHO DE 35 FR, </t>
    </r>
    <r>
      <rPr>
        <b/>
        <sz val="7"/>
        <rFont val="Arial Narrow"/>
        <family val="2"/>
      </rPr>
      <t>LINEA RADIOPACA, BALON TRAQUEAL Y BALON BRONQUIAL, CON GUIA Y SONDAS DE SUCCION</t>
    </r>
  </si>
  <si>
    <r>
      <t xml:space="preserve">TUBO ENDOTRAQUEAL DOBLE LUMEN IZQUIERDO 37 FR, </t>
    </r>
    <r>
      <rPr>
        <b/>
        <sz val="7"/>
        <rFont val="Arial Narrow"/>
        <family val="2"/>
      </rPr>
      <t>LINEA RADIOPACA, BALON TRAQUEAL Y BALON BRONQUIAL, CON GUIA Y SONDAS DE SUCCION</t>
    </r>
  </si>
  <si>
    <r>
      <t>AGUJAS DE PUNCION LUMBAR G20</t>
    </r>
    <r>
      <rPr>
        <b/>
        <sz val="7"/>
        <rFont val="Arial Narrow"/>
        <family val="2"/>
      </rPr>
      <t>X 90MM.</t>
    </r>
    <r>
      <rPr>
        <sz val="7"/>
        <rFont val="Arial Narrow"/>
        <family val="2"/>
      </rPr>
      <t xml:space="preserve"> </t>
    </r>
    <r>
      <rPr>
        <b/>
        <sz val="7"/>
        <rFont val="Arial Narrow"/>
        <family val="2"/>
      </rPr>
      <t>PUNTA K3 PUNTA CORTANTE (BICELADA)</t>
    </r>
  </si>
  <si>
    <r>
      <t>AGUJAS DE PUNCION LUMBAR G22</t>
    </r>
    <r>
      <rPr>
        <b/>
        <sz val="7"/>
        <rFont val="Arial Narrow"/>
        <family val="2"/>
      </rPr>
      <t>X 90MM. PUNTA K3 PUNTA CORTANTE (BICELADA)</t>
    </r>
  </si>
  <si>
    <r>
      <t>AGUJAS DE PUNCION LUMBAR G25</t>
    </r>
    <r>
      <rPr>
        <b/>
        <sz val="7"/>
        <rFont val="Arial Narrow"/>
        <family val="2"/>
      </rPr>
      <t>X 90MM. PUNTA K3</t>
    </r>
  </si>
  <si>
    <r>
      <t>AGUJAS DE PUNCION LUMBAR G26</t>
    </r>
    <r>
      <rPr>
        <b/>
        <sz val="7"/>
        <rFont val="Arial Narrow"/>
        <family val="2"/>
      </rPr>
      <t>X 90MM. PUNTA K3 PUNTA CORTANTE (BICELADA)</t>
    </r>
  </si>
  <si>
    <r>
      <t>AGUJAS DE PUNCION LUMBAR G 27</t>
    </r>
    <r>
      <rPr>
        <b/>
        <sz val="7"/>
        <rFont val="Arial Narrow"/>
        <family val="2"/>
      </rPr>
      <t>X 90MM. PUNTA K3 PUNTA CORTANTE (BICELADA)</t>
    </r>
  </si>
  <si>
    <r>
      <t xml:space="preserve">
Introductores Peel-away   para  electrodos de  Resincronizador cardiaco para electrodo auricula, ventricular derecho y de seno coronario. FR DE 7 A 9 FR </t>
    </r>
    <r>
      <rPr>
        <b/>
        <sz val="7"/>
        <rFont val="Arial Narrow"/>
        <family val="2"/>
      </rPr>
      <t xml:space="preserve">
</t>
    </r>
  </si>
  <si>
    <r>
      <t xml:space="preserve">Resincronizador cardiaco simple con estimulación del sistema de conduccion (haz de his y/o area de la rama izquierda). </t>
    </r>
    <r>
      <rPr>
        <b/>
        <sz val="7"/>
        <rFont val="Arial Narrow"/>
        <family val="2"/>
      </rPr>
      <t xml:space="preserve"> COMPATIBLE CON RESONANCIA MAGNETICA </t>
    </r>
  </si>
  <si>
    <r>
      <t xml:space="preserve">
Introductores Peel-away   para  electrodos de  Resincronizador cardiaco para electrodo auricula, ventricular derecho y Sistema de Conducción(his y/o area de la rama izquierda).</t>
    </r>
    <r>
      <rPr>
        <b/>
        <sz val="7"/>
        <rFont val="Arial Narrow"/>
        <family val="2"/>
      </rPr>
      <t xml:space="preserve">
</t>
    </r>
  </si>
  <si>
    <r>
      <t xml:space="preserve">
Introductores Peel-away   para  electrodos de  Resincronizador cardiaco para electrodo auricula, ventricular derecho y de seno coronario/Sistema de Conducción.</t>
    </r>
    <r>
      <rPr>
        <b/>
        <sz val="7"/>
        <rFont val="Arial Narrow"/>
        <family val="2"/>
      </rPr>
      <t xml:space="preserve">
</t>
    </r>
  </si>
  <si>
    <r>
      <t xml:space="preserve">
Introductores Peel-away   para  electrodos de  Resincronizador cardiaco con desfibrilador para electrodo auricular, ventricular derecho de estimulación y choque y electrodo de estimulación del  sistema de Conducción(his y/o area de la rama izquierda). DE 7 A 9 FR </t>
    </r>
    <r>
      <rPr>
        <b/>
        <sz val="7"/>
        <rFont val="Arial Narrow"/>
        <family val="2"/>
      </rPr>
      <t xml:space="preserve">
</t>
    </r>
  </si>
  <si>
    <r>
      <t xml:space="preserve">
Introductores Peel-away   para  electrodos de  Resincronizador cardiaco con desfibrilador para electrodo auricular, ventricular derecho de estimulación y choque y electrodo de estimulación del  sistema de Conducción(his y/o area de la rama izquierda).</t>
    </r>
    <r>
      <rPr>
        <b/>
        <sz val="7"/>
        <rFont val="Arial Narrow"/>
        <family val="2"/>
      </rPr>
      <t xml:space="preserve">
</t>
    </r>
  </si>
  <si>
    <r>
      <t xml:space="preserve">ESPONJA DE MATERIAL SINTETICO BIO-COMPATIBLE ELABORADA EN CELULOSA REGENERADORA Y ALGODÓN  DE VARIOS TAMAÑOS DE CARACTERISTICAS HIDROFÍLICASCON POROS 100% ABIERTOS 
</t>
    </r>
    <r>
      <rPr>
        <b/>
        <sz val="7"/>
        <rFont val="Arial Narrow"/>
        <family val="2"/>
      </rPr>
      <t xml:space="preserve">Y/O 
ESPONJA DE CELULOSA REGENERADORA Y ALGODÓN BIO-COMPATIBLE. DE VARIOS TAMAÑOS DE CARACTERISTICAS HIDROFILICAS CON POROS 100 % ABIERTOS. PESO DE 200G/M2I ABSORCION RELATIVA EN AGUA DESIONIZADA MAYOR O IGUAL A 1200%. MATERIAL NO ABSORBIBLE. PRODUCTO ESTERIL CON ETO. PRODUCTO LIBRE DE LATEX O MATERIALES SINTETICOS </t>
    </r>
  </si>
  <si>
    <r>
      <t xml:space="preserve">ESPONJA DE CELULOSA  REFORZADA CON POLIESTER. 100% ALGODON
CON LÍNEA RADIOPACA.
SOBRE X 5 A 10  UNIDADES
ESTERILES,  CARTON ABIERTO   PARA SOSTENER LOS COTONOIDES.
TAMAÑOS  VARIOS  CMS.
CON HILO DE REPARO DE MATERIAL NO ABSORBIBLE.
</t>
    </r>
    <r>
      <rPr>
        <b/>
        <sz val="7"/>
        <rFont val="Arial Narrow"/>
        <family val="2"/>
      </rPr>
      <t xml:space="preserve">Y/O 
ESPONJA DE CELULOSA REGENERADORA Y ALGODÓN BIO-COMPATIBLE. DE VARIOS TAMAÑOS DE CARACTERISTICAS HIDROFOLICAS CON POROS 100 % ABIERTOS, LINEA RADIOPACA Y SEDA DE REPARO. EMPACADO EN SOBRE DE A 5 A 10 UNIDADES. PESO DE 200G/M2 </t>
    </r>
    <r>
      <rPr>
        <sz val="7"/>
        <rFont val="Arial Narrow"/>
        <family val="2"/>
      </rPr>
      <t xml:space="preserve">
</t>
    </r>
    <r>
      <rPr>
        <b/>
        <sz val="7"/>
        <rFont val="Arial Narrow"/>
        <family val="2"/>
      </rPr>
      <t xml:space="preserve">ABSORCION RELATIVA EN AGUA DESIONIZADA MAYOR O IGUAL A 1200%. MATERIAL NO ABSORBIBLE. PRODUCTO ESTERIL CON ETO. </t>
    </r>
  </si>
  <si>
    <r>
      <t xml:space="preserve">GASA </t>
    </r>
    <r>
      <rPr>
        <b/>
        <sz val="7"/>
        <rFont val="Arial Narrow"/>
        <family val="2"/>
      </rPr>
      <t xml:space="preserve">NO TEJIDA </t>
    </r>
    <r>
      <rPr>
        <sz val="7"/>
        <rFont val="Arial Narrow"/>
        <family val="2"/>
      </rPr>
      <t>ESTERIL PEQUETE POR 3 UNID.</t>
    </r>
  </si>
  <si>
    <r>
      <t xml:space="preserve">GASA </t>
    </r>
    <r>
      <rPr>
        <b/>
        <sz val="7"/>
        <rFont val="Arial Narrow"/>
        <family val="2"/>
      </rPr>
      <t xml:space="preserve">NO TEJIDA </t>
    </r>
    <r>
      <rPr>
        <sz val="7"/>
        <rFont val="Arial Narrow"/>
        <family val="2"/>
      </rPr>
      <t>ESTERIL PEQUETE POR 5 UNID.</t>
    </r>
  </si>
  <si>
    <r>
      <t xml:space="preserve">VÁLVULA BIOLÓGICA AÓRTICA MEDIDAS </t>
    </r>
    <r>
      <rPr>
        <b/>
        <sz val="7"/>
        <rFont val="Arial Narrow"/>
        <family val="2"/>
      </rPr>
      <t>19</t>
    </r>
    <r>
      <rPr>
        <sz val="7"/>
        <rFont val="Arial Narrow"/>
        <family val="2"/>
      </rPr>
      <t xml:space="preserve">  CON TEJIDO DE PERICARDIO BOVINO CON MARCO EXPANDIBLE DE TEJIDO SECO, GLICERIZADO TECNOLOGÍA DE EXPANSIÓN DEL ANILLO Y MARCADORES DE TAMAÑO DE LA VÁLVULA VISIBLES FLUOROSCOPICAMENTE</t>
    </r>
  </si>
  <si>
    <r>
      <t>VÁLVULA BIOLÓGICA AÓRTICA MEDIDAS</t>
    </r>
    <r>
      <rPr>
        <b/>
        <sz val="7"/>
        <rFont val="Arial Narrow"/>
        <family val="2"/>
      </rPr>
      <t xml:space="preserve"> 21</t>
    </r>
    <r>
      <rPr>
        <sz val="7"/>
        <rFont val="Arial Narrow"/>
        <family val="2"/>
      </rPr>
      <t xml:space="preserve"> CON TEJIDO DE PERICARDIO BOVINO CON MARCO EXPANDIBLE DE TEJIDO SECO, GLICERIZADO , TECNOLOGÍA DE EXPANSIÓN DEL ANILLO Y MARCADORES DE TAMAÑO DE LA VÁLVULA VISIBLES FLUOROSCOPICAMENTE</t>
    </r>
  </si>
  <si>
    <r>
      <t xml:space="preserve">VÁLVULA BIOLÓGICA AÓRTICA MEDIDAS </t>
    </r>
    <r>
      <rPr>
        <b/>
        <sz val="7"/>
        <rFont val="Arial Narrow"/>
        <family val="2"/>
      </rPr>
      <t>23</t>
    </r>
    <r>
      <rPr>
        <sz val="7"/>
        <rFont val="Arial Narrow"/>
        <family val="2"/>
      </rPr>
      <t xml:space="preserve"> CON TEJIDO DE PERICARDIO BOVINO CON MARCO EXPANDIBLE DE TEJIDO SECO, GLICERIZADO , TECNOLOGÍA DE EXPANSIÓN DEL ANILLO Y MARCADORES DE TAMAÑO DE LA VÁLVULA VISIBLES FLUOROSCOPICAMENTE</t>
    </r>
  </si>
  <si>
    <r>
      <t xml:space="preserve">VÁLVULA BIOLÓGICA AÓRTICA MEDIDAS </t>
    </r>
    <r>
      <rPr>
        <b/>
        <sz val="7"/>
        <rFont val="Arial Narrow"/>
        <family val="2"/>
      </rPr>
      <t xml:space="preserve">25 </t>
    </r>
    <r>
      <rPr>
        <sz val="7"/>
        <rFont val="Arial Narrow"/>
        <family val="2"/>
      </rPr>
      <t xml:space="preserve"> CON TEJIDO DE PERICARDIO BOVINO CON MARCO EXPANDIBLE DE TEJIDO SECO, GLICERIZADO , TECNOLOGÍA DE EXPANSIÓN DEL ANILLO Y MARCADORES DE TAMAÑO DE LA VÁLVULA VISIBLES FLUOROSCOPICAMENTE</t>
    </r>
  </si>
  <si>
    <r>
      <t xml:space="preserve">VÁLVULA BIOLÓGICA AÓRTICA MEDIDAS </t>
    </r>
    <r>
      <rPr>
        <b/>
        <sz val="7"/>
        <rFont val="Arial Narrow"/>
        <family val="2"/>
      </rPr>
      <t>27</t>
    </r>
    <r>
      <rPr>
        <sz val="7"/>
        <rFont val="Arial Narrow"/>
        <family val="2"/>
      </rPr>
      <t xml:space="preserve"> CON TEJIDO DE PERICARDIO BOVINO CON MARCO EXPANDIBLE DE TEJIDO SECO, GLICERIZADO , TECNOLOGÍA DE EXPANSIÓN DEL ANILLO Y MARCADORES DE TAMAÑO DE LA VÁLVULA VISIBLES FLUOROSCOPICAMENTE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</si>
</sst>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6" formatCode="&quot;$&quot;\ #,##0;[Red]\-&quot;$&quot;\ #,##0"/>
    <numFmt numFmtId="43" formatCode="_-* #,##0.00_-;\-* #,##0.00_-;_-* &quot;-&quot;??_-;_-@_-"/>
    <numFmt numFmtId="164" formatCode="_(&quot;$&quot;\ * #,##0_);_(&quot;$&quot;\ * \(#,##0\);_(&quot;$&quot;\ * &quot;-&quot;_);_(@_)"/>
    <numFmt numFmtId="165" formatCode="_(* #,##0_);_(* \(#,##0\);_(* &quot;-&quot;_);_(@_)"/>
    <numFmt numFmtId="166" formatCode="_(* #,##0.00_);_(* \(#,##0.00\);_(* &quot;-&quot;??_);_(@_)"/>
    <numFmt numFmtId="167" formatCode="&quot;$&quot;\ #,##0"/>
  </numFmts>
  <fonts count="22">
    <font>
      <sz val="11"/>
      <color theme="1"/>
      <name val="Calibri"/>
      <family val="2"/>
      <scheme val="minor"/>
    </font>
    <font>
      <sz val="11"/>
      <color theme="1"/>
      <name val="Calibri"/>
      <family val="2"/>
      <scheme val="minor"/>
    </font>
    <font>
      <b/>
      <sz val="8"/>
      <name val="Arial Narrow"/>
      <family val="2"/>
    </font>
    <font>
      <sz val="8"/>
      <color rgb="FF000000"/>
      <name val="Arial Narrow"/>
      <family val="2"/>
    </font>
    <font>
      <sz val="11"/>
      <color indexed="8"/>
      <name val="Effra"/>
      <family val="2"/>
    </font>
    <font>
      <sz val="10"/>
      <name val="Arial"/>
      <family val="2"/>
    </font>
    <font>
      <sz val="11"/>
      <color indexed="8"/>
      <name val="Calibri"/>
      <family val="2"/>
    </font>
    <font>
      <b/>
      <sz val="8"/>
      <color rgb="FF000000"/>
      <name val="Arial Narrow"/>
      <family val="2"/>
    </font>
    <font>
      <b/>
      <sz val="11"/>
      <name val="Calibri"/>
      <family val="2"/>
      <scheme val="minor"/>
    </font>
    <font>
      <sz val="9"/>
      <color indexed="81"/>
      <name val="Tahoma"/>
      <family val="2"/>
    </font>
    <font>
      <b/>
      <sz val="9"/>
      <color indexed="81"/>
      <name val="Tahoma"/>
      <family val="2"/>
    </font>
    <font>
      <b/>
      <sz val="7"/>
      <color theme="1"/>
      <name val="Arial Narrow"/>
      <family val="2"/>
    </font>
    <font>
      <b/>
      <sz val="7"/>
      <name val="Arial Narrow"/>
      <family val="2"/>
    </font>
    <font>
      <sz val="7"/>
      <color theme="1"/>
      <name val="Arial Narrow"/>
      <family val="2"/>
    </font>
    <font>
      <sz val="7"/>
      <name val="Arial Narrow"/>
      <family val="2"/>
    </font>
    <font>
      <b/>
      <sz val="7"/>
      <color indexed="8"/>
      <name val="Arial Narrow"/>
      <family val="2"/>
    </font>
    <font>
      <sz val="7"/>
      <color indexed="8"/>
      <name val="Arial Narrow"/>
      <family val="2"/>
    </font>
    <font>
      <sz val="7"/>
      <color rgb="FF000000"/>
      <name val="Arial Narrow"/>
      <family val="2"/>
    </font>
    <font>
      <b/>
      <sz val="7"/>
      <color rgb="FFFF0000"/>
      <name val="Arial Narrow"/>
      <family val="2"/>
    </font>
    <font>
      <i/>
      <sz val="7"/>
      <name val="Arial Narrow"/>
      <family val="2"/>
    </font>
    <font>
      <sz val="7"/>
      <color rgb="FF0F253F"/>
      <name val="Arial Narrow"/>
      <family val="2"/>
    </font>
    <font>
      <b/>
      <sz val="7"/>
      <color rgb="FF000000"/>
      <name val="Arial Narrow"/>
      <family val="2"/>
    </font>
  </fonts>
  <fills count="12">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4" tint="0.79998168889431442"/>
        <bgColor indexed="64"/>
      </patternFill>
    </fill>
    <fill>
      <patternFill patternType="solid">
        <fgColor rgb="FFFFFFFF"/>
        <bgColor indexed="64"/>
      </patternFill>
    </fill>
    <fill>
      <patternFill patternType="solid">
        <fgColor rgb="FFFFFFFF"/>
        <bgColor rgb="FF000000"/>
      </patternFill>
    </fill>
    <fill>
      <patternFill patternType="solid">
        <fgColor theme="0"/>
        <bgColor theme="4" tint="0.59999389629810485"/>
      </patternFill>
    </fill>
    <fill>
      <patternFill patternType="solid">
        <fgColor theme="0"/>
        <bgColor theme="4" tint="0.79998168889431442"/>
      </patternFill>
    </fill>
    <fill>
      <patternFill patternType="solid">
        <fgColor theme="2" tint="-9.9978637043366805E-2"/>
        <bgColor indexed="64"/>
      </patternFill>
    </fill>
    <fill>
      <patternFill patternType="solid">
        <fgColor rgb="FFFFFFFF"/>
        <bgColor rgb="FFFFFFFF"/>
      </patternFill>
    </fill>
    <fill>
      <patternFill patternType="solid">
        <fgColor rgb="FFBFBFBF"/>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6">
    <xf numFmtId="0" fontId="0" fillId="0" borderId="0"/>
    <xf numFmtId="43"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5" fillId="0" borderId="0"/>
    <xf numFmtId="166" fontId="6" fillId="0" borderId="0" applyFont="0" applyFill="0" applyBorder="0" applyAlignment="0" applyProtection="0"/>
  </cellStyleXfs>
  <cellXfs count="190">
    <xf numFmtId="0" fontId="0" fillId="0" borderId="0" xfId="0"/>
    <xf numFmtId="0" fontId="3" fillId="5" borderId="1" xfId="0" applyFont="1" applyFill="1" applyBorder="1" applyAlignment="1">
      <alignment horizontal="center" vertical="center" wrapText="1"/>
    </xf>
    <xf numFmtId="0" fontId="2" fillId="0" borderId="1" xfId="0" applyFont="1" applyFill="1" applyBorder="1" applyAlignment="1">
      <alignment vertical="center" wrapText="1"/>
    </xf>
    <xf numFmtId="0" fontId="8" fillId="0" borderId="0" xfId="0" applyFont="1" applyFill="1"/>
    <xf numFmtId="0" fontId="7" fillId="11" borderId="1" xfId="0" applyFont="1" applyFill="1" applyBorder="1" applyAlignment="1">
      <alignment horizontal="center" vertical="center" wrapText="1"/>
    </xf>
    <xf numFmtId="3" fontId="7" fillId="11" borderId="1" xfId="0" applyNumberFormat="1" applyFont="1" applyFill="1" applyBorder="1" applyAlignment="1">
      <alignment horizontal="center" vertical="center" wrapText="1"/>
    </xf>
    <xf numFmtId="0" fontId="3" fillId="5" borderId="1" xfId="0" applyFont="1" applyFill="1" applyBorder="1" applyAlignment="1">
      <alignment horizontal="left" vertical="center" wrapText="1"/>
    </xf>
    <xf numFmtId="167" fontId="3" fillId="5" borderId="1" xfId="0" applyNumberFormat="1" applyFont="1" applyFill="1" applyBorder="1" applyAlignment="1">
      <alignment horizontal="right" vertical="center" wrapText="1"/>
    </xf>
    <xf numFmtId="167" fontId="7" fillId="5" borderId="1" xfId="0" applyNumberFormat="1" applyFont="1" applyFill="1" applyBorder="1" applyAlignment="1">
      <alignment horizontal="right" vertical="center" wrapText="1"/>
    </xf>
    <xf numFmtId="167" fontId="2" fillId="0" borderId="1" xfId="0" applyNumberFormat="1" applyFont="1" applyFill="1" applyBorder="1" applyAlignment="1">
      <alignment horizontal="right" vertical="center" wrapText="1"/>
    </xf>
    <xf numFmtId="0" fontId="11" fillId="3" borderId="1" xfId="0" applyFont="1" applyFill="1" applyBorder="1" applyAlignment="1">
      <alignment vertical="center" wrapText="1"/>
    </xf>
    <xf numFmtId="0" fontId="11" fillId="3" borderId="1" xfId="0" applyFont="1" applyFill="1" applyBorder="1" applyAlignment="1">
      <alignment horizontal="center" vertical="center" wrapText="1"/>
    </xf>
    <xf numFmtId="0" fontId="13" fillId="0" borderId="0" xfId="0" applyFont="1" applyAlignment="1">
      <alignment horizontal="center" vertical="center"/>
    </xf>
    <xf numFmtId="0" fontId="14" fillId="0" borderId="0" xfId="0" applyFont="1" applyAlignment="1">
      <alignment vertical="center"/>
    </xf>
    <xf numFmtId="0" fontId="11" fillId="4" borderId="1" xfId="0" applyFont="1" applyFill="1" applyBorder="1" applyAlignment="1">
      <alignment horizontal="center" vertical="center" wrapText="1"/>
    </xf>
    <xf numFmtId="0" fontId="12" fillId="4" borderId="1" xfId="0" applyFont="1" applyFill="1" applyBorder="1" applyAlignment="1">
      <alignment horizontal="center" vertical="center" wrapText="1"/>
    </xf>
    <xf numFmtId="167" fontId="12" fillId="4" borderId="1" xfId="0" applyNumberFormat="1" applyFont="1" applyFill="1" applyBorder="1" applyAlignment="1">
      <alignment horizontal="center" vertical="center" wrapText="1"/>
    </xf>
    <xf numFmtId="0" fontId="11" fillId="0" borderId="1" xfId="0" applyFont="1" applyBorder="1" applyAlignment="1">
      <alignment horizontal="center" vertical="center"/>
    </xf>
    <xf numFmtId="0" fontId="13" fillId="3" borderId="1" xfId="0" applyFont="1" applyFill="1" applyBorder="1" applyAlignment="1">
      <alignment horizontal="center" vertical="center" wrapText="1"/>
    </xf>
    <xf numFmtId="0" fontId="11" fillId="3" borderId="1" xfId="0" applyFont="1" applyFill="1" applyBorder="1" applyAlignment="1">
      <alignment horizontal="left" vertical="center" wrapText="1"/>
    </xf>
    <xf numFmtId="0" fontId="13" fillId="3" borderId="1" xfId="0" applyFont="1" applyFill="1" applyBorder="1" applyAlignment="1">
      <alignment horizontal="left" vertical="center" wrapText="1"/>
    </xf>
    <xf numFmtId="0" fontId="14" fillId="3" borderId="1" xfId="0" applyFont="1" applyFill="1" applyBorder="1" applyAlignment="1">
      <alignment horizontal="center" vertical="center"/>
    </xf>
    <xf numFmtId="167" fontId="14" fillId="0" borderId="1" xfId="0" applyNumberFormat="1" applyFont="1" applyBorder="1" applyAlignment="1">
      <alignment horizontal="right" vertical="center"/>
    </xf>
    <xf numFmtId="167" fontId="13" fillId="0" borderId="1" xfId="0" applyNumberFormat="1" applyFont="1" applyBorder="1" applyAlignment="1">
      <alignment horizontal="right" vertical="center"/>
    </xf>
    <xf numFmtId="167" fontId="14" fillId="0" borderId="1" xfId="0" applyNumberFormat="1" applyFont="1" applyFill="1" applyBorder="1" applyAlignment="1">
      <alignment horizontal="right" vertical="center"/>
    </xf>
    <xf numFmtId="167" fontId="13" fillId="0" borderId="1" xfId="0" applyNumberFormat="1" applyFont="1" applyFill="1" applyBorder="1" applyAlignment="1">
      <alignment horizontal="right" vertical="center"/>
    </xf>
    <xf numFmtId="0" fontId="13" fillId="3" borderId="1" xfId="0" applyNumberFormat="1" applyFont="1" applyFill="1" applyBorder="1" applyAlignment="1">
      <alignment horizontal="center" vertical="center" wrapText="1"/>
    </xf>
    <xf numFmtId="0" fontId="13" fillId="3" borderId="1" xfId="0" applyFont="1" applyFill="1" applyBorder="1" applyAlignment="1">
      <alignment horizontal="center" vertical="center"/>
    </xf>
    <xf numFmtId="0" fontId="14" fillId="3" borderId="1"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13" fillId="0" borderId="1" xfId="0" applyFont="1" applyFill="1" applyBorder="1" applyAlignment="1">
      <alignment horizontal="center" vertical="center"/>
    </xf>
    <xf numFmtId="0" fontId="13" fillId="0" borderId="1" xfId="0" applyFont="1" applyBorder="1" applyAlignment="1">
      <alignment horizontal="center" vertical="center"/>
    </xf>
    <xf numFmtId="167" fontId="12" fillId="0" borderId="1" xfId="0" applyNumberFormat="1" applyFont="1" applyFill="1" applyBorder="1" applyAlignment="1">
      <alignment horizontal="center" vertical="center" wrapText="1"/>
    </xf>
    <xf numFmtId="0" fontId="14" fillId="3" borderId="1" xfId="0" applyFont="1" applyFill="1" applyBorder="1" applyAlignment="1">
      <alignment vertical="center" wrapText="1"/>
    </xf>
    <xf numFmtId="0" fontId="14" fillId="3" borderId="1" xfId="0" applyFont="1" applyFill="1" applyBorder="1" applyAlignment="1">
      <alignment horizontal="left" vertical="center" wrapText="1"/>
    </xf>
    <xf numFmtId="0" fontId="14" fillId="0" borderId="1" xfId="0" applyFont="1" applyFill="1" applyBorder="1" applyAlignment="1">
      <alignment horizontal="center" vertical="center" wrapText="1"/>
    </xf>
    <xf numFmtId="0" fontId="14" fillId="3" borderId="1" xfId="1" applyNumberFormat="1" applyFont="1" applyFill="1" applyBorder="1" applyAlignment="1">
      <alignment vertical="center" wrapText="1"/>
    </xf>
    <xf numFmtId="0" fontId="14" fillId="3" borderId="1" xfId="1" applyNumberFormat="1" applyFont="1" applyFill="1" applyBorder="1" applyAlignment="1">
      <alignment horizontal="left" vertical="center" wrapText="1"/>
    </xf>
    <xf numFmtId="0" fontId="14" fillId="3" borderId="1" xfId="1" applyNumberFormat="1" applyFont="1" applyFill="1" applyBorder="1" applyAlignment="1">
      <alignment horizontal="center" vertical="center" wrapText="1"/>
    </xf>
    <xf numFmtId="0" fontId="12" fillId="3" borderId="1" xfId="0" applyFont="1" applyFill="1" applyBorder="1" applyAlignment="1">
      <alignment vertical="center" wrapText="1"/>
    </xf>
    <xf numFmtId="0" fontId="14" fillId="0" borderId="1" xfId="1" applyNumberFormat="1" applyFont="1" applyFill="1" applyBorder="1" applyAlignment="1">
      <alignment vertical="center" wrapText="1"/>
    </xf>
    <xf numFmtId="0" fontId="14" fillId="0" borderId="1" xfId="0" applyFont="1" applyFill="1" applyBorder="1" applyAlignment="1">
      <alignment horizontal="left" vertical="center" wrapText="1"/>
    </xf>
    <xf numFmtId="0" fontId="14" fillId="0" borderId="1" xfId="0" applyFont="1" applyFill="1" applyBorder="1" applyAlignment="1">
      <alignment vertical="center" wrapText="1"/>
    </xf>
    <xf numFmtId="0" fontId="14" fillId="0" borderId="1" xfId="1" applyNumberFormat="1" applyFont="1" applyFill="1" applyBorder="1" applyAlignment="1">
      <alignment horizontal="left" vertical="center" wrapText="1"/>
    </xf>
    <xf numFmtId="0" fontId="14" fillId="5" borderId="1" xfId="0" applyFont="1" applyFill="1" applyBorder="1" applyAlignment="1">
      <alignment vertical="center" wrapText="1"/>
    </xf>
    <xf numFmtId="0" fontId="14" fillId="3" borderId="1" xfId="0" applyFont="1" applyFill="1" applyBorder="1" applyAlignment="1">
      <alignment vertical="center"/>
    </xf>
    <xf numFmtId="0" fontId="14" fillId="5" borderId="1" xfId="0" applyFont="1" applyFill="1" applyBorder="1" applyAlignment="1">
      <alignment horizontal="center" vertical="center" wrapText="1"/>
    </xf>
    <xf numFmtId="0" fontId="14" fillId="5" borderId="1" xfId="0" applyFont="1" applyFill="1" applyBorder="1" applyAlignment="1">
      <alignment horizontal="left" vertical="center" wrapText="1"/>
    </xf>
    <xf numFmtId="0" fontId="14" fillId="0" borderId="1" xfId="0" applyFont="1" applyBorder="1" applyAlignment="1">
      <alignment vertical="center"/>
    </xf>
    <xf numFmtId="0" fontId="14" fillId="0" borderId="1" xfId="0" applyFont="1" applyBorder="1" applyAlignment="1">
      <alignment horizontal="center" vertical="center" wrapText="1"/>
    </xf>
    <xf numFmtId="0" fontId="13" fillId="0" borderId="1" xfId="0" applyFont="1" applyBorder="1" applyAlignment="1">
      <alignment vertical="center"/>
    </xf>
    <xf numFmtId="0" fontId="14" fillId="0" borderId="1" xfId="0" applyFont="1" applyBorder="1" applyAlignment="1">
      <alignment horizontal="center" vertical="center"/>
    </xf>
    <xf numFmtId="0" fontId="12" fillId="0" borderId="1" xfId="0" applyFont="1" applyFill="1" applyBorder="1" applyAlignment="1">
      <alignment horizontal="center" vertical="center" wrapText="1"/>
    </xf>
    <xf numFmtId="0" fontId="14" fillId="0" borderId="1" xfId="0" applyFont="1" applyBorder="1" applyAlignment="1">
      <alignment horizontal="left" vertical="center" wrapText="1"/>
    </xf>
    <xf numFmtId="0" fontId="14" fillId="0" borderId="1" xfId="0" applyFont="1" applyBorder="1" applyAlignment="1">
      <alignment vertical="top" wrapText="1"/>
    </xf>
    <xf numFmtId="3" fontId="14" fillId="3" borderId="1" xfId="3" applyNumberFormat="1" applyFont="1" applyFill="1" applyBorder="1" applyAlignment="1">
      <alignment horizontal="right" vertical="center" wrapText="1"/>
    </xf>
    <xf numFmtId="0" fontId="14" fillId="0" borderId="1" xfId="0" applyFont="1" applyFill="1" applyBorder="1" applyAlignment="1">
      <alignment horizontal="center" vertical="center"/>
    </xf>
    <xf numFmtId="0" fontId="14" fillId="0" borderId="0" xfId="0" applyFont="1" applyAlignment="1">
      <alignment horizontal="center" vertical="center"/>
    </xf>
    <xf numFmtId="167" fontId="14" fillId="0" borderId="1" xfId="0" applyNumberFormat="1" applyFont="1" applyBorder="1" applyAlignment="1">
      <alignment vertical="center"/>
    </xf>
    <xf numFmtId="0" fontId="14" fillId="3" borderId="1" xfId="0" applyFont="1" applyFill="1" applyBorder="1" applyAlignment="1" applyProtection="1">
      <alignment horizontal="center" vertical="center" wrapText="1"/>
      <protection locked="0"/>
    </xf>
    <xf numFmtId="0" fontId="14" fillId="3" borderId="1" xfId="4" applyFont="1" applyFill="1" applyBorder="1" applyAlignment="1" applyProtection="1">
      <alignment horizontal="center" vertical="center" wrapText="1"/>
      <protection hidden="1"/>
    </xf>
    <xf numFmtId="167" fontId="14" fillId="0" borderId="1" xfId="0" applyNumberFormat="1" applyFont="1" applyFill="1" applyBorder="1" applyAlignment="1">
      <alignment vertical="center"/>
    </xf>
    <xf numFmtId="0" fontId="13" fillId="0" borderId="0" xfId="0" applyFont="1" applyAlignment="1">
      <alignment vertical="center"/>
    </xf>
    <xf numFmtId="0" fontId="14" fillId="3" borderId="1" xfId="0" applyFont="1" applyFill="1" applyBorder="1" applyAlignment="1">
      <alignment horizontal="justify" vertical="center" wrapText="1"/>
    </xf>
    <xf numFmtId="167" fontId="14" fillId="3" borderId="1" xfId="3" applyNumberFormat="1" applyFont="1" applyFill="1" applyBorder="1" applyAlignment="1">
      <alignment horizontal="right" vertical="center" wrapText="1"/>
    </xf>
    <xf numFmtId="0" fontId="13" fillId="3" borderId="0" xfId="0" applyFont="1" applyFill="1" applyAlignment="1">
      <alignment horizontal="center" vertical="center" wrapText="1"/>
    </xf>
    <xf numFmtId="0" fontId="13" fillId="2" borderId="0" xfId="0" applyFont="1" applyFill="1" applyAlignment="1">
      <alignment horizontal="center" vertical="center" wrapText="1"/>
    </xf>
    <xf numFmtId="167" fontId="12" fillId="4" borderId="1" xfId="0" applyNumberFormat="1" applyFont="1" applyFill="1" applyBorder="1" applyAlignment="1">
      <alignment horizontal="right" vertical="center" wrapText="1"/>
    </xf>
    <xf numFmtId="0" fontId="12" fillId="0" borderId="1" xfId="0" applyFont="1" applyFill="1" applyBorder="1" applyAlignment="1">
      <alignment vertical="center" wrapText="1"/>
    </xf>
    <xf numFmtId="0" fontId="13" fillId="5" borderId="1" xfId="0" applyFont="1" applyFill="1" applyBorder="1" applyAlignment="1">
      <alignment horizontal="center" vertical="center" wrapText="1"/>
    </xf>
    <xf numFmtId="0" fontId="14" fillId="3" borderId="1" xfId="0" applyNumberFormat="1" applyFont="1" applyFill="1" applyBorder="1" applyAlignment="1">
      <alignment horizontal="center" vertical="center" wrapText="1"/>
    </xf>
    <xf numFmtId="0" fontId="14" fillId="0" borderId="1" xfId="0" applyFont="1" applyBorder="1" applyAlignment="1">
      <alignment wrapText="1"/>
    </xf>
    <xf numFmtId="167" fontId="14" fillId="0" borderId="1" xfId="0" applyNumberFormat="1" applyFont="1" applyBorder="1" applyAlignment="1">
      <alignment horizontal="center" vertical="center"/>
    </xf>
    <xf numFmtId="167" fontId="13" fillId="0" borderId="1" xfId="0" applyNumberFormat="1" applyFont="1" applyBorder="1" applyAlignment="1">
      <alignment vertical="center"/>
    </xf>
    <xf numFmtId="0" fontId="14" fillId="0" borderId="1" xfId="0" applyFont="1" applyBorder="1" applyAlignment="1">
      <alignment vertical="center" wrapText="1"/>
    </xf>
    <xf numFmtId="0" fontId="13" fillId="0" borderId="1" xfId="0" applyFont="1" applyBorder="1" applyAlignment="1">
      <alignment horizontal="center" vertical="center" wrapText="1"/>
    </xf>
    <xf numFmtId="0" fontId="14" fillId="3" borderId="1" xfId="0" applyFont="1" applyFill="1" applyBorder="1" applyAlignment="1">
      <alignment wrapText="1"/>
    </xf>
    <xf numFmtId="0" fontId="14" fillId="3" borderId="1" xfId="1" applyNumberFormat="1" applyFont="1" applyFill="1" applyBorder="1" applyAlignment="1">
      <alignment horizontal="left" vertical="top" wrapText="1"/>
    </xf>
    <xf numFmtId="0" fontId="14" fillId="3" borderId="1" xfId="0" applyFont="1" applyFill="1" applyBorder="1" applyAlignment="1">
      <alignment horizontal="left" vertical="top" wrapText="1"/>
    </xf>
    <xf numFmtId="0" fontId="16" fillId="0" borderId="1" xfId="0" applyFont="1" applyFill="1" applyBorder="1" applyAlignment="1">
      <alignment horizontal="center" vertical="center" wrapText="1"/>
    </xf>
    <xf numFmtId="0" fontId="16" fillId="0" borderId="1" xfId="0" applyFont="1" applyFill="1" applyBorder="1" applyAlignment="1">
      <alignment horizontal="center" vertical="center"/>
    </xf>
    <xf numFmtId="0" fontId="14" fillId="0" borderId="1" xfId="0" applyFont="1" applyFill="1" applyBorder="1" applyAlignment="1">
      <alignment vertical="top" wrapText="1"/>
    </xf>
    <xf numFmtId="0" fontId="14" fillId="0" borderId="1" xfId="0" applyFont="1" applyFill="1" applyBorder="1" applyAlignment="1">
      <alignment wrapText="1"/>
    </xf>
    <xf numFmtId="0" fontId="14" fillId="3" borderId="1" xfId="0" applyFont="1" applyFill="1" applyBorder="1" applyAlignment="1"/>
    <xf numFmtId="0" fontId="14" fillId="3" borderId="1" xfId="0" applyFont="1" applyFill="1" applyBorder="1" applyAlignment="1">
      <alignment horizontal="left" vertical="center"/>
    </xf>
    <xf numFmtId="0" fontId="14" fillId="5" borderId="1" xfId="0" applyFont="1" applyFill="1" applyBorder="1" applyAlignment="1">
      <alignment vertical="center"/>
    </xf>
    <xf numFmtId="0" fontId="13" fillId="3" borderId="1" xfId="1" applyNumberFormat="1" applyFont="1" applyFill="1" applyBorder="1" applyAlignment="1">
      <alignment horizontal="center" vertical="center" wrapText="1"/>
    </xf>
    <xf numFmtId="0" fontId="14" fillId="0" borderId="1" xfId="1" applyNumberFormat="1" applyFont="1" applyFill="1" applyBorder="1" applyAlignment="1">
      <alignment horizontal="center" vertical="center" wrapText="1"/>
    </xf>
    <xf numFmtId="1" fontId="14" fillId="0" borderId="1" xfId="3" applyNumberFormat="1" applyFont="1" applyBorder="1" applyAlignment="1">
      <alignment horizontal="center" vertical="center"/>
    </xf>
    <xf numFmtId="0" fontId="14" fillId="4" borderId="1" xfId="0" applyFont="1" applyFill="1" applyBorder="1" applyAlignment="1">
      <alignment horizontal="center" vertical="center" wrapText="1"/>
    </xf>
    <xf numFmtId="1" fontId="14" fillId="3" borderId="1" xfId="3" applyNumberFormat="1" applyFont="1" applyFill="1" applyBorder="1" applyAlignment="1">
      <alignment horizontal="center" vertical="center" wrapText="1"/>
    </xf>
    <xf numFmtId="0" fontId="12" fillId="0" borderId="1" xfId="0" applyFont="1" applyFill="1" applyBorder="1" applyAlignment="1">
      <alignment horizontal="center" vertical="center"/>
    </xf>
    <xf numFmtId="0" fontId="17" fillId="6" borderId="1" xfId="0" applyFont="1" applyFill="1" applyBorder="1" applyAlignment="1">
      <alignment horizontal="center" vertical="center" wrapText="1"/>
    </xf>
    <xf numFmtId="0" fontId="14" fillId="6" borderId="1" xfId="0" applyFont="1" applyFill="1" applyBorder="1" applyAlignment="1">
      <alignment vertical="center" wrapText="1"/>
    </xf>
    <xf numFmtId="0" fontId="14" fillId="6" borderId="1" xfId="0" applyFont="1" applyFill="1" applyBorder="1" applyAlignment="1">
      <alignment horizontal="center" vertical="center" wrapText="1"/>
    </xf>
    <xf numFmtId="0" fontId="17" fillId="6" borderId="1" xfId="0" applyFont="1" applyFill="1" applyBorder="1" applyAlignment="1">
      <alignment horizontal="center" vertical="center"/>
    </xf>
    <xf numFmtId="0" fontId="17" fillId="0" borderId="1" xfId="0" applyFont="1" applyBorder="1" applyAlignment="1">
      <alignment horizontal="center" vertical="center" wrapText="1"/>
    </xf>
    <xf numFmtId="0" fontId="14" fillId="7" borderId="1" xfId="0" applyFont="1" applyFill="1" applyBorder="1" applyAlignment="1">
      <alignment vertical="center" wrapText="1"/>
    </xf>
    <xf numFmtId="0" fontId="14" fillId="7" borderId="1" xfId="0" applyFont="1" applyFill="1" applyBorder="1" applyAlignment="1">
      <alignment horizontal="center" vertical="center"/>
    </xf>
    <xf numFmtId="0" fontId="14" fillId="8" borderId="1" xfId="0" applyFont="1" applyFill="1" applyBorder="1" applyAlignment="1">
      <alignment vertical="center" wrapText="1"/>
    </xf>
    <xf numFmtId="0" fontId="14" fillId="8" borderId="1" xfId="0" applyFont="1" applyFill="1" applyBorder="1" applyAlignment="1">
      <alignment horizontal="center" vertical="center"/>
    </xf>
    <xf numFmtId="0" fontId="14" fillId="8" borderId="1" xfId="0" applyFont="1" applyFill="1" applyBorder="1" applyAlignment="1">
      <alignment wrapText="1"/>
    </xf>
    <xf numFmtId="0" fontId="14" fillId="8" borderId="1" xfId="0" applyFont="1" applyFill="1" applyBorder="1" applyAlignment="1">
      <alignment horizontal="center" wrapText="1"/>
    </xf>
    <xf numFmtId="3" fontId="14" fillId="3" borderId="1" xfId="2" applyNumberFormat="1" applyFont="1" applyFill="1" applyBorder="1" applyAlignment="1">
      <alignment horizontal="center" vertical="center"/>
    </xf>
    <xf numFmtId="167" fontId="14" fillId="3" borderId="1" xfId="0" applyNumberFormat="1" applyFont="1" applyFill="1" applyBorder="1" applyAlignment="1">
      <alignment horizontal="right" vertical="center"/>
    </xf>
    <xf numFmtId="0" fontId="12" fillId="0" borderId="1" xfId="1" applyNumberFormat="1" applyFont="1" applyFill="1" applyBorder="1" applyAlignment="1">
      <alignment horizontal="left" vertical="center" wrapText="1"/>
    </xf>
    <xf numFmtId="0" fontId="12" fillId="0" borderId="1" xfId="1" applyNumberFormat="1" applyFont="1" applyFill="1" applyBorder="1" applyAlignment="1">
      <alignment horizontal="center" vertical="center" wrapText="1"/>
    </xf>
    <xf numFmtId="0" fontId="14" fillId="0" borderId="1" xfId="5" applyNumberFormat="1" applyFont="1" applyFill="1" applyBorder="1" applyAlignment="1">
      <alignment horizontal="left" vertical="center" wrapText="1"/>
    </xf>
    <xf numFmtId="0" fontId="14" fillId="0" borderId="1" xfId="5" applyNumberFormat="1" applyFont="1" applyFill="1" applyBorder="1" applyAlignment="1">
      <alignment horizontal="center" vertical="center" wrapText="1"/>
    </xf>
    <xf numFmtId="0" fontId="14" fillId="9" borderId="1" xfId="1" applyNumberFormat="1" applyFont="1" applyFill="1" applyBorder="1" applyAlignment="1">
      <alignment horizontal="left" vertical="center" wrapText="1"/>
    </xf>
    <xf numFmtId="0" fontId="14" fillId="9" borderId="1" xfId="1" applyNumberFormat="1" applyFont="1" applyFill="1" applyBorder="1" applyAlignment="1">
      <alignment horizontal="center" vertical="center" wrapText="1"/>
    </xf>
    <xf numFmtId="0" fontId="14" fillId="5" borderId="1" xfId="0" applyFont="1" applyFill="1" applyBorder="1" applyAlignment="1">
      <alignment horizontal="center" vertical="center"/>
    </xf>
    <xf numFmtId="0" fontId="19" fillId="3" borderId="1" xfId="0" applyFont="1" applyFill="1" applyBorder="1" applyAlignment="1">
      <alignment horizontal="center" vertical="center"/>
    </xf>
    <xf numFmtId="6" fontId="14" fillId="3" borderId="1" xfId="0" applyNumberFormat="1" applyFont="1" applyFill="1" applyBorder="1" applyAlignment="1">
      <alignment horizontal="left" vertical="center" wrapText="1"/>
    </xf>
    <xf numFmtId="0" fontId="14" fillId="3" borderId="1" xfId="0" applyFont="1" applyFill="1" applyBorder="1"/>
    <xf numFmtId="0" fontId="14" fillId="3" borderId="1" xfId="0" applyFont="1" applyFill="1" applyBorder="1" applyAlignment="1">
      <alignment horizontal="left"/>
    </xf>
    <xf numFmtId="3" fontId="14" fillId="3" borderId="1" xfId="0" applyNumberFormat="1" applyFont="1" applyFill="1" applyBorder="1"/>
    <xf numFmtId="0" fontId="13" fillId="0" borderId="1" xfId="0" applyFont="1" applyFill="1" applyBorder="1" applyAlignment="1">
      <alignment horizontal="center" vertical="center" wrapText="1"/>
    </xf>
    <xf numFmtId="0" fontId="20" fillId="3" borderId="1" xfId="0" applyFont="1" applyFill="1" applyBorder="1" applyAlignment="1">
      <alignment horizontal="center" vertical="center" wrapText="1"/>
    </xf>
    <xf numFmtId="0" fontId="14" fillId="10" borderId="1" xfId="0" applyFont="1" applyFill="1" applyBorder="1" applyAlignment="1">
      <alignment vertical="center" wrapText="1"/>
    </xf>
    <xf numFmtId="0" fontId="14" fillId="0" borderId="1" xfId="0" applyFont="1" applyBorder="1" applyAlignment="1">
      <alignment horizontal="center"/>
    </xf>
    <xf numFmtId="0" fontId="17" fillId="5" borderId="1" xfId="0" applyFont="1" applyFill="1" applyBorder="1" applyAlignment="1">
      <alignment horizontal="center" vertical="center" wrapText="1"/>
    </xf>
    <xf numFmtId="0" fontId="13" fillId="0" borderId="1" xfId="0" applyFont="1" applyFill="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14" fillId="0" borderId="1" xfId="0" applyFont="1" applyFill="1" applyBorder="1" applyAlignment="1" applyProtection="1">
      <alignment horizontal="left" vertical="center" wrapText="1"/>
      <protection locked="0"/>
    </xf>
    <xf numFmtId="0" fontId="13" fillId="0" borderId="1" xfId="0" applyFont="1" applyFill="1" applyBorder="1" applyAlignment="1" applyProtection="1">
      <alignment horizontal="center" vertical="center"/>
      <protection locked="0"/>
    </xf>
    <xf numFmtId="167" fontId="14" fillId="0" borderId="0" xfId="0" applyNumberFormat="1" applyFont="1" applyAlignment="1">
      <alignment vertical="center"/>
    </xf>
    <xf numFmtId="167" fontId="14" fillId="0" borderId="0" xfId="0" applyNumberFormat="1" applyFont="1" applyAlignment="1">
      <alignment horizontal="center" vertical="center"/>
    </xf>
    <xf numFmtId="167" fontId="13" fillId="0" borderId="0" xfId="0" applyNumberFormat="1" applyFont="1" applyAlignment="1">
      <alignment horizontal="center" vertical="center"/>
    </xf>
    <xf numFmtId="0" fontId="11" fillId="0" borderId="1" xfId="0" applyFont="1" applyFill="1" applyBorder="1" applyAlignment="1">
      <alignment horizontal="center" vertical="center"/>
    </xf>
    <xf numFmtId="0" fontId="11" fillId="0" borderId="1" xfId="0" applyFont="1" applyFill="1" applyBorder="1" applyAlignment="1">
      <alignment horizontal="left" vertical="center" wrapText="1"/>
    </xf>
    <xf numFmtId="0" fontId="13" fillId="0" borderId="1" xfId="0" applyFont="1" applyFill="1" applyBorder="1" applyAlignment="1">
      <alignment horizontal="left" vertical="center" wrapText="1"/>
    </xf>
    <xf numFmtId="0" fontId="13" fillId="0" borderId="0" xfId="0" applyFont="1" applyFill="1" applyAlignment="1">
      <alignment horizontal="center" vertical="center"/>
    </xf>
    <xf numFmtId="0" fontId="14" fillId="0" borderId="0" xfId="0" applyFont="1" applyFill="1" applyAlignment="1">
      <alignment vertical="center"/>
    </xf>
    <xf numFmtId="0" fontId="13" fillId="0" borderId="1" xfId="0" applyNumberFormat="1" applyFont="1" applyFill="1" applyBorder="1" applyAlignment="1">
      <alignment horizontal="center" vertical="center" wrapText="1"/>
    </xf>
    <xf numFmtId="0" fontId="14" fillId="0" borderId="0" xfId="0" applyFont="1" applyFill="1" applyAlignment="1">
      <alignment horizontal="center" vertical="center"/>
    </xf>
    <xf numFmtId="167" fontId="13" fillId="0" borderId="1" xfId="0" applyNumberFormat="1" applyFont="1" applyBorder="1" applyAlignment="1">
      <alignment horizontal="center" vertical="center"/>
    </xf>
    <xf numFmtId="167" fontId="14" fillId="0" borderId="1" xfId="0" applyNumberFormat="1" applyFont="1" applyFill="1" applyBorder="1" applyAlignment="1">
      <alignment horizontal="center" vertical="center"/>
    </xf>
    <xf numFmtId="167" fontId="13" fillId="0" borderId="1" xfId="0" applyNumberFormat="1" applyFont="1" applyFill="1" applyBorder="1" applyAlignment="1">
      <alignment horizontal="center" vertical="center"/>
    </xf>
    <xf numFmtId="167" fontId="13" fillId="0" borderId="0" xfId="0" applyNumberFormat="1" applyFont="1" applyAlignment="1">
      <alignment vertical="center"/>
    </xf>
    <xf numFmtId="0" fontId="13" fillId="0" borderId="0" xfId="0" applyFont="1" applyFill="1" applyAlignment="1">
      <alignment vertical="center"/>
    </xf>
    <xf numFmtId="167" fontId="13" fillId="0" borderId="1" xfId="0" applyNumberFormat="1" applyFont="1" applyFill="1" applyBorder="1" applyAlignment="1">
      <alignment vertical="center"/>
    </xf>
    <xf numFmtId="0" fontId="11" fillId="0" borderId="1" xfId="0" applyFont="1" applyBorder="1" applyAlignment="1">
      <alignment horizontal="left" vertical="center"/>
    </xf>
    <xf numFmtId="0" fontId="12" fillId="0" borderId="1" xfId="0" applyFont="1" applyBorder="1" applyAlignment="1">
      <alignment horizontal="center" vertical="center"/>
    </xf>
    <xf numFmtId="167" fontId="12" fillId="0" borderId="1" xfId="0" applyNumberFormat="1" applyFont="1" applyBorder="1" applyAlignment="1">
      <alignment vertical="center"/>
    </xf>
    <xf numFmtId="167" fontId="12" fillId="0" borderId="1" xfId="0" applyNumberFormat="1" applyFont="1" applyBorder="1" applyAlignment="1">
      <alignment horizontal="center" vertical="center"/>
    </xf>
    <xf numFmtId="167" fontId="11" fillId="0" borderId="1" xfId="0" applyNumberFormat="1" applyFont="1" applyBorder="1" applyAlignment="1">
      <alignment horizontal="center" vertical="center"/>
    </xf>
    <xf numFmtId="0" fontId="11" fillId="0" borderId="0" xfId="0" applyFont="1" applyAlignment="1">
      <alignment horizontal="center" vertical="center"/>
    </xf>
    <xf numFmtId="167" fontId="12" fillId="0" borderId="1" xfId="0" applyNumberFormat="1" applyFont="1" applyBorder="1" applyAlignment="1">
      <alignment horizontal="right" vertical="center"/>
    </xf>
    <xf numFmtId="167" fontId="11" fillId="0" borderId="1" xfId="0" applyNumberFormat="1" applyFont="1" applyBorder="1" applyAlignment="1">
      <alignment horizontal="right" vertical="center"/>
    </xf>
    <xf numFmtId="0" fontId="11" fillId="0" borderId="0" xfId="0" applyFont="1" applyAlignment="1">
      <alignment vertical="center"/>
    </xf>
    <xf numFmtId="167" fontId="11" fillId="0" borderId="1" xfId="0" applyNumberFormat="1" applyFont="1" applyBorder="1" applyAlignment="1">
      <alignment vertical="center"/>
    </xf>
    <xf numFmtId="167" fontId="13" fillId="0" borderId="2" xfId="0" applyNumberFormat="1" applyFont="1" applyBorder="1" applyAlignment="1">
      <alignment horizontal="right" vertical="center"/>
    </xf>
    <xf numFmtId="0" fontId="13" fillId="0" borderId="1" xfId="0" applyFont="1" applyBorder="1" applyAlignment="1">
      <alignment horizontal="right" vertical="center"/>
    </xf>
    <xf numFmtId="0" fontId="11" fillId="3" borderId="1" xfId="0" applyFont="1" applyFill="1" applyBorder="1" applyAlignment="1">
      <alignment vertical="center"/>
    </xf>
    <xf numFmtId="0" fontId="12" fillId="3" borderId="1" xfId="0" applyFont="1" applyFill="1" applyBorder="1" applyAlignment="1">
      <alignment horizontal="center" vertical="center"/>
    </xf>
    <xf numFmtId="0" fontId="12" fillId="3" borderId="1" xfId="0" applyFont="1" applyFill="1" applyBorder="1" applyAlignment="1">
      <alignment vertical="center"/>
    </xf>
    <xf numFmtId="167" fontId="12" fillId="3" borderId="1" xfId="0" applyNumberFormat="1" applyFont="1" applyFill="1" applyBorder="1" applyAlignment="1">
      <alignment vertical="center"/>
    </xf>
    <xf numFmtId="0" fontId="12" fillId="0" borderId="0" xfId="0" applyFont="1" applyAlignment="1">
      <alignment vertical="center"/>
    </xf>
    <xf numFmtId="0" fontId="2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0" applyFont="1" applyBorder="1" applyAlignment="1">
      <alignment horizontal="justify" vertical="center"/>
    </xf>
    <xf numFmtId="0" fontId="11" fillId="3" borderId="1" xfId="0" applyFont="1" applyFill="1" applyBorder="1" applyAlignment="1">
      <alignment horizontal="center" vertical="center"/>
    </xf>
    <xf numFmtId="3" fontId="14" fillId="3" borderId="3" xfId="3" applyNumberFormat="1" applyFont="1" applyFill="1" applyBorder="1" applyAlignment="1">
      <alignment horizontal="right" vertical="center" wrapText="1"/>
    </xf>
    <xf numFmtId="0" fontId="11" fillId="0" borderId="1" xfId="0" applyFont="1" applyBorder="1" applyAlignment="1">
      <alignment vertical="center"/>
    </xf>
    <xf numFmtId="167" fontId="12" fillId="0" borderId="1" xfId="0" applyNumberFormat="1" applyFont="1" applyBorder="1" applyAlignment="1">
      <alignment horizontal="center" vertical="center"/>
    </xf>
    <xf numFmtId="0" fontId="12" fillId="3" borderId="1" xfId="0" applyFont="1" applyFill="1" applyBorder="1" applyAlignment="1">
      <alignment horizontal="center" vertical="center" wrapText="1"/>
    </xf>
    <xf numFmtId="167" fontId="12" fillId="0" borderId="1" xfId="0" applyNumberFormat="1" applyFont="1" applyBorder="1" applyAlignment="1">
      <alignment horizontal="center" vertical="center"/>
    </xf>
    <xf numFmtId="167" fontId="12" fillId="0" borderId="1" xfId="0" applyNumberFormat="1" applyFont="1" applyFill="1" applyBorder="1" applyAlignment="1">
      <alignment horizontal="center" vertical="center"/>
    </xf>
    <xf numFmtId="167" fontId="12" fillId="0" borderId="1" xfId="0" applyNumberFormat="1" applyFont="1" applyBorder="1" applyAlignment="1">
      <alignment horizontal="center" vertical="center" wrapText="1"/>
    </xf>
    <xf numFmtId="0" fontId="18" fillId="3" borderId="1" xfId="0" applyFont="1" applyFill="1" applyBorder="1" applyAlignment="1">
      <alignment horizontal="center" vertical="center" wrapText="1"/>
    </xf>
    <xf numFmtId="167" fontId="12" fillId="3" borderId="1" xfId="0" applyNumberFormat="1" applyFont="1" applyFill="1" applyBorder="1" applyAlignment="1">
      <alignment horizontal="center" vertical="center" wrapText="1"/>
    </xf>
    <xf numFmtId="0" fontId="14" fillId="0" borderId="1" xfId="1" applyNumberFormat="1" applyFont="1" applyFill="1" applyBorder="1" applyAlignment="1">
      <alignment horizontal="center" vertical="center" wrapText="1"/>
    </xf>
    <xf numFmtId="0" fontId="14" fillId="9" borderId="1" xfId="1" applyNumberFormat="1" applyFont="1" applyFill="1" applyBorder="1" applyAlignment="1">
      <alignment horizontal="center" vertical="center" wrapText="1"/>
    </xf>
    <xf numFmtId="167" fontId="12" fillId="0" borderId="3" xfId="0" applyNumberFormat="1" applyFont="1" applyBorder="1" applyAlignment="1">
      <alignment horizontal="center" vertical="center"/>
    </xf>
    <xf numFmtId="167" fontId="12" fillId="0" borderId="4" xfId="0" applyNumberFormat="1" applyFont="1" applyBorder="1" applyAlignment="1">
      <alignment horizontal="center" vertical="center"/>
    </xf>
    <xf numFmtId="167" fontId="12" fillId="0" borderId="5" xfId="0" applyNumberFormat="1" applyFont="1" applyBorder="1" applyAlignment="1">
      <alignment horizontal="center" vertical="center"/>
    </xf>
    <xf numFmtId="167" fontId="12" fillId="0" borderId="11" xfId="0" applyNumberFormat="1" applyFont="1" applyBorder="1" applyAlignment="1">
      <alignment horizontal="center" vertical="center"/>
    </xf>
    <xf numFmtId="167" fontId="12" fillId="0" borderId="12" xfId="0" applyNumberFormat="1" applyFont="1" applyBorder="1" applyAlignment="1">
      <alignment horizontal="center" vertical="center"/>
    </xf>
    <xf numFmtId="167" fontId="12" fillId="0" borderId="13" xfId="0" applyNumberFormat="1" applyFont="1" applyBorder="1" applyAlignment="1">
      <alignment horizontal="center" vertical="center"/>
    </xf>
    <xf numFmtId="167" fontId="12" fillId="0" borderId="6" xfId="0" applyNumberFormat="1" applyFont="1" applyBorder="1" applyAlignment="1">
      <alignment horizontal="center" vertical="center"/>
    </xf>
    <xf numFmtId="167" fontId="12" fillId="0" borderId="7" xfId="0" applyNumberFormat="1" applyFont="1" applyBorder="1" applyAlignment="1">
      <alignment horizontal="center" vertical="center"/>
    </xf>
    <xf numFmtId="167" fontId="12" fillId="0" borderId="8" xfId="0" applyNumberFormat="1" applyFont="1" applyBorder="1" applyAlignment="1">
      <alignment horizontal="center" vertical="center"/>
    </xf>
    <xf numFmtId="167" fontId="12" fillId="0" borderId="9" xfId="0" applyNumberFormat="1" applyFont="1" applyBorder="1" applyAlignment="1">
      <alignment horizontal="center" vertical="center"/>
    </xf>
    <xf numFmtId="167" fontId="12" fillId="0" borderId="0" xfId="0" applyNumberFormat="1" applyFont="1" applyBorder="1" applyAlignment="1">
      <alignment horizontal="center" vertical="center"/>
    </xf>
    <xf numFmtId="167" fontId="12" fillId="0" borderId="10" xfId="0" applyNumberFormat="1" applyFont="1" applyBorder="1" applyAlignment="1">
      <alignment horizontal="center" vertical="center"/>
    </xf>
    <xf numFmtId="167" fontId="12" fillId="0" borderId="3" xfId="0" applyNumberFormat="1" applyFont="1" applyFill="1" applyBorder="1" applyAlignment="1">
      <alignment horizontal="center" vertical="center"/>
    </xf>
    <xf numFmtId="167" fontId="12" fillId="0" borderId="4" xfId="0" applyNumberFormat="1" applyFont="1" applyFill="1" applyBorder="1" applyAlignment="1">
      <alignment horizontal="center" vertical="center"/>
    </xf>
    <xf numFmtId="167" fontId="12" fillId="0" borderId="5" xfId="0" applyNumberFormat="1" applyFont="1" applyFill="1" applyBorder="1" applyAlignment="1">
      <alignment horizontal="center" vertical="center"/>
    </xf>
    <xf numFmtId="167" fontId="12" fillId="0" borderId="3" xfId="0" applyNumberFormat="1" applyFont="1" applyBorder="1" applyAlignment="1">
      <alignment horizontal="center" vertical="center" wrapText="1"/>
    </xf>
  </cellXfs>
  <cellStyles count="6">
    <cellStyle name="Millares" xfId="1" builtinId="3"/>
    <cellStyle name="Millares [0]" xfId="2" builtinId="6"/>
    <cellStyle name="Millares 2" xfId="5"/>
    <cellStyle name="Moneda [0]" xfId="3" builtinId="7"/>
    <cellStyle name="Normal" xfId="0" builtinId="0"/>
    <cellStyle name="Normal 2_MATERIAL DE CIRUGIA Y QUIRURGIC" xfId="4"/>
  </cellStyles>
  <dxfs count="27">
    <dxf>
      <fill>
        <patternFill>
          <bgColor rgb="FFFFFFCC"/>
        </patternFill>
      </fill>
    </dxf>
    <dxf>
      <fill>
        <patternFill>
          <bgColor theme="5" tint="0.59996337778862885"/>
        </patternFill>
      </fill>
    </dxf>
    <dxf>
      <fill>
        <patternFill>
          <bgColor theme="6" tint="0.79998168889431442"/>
        </patternFill>
      </fill>
    </dxf>
    <dxf>
      <fill>
        <patternFill>
          <bgColor rgb="FFFFFFCC"/>
        </patternFill>
      </fill>
    </dxf>
    <dxf>
      <fill>
        <patternFill>
          <bgColor theme="5" tint="0.59996337778862885"/>
        </patternFill>
      </fill>
    </dxf>
    <dxf>
      <fill>
        <patternFill>
          <bgColor theme="6" tint="0.79998168889431442"/>
        </patternFill>
      </fill>
    </dxf>
    <dxf>
      <fill>
        <patternFill>
          <bgColor rgb="FFFFFFCC"/>
        </patternFill>
      </fill>
    </dxf>
    <dxf>
      <fill>
        <patternFill>
          <bgColor theme="5" tint="0.59996337778862885"/>
        </patternFill>
      </fill>
    </dxf>
    <dxf>
      <fill>
        <patternFill>
          <bgColor theme="6" tint="0.79998168889431442"/>
        </patternFill>
      </fill>
    </dxf>
    <dxf>
      <fill>
        <patternFill>
          <bgColor rgb="FFFFFFCC"/>
        </patternFill>
      </fill>
    </dxf>
    <dxf>
      <fill>
        <patternFill>
          <bgColor theme="5" tint="0.59996337778862885"/>
        </patternFill>
      </fill>
    </dxf>
    <dxf>
      <fill>
        <patternFill>
          <bgColor theme="6" tint="0.79998168889431442"/>
        </patternFill>
      </fill>
    </dxf>
    <dxf>
      <fill>
        <patternFill>
          <bgColor rgb="FFFFFFCC"/>
        </patternFill>
      </fill>
    </dxf>
    <dxf>
      <fill>
        <patternFill>
          <bgColor theme="5" tint="0.59996337778862885"/>
        </patternFill>
      </fill>
    </dxf>
    <dxf>
      <fill>
        <patternFill>
          <bgColor theme="6" tint="0.79998168889431442"/>
        </patternFill>
      </fill>
    </dxf>
    <dxf>
      <fill>
        <patternFill>
          <bgColor rgb="FFFFFFCC"/>
        </patternFill>
      </fill>
    </dxf>
    <dxf>
      <fill>
        <patternFill>
          <bgColor theme="5" tint="0.59996337778862885"/>
        </patternFill>
      </fill>
    </dxf>
    <dxf>
      <fill>
        <patternFill>
          <bgColor theme="6" tint="0.79998168889431442"/>
        </patternFill>
      </fill>
    </dxf>
    <dxf>
      <fill>
        <patternFill>
          <bgColor rgb="FFFFFFCC"/>
        </patternFill>
      </fill>
    </dxf>
    <dxf>
      <fill>
        <patternFill>
          <bgColor theme="5" tint="0.59996337778862885"/>
        </patternFill>
      </fill>
    </dxf>
    <dxf>
      <fill>
        <patternFill>
          <bgColor theme="6" tint="0.79998168889431442"/>
        </patternFill>
      </fill>
    </dxf>
    <dxf>
      <fill>
        <patternFill>
          <bgColor rgb="FFFFFFCC"/>
        </patternFill>
      </fill>
    </dxf>
    <dxf>
      <fill>
        <patternFill>
          <bgColor theme="5" tint="0.59996337778862885"/>
        </patternFill>
      </fill>
    </dxf>
    <dxf>
      <fill>
        <patternFill>
          <bgColor theme="6" tint="0.79998168889431442"/>
        </patternFill>
      </fill>
    </dxf>
    <dxf>
      <fill>
        <patternFill>
          <bgColor rgb="FFFFFFCC"/>
        </patternFill>
      </fill>
    </dxf>
    <dxf>
      <fill>
        <patternFill>
          <bgColor theme="5" tint="0.59996337778862885"/>
        </patternFill>
      </fill>
    </dxf>
    <dxf>
      <fill>
        <patternFill>
          <bgColor theme="6"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0</xdr:rowOff>
        </xdr:from>
        <xdr:to>
          <xdr:col>0</xdr:col>
          <xdr:colOff>0</xdr:colOff>
          <xdr:row>0</xdr:row>
          <xdr:rowOff>0</xdr:rowOff>
        </xdr:to>
        <xdr:sp macro="" textlink="">
          <xdr:nvSpPr>
            <xdr:cNvPr id="64513" name="Object 1" hidden="1">
              <a:extLst>
                <a:ext uri="{63B3BB69-23CF-44E3-9099-C40C66FF867C}">
                  <a14:compatExt spid="_x0000_s64513"/>
                </a:ext>
                <a:ext uri="{FF2B5EF4-FFF2-40B4-BE49-F238E27FC236}">
                  <a16:creationId xmlns:a16="http://schemas.microsoft.com/office/drawing/2014/main" id="{00000000-0008-0000-0400-000001C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0</xdr:rowOff>
        </xdr:from>
        <xdr:to>
          <xdr:col>0</xdr:col>
          <xdr:colOff>0</xdr:colOff>
          <xdr:row>0</xdr:row>
          <xdr:rowOff>0</xdr:rowOff>
        </xdr:to>
        <xdr:sp macro="" textlink="">
          <xdr:nvSpPr>
            <xdr:cNvPr id="66561" name="Object 1" hidden="1">
              <a:extLst>
                <a:ext uri="{63B3BB69-23CF-44E3-9099-C40C66FF867C}">
                  <a14:compatExt spid="_x0000_s66561"/>
                </a:ext>
                <a:ext uri="{FF2B5EF4-FFF2-40B4-BE49-F238E27FC236}">
                  <a16:creationId xmlns:a16="http://schemas.microsoft.com/office/drawing/2014/main" id="{00000000-0008-0000-0400-000001C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0</xdr:rowOff>
        </xdr:from>
        <xdr:to>
          <xdr:col>0</xdr:col>
          <xdr:colOff>0</xdr:colOff>
          <xdr:row>0</xdr:row>
          <xdr:rowOff>0</xdr:rowOff>
        </xdr:to>
        <xdr:sp macro="" textlink="">
          <xdr:nvSpPr>
            <xdr:cNvPr id="67585" name="Object 1" hidden="1">
              <a:extLst>
                <a:ext uri="{63B3BB69-23CF-44E3-9099-C40C66FF867C}">
                  <a14:compatExt spid="_x0000_s67585"/>
                </a:ext>
                <a:ext uri="{FF2B5EF4-FFF2-40B4-BE49-F238E27FC236}">
                  <a16:creationId xmlns:a16="http://schemas.microsoft.com/office/drawing/2014/main" id="{00000000-0008-0000-0400-000001C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png"/><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omments" Target="../comments1.xml"/><Relationship Id="rId5" Type="http://schemas.openxmlformats.org/officeDocument/2006/relationships/image" Target="../media/image1.png"/><Relationship Id="rId4" Type="http://schemas.openxmlformats.org/officeDocument/2006/relationships/oleObject" Target="../embeddings/oleObject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image" Target="../media/image1.png"/><Relationship Id="rId4" Type="http://schemas.openxmlformats.org/officeDocument/2006/relationships/oleObject" Target="../embeddings/oleObject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E179"/>
  <sheetViews>
    <sheetView workbookViewId="0">
      <selection activeCell="E2" sqref="E2"/>
    </sheetView>
  </sheetViews>
  <sheetFormatPr baseColWidth="10" defaultRowHeight="15"/>
  <cols>
    <col min="1" max="1" width="10.140625" bestFit="1" customWidth="1"/>
    <col min="2" max="2" width="46.7109375" customWidth="1"/>
  </cols>
  <sheetData>
    <row r="1" spans="1:5" ht="51">
      <c r="A1" s="4" t="s">
        <v>3507</v>
      </c>
      <c r="B1" s="4" t="s">
        <v>3508</v>
      </c>
      <c r="C1" s="5" t="s">
        <v>3866</v>
      </c>
      <c r="D1" s="4" t="s">
        <v>3867</v>
      </c>
      <c r="E1" s="4" t="s">
        <v>3868</v>
      </c>
    </row>
    <row r="2" spans="1:5" ht="25.5">
      <c r="A2" s="1" t="s">
        <v>3512</v>
      </c>
      <c r="B2" s="6" t="s">
        <v>3537</v>
      </c>
      <c r="C2" s="7">
        <v>382500000</v>
      </c>
      <c r="D2" s="7">
        <v>2792632500</v>
      </c>
      <c r="E2" s="8">
        <f>+C2+D2</f>
        <v>3175132500</v>
      </c>
    </row>
    <row r="3" spans="1:5">
      <c r="A3" s="1" t="s">
        <v>3513</v>
      </c>
      <c r="B3" s="6" t="s">
        <v>3538</v>
      </c>
      <c r="C3" s="7">
        <v>5250000</v>
      </c>
      <c r="D3" s="7">
        <v>38330250</v>
      </c>
      <c r="E3" s="8">
        <f t="shared" ref="E3:E66" si="0">+C3+D3</f>
        <v>43580250</v>
      </c>
    </row>
    <row r="4" spans="1:5">
      <c r="A4" s="1" t="s">
        <v>3514</v>
      </c>
      <c r="B4" s="6" t="s">
        <v>3539</v>
      </c>
      <c r="C4" s="7">
        <v>24500000</v>
      </c>
      <c r="D4" s="7">
        <v>178874500</v>
      </c>
      <c r="E4" s="8">
        <f t="shared" si="0"/>
        <v>203374500</v>
      </c>
    </row>
    <row r="5" spans="1:5">
      <c r="A5" s="1" t="s">
        <v>3515</v>
      </c>
      <c r="B5" s="6" t="s">
        <v>3540</v>
      </c>
      <c r="C5" s="7">
        <v>1062500</v>
      </c>
      <c r="D5" s="7">
        <v>7757313</v>
      </c>
      <c r="E5" s="8">
        <f t="shared" si="0"/>
        <v>8819813</v>
      </c>
    </row>
    <row r="6" spans="1:5" ht="25.5">
      <c r="A6" s="1" t="s">
        <v>3516</v>
      </c>
      <c r="B6" s="6" t="s">
        <v>3541</v>
      </c>
      <c r="C6" s="7">
        <v>56250000</v>
      </c>
      <c r="D6" s="7">
        <v>410681250</v>
      </c>
      <c r="E6" s="8">
        <f t="shared" si="0"/>
        <v>466931250</v>
      </c>
    </row>
    <row r="7" spans="1:5" ht="25.5">
      <c r="A7" s="1" t="s">
        <v>3517</v>
      </c>
      <c r="B7" s="6" t="s">
        <v>3542</v>
      </c>
      <c r="C7" s="7">
        <v>22500000</v>
      </c>
      <c r="D7" s="7">
        <v>164272500</v>
      </c>
      <c r="E7" s="8">
        <f t="shared" si="0"/>
        <v>186772500</v>
      </c>
    </row>
    <row r="8" spans="1:5" ht="25.5">
      <c r="A8" s="1" t="s">
        <v>3518</v>
      </c>
      <c r="B8" s="6" t="s">
        <v>3543</v>
      </c>
      <c r="C8" s="7">
        <v>11250000</v>
      </c>
      <c r="D8" s="7">
        <v>82136250</v>
      </c>
      <c r="E8" s="8">
        <f t="shared" si="0"/>
        <v>93386250</v>
      </c>
    </row>
    <row r="9" spans="1:5">
      <c r="A9" s="1" t="s">
        <v>3519</v>
      </c>
      <c r="B9" s="6" t="s">
        <v>3544</v>
      </c>
      <c r="C9" s="7">
        <v>4875000</v>
      </c>
      <c r="D9" s="7">
        <v>35592375</v>
      </c>
      <c r="E9" s="8">
        <f t="shared" si="0"/>
        <v>40467375</v>
      </c>
    </row>
    <row r="10" spans="1:5">
      <c r="A10" s="1" t="s">
        <v>3520</v>
      </c>
      <c r="B10" s="6" t="s">
        <v>3545</v>
      </c>
      <c r="C10" s="7">
        <v>7500000</v>
      </c>
      <c r="D10" s="7">
        <v>54757500</v>
      </c>
      <c r="E10" s="8">
        <f t="shared" si="0"/>
        <v>62257500</v>
      </c>
    </row>
    <row r="11" spans="1:5">
      <c r="A11" s="1" t="s">
        <v>3521</v>
      </c>
      <c r="B11" s="6" t="s">
        <v>3546</v>
      </c>
      <c r="C11" s="7">
        <v>3750000</v>
      </c>
      <c r="D11" s="7">
        <v>27378750</v>
      </c>
      <c r="E11" s="8">
        <f t="shared" si="0"/>
        <v>31128750</v>
      </c>
    </row>
    <row r="12" spans="1:5">
      <c r="A12" s="1" t="s">
        <v>3522</v>
      </c>
      <c r="B12" s="6" t="s">
        <v>3547</v>
      </c>
      <c r="C12" s="7">
        <v>81250000</v>
      </c>
      <c r="D12" s="7">
        <v>593206250</v>
      </c>
      <c r="E12" s="8">
        <f t="shared" si="0"/>
        <v>674456250</v>
      </c>
    </row>
    <row r="13" spans="1:5">
      <c r="A13" s="1" t="s">
        <v>3523</v>
      </c>
      <c r="B13" s="6" t="s">
        <v>3548</v>
      </c>
      <c r="C13" s="7">
        <v>1875000</v>
      </c>
      <c r="D13" s="7">
        <v>13689375</v>
      </c>
      <c r="E13" s="8">
        <f t="shared" si="0"/>
        <v>15564375</v>
      </c>
    </row>
    <row r="14" spans="1:5" ht="38.25">
      <c r="A14" s="1" t="s">
        <v>3524</v>
      </c>
      <c r="B14" s="6" t="s">
        <v>3549</v>
      </c>
      <c r="C14" s="7">
        <v>11250000</v>
      </c>
      <c r="D14" s="7">
        <v>82136250</v>
      </c>
      <c r="E14" s="8">
        <f t="shared" si="0"/>
        <v>93386250</v>
      </c>
    </row>
    <row r="15" spans="1:5">
      <c r="A15" s="1" t="s">
        <v>3525</v>
      </c>
      <c r="B15" s="6" t="s">
        <v>3550</v>
      </c>
      <c r="C15" s="7">
        <v>31250000</v>
      </c>
      <c r="D15" s="7">
        <v>228156250</v>
      </c>
      <c r="E15" s="8">
        <f t="shared" si="0"/>
        <v>259406250</v>
      </c>
    </row>
    <row r="16" spans="1:5">
      <c r="A16" s="1" t="s">
        <v>3526</v>
      </c>
      <c r="B16" s="6" t="s">
        <v>3551</v>
      </c>
      <c r="C16" s="7">
        <v>25000000</v>
      </c>
      <c r="D16" s="7">
        <v>182525000</v>
      </c>
      <c r="E16" s="8">
        <f t="shared" si="0"/>
        <v>207525000</v>
      </c>
    </row>
    <row r="17" spans="1:5">
      <c r="A17" s="1" t="s">
        <v>3527</v>
      </c>
      <c r="B17" s="6" t="s">
        <v>3552</v>
      </c>
      <c r="C17" s="7">
        <v>6875000</v>
      </c>
      <c r="D17" s="7">
        <v>50194375</v>
      </c>
      <c r="E17" s="8">
        <f t="shared" si="0"/>
        <v>57069375</v>
      </c>
    </row>
    <row r="18" spans="1:5" ht="25.5">
      <c r="A18" s="1" t="s">
        <v>3528</v>
      </c>
      <c r="B18" s="6" t="s">
        <v>328</v>
      </c>
      <c r="C18" s="7">
        <v>8750000</v>
      </c>
      <c r="D18" s="7">
        <v>63883750</v>
      </c>
      <c r="E18" s="8">
        <f t="shared" si="0"/>
        <v>72633750</v>
      </c>
    </row>
    <row r="19" spans="1:5">
      <c r="A19" s="1" t="s">
        <v>3529</v>
      </c>
      <c r="B19" s="6" t="s">
        <v>3553</v>
      </c>
      <c r="C19" s="7">
        <v>8750000</v>
      </c>
      <c r="D19" s="7">
        <v>63883750</v>
      </c>
      <c r="E19" s="8">
        <f t="shared" si="0"/>
        <v>72633750</v>
      </c>
    </row>
    <row r="20" spans="1:5">
      <c r="A20" s="1" t="s">
        <v>3530</v>
      </c>
      <c r="B20" s="6" t="s">
        <v>3554</v>
      </c>
      <c r="C20" s="7">
        <v>3500000</v>
      </c>
      <c r="D20" s="7">
        <v>25553500</v>
      </c>
      <c r="E20" s="8">
        <f t="shared" si="0"/>
        <v>29053500</v>
      </c>
    </row>
    <row r="21" spans="1:5">
      <c r="A21" s="1" t="s">
        <v>3531</v>
      </c>
      <c r="B21" s="6" t="s">
        <v>3555</v>
      </c>
      <c r="C21" s="7">
        <v>10000000</v>
      </c>
      <c r="D21" s="7">
        <v>73010000</v>
      </c>
      <c r="E21" s="8">
        <f t="shared" si="0"/>
        <v>83010000</v>
      </c>
    </row>
    <row r="22" spans="1:5">
      <c r="A22" s="1" t="s">
        <v>376</v>
      </c>
      <c r="B22" s="6" t="s">
        <v>3556</v>
      </c>
      <c r="C22" s="7">
        <v>11250000</v>
      </c>
      <c r="D22" s="7">
        <v>82136250</v>
      </c>
      <c r="E22" s="8">
        <f t="shared" si="0"/>
        <v>93386250</v>
      </c>
    </row>
    <row r="23" spans="1:5">
      <c r="A23" s="1" t="s">
        <v>379</v>
      </c>
      <c r="B23" s="6" t="s">
        <v>3557</v>
      </c>
      <c r="C23" s="7">
        <v>1875000</v>
      </c>
      <c r="D23" s="7">
        <v>13689375</v>
      </c>
      <c r="E23" s="8">
        <f t="shared" si="0"/>
        <v>15564375</v>
      </c>
    </row>
    <row r="24" spans="1:5">
      <c r="A24" s="1" t="s">
        <v>383</v>
      </c>
      <c r="B24" s="6" t="s">
        <v>3558</v>
      </c>
      <c r="C24" s="7">
        <v>2500000</v>
      </c>
      <c r="D24" s="7">
        <v>18252500</v>
      </c>
      <c r="E24" s="8">
        <f t="shared" si="0"/>
        <v>20752500</v>
      </c>
    </row>
    <row r="25" spans="1:5">
      <c r="A25" s="1" t="s">
        <v>388</v>
      </c>
      <c r="B25" s="6" t="s">
        <v>3559</v>
      </c>
      <c r="C25" s="7">
        <v>25000000</v>
      </c>
      <c r="D25" s="7">
        <v>182525000</v>
      </c>
      <c r="E25" s="8">
        <f t="shared" si="0"/>
        <v>207525000</v>
      </c>
    </row>
    <row r="26" spans="1:5" ht="25.5">
      <c r="A26" s="1" t="s">
        <v>397</v>
      </c>
      <c r="B26" s="6" t="s">
        <v>3560</v>
      </c>
      <c r="C26" s="7">
        <v>31250000</v>
      </c>
      <c r="D26" s="7">
        <v>228156250</v>
      </c>
      <c r="E26" s="8">
        <f t="shared" si="0"/>
        <v>259406250</v>
      </c>
    </row>
    <row r="27" spans="1:5" ht="25.5">
      <c r="A27" s="1" t="s">
        <v>406</v>
      </c>
      <c r="B27" s="6" t="s">
        <v>3561</v>
      </c>
      <c r="C27" s="7">
        <v>12500000</v>
      </c>
      <c r="D27" s="7">
        <v>91262500</v>
      </c>
      <c r="E27" s="8">
        <f t="shared" si="0"/>
        <v>103762500</v>
      </c>
    </row>
    <row r="28" spans="1:5" ht="25.5">
      <c r="A28" s="1" t="s">
        <v>411</v>
      </c>
      <c r="B28" s="6" t="s">
        <v>3562</v>
      </c>
      <c r="C28" s="7">
        <v>12500000</v>
      </c>
      <c r="D28" s="7">
        <v>91262500</v>
      </c>
      <c r="E28" s="8">
        <f t="shared" si="0"/>
        <v>103762500</v>
      </c>
    </row>
    <row r="29" spans="1:5" ht="25.5">
      <c r="A29" s="1" t="s">
        <v>416</v>
      </c>
      <c r="B29" s="6" t="s">
        <v>3563</v>
      </c>
      <c r="C29" s="7">
        <v>33750000</v>
      </c>
      <c r="D29" s="7">
        <v>246408750</v>
      </c>
      <c r="E29" s="8">
        <f t="shared" si="0"/>
        <v>280158750</v>
      </c>
    </row>
    <row r="30" spans="1:5">
      <c r="A30" s="1" t="s">
        <v>423</v>
      </c>
      <c r="B30" s="6" t="s">
        <v>3564</v>
      </c>
      <c r="C30" s="7">
        <v>13125000</v>
      </c>
      <c r="D30" s="7">
        <v>95825625</v>
      </c>
      <c r="E30" s="8">
        <f t="shared" si="0"/>
        <v>108950625</v>
      </c>
    </row>
    <row r="31" spans="1:5">
      <c r="A31" s="1" t="s">
        <v>440</v>
      </c>
      <c r="B31" s="6" t="s">
        <v>3565</v>
      </c>
      <c r="C31" s="7">
        <v>2500000</v>
      </c>
      <c r="D31" s="7">
        <v>18252500</v>
      </c>
      <c r="E31" s="8">
        <f t="shared" si="0"/>
        <v>20752500</v>
      </c>
    </row>
    <row r="32" spans="1:5" ht="25.5">
      <c r="A32" s="1" t="s">
        <v>448</v>
      </c>
      <c r="B32" s="6" t="s">
        <v>3566</v>
      </c>
      <c r="C32" s="7">
        <v>875000</v>
      </c>
      <c r="D32" s="7">
        <v>6388375</v>
      </c>
      <c r="E32" s="8">
        <f t="shared" si="0"/>
        <v>7263375</v>
      </c>
    </row>
    <row r="33" spans="1:5" ht="25.5">
      <c r="A33" s="1" t="s">
        <v>453</v>
      </c>
      <c r="B33" s="6" t="s">
        <v>454</v>
      </c>
      <c r="C33" s="7">
        <v>2500000</v>
      </c>
      <c r="D33" s="7">
        <v>18252500</v>
      </c>
      <c r="E33" s="8">
        <f t="shared" si="0"/>
        <v>20752500</v>
      </c>
    </row>
    <row r="34" spans="1:5">
      <c r="A34" s="1" t="s">
        <v>458</v>
      </c>
      <c r="B34" s="6" t="s">
        <v>3567</v>
      </c>
      <c r="C34" s="7">
        <v>750000</v>
      </c>
      <c r="D34" s="7">
        <v>5475750</v>
      </c>
      <c r="E34" s="8">
        <f t="shared" si="0"/>
        <v>6225750</v>
      </c>
    </row>
    <row r="35" spans="1:5" ht="25.5">
      <c r="A35" s="1" t="s">
        <v>463</v>
      </c>
      <c r="B35" s="6" t="s">
        <v>3568</v>
      </c>
      <c r="C35" s="7">
        <v>3125000</v>
      </c>
      <c r="D35" s="7">
        <v>22815625</v>
      </c>
      <c r="E35" s="8">
        <f t="shared" si="0"/>
        <v>25940625</v>
      </c>
    </row>
    <row r="36" spans="1:5" ht="25.5">
      <c r="A36" s="1" t="s">
        <v>469</v>
      </c>
      <c r="B36" s="6" t="s">
        <v>3569</v>
      </c>
      <c r="C36" s="7">
        <v>20000000</v>
      </c>
      <c r="D36" s="7">
        <v>146020000</v>
      </c>
      <c r="E36" s="8">
        <f t="shared" si="0"/>
        <v>166020000</v>
      </c>
    </row>
    <row r="37" spans="1:5">
      <c r="A37" s="1" t="s">
        <v>473</v>
      </c>
      <c r="B37" s="6" t="s">
        <v>3570</v>
      </c>
      <c r="C37" s="7">
        <v>3125000</v>
      </c>
      <c r="D37" s="7">
        <v>22815625</v>
      </c>
      <c r="E37" s="8">
        <f t="shared" si="0"/>
        <v>25940625</v>
      </c>
    </row>
    <row r="38" spans="1:5" ht="25.5">
      <c r="A38" s="1" t="s">
        <v>484</v>
      </c>
      <c r="B38" s="6" t="s">
        <v>3571</v>
      </c>
      <c r="C38" s="7">
        <v>4375000</v>
      </c>
      <c r="D38" s="7">
        <v>31941875</v>
      </c>
      <c r="E38" s="8">
        <f t="shared" si="0"/>
        <v>36316875</v>
      </c>
    </row>
    <row r="39" spans="1:5" ht="25.5">
      <c r="A39" s="1" t="s">
        <v>490</v>
      </c>
      <c r="B39" s="6" t="s">
        <v>3572</v>
      </c>
      <c r="C39" s="7">
        <v>9375000</v>
      </c>
      <c r="D39" s="7">
        <v>68446875</v>
      </c>
      <c r="E39" s="8">
        <f t="shared" si="0"/>
        <v>77821875</v>
      </c>
    </row>
    <row r="40" spans="1:5">
      <c r="A40" s="1" t="s">
        <v>493</v>
      </c>
      <c r="B40" s="6" t="s">
        <v>3573</v>
      </c>
      <c r="C40" s="7">
        <v>3750000</v>
      </c>
      <c r="D40" s="7">
        <v>27378750</v>
      </c>
      <c r="E40" s="8">
        <f t="shared" si="0"/>
        <v>31128750</v>
      </c>
    </row>
    <row r="41" spans="1:5">
      <c r="A41" s="1" t="s">
        <v>501</v>
      </c>
      <c r="B41" s="6" t="s">
        <v>3574</v>
      </c>
      <c r="C41" s="7">
        <v>625000</v>
      </c>
      <c r="D41" s="7">
        <v>4563125</v>
      </c>
      <c r="E41" s="8">
        <f t="shared" si="0"/>
        <v>5188125</v>
      </c>
    </row>
    <row r="42" spans="1:5" ht="25.5">
      <c r="A42" s="1" t="s">
        <v>503</v>
      </c>
      <c r="B42" s="6" t="s">
        <v>3575</v>
      </c>
      <c r="C42" s="7">
        <v>9375000</v>
      </c>
      <c r="D42" s="7">
        <v>68446875</v>
      </c>
      <c r="E42" s="8">
        <f t="shared" si="0"/>
        <v>77821875</v>
      </c>
    </row>
    <row r="43" spans="1:5" ht="25.5">
      <c r="A43" s="1" t="s">
        <v>544</v>
      </c>
      <c r="B43" s="6" t="s">
        <v>3576</v>
      </c>
      <c r="C43" s="7">
        <v>30000000</v>
      </c>
      <c r="D43" s="7">
        <v>219030000</v>
      </c>
      <c r="E43" s="8">
        <f t="shared" si="0"/>
        <v>249030000</v>
      </c>
    </row>
    <row r="44" spans="1:5">
      <c r="A44" s="1" t="s">
        <v>573</v>
      </c>
      <c r="B44" s="6" t="s">
        <v>3577</v>
      </c>
      <c r="C44" s="7">
        <v>2125000</v>
      </c>
      <c r="D44" s="7">
        <v>15514625</v>
      </c>
      <c r="E44" s="8">
        <f t="shared" si="0"/>
        <v>17639625</v>
      </c>
    </row>
    <row r="45" spans="1:5">
      <c r="A45" s="1" t="s">
        <v>581</v>
      </c>
      <c r="B45" s="6" t="s">
        <v>3578</v>
      </c>
      <c r="C45" s="7">
        <v>10250000</v>
      </c>
      <c r="D45" s="7">
        <v>74835250</v>
      </c>
      <c r="E45" s="8">
        <f t="shared" si="0"/>
        <v>85085250</v>
      </c>
    </row>
    <row r="46" spans="1:5">
      <c r="A46" s="1" t="s">
        <v>617</v>
      </c>
      <c r="B46" s="6" t="s">
        <v>3579</v>
      </c>
      <c r="C46" s="7">
        <v>9750000</v>
      </c>
      <c r="D46" s="7">
        <v>71184750</v>
      </c>
      <c r="E46" s="8">
        <f t="shared" si="0"/>
        <v>80934750</v>
      </c>
    </row>
    <row r="47" spans="1:5">
      <c r="A47" s="1" t="s">
        <v>642</v>
      </c>
      <c r="B47" s="6" t="s">
        <v>3580</v>
      </c>
      <c r="C47" s="7">
        <v>11250000</v>
      </c>
      <c r="D47" s="7">
        <v>82136250</v>
      </c>
      <c r="E47" s="8">
        <f t="shared" si="0"/>
        <v>93386250</v>
      </c>
    </row>
    <row r="48" spans="1:5">
      <c r="A48" s="1" t="s">
        <v>649</v>
      </c>
      <c r="B48" s="6" t="s">
        <v>3581</v>
      </c>
      <c r="C48" s="7">
        <v>15000000</v>
      </c>
      <c r="D48" s="7">
        <v>109515000</v>
      </c>
      <c r="E48" s="8">
        <f t="shared" si="0"/>
        <v>124515000</v>
      </c>
    </row>
    <row r="49" spans="1:5" ht="25.5">
      <c r="A49" s="1" t="s">
        <v>661</v>
      </c>
      <c r="B49" s="6" t="s">
        <v>3582</v>
      </c>
      <c r="C49" s="7">
        <v>10000000</v>
      </c>
      <c r="D49" s="7">
        <v>73010000</v>
      </c>
      <c r="E49" s="8">
        <f t="shared" si="0"/>
        <v>83010000</v>
      </c>
    </row>
    <row r="50" spans="1:5" ht="25.5">
      <c r="A50" s="1" t="s">
        <v>663</v>
      </c>
      <c r="B50" s="6" t="s">
        <v>3583</v>
      </c>
      <c r="C50" s="7">
        <v>33750000</v>
      </c>
      <c r="D50" s="7">
        <v>246408750</v>
      </c>
      <c r="E50" s="8">
        <f t="shared" si="0"/>
        <v>280158750</v>
      </c>
    </row>
    <row r="51" spans="1:5" ht="25.5">
      <c r="A51" s="1" t="s">
        <v>676</v>
      </c>
      <c r="B51" s="6" t="s">
        <v>3584</v>
      </c>
      <c r="C51" s="7">
        <v>3500000</v>
      </c>
      <c r="D51" s="7">
        <v>25553500</v>
      </c>
      <c r="E51" s="8">
        <f t="shared" si="0"/>
        <v>29053500</v>
      </c>
    </row>
    <row r="52" spans="1:5" ht="25.5">
      <c r="A52" s="1" t="s">
        <v>683</v>
      </c>
      <c r="B52" s="6" t="s">
        <v>3585</v>
      </c>
      <c r="C52" s="7">
        <v>750000</v>
      </c>
      <c r="D52" s="7">
        <v>5475750</v>
      </c>
      <c r="E52" s="8">
        <f t="shared" si="0"/>
        <v>6225750</v>
      </c>
    </row>
    <row r="53" spans="1:5">
      <c r="A53" s="1" t="s">
        <v>691</v>
      </c>
      <c r="B53" s="6" t="s">
        <v>3586</v>
      </c>
      <c r="C53" s="7">
        <v>7750000</v>
      </c>
      <c r="D53" s="7">
        <v>56582750</v>
      </c>
      <c r="E53" s="8">
        <f t="shared" si="0"/>
        <v>64332750</v>
      </c>
    </row>
    <row r="54" spans="1:5">
      <c r="A54" s="1" t="s">
        <v>728</v>
      </c>
      <c r="B54" s="6" t="s">
        <v>3587</v>
      </c>
      <c r="C54" s="7">
        <v>500000</v>
      </c>
      <c r="D54" s="7">
        <v>3650500</v>
      </c>
      <c r="E54" s="8">
        <f t="shared" si="0"/>
        <v>4150500</v>
      </c>
    </row>
    <row r="55" spans="1:5">
      <c r="A55" s="1" t="s">
        <v>736</v>
      </c>
      <c r="B55" s="6" t="s">
        <v>3588</v>
      </c>
      <c r="C55" s="7">
        <v>3125000</v>
      </c>
      <c r="D55" s="7">
        <v>22815625</v>
      </c>
      <c r="E55" s="8">
        <f t="shared" si="0"/>
        <v>25940625</v>
      </c>
    </row>
    <row r="56" spans="1:5" ht="25.5">
      <c r="A56" s="1" t="s">
        <v>741</v>
      </c>
      <c r="B56" s="6" t="s">
        <v>3589</v>
      </c>
      <c r="C56" s="7">
        <v>27000000</v>
      </c>
      <c r="D56" s="7">
        <v>197127000</v>
      </c>
      <c r="E56" s="8">
        <f t="shared" si="0"/>
        <v>224127000</v>
      </c>
    </row>
    <row r="57" spans="1:5">
      <c r="A57" s="1" t="s">
        <v>766</v>
      </c>
      <c r="B57" s="6" t="s">
        <v>3590</v>
      </c>
      <c r="C57" s="7">
        <v>9000000</v>
      </c>
      <c r="D57" s="7">
        <v>65709000</v>
      </c>
      <c r="E57" s="8">
        <f t="shared" si="0"/>
        <v>74709000</v>
      </c>
    </row>
    <row r="58" spans="1:5">
      <c r="A58" s="1" t="s">
        <v>813</v>
      </c>
      <c r="B58" s="6" t="s">
        <v>3591</v>
      </c>
      <c r="C58" s="7">
        <v>1875000</v>
      </c>
      <c r="D58" s="7">
        <v>13689375</v>
      </c>
      <c r="E58" s="8">
        <f t="shared" si="0"/>
        <v>15564375</v>
      </c>
    </row>
    <row r="59" spans="1:5">
      <c r="A59" s="1" t="s">
        <v>821</v>
      </c>
      <c r="B59" s="6" t="s">
        <v>3592</v>
      </c>
      <c r="C59" s="7">
        <v>5625000</v>
      </c>
      <c r="D59" s="7">
        <v>41068125</v>
      </c>
      <c r="E59" s="8">
        <f t="shared" si="0"/>
        <v>46693125</v>
      </c>
    </row>
    <row r="60" spans="1:5">
      <c r="A60" s="1" t="s">
        <v>3532</v>
      </c>
      <c r="B60" s="6" t="s">
        <v>3593</v>
      </c>
      <c r="C60" s="7">
        <v>18750000</v>
      </c>
      <c r="D60" s="7">
        <v>136893750</v>
      </c>
      <c r="E60" s="8">
        <f t="shared" si="0"/>
        <v>155643750</v>
      </c>
    </row>
    <row r="61" spans="1:5">
      <c r="A61" s="1" t="s">
        <v>838</v>
      </c>
      <c r="B61" s="6" t="s">
        <v>3594</v>
      </c>
      <c r="C61" s="7">
        <v>6875000</v>
      </c>
      <c r="D61" s="7">
        <v>50194375</v>
      </c>
      <c r="E61" s="8">
        <f t="shared" si="0"/>
        <v>57069375</v>
      </c>
    </row>
    <row r="62" spans="1:5" ht="25.5">
      <c r="A62" s="1" t="s">
        <v>858</v>
      </c>
      <c r="B62" s="6" t="s">
        <v>3595</v>
      </c>
      <c r="C62" s="7">
        <v>10250000</v>
      </c>
      <c r="D62" s="7">
        <v>74835250</v>
      </c>
      <c r="E62" s="8">
        <f t="shared" si="0"/>
        <v>85085250</v>
      </c>
    </row>
    <row r="63" spans="1:5" ht="25.5">
      <c r="A63" s="1" t="s">
        <v>869</v>
      </c>
      <c r="B63" s="6" t="s">
        <v>3596</v>
      </c>
      <c r="C63" s="7">
        <v>2250000</v>
      </c>
      <c r="D63" s="7">
        <v>16427250</v>
      </c>
      <c r="E63" s="8">
        <f t="shared" si="0"/>
        <v>18677250</v>
      </c>
    </row>
    <row r="64" spans="1:5">
      <c r="A64" s="1" t="s">
        <v>875</v>
      </c>
      <c r="B64" s="6" t="s">
        <v>3597</v>
      </c>
      <c r="C64" s="7">
        <v>1250000</v>
      </c>
      <c r="D64" s="7">
        <v>9126250</v>
      </c>
      <c r="E64" s="8">
        <f t="shared" si="0"/>
        <v>10376250</v>
      </c>
    </row>
    <row r="65" spans="1:5">
      <c r="A65" s="1" t="s">
        <v>881</v>
      </c>
      <c r="B65" s="6" t="s">
        <v>3598</v>
      </c>
      <c r="C65" s="7">
        <v>125000</v>
      </c>
      <c r="D65" s="7">
        <v>912625</v>
      </c>
      <c r="E65" s="8">
        <f t="shared" si="0"/>
        <v>1037625</v>
      </c>
    </row>
    <row r="66" spans="1:5">
      <c r="A66" s="1" t="s">
        <v>885</v>
      </c>
      <c r="B66" s="6" t="s">
        <v>3599</v>
      </c>
      <c r="C66" s="7">
        <v>32500000</v>
      </c>
      <c r="D66" s="7">
        <v>237282500</v>
      </c>
      <c r="E66" s="8">
        <f t="shared" si="0"/>
        <v>269782500</v>
      </c>
    </row>
    <row r="67" spans="1:5">
      <c r="A67" s="1" t="s">
        <v>905</v>
      </c>
      <c r="B67" s="6" t="s">
        <v>3600</v>
      </c>
      <c r="C67" s="7">
        <v>4375000</v>
      </c>
      <c r="D67" s="7">
        <v>31941875</v>
      </c>
      <c r="E67" s="8">
        <f t="shared" ref="E67:E130" si="1">+C67+D67</f>
        <v>36316875</v>
      </c>
    </row>
    <row r="68" spans="1:5">
      <c r="A68" s="1" t="s">
        <v>961</v>
      </c>
      <c r="B68" s="6" t="s">
        <v>3601</v>
      </c>
      <c r="C68" s="7">
        <v>10625000</v>
      </c>
      <c r="D68" s="7">
        <v>77573125</v>
      </c>
      <c r="E68" s="8">
        <f t="shared" si="1"/>
        <v>88198125</v>
      </c>
    </row>
    <row r="69" spans="1:5">
      <c r="A69" s="1" t="s">
        <v>971</v>
      </c>
      <c r="B69" s="6" t="s">
        <v>3602</v>
      </c>
      <c r="C69" s="7">
        <v>1125000</v>
      </c>
      <c r="D69" s="7">
        <v>8213625</v>
      </c>
      <c r="E69" s="8">
        <f t="shared" si="1"/>
        <v>9338625</v>
      </c>
    </row>
    <row r="70" spans="1:5">
      <c r="A70" s="1" t="s">
        <v>979</v>
      </c>
      <c r="B70" s="6" t="s">
        <v>3603</v>
      </c>
      <c r="C70" s="7">
        <v>11875000</v>
      </c>
      <c r="D70" s="7">
        <v>86699375</v>
      </c>
      <c r="E70" s="8">
        <f t="shared" si="1"/>
        <v>98574375</v>
      </c>
    </row>
    <row r="71" spans="1:5">
      <c r="A71" s="1" t="s">
        <v>1004</v>
      </c>
      <c r="B71" s="6" t="s">
        <v>3604</v>
      </c>
      <c r="C71" s="7">
        <v>375000</v>
      </c>
      <c r="D71" s="7">
        <v>2737875</v>
      </c>
      <c r="E71" s="8">
        <f t="shared" si="1"/>
        <v>3112875</v>
      </c>
    </row>
    <row r="72" spans="1:5" ht="25.5">
      <c r="A72" s="1" t="s">
        <v>1014</v>
      </c>
      <c r="B72" s="6" t="s">
        <v>3605</v>
      </c>
      <c r="C72" s="7">
        <v>9375000</v>
      </c>
      <c r="D72" s="7">
        <v>68446875</v>
      </c>
      <c r="E72" s="8">
        <f t="shared" si="1"/>
        <v>77821875</v>
      </c>
    </row>
    <row r="73" spans="1:5" ht="25.5">
      <c r="A73" s="1" t="s">
        <v>1019</v>
      </c>
      <c r="B73" s="6" t="s">
        <v>3606</v>
      </c>
      <c r="C73" s="7">
        <v>5375000</v>
      </c>
      <c r="D73" s="7">
        <v>39242875</v>
      </c>
      <c r="E73" s="8">
        <f t="shared" si="1"/>
        <v>44617875</v>
      </c>
    </row>
    <row r="74" spans="1:5">
      <c r="A74" s="1" t="s">
        <v>1031</v>
      </c>
      <c r="B74" s="6" t="s">
        <v>3607</v>
      </c>
      <c r="C74" s="7">
        <v>1875000</v>
      </c>
      <c r="D74" s="7">
        <v>13689375</v>
      </c>
      <c r="E74" s="8">
        <f t="shared" si="1"/>
        <v>15564375</v>
      </c>
    </row>
    <row r="75" spans="1:5">
      <c r="A75" s="1" t="s">
        <v>1039</v>
      </c>
      <c r="B75" s="6" t="s">
        <v>3608</v>
      </c>
      <c r="C75" s="7">
        <v>6875000</v>
      </c>
      <c r="D75" s="7">
        <v>50194375</v>
      </c>
      <c r="E75" s="8">
        <f t="shared" si="1"/>
        <v>57069375</v>
      </c>
    </row>
    <row r="76" spans="1:5">
      <c r="A76" s="1" t="s">
        <v>1062</v>
      </c>
      <c r="B76" s="6" t="s">
        <v>3609</v>
      </c>
      <c r="C76" s="7">
        <v>16875000</v>
      </c>
      <c r="D76" s="7">
        <v>123204375</v>
      </c>
      <c r="E76" s="8">
        <f t="shared" si="1"/>
        <v>140079375</v>
      </c>
    </row>
    <row r="77" spans="1:5">
      <c r="A77" s="1" t="s">
        <v>1088</v>
      </c>
      <c r="B77" s="6" t="s">
        <v>3610</v>
      </c>
      <c r="C77" s="7">
        <v>625000</v>
      </c>
      <c r="D77" s="7">
        <v>4563125</v>
      </c>
      <c r="E77" s="8">
        <f t="shared" si="1"/>
        <v>5188125</v>
      </c>
    </row>
    <row r="78" spans="1:5">
      <c r="A78" s="1" t="s">
        <v>1098</v>
      </c>
      <c r="B78" s="6" t="s">
        <v>3611</v>
      </c>
      <c r="C78" s="7">
        <v>3125000</v>
      </c>
      <c r="D78" s="7">
        <v>22815625</v>
      </c>
      <c r="E78" s="8">
        <f t="shared" si="1"/>
        <v>25940625</v>
      </c>
    </row>
    <row r="79" spans="1:5">
      <c r="A79" s="1" t="s">
        <v>1104</v>
      </c>
      <c r="B79" s="6" t="s">
        <v>3612</v>
      </c>
      <c r="C79" s="7">
        <v>9750000</v>
      </c>
      <c r="D79" s="7">
        <v>71184750</v>
      </c>
      <c r="E79" s="8">
        <f t="shared" si="1"/>
        <v>80934750</v>
      </c>
    </row>
    <row r="80" spans="1:5">
      <c r="A80" s="1" t="s">
        <v>1112</v>
      </c>
      <c r="B80" s="6" t="s">
        <v>3613</v>
      </c>
      <c r="C80" s="7">
        <v>31250000</v>
      </c>
      <c r="D80" s="7">
        <v>228156250</v>
      </c>
      <c r="E80" s="8">
        <f t="shared" si="1"/>
        <v>259406250</v>
      </c>
    </row>
    <row r="81" spans="1:5">
      <c r="A81" s="1" t="s">
        <v>1127</v>
      </c>
      <c r="B81" s="6" t="s">
        <v>3614</v>
      </c>
      <c r="C81" s="7">
        <v>1000000</v>
      </c>
      <c r="D81" s="7">
        <v>7301000</v>
      </c>
      <c r="E81" s="8">
        <f t="shared" si="1"/>
        <v>8301000</v>
      </c>
    </row>
    <row r="82" spans="1:5">
      <c r="A82" s="1" t="s">
        <v>1130</v>
      </c>
      <c r="B82" s="6" t="s">
        <v>3615</v>
      </c>
      <c r="C82" s="7">
        <v>875000</v>
      </c>
      <c r="D82" s="7">
        <v>6388375</v>
      </c>
      <c r="E82" s="8">
        <f t="shared" si="1"/>
        <v>7263375</v>
      </c>
    </row>
    <row r="83" spans="1:5">
      <c r="A83" s="1" t="s">
        <v>1144</v>
      </c>
      <c r="B83" s="6" t="s">
        <v>3616</v>
      </c>
      <c r="C83" s="7">
        <v>23750000</v>
      </c>
      <c r="D83" s="7">
        <v>173398750</v>
      </c>
      <c r="E83" s="8">
        <f t="shared" si="1"/>
        <v>197148750</v>
      </c>
    </row>
    <row r="84" spans="1:5">
      <c r="A84" s="1" t="s">
        <v>1178</v>
      </c>
      <c r="B84" s="6" t="s">
        <v>3617</v>
      </c>
      <c r="C84" s="7">
        <v>31250000</v>
      </c>
      <c r="D84" s="7">
        <v>228156250</v>
      </c>
      <c r="E84" s="8">
        <f t="shared" si="1"/>
        <v>259406250</v>
      </c>
    </row>
    <row r="85" spans="1:5">
      <c r="A85" s="1" t="s">
        <v>1198</v>
      </c>
      <c r="B85" s="6" t="s">
        <v>3850</v>
      </c>
      <c r="C85" s="7">
        <v>11875000</v>
      </c>
      <c r="D85" s="7">
        <v>86699375</v>
      </c>
      <c r="E85" s="8">
        <f t="shared" si="1"/>
        <v>98574375</v>
      </c>
    </row>
    <row r="86" spans="1:5" ht="25.5">
      <c r="A86" s="1" t="s">
        <v>1216</v>
      </c>
      <c r="B86" s="6" t="s">
        <v>3618</v>
      </c>
      <c r="C86" s="7">
        <v>10250000</v>
      </c>
      <c r="D86" s="7">
        <v>74835250</v>
      </c>
      <c r="E86" s="8">
        <f t="shared" si="1"/>
        <v>85085250</v>
      </c>
    </row>
    <row r="87" spans="1:5">
      <c r="A87" s="1" t="s">
        <v>1269</v>
      </c>
      <c r="B87" s="6" t="s">
        <v>3619</v>
      </c>
      <c r="C87" s="7">
        <v>1000000</v>
      </c>
      <c r="D87" s="7">
        <v>7301000</v>
      </c>
      <c r="E87" s="8">
        <f t="shared" si="1"/>
        <v>8301000</v>
      </c>
    </row>
    <row r="88" spans="1:5" ht="25.5">
      <c r="A88" s="1" t="s">
        <v>1272</v>
      </c>
      <c r="B88" s="6" t="s">
        <v>3621</v>
      </c>
      <c r="C88" s="7">
        <v>33750000</v>
      </c>
      <c r="D88" s="7">
        <v>246408750</v>
      </c>
      <c r="E88" s="8">
        <f t="shared" si="1"/>
        <v>280158750</v>
      </c>
    </row>
    <row r="89" spans="1:5">
      <c r="A89" s="1" t="s">
        <v>1280</v>
      </c>
      <c r="B89" s="6" t="s">
        <v>3620</v>
      </c>
      <c r="C89" s="7">
        <v>36250000</v>
      </c>
      <c r="D89" s="7">
        <v>100000000</v>
      </c>
      <c r="E89" s="8">
        <f t="shared" si="1"/>
        <v>136250000</v>
      </c>
    </row>
    <row r="90" spans="1:5">
      <c r="A90" s="1" t="s">
        <v>1300</v>
      </c>
      <c r="B90" s="6" t="s">
        <v>3622</v>
      </c>
      <c r="C90" s="7">
        <v>2750000</v>
      </c>
      <c r="D90" s="7">
        <v>20077750</v>
      </c>
      <c r="E90" s="8">
        <f t="shared" si="1"/>
        <v>22827750</v>
      </c>
    </row>
    <row r="91" spans="1:5">
      <c r="A91" s="1" t="s">
        <v>1304</v>
      </c>
      <c r="B91" s="6" t="s">
        <v>3623</v>
      </c>
      <c r="C91" s="7">
        <v>1875000</v>
      </c>
      <c r="D91" s="7">
        <v>13689375</v>
      </c>
      <c r="E91" s="8">
        <f t="shared" si="1"/>
        <v>15564375</v>
      </c>
    </row>
    <row r="92" spans="1:5" ht="25.5">
      <c r="A92" s="1" t="s">
        <v>1312</v>
      </c>
      <c r="B92" s="6" t="s">
        <v>3624</v>
      </c>
      <c r="C92" s="7">
        <v>93750000</v>
      </c>
      <c r="D92" s="7">
        <v>684468750</v>
      </c>
      <c r="E92" s="8">
        <f t="shared" si="1"/>
        <v>778218750</v>
      </c>
    </row>
    <row r="93" spans="1:5" ht="25.5">
      <c r="A93" s="1" t="s">
        <v>1372</v>
      </c>
      <c r="B93" s="6" t="s">
        <v>3509</v>
      </c>
      <c r="C93" s="7">
        <v>28750000</v>
      </c>
      <c r="D93" s="7">
        <v>209903750</v>
      </c>
      <c r="E93" s="8">
        <f t="shared" si="1"/>
        <v>238653750</v>
      </c>
    </row>
    <row r="94" spans="1:5" ht="25.5">
      <c r="A94" s="1" t="s">
        <v>1382</v>
      </c>
      <c r="B94" s="6" t="s">
        <v>3625</v>
      </c>
      <c r="C94" s="7">
        <v>15000000</v>
      </c>
      <c r="D94" s="7">
        <v>109515000</v>
      </c>
      <c r="E94" s="8">
        <f t="shared" si="1"/>
        <v>124515000</v>
      </c>
    </row>
    <row r="95" spans="1:5" ht="25.5">
      <c r="A95" s="1" t="s">
        <v>1412</v>
      </c>
      <c r="B95" s="6" t="s">
        <v>3626</v>
      </c>
      <c r="C95" s="7">
        <v>106250000</v>
      </c>
      <c r="D95" s="7">
        <v>650000000</v>
      </c>
      <c r="E95" s="8">
        <f t="shared" si="1"/>
        <v>756250000</v>
      </c>
    </row>
    <row r="96" spans="1:5">
      <c r="A96" s="1" t="s">
        <v>1456</v>
      </c>
      <c r="B96" s="6" t="s">
        <v>3627</v>
      </c>
      <c r="C96" s="7">
        <v>18750000</v>
      </c>
      <c r="D96" s="7">
        <v>136893750</v>
      </c>
      <c r="E96" s="8">
        <f t="shared" si="1"/>
        <v>155643750</v>
      </c>
    </row>
    <row r="97" spans="1:5">
      <c r="A97" s="1" t="s">
        <v>1468</v>
      </c>
      <c r="B97" s="6" t="s">
        <v>3628</v>
      </c>
      <c r="C97" s="7">
        <v>9375000</v>
      </c>
      <c r="D97" s="7">
        <v>68446875</v>
      </c>
      <c r="E97" s="8">
        <f t="shared" si="1"/>
        <v>77821875</v>
      </c>
    </row>
    <row r="98" spans="1:5" ht="25.5">
      <c r="A98" s="1" t="s">
        <v>1498</v>
      </c>
      <c r="B98" s="6" t="s">
        <v>3629</v>
      </c>
      <c r="C98" s="7">
        <v>9500000</v>
      </c>
      <c r="D98" s="7">
        <v>69359500</v>
      </c>
      <c r="E98" s="8">
        <f t="shared" si="1"/>
        <v>78859500</v>
      </c>
    </row>
    <row r="99" spans="1:5">
      <c r="A99" s="1" t="s">
        <v>1528</v>
      </c>
      <c r="B99" s="6" t="s">
        <v>3630</v>
      </c>
      <c r="C99" s="7">
        <v>8750000</v>
      </c>
      <c r="D99" s="7">
        <v>63883750</v>
      </c>
      <c r="E99" s="8">
        <f t="shared" si="1"/>
        <v>72633750</v>
      </c>
    </row>
    <row r="100" spans="1:5">
      <c r="A100" s="1" t="s">
        <v>1566</v>
      </c>
      <c r="B100" s="6" t="s">
        <v>3631</v>
      </c>
      <c r="C100" s="7">
        <v>8750000</v>
      </c>
      <c r="D100" s="7">
        <v>63883750</v>
      </c>
      <c r="E100" s="8">
        <f t="shared" si="1"/>
        <v>72633750</v>
      </c>
    </row>
    <row r="101" spans="1:5" ht="25.5">
      <c r="A101" s="1" t="s">
        <v>3533</v>
      </c>
      <c r="B101" s="6" t="s">
        <v>3632</v>
      </c>
      <c r="C101" s="7">
        <v>10000000</v>
      </c>
      <c r="D101" s="7">
        <v>73010000</v>
      </c>
      <c r="E101" s="8">
        <f t="shared" si="1"/>
        <v>83010000</v>
      </c>
    </row>
    <row r="102" spans="1:5" ht="25.5">
      <c r="A102" s="1" t="s">
        <v>1717</v>
      </c>
      <c r="B102" s="6" t="s">
        <v>3633</v>
      </c>
      <c r="C102" s="7">
        <v>27500000</v>
      </c>
      <c r="D102" s="7">
        <v>200777500</v>
      </c>
      <c r="E102" s="8">
        <f t="shared" si="1"/>
        <v>228277500</v>
      </c>
    </row>
    <row r="103" spans="1:5">
      <c r="A103" s="1" t="s">
        <v>1752</v>
      </c>
      <c r="B103" s="6" t="s">
        <v>3634</v>
      </c>
      <c r="C103" s="7">
        <v>9375000</v>
      </c>
      <c r="D103" s="7">
        <v>68446875</v>
      </c>
      <c r="E103" s="8">
        <f t="shared" si="1"/>
        <v>77821875</v>
      </c>
    </row>
    <row r="104" spans="1:5">
      <c r="A104" s="1" t="s">
        <v>3534</v>
      </c>
      <c r="B104" s="6" t="s">
        <v>3635</v>
      </c>
      <c r="C104" s="7">
        <v>4000000</v>
      </c>
      <c r="D104" s="7">
        <v>29204000</v>
      </c>
      <c r="E104" s="8">
        <f t="shared" si="1"/>
        <v>33204000</v>
      </c>
    </row>
    <row r="105" spans="1:5">
      <c r="A105" s="1" t="s">
        <v>3535</v>
      </c>
      <c r="B105" s="6" t="s">
        <v>3636</v>
      </c>
      <c r="C105" s="7">
        <v>17750000</v>
      </c>
      <c r="D105" s="7">
        <v>129592750</v>
      </c>
      <c r="E105" s="8">
        <f t="shared" si="1"/>
        <v>147342750</v>
      </c>
    </row>
    <row r="106" spans="1:5">
      <c r="A106" s="1" t="s">
        <v>1783</v>
      </c>
      <c r="B106" s="6" t="s">
        <v>3637</v>
      </c>
      <c r="C106" s="7">
        <v>11250000</v>
      </c>
      <c r="D106" s="7">
        <v>82136250</v>
      </c>
      <c r="E106" s="8">
        <f t="shared" si="1"/>
        <v>93386250</v>
      </c>
    </row>
    <row r="107" spans="1:5">
      <c r="A107" s="1" t="s">
        <v>1791</v>
      </c>
      <c r="B107" s="6" t="s">
        <v>3638</v>
      </c>
      <c r="C107" s="7">
        <v>12500000</v>
      </c>
      <c r="D107" s="7">
        <v>91262500</v>
      </c>
      <c r="E107" s="8">
        <f t="shared" si="1"/>
        <v>103762500</v>
      </c>
    </row>
    <row r="108" spans="1:5">
      <c r="A108" s="1" t="s">
        <v>1796</v>
      </c>
      <c r="B108" s="6" t="s">
        <v>3639</v>
      </c>
      <c r="C108" s="7">
        <v>162500000</v>
      </c>
      <c r="D108" s="7">
        <v>1186412500</v>
      </c>
      <c r="E108" s="8">
        <f t="shared" si="1"/>
        <v>1348912500</v>
      </c>
    </row>
    <row r="109" spans="1:5">
      <c r="A109" s="1" t="s">
        <v>2023</v>
      </c>
      <c r="B109" s="6" t="s">
        <v>3640</v>
      </c>
      <c r="C109" s="7">
        <v>137500000</v>
      </c>
      <c r="D109" s="7">
        <v>1003887500</v>
      </c>
      <c r="E109" s="8">
        <f t="shared" si="1"/>
        <v>1141387500</v>
      </c>
    </row>
    <row r="110" spans="1:5">
      <c r="A110" s="1" t="s">
        <v>2116</v>
      </c>
      <c r="B110" s="6" t="s">
        <v>3641</v>
      </c>
      <c r="C110" s="7">
        <v>36250000</v>
      </c>
      <c r="D110" s="7">
        <v>264661250</v>
      </c>
      <c r="E110" s="8">
        <f t="shared" si="1"/>
        <v>300911250</v>
      </c>
    </row>
    <row r="111" spans="1:5">
      <c r="A111" s="1" t="s">
        <v>2173</v>
      </c>
      <c r="B111" s="6" t="s">
        <v>3642</v>
      </c>
      <c r="C111" s="7">
        <v>18750000</v>
      </c>
      <c r="D111" s="7">
        <v>136893750</v>
      </c>
      <c r="E111" s="8">
        <f t="shared" si="1"/>
        <v>155643750</v>
      </c>
    </row>
    <row r="112" spans="1:5">
      <c r="A112" s="1" t="s">
        <v>2255</v>
      </c>
      <c r="B112" s="6" t="s">
        <v>3643</v>
      </c>
      <c r="C112" s="7">
        <v>125000000</v>
      </c>
      <c r="D112" s="7">
        <v>912625000</v>
      </c>
      <c r="E112" s="8">
        <f t="shared" si="1"/>
        <v>1037625000</v>
      </c>
    </row>
    <row r="113" spans="1:5">
      <c r="A113" s="1" t="s">
        <v>2312</v>
      </c>
      <c r="B113" s="6" t="s">
        <v>3644</v>
      </c>
      <c r="C113" s="7">
        <v>12500000</v>
      </c>
      <c r="D113" s="7">
        <v>91262500</v>
      </c>
      <c r="E113" s="8">
        <f t="shared" si="1"/>
        <v>103762500</v>
      </c>
    </row>
    <row r="114" spans="1:5">
      <c r="A114" s="1" t="s">
        <v>2313</v>
      </c>
      <c r="B114" s="6" t="s">
        <v>3645</v>
      </c>
      <c r="C114" s="7">
        <v>47500000</v>
      </c>
      <c r="D114" s="7">
        <v>290000000</v>
      </c>
      <c r="E114" s="8">
        <f t="shared" si="1"/>
        <v>337500000</v>
      </c>
    </row>
    <row r="115" spans="1:5">
      <c r="A115" s="1" t="s">
        <v>2318</v>
      </c>
      <c r="B115" s="6" t="s">
        <v>3646</v>
      </c>
      <c r="C115" s="7">
        <v>81250000</v>
      </c>
      <c r="D115" s="7">
        <v>593206250</v>
      </c>
      <c r="E115" s="8">
        <f t="shared" si="1"/>
        <v>674456250</v>
      </c>
    </row>
    <row r="116" spans="1:5">
      <c r="A116" s="1" t="s">
        <v>2342</v>
      </c>
      <c r="B116" s="6" t="s">
        <v>3647</v>
      </c>
      <c r="C116" s="7">
        <v>11250000</v>
      </c>
      <c r="D116" s="7">
        <v>82136250</v>
      </c>
      <c r="E116" s="8">
        <f t="shared" si="1"/>
        <v>93386250</v>
      </c>
    </row>
    <row r="117" spans="1:5">
      <c r="A117" s="1" t="s">
        <v>2348</v>
      </c>
      <c r="B117" s="6" t="s">
        <v>3648</v>
      </c>
      <c r="C117" s="7">
        <v>6500000</v>
      </c>
      <c r="D117" s="7">
        <v>47456500</v>
      </c>
      <c r="E117" s="8">
        <f t="shared" si="1"/>
        <v>53956500</v>
      </c>
    </row>
    <row r="118" spans="1:5">
      <c r="A118" s="1" t="s">
        <v>2354</v>
      </c>
      <c r="B118" s="6" t="s">
        <v>3649</v>
      </c>
      <c r="C118" s="7">
        <v>7000000</v>
      </c>
      <c r="D118" s="7">
        <v>51107000</v>
      </c>
      <c r="E118" s="8">
        <f t="shared" si="1"/>
        <v>58107000</v>
      </c>
    </row>
    <row r="119" spans="1:5">
      <c r="A119" s="1" t="s">
        <v>2373</v>
      </c>
      <c r="B119" s="6" t="s">
        <v>3650</v>
      </c>
      <c r="C119" s="7">
        <v>5625000</v>
      </c>
      <c r="D119" s="7">
        <v>41068125</v>
      </c>
      <c r="E119" s="8">
        <f t="shared" si="1"/>
        <v>46693125</v>
      </c>
    </row>
    <row r="120" spans="1:5" ht="25.5">
      <c r="A120" s="1" t="s">
        <v>2400</v>
      </c>
      <c r="B120" s="6" t="s">
        <v>3651</v>
      </c>
      <c r="C120" s="7">
        <v>11875000</v>
      </c>
      <c r="D120" s="7">
        <v>86699375</v>
      </c>
      <c r="E120" s="8">
        <f t="shared" si="1"/>
        <v>98574375</v>
      </c>
    </row>
    <row r="121" spans="1:5" ht="25.5">
      <c r="A121" s="1" t="s">
        <v>2408</v>
      </c>
      <c r="B121" s="6" t="s">
        <v>3652</v>
      </c>
      <c r="C121" s="7">
        <v>60000000</v>
      </c>
      <c r="D121" s="7">
        <v>300000000</v>
      </c>
      <c r="E121" s="8">
        <f t="shared" si="1"/>
        <v>360000000</v>
      </c>
    </row>
    <row r="122" spans="1:5">
      <c r="A122" s="1" t="s">
        <v>2440</v>
      </c>
      <c r="B122" s="6" t="s">
        <v>3653</v>
      </c>
      <c r="C122" s="7">
        <v>9375000</v>
      </c>
      <c r="D122" s="7">
        <v>68446875</v>
      </c>
      <c r="E122" s="8">
        <f t="shared" si="1"/>
        <v>77821875</v>
      </c>
    </row>
    <row r="123" spans="1:5">
      <c r="A123" s="1" t="s">
        <v>2575</v>
      </c>
      <c r="B123" s="6" t="s">
        <v>3654</v>
      </c>
      <c r="C123" s="7">
        <v>1875000</v>
      </c>
      <c r="D123" s="7">
        <v>13689375</v>
      </c>
      <c r="E123" s="8">
        <f t="shared" si="1"/>
        <v>15564375</v>
      </c>
    </row>
    <row r="124" spans="1:5" ht="25.5">
      <c r="A124" s="1" t="s">
        <v>2626</v>
      </c>
      <c r="B124" s="6" t="s">
        <v>3655</v>
      </c>
      <c r="C124" s="7">
        <v>127500000</v>
      </c>
      <c r="D124" s="7">
        <v>930877500</v>
      </c>
      <c r="E124" s="8">
        <f t="shared" si="1"/>
        <v>1058377500</v>
      </c>
    </row>
    <row r="125" spans="1:5">
      <c r="A125" s="1" t="s">
        <v>2640</v>
      </c>
      <c r="B125" s="6" t="s">
        <v>3656</v>
      </c>
      <c r="C125" s="7">
        <v>43750000</v>
      </c>
      <c r="D125" s="7">
        <v>319418750</v>
      </c>
      <c r="E125" s="8">
        <f t="shared" si="1"/>
        <v>363168750</v>
      </c>
    </row>
    <row r="126" spans="1:5">
      <c r="A126" s="1" t="s">
        <v>2661</v>
      </c>
      <c r="B126" s="6" t="s">
        <v>3657</v>
      </c>
      <c r="C126" s="7">
        <v>13750000</v>
      </c>
      <c r="D126" s="7">
        <v>100388750</v>
      </c>
      <c r="E126" s="8">
        <f t="shared" si="1"/>
        <v>114138750</v>
      </c>
    </row>
    <row r="127" spans="1:5">
      <c r="A127" s="1" t="s">
        <v>2665</v>
      </c>
      <c r="B127" s="6" t="s">
        <v>2675</v>
      </c>
      <c r="C127" s="7">
        <v>625000</v>
      </c>
      <c r="D127" s="7">
        <v>4563125</v>
      </c>
      <c r="E127" s="8">
        <f t="shared" si="1"/>
        <v>5188125</v>
      </c>
    </row>
    <row r="128" spans="1:5">
      <c r="A128" s="1" t="s">
        <v>2673</v>
      </c>
      <c r="B128" s="6" t="s">
        <v>3658</v>
      </c>
      <c r="C128" s="7">
        <v>6250000</v>
      </c>
      <c r="D128" s="7">
        <v>45631250</v>
      </c>
      <c r="E128" s="8">
        <f t="shared" si="1"/>
        <v>51881250</v>
      </c>
    </row>
    <row r="129" spans="1:5">
      <c r="A129" s="1" t="s">
        <v>2676</v>
      </c>
      <c r="B129" s="6" t="s">
        <v>3659</v>
      </c>
      <c r="C129" s="7">
        <v>625000</v>
      </c>
      <c r="D129" s="7">
        <v>4563125</v>
      </c>
      <c r="E129" s="8">
        <f t="shared" si="1"/>
        <v>5188125</v>
      </c>
    </row>
    <row r="130" spans="1:5">
      <c r="A130" s="1" t="s">
        <v>2680</v>
      </c>
      <c r="B130" s="6" t="s">
        <v>3660</v>
      </c>
      <c r="C130" s="7">
        <v>16250000</v>
      </c>
      <c r="D130" s="7">
        <v>118641250</v>
      </c>
      <c r="E130" s="8">
        <f t="shared" si="1"/>
        <v>134891250</v>
      </c>
    </row>
    <row r="131" spans="1:5" ht="25.5">
      <c r="A131" s="1" t="s">
        <v>2683</v>
      </c>
      <c r="B131" s="6" t="s">
        <v>3661</v>
      </c>
      <c r="C131" s="7">
        <v>625000</v>
      </c>
      <c r="D131" s="7">
        <v>4563125</v>
      </c>
      <c r="E131" s="8">
        <f t="shared" ref="E131:E178" si="2">+C131+D131</f>
        <v>5188125</v>
      </c>
    </row>
    <row r="132" spans="1:5">
      <c r="A132" s="1" t="s">
        <v>2691</v>
      </c>
      <c r="B132" s="6" t="s">
        <v>3662</v>
      </c>
      <c r="C132" s="7">
        <v>625000</v>
      </c>
      <c r="D132" s="7">
        <v>4563125</v>
      </c>
      <c r="E132" s="8">
        <f t="shared" si="2"/>
        <v>5188125</v>
      </c>
    </row>
    <row r="133" spans="1:5">
      <c r="A133" s="1" t="s">
        <v>2707</v>
      </c>
      <c r="B133" s="6" t="s">
        <v>3663</v>
      </c>
      <c r="C133" s="7">
        <v>625000</v>
      </c>
      <c r="D133" s="7">
        <v>4563125</v>
      </c>
      <c r="E133" s="8">
        <f t="shared" si="2"/>
        <v>5188125</v>
      </c>
    </row>
    <row r="134" spans="1:5">
      <c r="A134" s="1" t="s">
        <v>2712</v>
      </c>
      <c r="B134" s="6" t="s">
        <v>3664</v>
      </c>
      <c r="C134" s="7">
        <v>625000</v>
      </c>
      <c r="D134" s="7">
        <v>4563125</v>
      </c>
      <c r="E134" s="8">
        <f t="shared" si="2"/>
        <v>5188125</v>
      </c>
    </row>
    <row r="135" spans="1:5" ht="25.5">
      <c r="A135" s="1" t="s">
        <v>2718</v>
      </c>
      <c r="B135" s="6" t="s">
        <v>3665</v>
      </c>
      <c r="C135" s="7">
        <v>15000000</v>
      </c>
      <c r="D135" s="7">
        <v>109515000</v>
      </c>
      <c r="E135" s="8">
        <f t="shared" si="2"/>
        <v>124515000</v>
      </c>
    </row>
    <row r="136" spans="1:5">
      <c r="A136" s="1" t="s">
        <v>2722</v>
      </c>
      <c r="B136" s="6" t="s">
        <v>3666</v>
      </c>
      <c r="C136" s="7">
        <v>4000000</v>
      </c>
      <c r="D136" s="7">
        <v>29204000</v>
      </c>
      <c r="E136" s="8">
        <f t="shared" si="2"/>
        <v>33204000</v>
      </c>
    </row>
    <row r="137" spans="1:5">
      <c r="A137" s="1" t="s">
        <v>2740</v>
      </c>
      <c r="B137" s="6" t="s">
        <v>3667</v>
      </c>
      <c r="C137" s="7">
        <v>2250000</v>
      </c>
      <c r="D137" s="7">
        <v>16427250</v>
      </c>
      <c r="E137" s="8">
        <f t="shared" si="2"/>
        <v>18677250</v>
      </c>
    </row>
    <row r="138" spans="1:5">
      <c r="A138" s="1" t="s">
        <v>2756</v>
      </c>
      <c r="B138" s="6" t="s">
        <v>3668</v>
      </c>
      <c r="C138" s="7">
        <v>7500000</v>
      </c>
      <c r="D138" s="7">
        <v>54757500</v>
      </c>
      <c r="E138" s="8">
        <f t="shared" si="2"/>
        <v>62257500</v>
      </c>
    </row>
    <row r="139" spans="1:5">
      <c r="A139" s="1" t="s">
        <v>2760</v>
      </c>
      <c r="B139" s="6" t="s">
        <v>3669</v>
      </c>
      <c r="C139" s="7">
        <v>2500000</v>
      </c>
      <c r="D139" s="7">
        <v>18252500</v>
      </c>
      <c r="E139" s="8">
        <f t="shared" si="2"/>
        <v>20752500</v>
      </c>
    </row>
    <row r="140" spans="1:5">
      <c r="A140" s="1" t="s">
        <v>2769</v>
      </c>
      <c r="B140" s="6" t="s">
        <v>2776</v>
      </c>
      <c r="C140" s="7">
        <v>10000000</v>
      </c>
      <c r="D140" s="7">
        <v>73010000</v>
      </c>
      <c r="E140" s="8">
        <f t="shared" si="2"/>
        <v>83010000</v>
      </c>
    </row>
    <row r="141" spans="1:5" ht="25.5">
      <c r="A141" s="1" t="s">
        <v>2774</v>
      </c>
      <c r="B141" s="6" t="s">
        <v>3670</v>
      </c>
      <c r="C141" s="7">
        <v>27500000</v>
      </c>
      <c r="D141" s="7">
        <v>200777500</v>
      </c>
      <c r="E141" s="8">
        <f t="shared" si="2"/>
        <v>228277500</v>
      </c>
    </row>
    <row r="142" spans="1:5" ht="25.5">
      <c r="A142" s="1" t="s">
        <v>2778</v>
      </c>
      <c r="B142" s="6" t="s">
        <v>3671</v>
      </c>
      <c r="C142" s="7">
        <v>10000000</v>
      </c>
      <c r="D142" s="7">
        <v>73010000</v>
      </c>
      <c r="E142" s="8">
        <f t="shared" si="2"/>
        <v>83010000</v>
      </c>
    </row>
    <row r="143" spans="1:5">
      <c r="A143" s="1" t="s">
        <v>2880</v>
      </c>
      <c r="B143" s="6" t="s">
        <v>3672</v>
      </c>
      <c r="C143" s="7">
        <v>1250000</v>
      </c>
      <c r="D143" s="7">
        <v>9126250</v>
      </c>
      <c r="E143" s="8">
        <f t="shared" si="2"/>
        <v>10376250</v>
      </c>
    </row>
    <row r="144" spans="1:5" ht="25.5">
      <c r="A144" s="1" t="s">
        <v>2891</v>
      </c>
      <c r="B144" s="6" t="s">
        <v>3673</v>
      </c>
      <c r="C144" s="7">
        <v>106250000</v>
      </c>
      <c r="D144" s="7">
        <v>775731250</v>
      </c>
      <c r="E144" s="8">
        <f t="shared" si="2"/>
        <v>881981250</v>
      </c>
    </row>
    <row r="145" spans="1:5" ht="38.25">
      <c r="A145" s="1" t="s">
        <v>3536</v>
      </c>
      <c r="B145" s="6" t="s">
        <v>3674</v>
      </c>
      <c r="C145" s="7">
        <v>2500000</v>
      </c>
      <c r="D145" s="7">
        <v>18252500</v>
      </c>
      <c r="E145" s="8">
        <f t="shared" si="2"/>
        <v>20752500</v>
      </c>
    </row>
    <row r="146" spans="1:5">
      <c r="A146" s="1" t="s">
        <v>2990</v>
      </c>
      <c r="B146" s="6" t="s">
        <v>3675</v>
      </c>
      <c r="C146" s="7">
        <v>1250000</v>
      </c>
      <c r="D146" s="7">
        <v>9126250</v>
      </c>
      <c r="E146" s="8">
        <f t="shared" si="2"/>
        <v>10376250</v>
      </c>
    </row>
    <row r="147" spans="1:5">
      <c r="A147" s="1" t="s">
        <v>2993</v>
      </c>
      <c r="B147" s="6" t="s">
        <v>3676</v>
      </c>
      <c r="C147" s="7">
        <v>3250000</v>
      </c>
      <c r="D147" s="7">
        <v>23728250</v>
      </c>
      <c r="E147" s="8">
        <f t="shared" si="2"/>
        <v>26978250</v>
      </c>
    </row>
    <row r="148" spans="1:5" ht="25.5">
      <c r="A148" s="1" t="s">
        <v>2998</v>
      </c>
      <c r="B148" s="6" t="s">
        <v>3006</v>
      </c>
      <c r="C148" s="7">
        <v>5000000</v>
      </c>
      <c r="D148" s="7">
        <v>36505000</v>
      </c>
      <c r="E148" s="8">
        <f t="shared" si="2"/>
        <v>41505000</v>
      </c>
    </row>
    <row r="149" spans="1:5">
      <c r="A149" s="1" t="s">
        <v>3004</v>
      </c>
      <c r="B149" s="6" t="s">
        <v>3677</v>
      </c>
      <c r="C149" s="7">
        <v>6000000</v>
      </c>
      <c r="D149" s="7">
        <v>43806000</v>
      </c>
      <c r="E149" s="8">
        <f t="shared" si="2"/>
        <v>49806000</v>
      </c>
    </row>
    <row r="150" spans="1:5">
      <c r="A150" s="1" t="s">
        <v>3008</v>
      </c>
      <c r="B150" s="6" t="s">
        <v>3678</v>
      </c>
      <c r="C150" s="7">
        <v>6875000</v>
      </c>
      <c r="D150" s="7">
        <v>50194375</v>
      </c>
      <c r="E150" s="8">
        <f t="shared" si="2"/>
        <v>57069375</v>
      </c>
    </row>
    <row r="151" spans="1:5">
      <c r="A151" s="1" t="s">
        <v>3032</v>
      </c>
      <c r="B151" s="6" t="s">
        <v>3679</v>
      </c>
      <c r="C151" s="7">
        <v>11250000</v>
      </c>
      <c r="D151" s="7">
        <v>82136250</v>
      </c>
      <c r="E151" s="8">
        <f t="shared" si="2"/>
        <v>93386250</v>
      </c>
    </row>
    <row r="152" spans="1:5">
      <c r="A152" s="1" t="s">
        <v>3043</v>
      </c>
      <c r="B152" s="6" t="s">
        <v>3680</v>
      </c>
      <c r="C152" s="7">
        <v>11250000</v>
      </c>
      <c r="D152" s="7">
        <v>82136250</v>
      </c>
      <c r="E152" s="8">
        <f t="shared" si="2"/>
        <v>93386250</v>
      </c>
    </row>
    <row r="153" spans="1:5">
      <c r="A153" s="1" t="s">
        <v>3053</v>
      </c>
      <c r="B153" s="6" t="s">
        <v>3681</v>
      </c>
      <c r="C153" s="7">
        <v>11250000</v>
      </c>
      <c r="D153" s="7">
        <v>82136250</v>
      </c>
      <c r="E153" s="8">
        <f t="shared" si="2"/>
        <v>93386250</v>
      </c>
    </row>
    <row r="154" spans="1:5">
      <c r="A154" s="1" t="s">
        <v>3064</v>
      </c>
      <c r="B154" s="6" t="s">
        <v>3682</v>
      </c>
      <c r="C154" s="7">
        <v>11500000</v>
      </c>
      <c r="D154" s="7">
        <v>83961500</v>
      </c>
      <c r="E154" s="8">
        <f t="shared" si="2"/>
        <v>95461500</v>
      </c>
    </row>
    <row r="155" spans="1:5" ht="63.75">
      <c r="A155" s="1" t="s">
        <v>3067</v>
      </c>
      <c r="B155" s="6" t="s">
        <v>3683</v>
      </c>
      <c r="C155" s="7">
        <v>24750000</v>
      </c>
      <c r="D155" s="7">
        <v>180699750</v>
      </c>
      <c r="E155" s="8">
        <f t="shared" si="2"/>
        <v>205449750</v>
      </c>
    </row>
    <row r="156" spans="1:5">
      <c r="A156" s="1" t="s">
        <v>3068</v>
      </c>
      <c r="B156" s="6" t="s">
        <v>3684</v>
      </c>
      <c r="C156" s="7">
        <v>22500000</v>
      </c>
      <c r="D156" s="7">
        <v>164272500</v>
      </c>
      <c r="E156" s="8">
        <f t="shared" si="2"/>
        <v>186772500</v>
      </c>
    </row>
    <row r="157" spans="1:5" ht="25.5">
      <c r="A157" s="1" t="s">
        <v>3087</v>
      </c>
      <c r="B157" s="6" t="s">
        <v>3685</v>
      </c>
      <c r="C157" s="7">
        <v>18750000</v>
      </c>
      <c r="D157" s="7">
        <v>136893750</v>
      </c>
      <c r="E157" s="8">
        <f t="shared" si="2"/>
        <v>155643750</v>
      </c>
    </row>
    <row r="158" spans="1:5">
      <c r="A158" s="1" t="s">
        <v>3111</v>
      </c>
      <c r="B158" s="6" t="s">
        <v>3686</v>
      </c>
      <c r="C158" s="7">
        <v>62500000</v>
      </c>
      <c r="D158" s="7">
        <v>456312500</v>
      </c>
      <c r="E158" s="8">
        <f t="shared" si="2"/>
        <v>518812500</v>
      </c>
    </row>
    <row r="159" spans="1:5">
      <c r="A159" s="1" t="s">
        <v>3112</v>
      </c>
      <c r="B159" s="6" t="s">
        <v>3687</v>
      </c>
      <c r="C159" s="7">
        <v>35000000</v>
      </c>
      <c r="D159" s="7">
        <v>255535000</v>
      </c>
      <c r="E159" s="8">
        <f t="shared" si="2"/>
        <v>290535000</v>
      </c>
    </row>
    <row r="160" spans="1:5">
      <c r="A160" s="1" t="s">
        <v>3127</v>
      </c>
      <c r="B160" s="6" t="s">
        <v>3688</v>
      </c>
      <c r="C160" s="7">
        <v>5000000</v>
      </c>
      <c r="D160" s="7">
        <v>36505000</v>
      </c>
      <c r="E160" s="8">
        <f t="shared" si="2"/>
        <v>41505000</v>
      </c>
    </row>
    <row r="161" spans="1:5">
      <c r="A161" s="1" t="s">
        <v>3136</v>
      </c>
      <c r="B161" s="6" t="s">
        <v>3689</v>
      </c>
      <c r="C161" s="7">
        <v>1875000</v>
      </c>
      <c r="D161" s="7">
        <v>13689375</v>
      </c>
      <c r="E161" s="8">
        <f t="shared" si="2"/>
        <v>15564375</v>
      </c>
    </row>
    <row r="162" spans="1:5">
      <c r="A162" s="1" t="s">
        <v>3137</v>
      </c>
      <c r="B162" s="6" t="s">
        <v>3690</v>
      </c>
      <c r="C162" s="7">
        <v>4375000</v>
      </c>
      <c r="D162" s="7">
        <v>31941875</v>
      </c>
      <c r="E162" s="8">
        <f t="shared" si="2"/>
        <v>36316875</v>
      </c>
    </row>
    <row r="163" spans="1:5">
      <c r="A163" s="1" t="s">
        <v>3163</v>
      </c>
      <c r="B163" s="6" t="s">
        <v>3691</v>
      </c>
      <c r="C163" s="7">
        <v>4375000</v>
      </c>
      <c r="D163" s="7">
        <v>31941875</v>
      </c>
      <c r="E163" s="8">
        <f t="shared" si="2"/>
        <v>36316875</v>
      </c>
    </row>
    <row r="164" spans="1:5">
      <c r="A164" s="1" t="s">
        <v>3178</v>
      </c>
      <c r="B164" s="6" t="s">
        <v>3692</v>
      </c>
      <c r="C164" s="7">
        <v>3375000</v>
      </c>
      <c r="D164" s="7">
        <v>24640875</v>
      </c>
      <c r="E164" s="8">
        <f t="shared" si="2"/>
        <v>28015875</v>
      </c>
    </row>
    <row r="165" spans="1:5">
      <c r="A165" s="1" t="s">
        <v>3179</v>
      </c>
      <c r="B165" s="6" t="s">
        <v>3693</v>
      </c>
      <c r="C165" s="7">
        <v>4375000</v>
      </c>
      <c r="D165" s="7">
        <v>31941875</v>
      </c>
      <c r="E165" s="8">
        <f t="shared" si="2"/>
        <v>36316875</v>
      </c>
    </row>
    <row r="166" spans="1:5">
      <c r="A166" s="1" t="s">
        <v>3180</v>
      </c>
      <c r="B166" s="6" t="s">
        <v>3694</v>
      </c>
      <c r="C166" s="7">
        <v>39500000</v>
      </c>
      <c r="D166" s="7">
        <v>288389500</v>
      </c>
      <c r="E166" s="8">
        <f t="shared" si="2"/>
        <v>327889500</v>
      </c>
    </row>
    <row r="167" spans="1:5">
      <c r="A167" s="1" t="s">
        <v>3185</v>
      </c>
      <c r="B167" s="6" t="s">
        <v>3695</v>
      </c>
      <c r="C167" s="7">
        <v>2750000</v>
      </c>
      <c r="D167" s="7">
        <v>20077750</v>
      </c>
      <c r="E167" s="8">
        <f t="shared" si="2"/>
        <v>22827750</v>
      </c>
    </row>
    <row r="168" spans="1:5">
      <c r="A168" s="1" t="s">
        <v>3190</v>
      </c>
      <c r="B168" s="6" t="s">
        <v>3696</v>
      </c>
      <c r="C168" s="7">
        <v>2250000</v>
      </c>
      <c r="D168" s="7">
        <v>16427250</v>
      </c>
      <c r="E168" s="8">
        <f t="shared" si="2"/>
        <v>18677250</v>
      </c>
    </row>
    <row r="169" spans="1:5">
      <c r="A169" s="1" t="s">
        <v>3194</v>
      </c>
      <c r="B169" s="6" t="s">
        <v>3697</v>
      </c>
      <c r="C169" s="7">
        <v>3375000</v>
      </c>
      <c r="D169" s="7">
        <v>24640875</v>
      </c>
      <c r="E169" s="8">
        <f t="shared" si="2"/>
        <v>28015875</v>
      </c>
    </row>
    <row r="170" spans="1:5">
      <c r="A170" s="1" t="s">
        <v>3197</v>
      </c>
      <c r="B170" s="6" t="s">
        <v>3698</v>
      </c>
      <c r="C170" s="7">
        <v>18750000</v>
      </c>
      <c r="D170" s="7">
        <v>136893750</v>
      </c>
      <c r="E170" s="8">
        <f t="shared" si="2"/>
        <v>155643750</v>
      </c>
    </row>
    <row r="171" spans="1:5" ht="25.5">
      <c r="A171" s="1" t="s">
        <v>3210</v>
      </c>
      <c r="B171" s="6" t="s">
        <v>3699</v>
      </c>
      <c r="C171" s="7">
        <v>62500000</v>
      </c>
      <c r="D171" s="7">
        <v>456312500</v>
      </c>
      <c r="E171" s="8">
        <f t="shared" si="2"/>
        <v>518812500</v>
      </c>
    </row>
    <row r="172" spans="1:5">
      <c r="A172" s="1" t="s">
        <v>3214</v>
      </c>
      <c r="B172" s="6" t="s">
        <v>3700</v>
      </c>
      <c r="C172" s="7">
        <v>875000</v>
      </c>
      <c r="D172" s="7">
        <v>6388375</v>
      </c>
      <c r="E172" s="8">
        <f t="shared" si="2"/>
        <v>7263375</v>
      </c>
    </row>
    <row r="173" spans="1:5" ht="25.5">
      <c r="A173" s="1" t="s">
        <v>3215</v>
      </c>
      <c r="B173" s="6" t="s">
        <v>3510</v>
      </c>
      <c r="C173" s="7">
        <v>61250000</v>
      </c>
      <c r="D173" s="7">
        <v>447186250</v>
      </c>
      <c r="E173" s="8">
        <f t="shared" si="2"/>
        <v>508436250</v>
      </c>
    </row>
    <row r="174" spans="1:5" ht="38.25">
      <c r="A174" s="1" t="s">
        <v>3222</v>
      </c>
      <c r="B174" s="6" t="s">
        <v>3511</v>
      </c>
      <c r="C174" s="7">
        <v>7500000</v>
      </c>
      <c r="D174" s="7">
        <v>54757500</v>
      </c>
      <c r="E174" s="8">
        <f t="shared" si="2"/>
        <v>62257500</v>
      </c>
    </row>
    <row r="175" spans="1:5" ht="38.25">
      <c r="A175" s="1" t="s">
        <v>3223</v>
      </c>
      <c r="B175" s="6" t="s">
        <v>3701</v>
      </c>
      <c r="C175" s="7">
        <v>87500000</v>
      </c>
      <c r="D175" s="7">
        <v>638837500</v>
      </c>
      <c r="E175" s="8">
        <f t="shared" si="2"/>
        <v>726337500</v>
      </c>
    </row>
    <row r="176" spans="1:5" ht="25.5">
      <c r="A176" s="1" t="s">
        <v>3226</v>
      </c>
      <c r="B176" s="6" t="s">
        <v>3702</v>
      </c>
      <c r="C176" s="7">
        <v>5000000</v>
      </c>
      <c r="D176" s="7">
        <v>36505000</v>
      </c>
      <c r="E176" s="8">
        <f t="shared" si="2"/>
        <v>41505000</v>
      </c>
    </row>
    <row r="177" spans="1:5" ht="25.5">
      <c r="A177" s="1" t="s">
        <v>3230</v>
      </c>
      <c r="B177" s="6" t="s">
        <v>3703</v>
      </c>
      <c r="C177" s="7">
        <v>11250000</v>
      </c>
      <c r="D177" s="7">
        <v>82136250</v>
      </c>
      <c r="E177" s="8">
        <f t="shared" si="2"/>
        <v>93386250</v>
      </c>
    </row>
    <row r="178" spans="1:5">
      <c r="A178" s="1" t="s">
        <v>3234</v>
      </c>
      <c r="B178" s="6" t="s">
        <v>3704</v>
      </c>
      <c r="C178" s="7">
        <v>3125000</v>
      </c>
      <c r="D178" s="7">
        <v>22815625</v>
      </c>
      <c r="E178" s="8">
        <f t="shared" si="2"/>
        <v>25940625</v>
      </c>
    </row>
    <row r="179" spans="1:5" s="3" customFormat="1">
      <c r="A179" s="2"/>
      <c r="B179" s="2" t="s">
        <v>4052</v>
      </c>
      <c r="C179" s="9">
        <f>SUM(C2:C178)</f>
        <v>3519562500</v>
      </c>
      <c r="D179" s="9">
        <f>SUM(D2:D178)</f>
        <v>25211075813</v>
      </c>
      <c r="E179" s="9">
        <f>SUM(E2:E178)</f>
        <v>28730638313</v>
      </c>
    </row>
  </sheetData>
  <pageMargins left="0.7" right="0.7" top="0.75" bottom="0.75" header="0.3" footer="0.3"/>
  <pageSetup paperSize="142"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249977111117893"/>
  </sheetPr>
  <dimension ref="A1:EB2195"/>
  <sheetViews>
    <sheetView zoomScale="112" zoomScaleNormal="112" workbookViewId="0">
      <selection activeCell="B3" sqref="B3"/>
    </sheetView>
  </sheetViews>
  <sheetFormatPr baseColWidth="10" defaultColWidth="11.42578125" defaultRowHeight="9"/>
  <cols>
    <col min="1" max="1" width="9.7109375" style="12" customWidth="1"/>
    <col min="2" max="2" width="8.28515625" style="12" customWidth="1"/>
    <col min="3" max="3" width="7.28515625" style="57" customWidth="1"/>
    <col min="4" max="4" width="22.28515625" style="57" customWidth="1"/>
    <col min="5" max="5" width="53" style="57" customWidth="1"/>
    <col min="6" max="6" width="12.42578125" style="57" customWidth="1"/>
    <col min="7" max="7" width="8.7109375" style="126" bestFit="1" customWidth="1"/>
    <col min="8" max="8" width="8.42578125" style="127" bestFit="1" customWidth="1"/>
    <col min="9" max="9" width="9.5703125" style="128" customWidth="1"/>
    <col min="10" max="10" width="8.7109375" style="12" bestFit="1" customWidth="1"/>
    <col min="11" max="11" width="8.42578125" style="12" bestFit="1" customWidth="1"/>
    <col min="12" max="12" width="9" style="12" customWidth="1"/>
    <col min="13" max="13" width="8.7109375" style="12" bestFit="1" customWidth="1"/>
    <col min="14" max="14" width="8.42578125" style="12" bestFit="1" customWidth="1"/>
    <col min="15" max="17" width="8.7109375" style="12" bestFit="1" customWidth="1"/>
    <col min="18" max="18" width="9.42578125" style="12" bestFit="1" customWidth="1"/>
    <col min="19" max="19" width="8.7109375" style="12" bestFit="1" customWidth="1"/>
    <col min="20" max="20" width="8.42578125" style="12" bestFit="1" customWidth="1"/>
    <col min="21" max="21" width="8.7109375" style="12" bestFit="1" customWidth="1"/>
    <col min="22" max="22" width="9.42578125" style="12" bestFit="1" customWidth="1"/>
    <col min="23" max="23" width="8.42578125" style="12" bestFit="1" customWidth="1"/>
    <col min="24" max="24" width="10" style="12" customWidth="1"/>
    <col min="25" max="25" width="8.7109375" style="12" customWidth="1"/>
    <col min="26" max="26" width="8.42578125" style="12" bestFit="1" customWidth="1"/>
    <col min="27" max="27" width="10" style="12" customWidth="1"/>
    <col min="28" max="28" width="7.5703125" style="12" bestFit="1" customWidth="1"/>
    <col min="29" max="29" width="8.42578125" style="12" bestFit="1" customWidth="1"/>
    <col min="30" max="30" width="11" style="12" bestFit="1" customWidth="1"/>
    <col min="31" max="31" width="7.5703125" style="12" bestFit="1" customWidth="1"/>
    <col min="32" max="32" width="8.42578125" style="12" bestFit="1" customWidth="1"/>
    <col min="33" max="33" width="11.42578125" style="12"/>
    <col min="34" max="34" width="7.5703125" style="12" bestFit="1" customWidth="1"/>
    <col min="35" max="35" width="8.42578125" style="12" bestFit="1" customWidth="1"/>
    <col min="36" max="16384" width="11.42578125" style="12"/>
  </cols>
  <sheetData>
    <row r="1" spans="1:125" s="13" customFormat="1" ht="25.5" customHeight="1">
      <c r="A1" s="10" t="s">
        <v>0</v>
      </c>
      <c r="B1" s="166" t="s">
        <v>1</v>
      </c>
      <c r="C1" s="166"/>
      <c r="D1" s="166"/>
      <c r="E1" s="166"/>
      <c r="F1" s="11" t="s">
        <v>3350</v>
      </c>
      <c r="G1" s="167" t="s">
        <v>3760</v>
      </c>
      <c r="H1" s="167"/>
      <c r="I1" s="167"/>
      <c r="J1" s="167" t="s">
        <v>3759</v>
      </c>
      <c r="K1" s="167"/>
      <c r="L1" s="167"/>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c r="AY1" s="12"/>
      <c r="AZ1" s="12"/>
      <c r="BA1" s="12"/>
      <c r="BB1" s="12"/>
      <c r="BC1" s="12"/>
      <c r="BD1" s="12"/>
      <c r="BE1" s="12"/>
      <c r="BF1" s="12"/>
      <c r="BG1" s="12"/>
      <c r="BH1" s="12"/>
      <c r="BI1" s="12"/>
      <c r="BJ1" s="12"/>
      <c r="BK1" s="12"/>
      <c r="BL1" s="12"/>
      <c r="BM1" s="12"/>
      <c r="BN1" s="12"/>
      <c r="BO1" s="12"/>
      <c r="BP1" s="12"/>
      <c r="BQ1" s="12"/>
      <c r="BR1" s="12"/>
      <c r="BS1" s="12"/>
      <c r="BT1" s="12"/>
      <c r="BU1" s="12"/>
      <c r="BV1" s="12"/>
      <c r="BW1" s="12"/>
      <c r="BX1" s="12"/>
      <c r="BY1" s="12"/>
      <c r="BZ1" s="12"/>
      <c r="CA1" s="12"/>
      <c r="CB1" s="12"/>
      <c r="CC1" s="12"/>
      <c r="CD1" s="12"/>
      <c r="CE1" s="12"/>
      <c r="CF1" s="12"/>
      <c r="CG1" s="12"/>
      <c r="CH1" s="12"/>
      <c r="CI1" s="12"/>
      <c r="CJ1" s="12"/>
      <c r="CK1" s="12"/>
      <c r="CL1" s="12"/>
      <c r="CM1" s="12"/>
      <c r="CN1" s="12"/>
      <c r="CO1" s="12"/>
      <c r="CP1" s="12"/>
      <c r="CQ1" s="12"/>
      <c r="CR1" s="12"/>
      <c r="CS1" s="12"/>
      <c r="CT1" s="12"/>
      <c r="CU1" s="12"/>
      <c r="CV1" s="12"/>
      <c r="CW1" s="12"/>
      <c r="CX1" s="12"/>
      <c r="CY1" s="12"/>
      <c r="CZ1" s="12"/>
      <c r="DA1" s="12"/>
      <c r="DB1" s="12"/>
      <c r="DC1" s="12"/>
      <c r="DD1" s="12"/>
      <c r="DE1" s="12"/>
      <c r="DF1" s="12"/>
      <c r="DG1" s="12"/>
      <c r="DH1" s="12"/>
      <c r="DI1" s="12"/>
      <c r="DJ1" s="12"/>
      <c r="DK1" s="12"/>
      <c r="DL1" s="12"/>
      <c r="DM1" s="12"/>
      <c r="DN1" s="12"/>
      <c r="DO1" s="12"/>
      <c r="DP1" s="12"/>
      <c r="DQ1" s="12"/>
      <c r="DR1" s="12"/>
      <c r="DS1" s="12"/>
      <c r="DT1" s="12"/>
      <c r="DU1" s="12"/>
    </row>
    <row r="2" spans="1:125" s="13" customFormat="1" ht="27">
      <c r="A2" s="14" t="s">
        <v>2</v>
      </c>
      <c r="B2" s="14" t="s">
        <v>3</v>
      </c>
      <c r="C2" s="15" t="s">
        <v>4</v>
      </c>
      <c r="D2" s="15" t="s">
        <v>5</v>
      </c>
      <c r="E2" s="15" t="s">
        <v>6</v>
      </c>
      <c r="F2" s="15" t="s">
        <v>7</v>
      </c>
      <c r="G2" s="16" t="s">
        <v>3347</v>
      </c>
      <c r="H2" s="16" t="s">
        <v>3348</v>
      </c>
      <c r="I2" s="16" t="s">
        <v>3349</v>
      </c>
      <c r="J2" s="16" t="s">
        <v>3347</v>
      </c>
      <c r="K2" s="16" t="s">
        <v>3348</v>
      </c>
      <c r="L2" s="16" t="s">
        <v>3349</v>
      </c>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c r="BR2" s="12"/>
      <c r="BS2" s="12"/>
      <c r="BT2" s="12"/>
      <c r="BU2" s="12"/>
      <c r="BV2" s="12"/>
      <c r="BW2" s="12"/>
      <c r="BX2" s="12"/>
      <c r="BY2" s="12"/>
      <c r="BZ2" s="12"/>
      <c r="CA2" s="12"/>
      <c r="CB2" s="12"/>
      <c r="CC2" s="12"/>
      <c r="CD2" s="12"/>
      <c r="CE2" s="12"/>
      <c r="CF2" s="12"/>
      <c r="CG2" s="12"/>
      <c r="CH2" s="12"/>
      <c r="CI2" s="12"/>
      <c r="CJ2" s="12"/>
      <c r="CK2" s="12"/>
      <c r="CL2" s="12"/>
      <c r="CM2" s="12"/>
      <c r="CN2" s="12"/>
      <c r="CO2" s="12"/>
      <c r="CP2" s="12"/>
      <c r="CQ2" s="12"/>
      <c r="CR2" s="12"/>
      <c r="CS2" s="12"/>
      <c r="CT2" s="12"/>
      <c r="CU2" s="12"/>
      <c r="CV2" s="12"/>
      <c r="CW2" s="12"/>
      <c r="CX2" s="12"/>
      <c r="CY2" s="12"/>
      <c r="CZ2" s="12"/>
      <c r="DA2" s="12"/>
      <c r="DB2" s="12"/>
      <c r="DC2" s="12"/>
      <c r="DD2" s="12"/>
      <c r="DE2" s="12"/>
      <c r="DF2" s="12"/>
      <c r="DG2" s="12"/>
      <c r="DH2" s="12"/>
      <c r="DI2" s="12"/>
      <c r="DJ2" s="12"/>
      <c r="DK2" s="12"/>
      <c r="DL2" s="12"/>
      <c r="DM2" s="12"/>
      <c r="DN2" s="12"/>
      <c r="DO2" s="12"/>
      <c r="DP2" s="12"/>
      <c r="DQ2" s="12"/>
      <c r="DR2" s="12"/>
      <c r="DS2" s="12"/>
      <c r="DT2" s="12"/>
      <c r="DU2" s="12"/>
    </row>
    <row r="3" spans="1:125" s="13" customFormat="1" ht="162">
      <c r="A3" s="17">
        <v>1</v>
      </c>
      <c r="B3" s="18">
        <v>1196490817</v>
      </c>
      <c r="C3" s="18">
        <v>42131612</v>
      </c>
      <c r="D3" s="19" t="s">
        <v>8</v>
      </c>
      <c r="E3" s="20" t="s">
        <v>9</v>
      </c>
      <c r="F3" s="21" t="s">
        <v>10</v>
      </c>
      <c r="G3" s="22">
        <v>6114</v>
      </c>
      <c r="H3" s="22">
        <v>1162</v>
      </c>
      <c r="I3" s="23">
        <v>7276</v>
      </c>
      <c r="J3" s="22">
        <v>9921</v>
      </c>
      <c r="K3" s="22">
        <v>1885</v>
      </c>
      <c r="L3" s="23">
        <v>11806</v>
      </c>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2"/>
      <c r="BV3" s="12"/>
      <c r="BW3" s="12"/>
      <c r="BX3" s="12"/>
      <c r="BY3" s="12"/>
      <c r="BZ3" s="12"/>
      <c r="CA3" s="12"/>
      <c r="CB3" s="12"/>
      <c r="CC3" s="12"/>
      <c r="CD3" s="12"/>
      <c r="CE3" s="12"/>
      <c r="CF3" s="12"/>
      <c r="CG3" s="12"/>
      <c r="CH3" s="12"/>
      <c r="CI3" s="12"/>
      <c r="CJ3" s="12"/>
      <c r="CK3" s="12"/>
      <c r="CL3" s="12"/>
      <c r="CM3" s="12"/>
      <c r="CN3" s="12"/>
      <c r="CO3" s="12"/>
      <c r="CP3" s="12"/>
      <c r="CQ3" s="12"/>
      <c r="CR3" s="12"/>
      <c r="CS3" s="12"/>
      <c r="CT3" s="12"/>
      <c r="CU3" s="12"/>
      <c r="CV3" s="12"/>
      <c r="CW3" s="12"/>
      <c r="CX3" s="12"/>
      <c r="CY3" s="12"/>
      <c r="CZ3" s="12"/>
      <c r="DA3" s="12"/>
      <c r="DB3" s="12"/>
      <c r="DC3" s="12"/>
      <c r="DD3" s="12"/>
      <c r="DE3" s="12"/>
      <c r="DF3" s="12"/>
      <c r="DG3" s="12"/>
      <c r="DH3" s="12"/>
      <c r="DI3" s="12"/>
      <c r="DJ3" s="12"/>
      <c r="DK3" s="12"/>
      <c r="DL3" s="12"/>
      <c r="DM3" s="12"/>
      <c r="DN3" s="12"/>
      <c r="DO3" s="12"/>
      <c r="DP3" s="12"/>
      <c r="DQ3" s="12"/>
      <c r="DR3" s="12"/>
      <c r="DS3" s="12"/>
      <c r="DT3" s="12"/>
      <c r="DU3" s="12"/>
    </row>
    <row r="4" spans="1:125" s="13" customFormat="1" ht="99">
      <c r="A4" s="17">
        <v>2</v>
      </c>
      <c r="B4" s="18">
        <v>1196491322</v>
      </c>
      <c r="C4" s="18">
        <v>42131612</v>
      </c>
      <c r="D4" s="19" t="s">
        <v>11</v>
      </c>
      <c r="E4" s="20" t="s">
        <v>12</v>
      </c>
      <c r="F4" s="21" t="s">
        <v>10</v>
      </c>
      <c r="G4" s="22">
        <v>6763</v>
      </c>
      <c r="H4" s="22">
        <v>1285</v>
      </c>
      <c r="I4" s="23">
        <v>8048</v>
      </c>
      <c r="J4" s="22">
        <v>12699</v>
      </c>
      <c r="K4" s="22">
        <v>2413</v>
      </c>
      <c r="L4" s="23">
        <v>15112</v>
      </c>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c r="BP4" s="12"/>
      <c r="BQ4" s="12"/>
      <c r="BR4" s="12"/>
      <c r="BS4" s="12"/>
      <c r="BT4" s="12"/>
      <c r="BU4" s="12"/>
      <c r="BV4" s="12"/>
      <c r="BW4" s="12"/>
      <c r="BX4" s="12"/>
      <c r="BY4" s="12"/>
      <c r="BZ4" s="12"/>
      <c r="CA4" s="12"/>
      <c r="CB4" s="12"/>
      <c r="CC4" s="12"/>
      <c r="CD4" s="12"/>
      <c r="CE4" s="12"/>
      <c r="CF4" s="12"/>
      <c r="CG4" s="12"/>
      <c r="CH4" s="12"/>
      <c r="CI4" s="12"/>
      <c r="CJ4" s="12"/>
      <c r="CK4" s="12"/>
      <c r="CL4" s="12"/>
      <c r="CM4" s="12"/>
      <c r="CN4" s="12"/>
      <c r="CO4" s="12"/>
      <c r="CP4" s="12"/>
      <c r="CQ4" s="12"/>
      <c r="CR4" s="12"/>
      <c r="CS4" s="12"/>
      <c r="CT4" s="12"/>
      <c r="CU4" s="12"/>
      <c r="CV4" s="12"/>
      <c r="CW4" s="12"/>
      <c r="CX4" s="12"/>
      <c r="CY4" s="12"/>
      <c r="CZ4" s="12"/>
      <c r="DA4" s="12"/>
      <c r="DB4" s="12"/>
      <c r="DC4" s="12"/>
      <c r="DD4" s="12"/>
      <c r="DE4" s="12"/>
      <c r="DF4" s="12"/>
      <c r="DG4" s="12"/>
      <c r="DH4" s="12"/>
      <c r="DI4" s="12"/>
      <c r="DJ4" s="12"/>
      <c r="DK4" s="12"/>
      <c r="DL4" s="12"/>
      <c r="DM4" s="12"/>
      <c r="DN4" s="12"/>
      <c r="DO4" s="12"/>
      <c r="DP4" s="12"/>
      <c r="DQ4" s="12"/>
      <c r="DR4" s="12"/>
      <c r="DS4" s="12"/>
      <c r="DT4" s="12"/>
      <c r="DU4" s="12"/>
    </row>
    <row r="5" spans="1:125" s="13" customFormat="1" ht="126">
      <c r="A5" s="17">
        <v>3</v>
      </c>
      <c r="B5" s="18">
        <v>1196490822</v>
      </c>
      <c r="C5" s="18">
        <v>42131612</v>
      </c>
      <c r="D5" s="19" t="s">
        <v>13</v>
      </c>
      <c r="E5" s="20" t="s">
        <v>14</v>
      </c>
      <c r="F5" s="21" t="s">
        <v>10</v>
      </c>
      <c r="G5" s="24">
        <v>5150</v>
      </c>
      <c r="H5" s="24">
        <v>979</v>
      </c>
      <c r="I5" s="25">
        <v>6129</v>
      </c>
      <c r="J5" s="24">
        <v>5564</v>
      </c>
      <c r="K5" s="22">
        <v>1057</v>
      </c>
      <c r="L5" s="23">
        <v>6621</v>
      </c>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2"/>
      <c r="BE5" s="12"/>
      <c r="BF5" s="12"/>
      <c r="BG5" s="12"/>
      <c r="BH5" s="12"/>
      <c r="BI5" s="12"/>
      <c r="BJ5" s="12"/>
      <c r="BK5" s="12"/>
      <c r="BL5" s="12"/>
      <c r="BM5" s="12"/>
      <c r="BN5" s="12"/>
      <c r="BO5" s="12"/>
      <c r="BP5" s="12"/>
      <c r="BQ5" s="12"/>
      <c r="BR5" s="12"/>
      <c r="BS5" s="12"/>
      <c r="BT5" s="12"/>
      <c r="BU5" s="12"/>
      <c r="BV5" s="12"/>
      <c r="BW5" s="12"/>
      <c r="BX5" s="12"/>
      <c r="BY5" s="12"/>
      <c r="BZ5" s="12"/>
      <c r="CA5" s="12"/>
      <c r="CB5" s="12"/>
      <c r="CC5" s="12"/>
      <c r="CD5" s="12"/>
      <c r="CE5" s="12"/>
      <c r="CF5" s="12"/>
      <c r="CG5" s="12"/>
      <c r="CH5" s="12"/>
      <c r="CI5" s="12"/>
      <c r="CJ5" s="12"/>
      <c r="CK5" s="12"/>
      <c r="CL5" s="12"/>
      <c r="CM5" s="12"/>
      <c r="CN5" s="12"/>
      <c r="CO5" s="12"/>
      <c r="CP5" s="12"/>
      <c r="CQ5" s="12"/>
      <c r="CR5" s="12"/>
      <c r="CS5" s="12"/>
      <c r="CT5" s="12"/>
      <c r="CU5" s="12"/>
      <c r="CV5" s="12"/>
      <c r="CW5" s="12"/>
      <c r="CX5" s="12"/>
      <c r="CY5" s="12"/>
      <c r="CZ5" s="12"/>
      <c r="DA5" s="12"/>
      <c r="DB5" s="12"/>
      <c r="DC5" s="12"/>
      <c r="DD5" s="12"/>
      <c r="DE5" s="12"/>
      <c r="DF5" s="12"/>
      <c r="DG5" s="12"/>
      <c r="DH5" s="12"/>
      <c r="DI5" s="12"/>
      <c r="DJ5" s="12"/>
      <c r="DK5" s="12"/>
      <c r="DL5" s="12"/>
      <c r="DM5" s="12"/>
      <c r="DN5" s="12"/>
      <c r="DO5" s="12"/>
      <c r="DP5" s="12"/>
      <c r="DQ5" s="12"/>
      <c r="DR5" s="12"/>
      <c r="DS5" s="12"/>
      <c r="DT5" s="12"/>
      <c r="DU5" s="12"/>
    </row>
    <row r="6" spans="1:125" s="13" customFormat="1" ht="135">
      <c r="A6" s="17">
        <v>4</v>
      </c>
      <c r="B6" s="18">
        <v>1196490922</v>
      </c>
      <c r="C6" s="18">
        <v>42281915</v>
      </c>
      <c r="D6" s="19" t="s">
        <v>15</v>
      </c>
      <c r="E6" s="20" t="s">
        <v>3376</v>
      </c>
      <c r="F6" s="21" t="s">
        <v>10</v>
      </c>
      <c r="G6" s="24">
        <v>1827</v>
      </c>
      <c r="H6" s="24">
        <v>347</v>
      </c>
      <c r="I6" s="25">
        <v>2174</v>
      </c>
      <c r="J6" s="24">
        <v>1606</v>
      </c>
      <c r="K6" s="22">
        <v>305</v>
      </c>
      <c r="L6" s="23">
        <v>1911</v>
      </c>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2"/>
      <c r="BE6" s="12"/>
      <c r="BF6" s="12"/>
      <c r="BG6" s="12"/>
      <c r="BH6" s="12"/>
      <c r="BI6" s="12"/>
      <c r="BJ6" s="12"/>
      <c r="BK6" s="12"/>
      <c r="BL6" s="12"/>
      <c r="BM6" s="12"/>
      <c r="BN6" s="12"/>
      <c r="BO6" s="12"/>
      <c r="BP6" s="12"/>
      <c r="BQ6" s="12"/>
      <c r="BR6" s="12"/>
      <c r="BS6" s="12"/>
      <c r="BT6" s="12"/>
      <c r="BU6" s="12"/>
      <c r="BV6" s="12"/>
      <c r="BW6" s="12"/>
      <c r="BX6" s="12"/>
      <c r="BY6" s="12"/>
      <c r="BZ6" s="12"/>
      <c r="CA6" s="12"/>
      <c r="CB6" s="12"/>
      <c r="CC6" s="12"/>
      <c r="CD6" s="12"/>
      <c r="CE6" s="12"/>
      <c r="CF6" s="12"/>
      <c r="CG6" s="12"/>
      <c r="CH6" s="12"/>
      <c r="CI6" s="12"/>
      <c r="CJ6" s="12"/>
      <c r="CK6" s="12"/>
      <c r="CL6" s="12"/>
      <c r="CM6" s="12"/>
      <c r="CN6" s="12"/>
      <c r="CO6" s="12"/>
      <c r="CP6" s="12"/>
      <c r="CQ6" s="12"/>
      <c r="CR6" s="12"/>
      <c r="CS6" s="12"/>
      <c r="CT6" s="12"/>
      <c r="CU6" s="12"/>
      <c r="CV6" s="12"/>
      <c r="CW6" s="12"/>
      <c r="CX6" s="12"/>
      <c r="CY6" s="12"/>
      <c r="CZ6" s="12"/>
      <c r="DA6" s="12"/>
      <c r="DB6" s="12"/>
      <c r="DC6" s="12"/>
      <c r="DD6" s="12"/>
      <c r="DE6" s="12"/>
      <c r="DF6" s="12"/>
      <c r="DG6" s="12"/>
      <c r="DH6" s="12"/>
      <c r="DI6" s="12"/>
      <c r="DJ6" s="12"/>
      <c r="DK6" s="12"/>
      <c r="DL6" s="12"/>
      <c r="DM6" s="12"/>
      <c r="DN6" s="12"/>
      <c r="DO6" s="12"/>
      <c r="DP6" s="12"/>
      <c r="DQ6" s="12"/>
      <c r="DR6" s="12"/>
      <c r="DS6" s="12"/>
      <c r="DT6" s="12"/>
      <c r="DU6" s="12"/>
    </row>
    <row r="7" spans="1:125" s="13" customFormat="1" ht="138" customHeight="1">
      <c r="A7" s="17">
        <v>5</v>
      </c>
      <c r="B7" s="18">
        <v>1196490901</v>
      </c>
      <c r="C7" s="18">
        <v>42281915</v>
      </c>
      <c r="D7" s="19" t="s">
        <v>16</v>
      </c>
      <c r="E7" s="20" t="s">
        <v>3377</v>
      </c>
      <c r="F7" s="21" t="s">
        <v>10</v>
      </c>
      <c r="G7" s="24">
        <v>2256</v>
      </c>
      <c r="H7" s="24">
        <v>429</v>
      </c>
      <c r="I7" s="25">
        <v>2685</v>
      </c>
      <c r="J7" s="24">
        <v>2961</v>
      </c>
      <c r="K7" s="22">
        <v>563</v>
      </c>
      <c r="L7" s="23">
        <v>3524</v>
      </c>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c r="CC7" s="12"/>
      <c r="CD7" s="12"/>
      <c r="CE7" s="12"/>
      <c r="CF7" s="12"/>
      <c r="CG7" s="12"/>
      <c r="CH7" s="12"/>
      <c r="CI7" s="12"/>
      <c r="CJ7" s="12"/>
      <c r="CK7" s="12"/>
      <c r="CL7" s="12"/>
      <c r="CM7" s="12"/>
      <c r="CN7" s="12"/>
      <c r="CO7" s="12"/>
      <c r="CP7" s="12"/>
      <c r="CQ7" s="12"/>
      <c r="CR7" s="12"/>
      <c r="CS7" s="12"/>
      <c r="CT7" s="12"/>
      <c r="CU7" s="12"/>
      <c r="CV7" s="12"/>
      <c r="CW7" s="12"/>
      <c r="CX7" s="12"/>
      <c r="CY7" s="12"/>
      <c r="CZ7" s="12"/>
      <c r="DA7" s="12"/>
      <c r="DB7" s="12"/>
      <c r="DC7" s="12"/>
      <c r="DD7" s="12"/>
      <c r="DE7" s="12"/>
      <c r="DF7" s="12"/>
      <c r="DG7" s="12"/>
      <c r="DH7" s="12"/>
      <c r="DI7" s="12"/>
      <c r="DJ7" s="12"/>
      <c r="DK7" s="12"/>
      <c r="DL7" s="12"/>
      <c r="DM7" s="12"/>
      <c r="DN7" s="12"/>
      <c r="DO7" s="12"/>
      <c r="DP7" s="12"/>
      <c r="DQ7" s="12"/>
      <c r="DR7" s="12"/>
      <c r="DS7" s="12"/>
      <c r="DT7" s="12"/>
      <c r="DU7" s="12"/>
    </row>
    <row r="8" spans="1:125" s="13" customFormat="1" ht="135">
      <c r="A8" s="17">
        <v>6</v>
      </c>
      <c r="B8" s="18">
        <v>1196490923</v>
      </c>
      <c r="C8" s="18">
        <v>42281915</v>
      </c>
      <c r="D8" s="19" t="s">
        <v>17</v>
      </c>
      <c r="E8" s="20" t="s">
        <v>3378</v>
      </c>
      <c r="F8" s="21" t="s">
        <v>10</v>
      </c>
      <c r="G8" s="24">
        <v>4066</v>
      </c>
      <c r="H8" s="24">
        <v>773</v>
      </c>
      <c r="I8" s="25">
        <v>4839</v>
      </c>
      <c r="J8" s="24">
        <v>4726</v>
      </c>
      <c r="K8" s="22">
        <v>898</v>
      </c>
      <c r="L8" s="22">
        <v>5624</v>
      </c>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c r="CX8" s="12"/>
      <c r="CY8" s="12"/>
      <c r="CZ8" s="12"/>
      <c r="DA8" s="12"/>
      <c r="DB8" s="12"/>
      <c r="DC8" s="12"/>
      <c r="DD8" s="12"/>
      <c r="DE8" s="12"/>
      <c r="DF8" s="12"/>
      <c r="DG8" s="12"/>
      <c r="DH8" s="12"/>
      <c r="DI8" s="12"/>
      <c r="DJ8" s="12"/>
      <c r="DK8" s="12"/>
      <c r="DL8" s="12"/>
      <c r="DM8" s="12"/>
      <c r="DN8" s="12"/>
      <c r="DO8" s="12"/>
      <c r="DP8" s="12"/>
      <c r="DQ8" s="12"/>
      <c r="DR8" s="12"/>
      <c r="DS8" s="12"/>
      <c r="DT8" s="12"/>
      <c r="DU8" s="12"/>
    </row>
    <row r="9" spans="1:125" s="13" customFormat="1" ht="135">
      <c r="A9" s="17">
        <v>7</v>
      </c>
      <c r="B9" s="18">
        <v>1196490921</v>
      </c>
      <c r="C9" s="18">
        <v>42281915</v>
      </c>
      <c r="D9" s="19" t="s">
        <v>18</v>
      </c>
      <c r="E9" s="20" t="s">
        <v>3379</v>
      </c>
      <c r="F9" s="21" t="s">
        <v>10</v>
      </c>
      <c r="G9" s="24">
        <v>892</v>
      </c>
      <c r="H9" s="24">
        <v>169</v>
      </c>
      <c r="I9" s="25">
        <v>1061</v>
      </c>
      <c r="J9" s="24">
        <v>566</v>
      </c>
      <c r="K9" s="22">
        <v>108</v>
      </c>
      <c r="L9" s="23">
        <v>674</v>
      </c>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c r="BW9" s="12"/>
      <c r="BX9" s="12"/>
      <c r="BY9" s="12"/>
      <c r="BZ9" s="12"/>
      <c r="CA9" s="12"/>
      <c r="CB9" s="12"/>
      <c r="CC9" s="12"/>
      <c r="CD9" s="12"/>
      <c r="CE9" s="12"/>
      <c r="CF9" s="12"/>
      <c r="CG9" s="12"/>
      <c r="CH9" s="12"/>
      <c r="CI9" s="12"/>
      <c r="CJ9" s="12"/>
      <c r="CK9" s="12"/>
      <c r="CL9" s="12"/>
      <c r="CM9" s="12"/>
      <c r="CN9" s="12"/>
      <c r="CO9" s="12"/>
      <c r="CP9" s="12"/>
      <c r="CQ9" s="12"/>
      <c r="CR9" s="12"/>
      <c r="CS9" s="12"/>
      <c r="CT9" s="12"/>
      <c r="CU9" s="12"/>
      <c r="CV9" s="12"/>
      <c r="CW9" s="12"/>
      <c r="CX9" s="12"/>
      <c r="CY9" s="12"/>
      <c r="CZ9" s="12"/>
      <c r="DA9" s="12"/>
      <c r="DB9" s="12"/>
      <c r="DC9" s="12"/>
      <c r="DD9" s="12"/>
      <c r="DE9" s="12"/>
      <c r="DF9" s="12"/>
      <c r="DG9" s="12"/>
      <c r="DH9" s="12"/>
      <c r="DI9" s="12"/>
      <c r="DJ9" s="12"/>
      <c r="DK9" s="12"/>
      <c r="DL9" s="12"/>
      <c r="DM9" s="12"/>
      <c r="DN9" s="12"/>
      <c r="DO9" s="12"/>
      <c r="DP9" s="12"/>
      <c r="DQ9" s="12"/>
      <c r="DR9" s="12"/>
      <c r="DS9" s="12"/>
      <c r="DT9" s="12"/>
      <c r="DU9" s="12"/>
    </row>
    <row r="10" spans="1:125" s="13" customFormat="1" ht="146.25" customHeight="1">
      <c r="A10" s="17">
        <v>8</v>
      </c>
      <c r="B10" s="18">
        <v>1196490900</v>
      </c>
      <c r="C10" s="18">
        <v>42281915</v>
      </c>
      <c r="D10" s="19" t="s">
        <v>19</v>
      </c>
      <c r="E10" s="20" t="s">
        <v>3380</v>
      </c>
      <c r="F10" s="21" t="s">
        <v>10</v>
      </c>
      <c r="G10" s="24">
        <v>1378</v>
      </c>
      <c r="H10" s="24">
        <v>262</v>
      </c>
      <c r="I10" s="25">
        <v>1640</v>
      </c>
      <c r="J10" s="24">
        <v>1504</v>
      </c>
      <c r="K10" s="22">
        <v>286</v>
      </c>
      <c r="L10" s="23">
        <v>1790</v>
      </c>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c r="BO10" s="12"/>
      <c r="BP10" s="12"/>
      <c r="BQ10" s="12"/>
      <c r="BR10" s="12"/>
      <c r="BS10" s="12"/>
      <c r="BT10" s="12"/>
      <c r="BU10" s="12"/>
      <c r="BV10" s="12"/>
      <c r="BW10" s="12"/>
      <c r="BX10" s="12"/>
      <c r="BY10" s="12"/>
      <c r="BZ10" s="12"/>
      <c r="CA10" s="12"/>
      <c r="CB10" s="12"/>
      <c r="CC10" s="12"/>
      <c r="CD10" s="12"/>
      <c r="CE10" s="12"/>
      <c r="CF10" s="12"/>
      <c r="CG10" s="12"/>
      <c r="CH10" s="12"/>
      <c r="CI10" s="12"/>
      <c r="CJ10" s="12"/>
      <c r="CK10" s="12"/>
      <c r="CL10" s="12"/>
      <c r="CM10" s="12"/>
      <c r="CN10" s="12"/>
      <c r="CO10" s="12"/>
      <c r="CP10" s="12"/>
      <c r="CQ10" s="12"/>
      <c r="CR10" s="12"/>
      <c r="CS10" s="12"/>
      <c r="CT10" s="12"/>
      <c r="CU10" s="12"/>
      <c r="CV10" s="12"/>
      <c r="CW10" s="12"/>
      <c r="CX10" s="12"/>
      <c r="CY10" s="12"/>
      <c r="CZ10" s="12"/>
      <c r="DA10" s="12"/>
      <c r="DB10" s="12"/>
      <c r="DC10" s="12"/>
      <c r="DD10" s="12"/>
      <c r="DE10" s="12"/>
      <c r="DF10" s="12"/>
      <c r="DG10" s="12"/>
      <c r="DH10" s="12"/>
      <c r="DI10" s="12"/>
      <c r="DJ10" s="12"/>
      <c r="DK10" s="12"/>
      <c r="DL10" s="12"/>
      <c r="DM10" s="12"/>
      <c r="DN10" s="12"/>
      <c r="DO10" s="12"/>
      <c r="DP10" s="12"/>
      <c r="DQ10" s="12"/>
      <c r="DR10" s="12"/>
      <c r="DS10" s="12"/>
      <c r="DT10" s="12"/>
      <c r="DU10" s="12"/>
    </row>
    <row r="11" spans="1:125" s="13" customFormat="1" ht="54">
      <c r="A11" s="17">
        <v>9</v>
      </c>
      <c r="B11" s="18">
        <v>1196490802</v>
      </c>
      <c r="C11" s="18">
        <v>42131606</v>
      </c>
      <c r="D11" s="19" t="s">
        <v>20</v>
      </c>
      <c r="E11" s="20" t="s">
        <v>21</v>
      </c>
      <c r="F11" s="21" t="s">
        <v>10</v>
      </c>
      <c r="G11" s="24">
        <v>205</v>
      </c>
      <c r="H11" s="24">
        <v>39</v>
      </c>
      <c r="I11" s="25">
        <v>244</v>
      </c>
      <c r="J11" s="24">
        <v>147</v>
      </c>
      <c r="K11" s="22">
        <v>28</v>
      </c>
      <c r="L11" s="23">
        <v>175</v>
      </c>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2"/>
      <c r="BB11" s="12"/>
      <c r="BC11" s="12"/>
      <c r="BD11" s="12"/>
      <c r="BE11" s="12"/>
      <c r="BF11" s="12"/>
      <c r="BG11" s="12"/>
      <c r="BH11" s="12"/>
      <c r="BI11" s="12"/>
      <c r="BJ11" s="12"/>
      <c r="BK11" s="12"/>
      <c r="BL11" s="12"/>
      <c r="BM11" s="12"/>
      <c r="BN11" s="12"/>
      <c r="BO11" s="12"/>
      <c r="BP11" s="12"/>
      <c r="BQ11" s="12"/>
      <c r="BR11" s="12"/>
      <c r="BS11" s="12"/>
      <c r="BT11" s="12"/>
      <c r="BU11" s="12"/>
      <c r="BV11" s="12"/>
      <c r="BW11" s="12"/>
      <c r="BX11" s="12"/>
      <c r="BY11" s="12"/>
      <c r="BZ11" s="12"/>
      <c r="CA11" s="12"/>
      <c r="CB11" s="12"/>
      <c r="CC11" s="12"/>
      <c r="CD11" s="12"/>
      <c r="CE11" s="12"/>
      <c r="CF11" s="12"/>
      <c r="CG11" s="12"/>
      <c r="CH11" s="12"/>
      <c r="CI11" s="12"/>
      <c r="CJ11" s="12"/>
      <c r="CK11" s="12"/>
      <c r="CL11" s="12"/>
      <c r="CM11" s="12"/>
      <c r="CN11" s="12"/>
      <c r="CO11" s="12"/>
      <c r="CP11" s="12"/>
      <c r="CQ11" s="12"/>
      <c r="CR11" s="12"/>
      <c r="CS11" s="12"/>
      <c r="CT11" s="12"/>
      <c r="CU11" s="12"/>
      <c r="CV11" s="12"/>
      <c r="CW11" s="12"/>
      <c r="CX11" s="12"/>
      <c r="CY11" s="12"/>
      <c r="CZ11" s="12"/>
      <c r="DA11" s="12"/>
      <c r="DB11" s="12"/>
      <c r="DC11" s="12"/>
      <c r="DD11" s="12"/>
      <c r="DE11" s="12"/>
      <c r="DF11" s="12"/>
      <c r="DG11" s="12"/>
      <c r="DH11" s="12"/>
      <c r="DI11" s="12"/>
      <c r="DJ11" s="12"/>
      <c r="DK11" s="12"/>
      <c r="DL11" s="12"/>
      <c r="DM11" s="12"/>
      <c r="DN11" s="12"/>
      <c r="DO11" s="12"/>
      <c r="DP11" s="12"/>
      <c r="DQ11" s="12"/>
      <c r="DR11" s="12"/>
      <c r="DS11" s="12"/>
      <c r="DT11" s="12"/>
      <c r="DU11" s="12"/>
    </row>
    <row r="12" spans="1:125" s="13" customFormat="1" ht="144">
      <c r="A12" s="17">
        <v>10</v>
      </c>
      <c r="B12" s="18">
        <v>1196490329</v>
      </c>
      <c r="C12" s="18">
        <v>42131606</v>
      </c>
      <c r="D12" s="19" t="s">
        <v>22</v>
      </c>
      <c r="E12" s="20" t="s">
        <v>3381</v>
      </c>
      <c r="F12" s="21" t="s">
        <v>10</v>
      </c>
      <c r="G12" s="24">
        <v>2877</v>
      </c>
      <c r="H12" s="24">
        <v>547</v>
      </c>
      <c r="I12" s="25">
        <v>3424</v>
      </c>
      <c r="J12" s="24">
        <v>5298</v>
      </c>
      <c r="K12" s="22">
        <v>1007</v>
      </c>
      <c r="L12" s="23">
        <v>6305</v>
      </c>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2"/>
      <c r="BB12" s="12"/>
      <c r="BC12" s="12"/>
      <c r="BD12" s="12"/>
      <c r="BE12" s="12"/>
      <c r="BF12" s="12"/>
      <c r="BG12" s="12"/>
      <c r="BH12" s="12"/>
      <c r="BI12" s="12"/>
      <c r="BJ12" s="12"/>
      <c r="BK12" s="12"/>
      <c r="BL12" s="12"/>
      <c r="BM12" s="12"/>
      <c r="BN12" s="12"/>
      <c r="BO12" s="12"/>
      <c r="BP12" s="12"/>
      <c r="BQ12" s="12"/>
      <c r="BR12" s="12"/>
      <c r="BS12" s="12"/>
      <c r="BT12" s="12"/>
      <c r="BU12" s="12"/>
      <c r="BV12" s="12"/>
      <c r="BW12" s="12"/>
      <c r="BX12" s="12"/>
      <c r="BY12" s="12"/>
      <c r="BZ12" s="12"/>
      <c r="CA12" s="12"/>
      <c r="CB12" s="12"/>
      <c r="CC12" s="12"/>
      <c r="CD12" s="12"/>
      <c r="CE12" s="12"/>
      <c r="CF12" s="12"/>
      <c r="CG12" s="12"/>
      <c r="CH12" s="12"/>
      <c r="CI12" s="12"/>
      <c r="CJ12" s="12"/>
      <c r="CK12" s="12"/>
      <c r="CL12" s="12"/>
      <c r="CM12" s="12"/>
      <c r="CN12" s="12"/>
      <c r="CO12" s="12"/>
      <c r="CP12" s="12"/>
      <c r="CQ12" s="12"/>
      <c r="CR12" s="12"/>
      <c r="CS12" s="12"/>
      <c r="CT12" s="12"/>
      <c r="CU12" s="12"/>
      <c r="CV12" s="12"/>
      <c r="CW12" s="12"/>
      <c r="CX12" s="12"/>
      <c r="CY12" s="12"/>
      <c r="CZ12" s="12"/>
      <c r="DA12" s="12"/>
      <c r="DB12" s="12"/>
      <c r="DC12" s="12"/>
      <c r="DD12" s="12"/>
      <c r="DE12" s="12"/>
      <c r="DF12" s="12"/>
      <c r="DG12" s="12"/>
      <c r="DH12" s="12"/>
      <c r="DI12" s="12"/>
      <c r="DJ12" s="12"/>
      <c r="DK12" s="12"/>
      <c r="DL12" s="12"/>
      <c r="DM12" s="12"/>
      <c r="DN12" s="12"/>
      <c r="DO12" s="12"/>
      <c r="DP12" s="12"/>
      <c r="DQ12" s="12"/>
      <c r="DR12" s="12"/>
      <c r="DS12" s="12"/>
      <c r="DT12" s="12"/>
      <c r="DU12" s="12"/>
    </row>
    <row r="13" spans="1:125" s="13" customFormat="1" ht="144">
      <c r="A13" s="17">
        <v>11</v>
      </c>
      <c r="B13" s="18">
        <v>1196490328</v>
      </c>
      <c r="C13" s="18">
        <v>42131606</v>
      </c>
      <c r="D13" s="19" t="s">
        <v>23</v>
      </c>
      <c r="E13" s="20" t="s">
        <v>3382</v>
      </c>
      <c r="F13" s="21" t="s">
        <v>10</v>
      </c>
      <c r="G13" s="24">
        <v>3502</v>
      </c>
      <c r="H13" s="24">
        <v>665</v>
      </c>
      <c r="I13" s="25">
        <v>4167</v>
      </c>
      <c r="J13" s="24">
        <v>7049</v>
      </c>
      <c r="K13" s="22">
        <v>1339</v>
      </c>
      <c r="L13" s="23">
        <v>8388</v>
      </c>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2"/>
      <c r="BB13" s="12"/>
      <c r="BC13" s="12"/>
      <c r="BD13" s="12"/>
      <c r="BE13" s="12"/>
      <c r="BF13" s="12"/>
      <c r="BG13" s="12"/>
      <c r="BH13" s="12"/>
      <c r="BI13" s="12"/>
      <c r="BJ13" s="12"/>
      <c r="BK13" s="12"/>
      <c r="BL13" s="12"/>
      <c r="BM13" s="12"/>
      <c r="BN13" s="12"/>
      <c r="BO13" s="12"/>
      <c r="BP13" s="12"/>
      <c r="BQ13" s="12"/>
      <c r="BR13" s="12"/>
      <c r="BS13" s="12"/>
      <c r="BT13" s="12"/>
      <c r="BU13" s="12"/>
      <c r="BV13" s="12"/>
      <c r="BW13" s="12"/>
      <c r="BX13" s="12"/>
      <c r="BY13" s="12"/>
      <c r="BZ13" s="12"/>
      <c r="CA13" s="12"/>
      <c r="CB13" s="12"/>
      <c r="CC13" s="12"/>
      <c r="CD13" s="12"/>
      <c r="CE13" s="12"/>
      <c r="CF13" s="12"/>
      <c r="CG13" s="12"/>
      <c r="CH13" s="12"/>
      <c r="CI13" s="12"/>
      <c r="CJ13" s="12"/>
      <c r="CK13" s="12"/>
      <c r="CL13" s="12"/>
      <c r="CM13" s="12"/>
      <c r="CN13" s="12"/>
      <c r="CO13" s="12"/>
      <c r="CP13" s="12"/>
      <c r="CQ13" s="12"/>
      <c r="CR13" s="12"/>
      <c r="CS13" s="12"/>
      <c r="CT13" s="12"/>
      <c r="CU13" s="12"/>
      <c r="CV13" s="12"/>
      <c r="CW13" s="12"/>
      <c r="CX13" s="12"/>
      <c r="CY13" s="12"/>
      <c r="CZ13" s="12"/>
      <c r="DA13" s="12"/>
      <c r="DB13" s="12"/>
      <c r="DC13" s="12"/>
      <c r="DD13" s="12"/>
      <c r="DE13" s="12"/>
      <c r="DF13" s="12"/>
      <c r="DG13" s="12"/>
      <c r="DH13" s="12"/>
      <c r="DI13" s="12"/>
      <c r="DJ13" s="12"/>
      <c r="DK13" s="12"/>
      <c r="DL13" s="12"/>
      <c r="DM13" s="12"/>
      <c r="DN13" s="12"/>
      <c r="DO13" s="12"/>
      <c r="DP13" s="12"/>
      <c r="DQ13" s="12"/>
      <c r="DR13" s="12"/>
      <c r="DS13" s="12"/>
      <c r="DT13" s="12"/>
      <c r="DU13" s="12"/>
    </row>
    <row r="14" spans="1:125" s="13" customFormat="1" ht="171">
      <c r="A14" s="17">
        <v>12</v>
      </c>
      <c r="B14" s="18">
        <v>1196490811</v>
      </c>
      <c r="C14" s="18">
        <v>42131606</v>
      </c>
      <c r="D14" s="19" t="s">
        <v>24</v>
      </c>
      <c r="E14" s="20" t="s">
        <v>25</v>
      </c>
      <c r="F14" s="21" t="s">
        <v>10</v>
      </c>
      <c r="G14" s="24">
        <v>8203</v>
      </c>
      <c r="H14" s="24">
        <v>1559</v>
      </c>
      <c r="I14" s="25">
        <v>9762</v>
      </c>
      <c r="J14" s="24">
        <v>12499</v>
      </c>
      <c r="K14" s="22">
        <v>2375</v>
      </c>
      <c r="L14" s="23">
        <v>14874</v>
      </c>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12"/>
      <c r="BO14" s="12"/>
      <c r="BP14" s="12"/>
      <c r="BQ14" s="12"/>
      <c r="BR14" s="12"/>
      <c r="BS14" s="12"/>
      <c r="BT14" s="12"/>
      <c r="BU14" s="12"/>
      <c r="BV14" s="12"/>
      <c r="BW14" s="12"/>
      <c r="BX14" s="12"/>
      <c r="BY14" s="12"/>
      <c r="BZ14" s="12"/>
      <c r="CA14" s="12"/>
      <c r="CB14" s="12"/>
      <c r="CC14" s="12"/>
      <c r="CD14" s="12"/>
      <c r="CE14" s="12"/>
      <c r="CF14" s="12"/>
      <c r="CG14" s="12"/>
      <c r="CH14" s="12"/>
      <c r="CI14" s="12"/>
      <c r="CJ14" s="12"/>
      <c r="CK14" s="12"/>
      <c r="CL14" s="12"/>
      <c r="CM14" s="12"/>
      <c r="CN14" s="12"/>
      <c r="CO14" s="12"/>
      <c r="CP14" s="12"/>
      <c r="CQ14" s="12"/>
      <c r="CR14" s="12"/>
      <c r="CS14" s="12"/>
      <c r="CT14" s="12"/>
      <c r="CU14" s="12"/>
      <c r="CV14" s="12"/>
      <c r="CW14" s="12"/>
      <c r="CX14" s="12"/>
      <c r="CY14" s="12"/>
      <c r="CZ14" s="12"/>
      <c r="DA14" s="12"/>
      <c r="DB14" s="12"/>
      <c r="DC14" s="12"/>
      <c r="DD14" s="12"/>
      <c r="DE14" s="12"/>
      <c r="DF14" s="12"/>
      <c r="DG14" s="12"/>
      <c r="DH14" s="12"/>
      <c r="DI14" s="12"/>
      <c r="DJ14" s="12"/>
      <c r="DK14" s="12"/>
      <c r="DL14" s="12"/>
      <c r="DM14" s="12"/>
      <c r="DN14" s="12"/>
      <c r="DO14" s="12"/>
      <c r="DP14" s="12"/>
      <c r="DQ14" s="12"/>
      <c r="DR14" s="12"/>
      <c r="DS14" s="12"/>
      <c r="DT14" s="12"/>
      <c r="DU14" s="12"/>
    </row>
    <row r="15" spans="1:125" s="13" customFormat="1" ht="72">
      <c r="A15" s="17">
        <v>13</v>
      </c>
      <c r="B15" s="18">
        <v>1196490795</v>
      </c>
      <c r="C15" s="18">
        <v>42295414</v>
      </c>
      <c r="D15" s="19" t="s">
        <v>26</v>
      </c>
      <c r="E15" s="20" t="s">
        <v>27</v>
      </c>
      <c r="F15" s="21" t="s">
        <v>10</v>
      </c>
      <c r="G15" s="24">
        <v>492</v>
      </c>
      <c r="H15" s="24">
        <v>93</v>
      </c>
      <c r="I15" s="25">
        <v>585</v>
      </c>
      <c r="J15" s="24">
        <v>486</v>
      </c>
      <c r="K15" s="22">
        <v>92</v>
      </c>
      <c r="L15" s="23">
        <v>578</v>
      </c>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2"/>
      <c r="BE15" s="12"/>
      <c r="BF15" s="12"/>
      <c r="BG15" s="12"/>
      <c r="BH15" s="12"/>
      <c r="BI15" s="12"/>
      <c r="BJ15" s="12"/>
      <c r="BK15" s="12"/>
      <c r="BL15" s="12"/>
      <c r="BM15" s="12"/>
      <c r="BN15" s="12"/>
      <c r="BO15" s="12"/>
      <c r="BP15" s="12"/>
      <c r="BQ15" s="12"/>
      <c r="BR15" s="12"/>
      <c r="BS15" s="12"/>
      <c r="BT15" s="12"/>
      <c r="BU15" s="12"/>
      <c r="BV15" s="12"/>
      <c r="BW15" s="12"/>
      <c r="BX15" s="12"/>
      <c r="BY15" s="12"/>
      <c r="BZ15" s="12"/>
      <c r="CA15" s="12"/>
      <c r="CB15" s="12"/>
      <c r="CC15" s="12"/>
      <c r="CD15" s="12"/>
      <c r="CE15" s="12"/>
      <c r="CF15" s="12"/>
      <c r="CG15" s="12"/>
      <c r="CH15" s="12"/>
      <c r="CI15" s="12"/>
      <c r="CJ15" s="12"/>
      <c r="CK15" s="12"/>
      <c r="CL15" s="12"/>
      <c r="CM15" s="12"/>
      <c r="CN15" s="12"/>
      <c r="CO15" s="12"/>
      <c r="CP15" s="12"/>
      <c r="CQ15" s="12"/>
      <c r="CR15" s="12"/>
      <c r="CS15" s="12"/>
      <c r="CT15" s="12"/>
      <c r="CU15" s="12"/>
      <c r="CV15" s="12"/>
      <c r="CW15" s="12"/>
      <c r="CX15" s="12"/>
      <c r="CY15" s="12"/>
      <c r="CZ15" s="12"/>
      <c r="DA15" s="12"/>
      <c r="DB15" s="12"/>
      <c r="DC15" s="12"/>
      <c r="DD15" s="12"/>
      <c r="DE15" s="12"/>
      <c r="DF15" s="12"/>
      <c r="DG15" s="12"/>
      <c r="DH15" s="12"/>
      <c r="DI15" s="12"/>
      <c r="DJ15" s="12"/>
      <c r="DK15" s="12"/>
      <c r="DL15" s="12"/>
      <c r="DM15" s="12"/>
      <c r="DN15" s="12"/>
      <c r="DO15" s="12"/>
      <c r="DP15" s="12"/>
      <c r="DQ15" s="12"/>
      <c r="DR15" s="12"/>
      <c r="DS15" s="12"/>
      <c r="DT15" s="12"/>
      <c r="DU15" s="12"/>
    </row>
    <row r="16" spans="1:125" s="13" customFormat="1" ht="51.75" customHeight="1">
      <c r="A16" s="17">
        <v>14</v>
      </c>
      <c r="B16" s="18">
        <v>1196490491</v>
      </c>
      <c r="C16" s="18">
        <v>53103201</v>
      </c>
      <c r="D16" s="19" t="s">
        <v>28</v>
      </c>
      <c r="E16" s="20" t="s">
        <v>29</v>
      </c>
      <c r="F16" s="21" t="s">
        <v>10</v>
      </c>
      <c r="G16" s="24">
        <v>3537</v>
      </c>
      <c r="H16" s="24">
        <v>672</v>
      </c>
      <c r="I16" s="25">
        <v>4209</v>
      </c>
      <c r="J16" s="24">
        <v>3661</v>
      </c>
      <c r="K16" s="22">
        <v>696</v>
      </c>
      <c r="L16" s="23">
        <v>4357</v>
      </c>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2"/>
      <c r="BB16" s="12"/>
      <c r="BC16" s="12"/>
      <c r="BD16" s="12"/>
      <c r="BE16" s="12"/>
      <c r="BF16" s="12"/>
      <c r="BG16" s="12"/>
      <c r="BH16" s="12"/>
      <c r="BI16" s="12"/>
      <c r="BJ16" s="12"/>
      <c r="BK16" s="12"/>
      <c r="BL16" s="12"/>
      <c r="BM16" s="12"/>
      <c r="BN16" s="12"/>
      <c r="BO16" s="12"/>
      <c r="BP16" s="12"/>
      <c r="BQ16" s="12"/>
      <c r="BR16" s="12"/>
      <c r="BS16" s="12"/>
      <c r="BT16" s="12"/>
      <c r="BU16" s="12"/>
      <c r="BV16" s="12"/>
      <c r="BW16" s="12"/>
      <c r="BX16" s="12"/>
      <c r="BY16" s="12"/>
      <c r="BZ16" s="12"/>
      <c r="CA16" s="12"/>
      <c r="CB16" s="12"/>
      <c r="CC16" s="12"/>
      <c r="CD16" s="12"/>
      <c r="CE16" s="12"/>
      <c r="CF16" s="12"/>
      <c r="CG16" s="12"/>
      <c r="CH16" s="12"/>
      <c r="CI16" s="12"/>
      <c r="CJ16" s="12"/>
      <c r="CK16" s="12"/>
      <c r="CL16" s="12"/>
      <c r="CM16" s="12"/>
      <c r="CN16" s="12"/>
      <c r="CO16" s="12"/>
      <c r="CP16" s="12"/>
      <c r="CQ16" s="12"/>
      <c r="CR16" s="12"/>
      <c r="CS16" s="12"/>
      <c r="CT16" s="12"/>
      <c r="CU16" s="12"/>
      <c r="CV16" s="12"/>
      <c r="CW16" s="12"/>
      <c r="CX16" s="12"/>
      <c r="CY16" s="12"/>
      <c r="CZ16" s="12"/>
      <c r="DA16" s="12"/>
      <c r="DB16" s="12"/>
      <c r="DC16" s="12"/>
      <c r="DD16" s="12"/>
      <c r="DE16" s="12"/>
      <c r="DF16" s="12"/>
      <c r="DG16" s="12"/>
      <c r="DH16" s="12"/>
      <c r="DI16" s="12"/>
      <c r="DJ16" s="12"/>
      <c r="DK16" s="12"/>
      <c r="DL16" s="12"/>
      <c r="DM16" s="12"/>
      <c r="DN16" s="12"/>
      <c r="DO16" s="12"/>
      <c r="DP16" s="12"/>
      <c r="DQ16" s="12"/>
      <c r="DR16" s="12"/>
      <c r="DS16" s="12"/>
      <c r="DT16" s="12"/>
      <c r="DU16" s="12"/>
    </row>
    <row r="17" spans="1:125" s="13" customFormat="1" ht="90">
      <c r="A17" s="17">
        <v>15</v>
      </c>
      <c r="B17" s="18">
        <v>1196490869</v>
      </c>
      <c r="C17" s="18">
        <v>53103201</v>
      </c>
      <c r="D17" s="19" t="s">
        <v>30</v>
      </c>
      <c r="E17" s="20" t="s">
        <v>31</v>
      </c>
      <c r="F17" s="21" t="s">
        <v>10</v>
      </c>
      <c r="G17" s="24">
        <v>4755</v>
      </c>
      <c r="H17" s="24">
        <v>903</v>
      </c>
      <c r="I17" s="25">
        <v>5658</v>
      </c>
      <c r="J17" s="24">
        <v>3661</v>
      </c>
      <c r="K17" s="22">
        <v>696</v>
      </c>
      <c r="L17" s="23">
        <v>4357</v>
      </c>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c r="AZ17" s="12"/>
      <c r="BA17" s="12"/>
      <c r="BB17" s="12"/>
      <c r="BC17" s="12"/>
      <c r="BD17" s="12"/>
      <c r="BE17" s="12"/>
      <c r="BF17" s="12"/>
      <c r="BG17" s="12"/>
      <c r="BH17" s="12"/>
      <c r="BI17" s="12"/>
      <c r="BJ17" s="12"/>
      <c r="BK17" s="12"/>
      <c r="BL17" s="12"/>
      <c r="BM17" s="12"/>
      <c r="BN17" s="12"/>
      <c r="BO17" s="12"/>
      <c r="BP17" s="12"/>
      <c r="BQ17" s="12"/>
      <c r="BR17" s="12"/>
      <c r="BS17" s="12"/>
      <c r="BT17" s="12"/>
      <c r="BU17" s="12"/>
      <c r="BV17" s="12"/>
      <c r="BW17" s="12"/>
      <c r="BX17" s="12"/>
      <c r="BY17" s="12"/>
      <c r="BZ17" s="12"/>
      <c r="CA17" s="12"/>
      <c r="CB17" s="12"/>
      <c r="CC17" s="12"/>
      <c r="CD17" s="12"/>
      <c r="CE17" s="12"/>
      <c r="CF17" s="12"/>
      <c r="CG17" s="12"/>
      <c r="CH17" s="12"/>
      <c r="CI17" s="12"/>
      <c r="CJ17" s="12"/>
      <c r="CK17" s="12"/>
      <c r="CL17" s="12"/>
      <c r="CM17" s="12"/>
      <c r="CN17" s="12"/>
      <c r="CO17" s="12"/>
      <c r="CP17" s="12"/>
      <c r="CQ17" s="12"/>
      <c r="CR17" s="12"/>
      <c r="CS17" s="12"/>
      <c r="CT17" s="12"/>
      <c r="CU17" s="12"/>
      <c r="CV17" s="12"/>
      <c r="CW17" s="12"/>
      <c r="CX17" s="12"/>
      <c r="CY17" s="12"/>
      <c r="CZ17" s="12"/>
      <c r="DA17" s="12"/>
      <c r="DB17" s="12"/>
      <c r="DC17" s="12"/>
      <c r="DD17" s="12"/>
      <c r="DE17" s="12"/>
      <c r="DF17" s="12"/>
      <c r="DG17" s="12"/>
      <c r="DH17" s="12"/>
      <c r="DI17" s="12"/>
      <c r="DJ17" s="12"/>
      <c r="DK17" s="12"/>
      <c r="DL17" s="12"/>
      <c r="DM17" s="12"/>
      <c r="DN17" s="12"/>
      <c r="DO17" s="12"/>
      <c r="DP17" s="12"/>
      <c r="DQ17" s="12"/>
      <c r="DR17" s="12"/>
      <c r="DS17" s="12"/>
      <c r="DT17" s="12"/>
      <c r="DU17" s="12"/>
    </row>
    <row r="18" spans="1:125" s="13" customFormat="1" ht="54">
      <c r="A18" s="17">
        <v>16</v>
      </c>
      <c r="B18" s="18">
        <v>1196490808</v>
      </c>
      <c r="C18" s="18">
        <v>42131606</v>
      </c>
      <c r="D18" s="19" t="s">
        <v>32</v>
      </c>
      <c r="E18" s="20" t="s">
        <v>33</v>
      </c>
      <c r="F18" s="21" t="s">
        <v>10</v>
      </c>
      <c r="G18" s="24">
        <v>231</v>
      </c>
      <c r="H18" s="24">
        <v>44</v>
      </c>
      <c r="I18" s="25">
        <v>275</v>
      </c>
      <c r="J18" s="24">
        <v>289</v>
      </c>
      <c r="K18" s="22">
        <v>55</v>
      </c>
      <c r="L18" s="23">
        <v>344</v>
      </c>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c r="AY18" s="12"/>
      <c r="AZ18" s="12"/>
      <c r="BA18" s="12"/>
      <c r="BB18" s="12"/>
      <c r="BC18" s="12"/>
      <c r="BD18" s="12"/>
      <c r="BE18" s="12"/>
      <c r="BF18" s="12"/>
      <c r="BG18" s="12"/>
      <c r="BH18" s="12"/>
      <c r="BI18" s="12"/>
      <c r="BJ18" s="12"/>
      <c r="BK18" s="12"/>
      <c r="BL18" s="12"/>
      <c r="BM18" s="12"/>
      <c r="BN18" s="12"/>
      <c r="BO18" s="12"/>
      <c r="BP18" s="12"/>
      <c r="BQ18" s="12"/>
      <c r="BR18" s="12"/>
      <c r="BS18" s="12"/>
      <c r="BT18" s="12"/>
      <c r="BU18" s="12"/>
      <c r="BV18" s="12"/>
      <c r="BW18" s="12"/>
      <c r="BX18" s="12"/>
      <c r="BY18" s="12"/>
      <c r="BZ18" s="12"/>
      <c r="CA18" s="12"/>
      <c r="CB18" s="12"/>
      <c r="CC18" s="12"/>
      <c r="CD18" s="12"/>
      <c r="CE18" s="12"/>
      <c r="CF18" s="12"/>
      <c r="CG18" s="12"/>
      <c r="CH18" s="12"/>
      <c r="CI18" s="12"/>
      <c r="CJ18" s="12"/>
      <c r="CK18" s="12"/>
      <c r="CL18" s="12"/>
      <c r="CM18" s="12"/>
      <c r="CN18" s="12"/>
      <c r="CO18" s="12"/>
      <c r="CP18" s="12"/>
      <c r="CQ18" s="12"/>
      <c r="CR18" s="12"/>
      <c r="CS18" s="12"/>
      <c r="CT18" s="12"/>
      <c r="CU18" s="12"/>
      <c r="CV18" s="12"/>
      <c r="CW18" s="12"/>
      <c r="CX18" s="12"/>
      <c r="CY18" s="12"/>
      <c r="CZ18" s="12"/>
      <c r="DA18" s="12"/>
      <c r="DB18" s="12"/>
      <c r="DC18" s="12"/>
      <c r="DD18" s="12"/>
      <c r="DE18" s="12"/>
      <c r="DF18" s="12"/>
      <c r="DG18" s="12"/>
      <c r="DH18" s="12"/>
      <c r="DI18" s="12"/>
      <c r="DJ18" s="12"/>
      <c r="DK18" s="12"/>
      <c r="DL18" s="12"/>
      <c r="DM18" s="12"/>
      <c r="DN18" s="12"/>
      <c r="DO18" s="12"/>
      <c r="DP18" s="12"/>
      <c r="DQ18" s="12"/>
      <c r="DR18" s="12"/>
      <c r="DS18" s="12"/>
      <c r="DT18" s="12"/>
      <c r="DU18" s="12"/>
    </row>
    <row r="19" spans="1:125" s="13" customFormat="1" ht="72">
      <c r="A19" s="17">
        <v>17</v>
      </c>
      <c r="B19" s="26">
        <v>1196490799</v>
      </c>
      <c r="C19" s="18">
        <v>42131606</v>
      </c>
      <c r="D19" s="19" t="s">
        <v>34</v>
      </c>
      <c r="E19" s="20" t="s">
        <v>35</v>
      </c>
      <c r="F19" s="21" t="s">
        <v>10</v>
      </c>
      <c r="G19" s="24">
        <v>4284</v>
      </c>
      <c r="H19" s="24">
        <v>814</v>
      </c>
      <c r="I19" s="25">
        <v>5098</v>
      </c>
      <c r="J19" s="24">
        <v>13000</v>
      </c>
      <c r="K19" s="22">
        <v>2470</v>
      </c>
      <c r="L19" s="23">
        <v>15470</v>
      </c>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c r="AY19" s="12"/>
      <c r="AZ19" s="12"/>
      <c r="BA19" s="12"/>
      <c r="BB19" s="12"/>
      <c r="BC19" s="12"/>
      <c r="BD19" s="12"/>
      <c r="BE19" s="12"/>
      <c r="BF19" s="12"/>
      <c r="BG19" s="12"/>
      <c r="BH19" s="12"/>
      <c r="BI19" s="12"/>
      <c r="BJ19" s="12"/>
      <c r="BK19" s="12"/>
      <c r="BL19" s="12"/>
      <c r="BM19" s="12"/>
      <c r="BN19" s="12"/>
      <c r="BO19" s="12"/>
      <c r="BP19" s="12"/>
      <c r="BQ19" s="12"/>
      <c r="BR19" s="12"/>
      <c r="BS19" s="12"/>
      <c r="BT19" s="12"/>
      <c r="BU19" s="12"/>
      <c r="BV19" s="12"/>
      <c r="BW19" s="12"/>
      <c r="BX19" s="12"/>
      <c r="BY19" s="12"/>
      <c r="BZ19" s="12"/>
      <c r="CA19" s="12"/>
      <c r="CB19" s="12"/>
      <c r="CC19" s="12"/>
      <c r="CD19" s="12"/>
      <c r="CE19" s="12"/>
      <c r="CF19" s="12"/>
      <c r="CG19" s="12"/>
      <c r="CH19" s="12"/>
      <c r="CI19" s="12"/>
      <c r="CJ19" s="12"/>
      <c r="CK19" s="12"/>
      <c r="CL19" s="12"/>
      <c r="CM19" s="12"/>
      <c r="CN19" s="12"/>
      <c r="CO19" s="12"/>
      <c r="CP19" s="12"/>
      <c r="CQ19" s="12"/>
      <c r="CR19" s="12"/>
      <c r="CS19" s="12"/>
      <c r="CT19" s="12"/>
      <c r="CU19" s="12"/>
      <c r="CV19" s="12"/>
      <c r="CW19" s="12"/>
      <c r="CX19" s="12"/>
      <c r="CY19" s="12"/>
      <c r="CZ19" s="12"/>
      <c r="DA19" s="12"/>
      <c r="DB19" s="12"/>
      <c r="DC19" s="12"/>
      <c r="DD19" s="12"/>
      <c r="DE19" s="12"/>
      <c r="DF19" s="12"/>
      <c r="DG19" s="12"/>
      <c r="DH19" s="12"/>
      <c r="DI19" s="12"/>
      <c r="DJ19" s="12"/>
      <c r="DK19" s="12"/>
      <c r="DL19" s="12"/>
      <c r="DM19" s="12"/>
      <c r="DN19" s="12"/>
      <c r="DO19" s="12"/>
      <c r="DP19" s="12"/>
      <c r="DQ19" s="12"/>
      <c r="DR19" s="12"/>
      <c r="DS19" s="12"/>
      <c r="DT19" s="12"/>
      <c r="DU19" s="12"/>
    </row>
    <row r="20" spans="1:125" s="13" customFormat="1" ht="54">
      <c r="A20" s="17">
        <v>18</v>
      </c>
      <c r="B20" s="27">
        <v>1196491349</v>
      </c>
      <c r="C20" s="18">
        <v>42295414</v>
      </c>
      <c r="D20" s="19" t="s">
        <v>36</v>
      </c>
      <c r="E20" s="20" t="s">
        <v>37</v>
      </c>
      <c r="F20" s="21" t="s">
        <v>10</v>
      </c>
      <c r="G20" s="24">
        <v>1423</v>
      </c>
      <c r="H20" s="24">
        <v>270</v>
      </c>
      <c r="I20" s="25">
        <v>1693</v>
      </c>
      <c r="J20" s="24">
        <v>1421</v>
      </c>
      <c r="K20" s="22">
        <v>270</v>
      </c>
      <c r="L20" s="23">
        <v>1691</v>
      </c>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c r="AY20" s="12"/>
      <c r="AZ20" s="12"/>
      <c r="BA20" s="12"/>
      <c r="BB20" s="12"/>
      <c r="BC20" s="12"/>
      <c r="BD20" s="12"/>
      <c r="BE20" s="12"/>
      <c r="BF20" s="12"/>
      <c r="BG20" s="12"/>
      <c r="BH20" s="12"/>
      <c r="BI20" s="12"/>
      <c r="BJ20" s="12"/>
      <c r="BK20" s="12"/>
      <c r="BL20" s="12"/>
      <c r="BM20" s="12"/>
      <c r="BN20" s="12"/>
      <c r="BO20" s="12"/>
      <c r="BP20" s="12"/>
      <c r="BQ20" s="12"/>
      <c r="BR20" s="12"/>
      <c r="BS20" s="12"/>
      <c r="BT20" s="12"/>
      <c r="BU20" s="12"/>
      <c r="BV20" s="12"/>
      <c r="BW20" s="12"/>
      <c r="BX20" s="12"/>
      <c r="BY20" s="12"/>
      <c r="BZ20" s="12"/>
      <c r="CA20" s="12"/>
      <c r="CB20" s="12"/>
      <c r="CC20" s="12"/>
      <c r="CD20" s="12"/>
      <c r="CE20" s="12"/>
      <c r="CF20" s="12"/>
      <c r="CG20" s="12"/>
      <c r="CH20" s="12"/>
      <c r="CI20" s="12"/>
      <c r="CJ20" s="12"/>
      <c r="CK20" s="12"/>
      <c r="CL20" s="12"/>
      <c r="CM20" s="12"/>
      <c r="CN20" s="12"/>
      <c r="CO20" s="12"/>
      <c r="CP20" s="12"/>
      <c r="CQ20" s="12"/>
      <c r="CR20" s="12"/>
      <c r="CS20" s="12"/>
      <c r="CT20" s="12"/>
      <c r="CU20" s="12"/>
      <c r="CV20" s="12"/>
      <c r="CW20" s="12"/>
      <c r="CX20" s="12"/>
      <c r="CY20" s="12"/>
      <c r="CZ20" s="12"/>
      <c r="DA20" s="12"/>
      <c r="DB20" s="12"/>
      <c r="DC20" s="12"/>
      <c r="DD20" s="12"/>
      <c r="DE20" s="12"/>
      <c r="DF20" s="12"/>
      <c r="DG20" s="12"/>
      <c r="DH20" s="12"/>
      <c r="DI20" s="12"/>
      <c r="DJ20" s="12"/>
      <c r="DK20" s="12"/>
      <c r="DL20" s="12"/>
      <c r="DM20" s="12"/>
      <c r="DN20" s="12"/>
      <c r="DO20" s="12"/>
      <c r="DP20" s="12"/>
      <c r="DQ20" s="12"/>
      <c r="DR20" s="12"/>
      <c r="DS20" s="12"/>
      <c r="DT20" s="12"/>
      <c r="DU20" s="12"/>
    </row>
    <row r="21" spans="1:125" s="13" customFormat="1" ht="99.75" customHeight="1">
      <c r="A21" s="17">
        <v>19</v>
      </c>
      <c r="B21" s="18">
        <v>1196490135</v>
      </c>
      <c r="C21" s="18">
        <v>42295414</v>
      </c>
      <c r="D21" s="19" t="s">
        <v>38</v>
      </c>
      <c r="E21" s="20" t="s">
        <v>3383</v>
      </c>
      <c r="F21" s="28" t="s">
        <v>10</v>
      </c>
      <c r="G21" s="24">
        <v>67527</v>
      </c>
      <c r="H21" s="24">
        <v>12830</v>
      </c>
      <c r="I21" s="25">
        <v>80357</v>
      </c>
      <c r="J21" s="24">
        <v>162932</v>
      </c>
      <c r="K21" s="22">
        <v>30957</v>
      </c>
      <c r="L21" s="23">
        <v>193889</v>
      </c>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c r="AY21" s="12"/>
      <c r="AZ21" s="12"/>
      <c r="BA21" s="12"/>
      <c r="BB21" s="12"/>
      <c r="BC21" s="12"/>
      <c r="BD21" s="12"/>
      <c r="BE21" s="12"/>
      <c r="BF21" s="12"/>
      <c r="BG21" s="12"/>
      <c r="BH21" s="12"/>
      <c r="BI21" s="12"/>
      <c r="BJ21" s="12"/>
      <c r="BK21" s="12"/>
      <c r="BL21" s="12"/>
      <c r="BM21" s="12"/>
      <c r="BN21" s="12"/>
      <c r="BO21" s="12"/>
      <c r="BP21" s="12"/>
      <c r="BQ21" s="12"/>
      <c r="BR21" s="12"/>
      <c r="BS21" s="12"/>
      <c r="BT21" s="12"/>
      <c r="BU21" s="12"/>
      <c r="BV21" s="12"/>
      <c r="BW21" s="12"/>
      <c r="BX21" s="12"/>
      <c r="BY21" s="12"/>
      <c r="BZ21" s="12"/>
      <c r="CA21" s="12"/>
      <c r="CB21" s="12"/>
      <c r="CC21" s="12"/>
      <c r="CD21" s="12"/>
      <c r="CE21" s="12"/>
      <c r="CF21" s="12"/>
      <c r="CG21" s="12"/>
      <c r="CH21" s="12"/>
      <c r="CI21" s="12"/>
      <c r="CJ21" s="12"/>
      <c r="CK21" s="12"/>
      <c r="CL21" s="12"/>
      <c r="CM21" s="12"/>
      <c r="CN21" s="12"/>
      <c r="CO21" s="12"/>
      <c r="CP21" s="12"/>
      <c r="CQ21" s="12"/>
      <c r="CR21" s="12"/>
      <c r="CS21" s="12"/>
      <c r="CT21" s="12"/>
      <c r="CU21" s="12"/>
      <c r="CV21" s="12"/>
      <c r="CW21" s="12"/>
      <c r="CX21" s="12"/>
      <c r="CY21" s="12"/>
      <c r="CZ21" s="12"/>
      <c r="DA21" s="12"/>
      <c r="DB21" s="12"/>
      <c r="DC21" s="12"/>
      <c r="DD21" s="12"/>
      <c r="DE21" s="12"/>
      <c r="DF21" s="12"/>
      <c r="DG21" s="12"/>
      <c r="DH21" s="12"/>
      <c r="DI21" s="12"/>
      <c r="DJ21" s="12"/>
      <c r="DK21" s="12"/>
      <c r="DL21" s="12"/>
      <c r="DM21" s="12"/>
      <c r="DN21" s="12"/>
      <c r="DO21" s="12"/>
      <c r="DP21" s="12"/>
      <c r="DQ21" s="12"/>
      <c r="DR21" s="12"/>
      <c r="DS21" s="12"/>
      <c r="DT21" s="12"/>
      <c r="DU21" s="12"/>
    </row>
    <row r="22" spans="1:125" s="13" customFormat="1" ht="135" customHeight="1">
      <c r="A22" s="17">
        <v>20</v>
      </c>
      <c r="B22" s="18">
        <v>1196490854</v>
      </c>
      <c r="C22" s="18">
        <v>42295414</v>
      </c>
      <c r="D22" s="19" t="s">
        <v>39</v>
      </c>
      <c r="E22" s="20" t="s">
        <v>3384</v>
      </c>
      <c r="F22" s="21" t="s">
        <v>10</v>
      </c>
      <c r="G22" s="24">
        <v>103643</v>
      </c>
      <c r="H22" s="24">
        <v>19692</v>
      </c>
      <c r="I22" s="25">
        <v>123335</v>
      </c>
      <c r="J22" s="24">
        <v>269500</v>
      </c>
      <c r="K22" s="22">
        <v>51205</v>
      </c>
      <c r="L22" s="23">
        <v>320705</v>
      </c>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c r="AY22" s="12"/>
      <c r="AZ22" s="12"/>
      <c r="BA22" s="12"/>
      <c r="BB22" s="12"/>
      <c r="BC22" s="12"/>
      <c r="BD22" s="12"/>
      <c r="BE22" s="12"/>
      <c r="BF22" s="12"/>
      <c r="BG22" s="12"/>
      <c r="BH22" s="12"/>
      <c r="BI22" s="12"/>
      <c r="BJ22" s="12"/>
      <c r="BK22" s="12"/>
      <c r="BL22" s="12"/>
      <c r="BM22" s="12"/>
      <c r="BN22" s="12"/>
      <c r="BO22" s="12"/>
      <c r="BP22" s="12"/>
      <c r="BQ22" s="12"/>
      <c r="BR22" s="12"/>
      <c r="BS22" s="12"/>
      <c r="BT22" s="12"/>
      <c r="BU22" s="12"/>
      <c r="BV22" s="12"/>
      <c r="BW22" s="12"/>
      <c r="BX22" s="12"/>
      <c r="BY22" s="12"/>
      <c r="BZ22" s="12"/>
      <c r="CA22" s="12"/>
      <c r="CB22" s="12"/>
      <c r="CC22" s="12"/>
      <c r="CD22" s="12"/>
      <c r="CE22" s="12"/>
      <c r="CF22" s="12"/>
      <c r="CG22" s="12"/>
      <c r="CH22" s="12"/>
      <c r="CI22" s="12"/>
      <c r="CJ22" s="12"/>
      <c r="CK22" s="12"/>
      <c r="CL22" s="12"/>
      <c r="CM22" s="12"/>
      <c r="CN22" s="12"/>
      <c r="CO22" s="12"/>
      <c r="CP22" s="12"/>
      <c r="CQ22" s="12"/>
      <c r="CR22" s="12"/>
      <c r="CS22" s="12"/>
      <c r="CT22" s="12"/>
      <c r="CU22" s="12"/>
      <c r="CV22" s="12"/>
      <c r="CW22" s="12"/>
      <c r="CX22" s="12"/>
      <c r="CY22" s="12"/>
      <c r="CZ22" s="12"/>
      <c r="DA22" s="12"/>
      <c r="DB22" s="12"/>
      <c r="DC22" s="12"/>
      <c r="DD22" s="12"/>
      <c r="DE22" s="12"/>
      <c r="DF22" s="12"/>
      <c r="DG22" s="12"/>
      <c r="DH22" s="12"/>
      <c r="DI22" s="12"/>
      <c r="DJ22" s="12"/>
      <c r="DK22" s="12"/>
      <c r="DL22" s="12"/>
      <c r="DM22" s="12"/>
      <c r="DN22" s="12"/>
      <c r="DO22" s="12"/>
      <c r="DP22" s="12"/>
      <c r="DQ22" s="12"/>
      <c r="DR22" s="12"/>
      <c r="DS22" s="12"/>
      <c r="DT22" s="12"/>
      <c r="DU22" s="12"/>
    </row>
    <row r="23" spans="1:125" s="13" customFormat="1" ht="61.5" customHeight="1">
      <c r="A23" s="17">
        <v>21</v>
      </c>
      <c r="B23" s="18">
        <v>1196490855</v>
      </c>
      <c r="C23" s="18">
        <v>42295414</v>
      </c>
      <c r="D23" s="19" t="s">
        <v>40</v>
      </c>
      <c r="E23" s="20" t="s">
        <v>3385</v>
      </c>
      <c r="F23" s="21" t="s">
        <v>10</v>
      </c>
      <c r="G23" s="24">
        <v>113801</v>
      </c>
      <c r="H23" s="24">
        <v>21622</v>
      </c>
      <c r="I23" s="25">
        <v>135423</v>
      </c>
      <c r="J23" s="24">
        <v>258700</v>
      </c>
      <c r="K23" s="22">
        <v>49153</v>
      </c>
      <c r="L23" s="23">
        <v>307853</v>
      </c>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c r="AY23" s="12"/>
      <c r="AZ23" s="12"/>
      <c r="BA23" s="12"/>
      <c r="BB23" s="12"/>
      <c r="BC23" s="12"/>
      <c r="BD23" s="12"/>
      <c r="BE23" s="12"/>
      <c r="BF23" s="12"/>
      <c r="BG23" s="12"/>
      <c r="BH23" s="12"/>
      <c r="BI23" s="12"/>
      <c r="BJ23" s="12"/>
      <c r="BK23" s="12"/>
      <c r="BL23" s="12"/>
      <c r="BM23" s="12"/>
      <c r="BN23" s="12"/>
      <c r="BO23" s="12"/>
      <c r="BP23" s="12"/>
      <c r="BQ23" s="12"/>
      <c r="BR23" s="12"/>
      <c r="BS23" s="12"/>
      <c r="BT23" s="12"/>
      <c r="BU23" s="12"/>
      <c r="BV23" s="12"/>
      <c r="BW23" s="12"/>
      <c r="BX23" s="12"/>
      <c r="BY23" s="12"/>
      <c r="BZ23" s="12"/>
      <c r="CA23" s="12"/>
      <c r="CB23" s="12"/>
      <c r="CC23" s="12"/>
      <c r="CD23" s="12"/>
      <c r="CE23" s="12"/>
      <c r="CF23" s="12"/>
      <c r="CG23" s="12"/>
      <c r="CH23" s="12"/>
      <c r="CI23" s="12"/>
      <c r="CJ23" s="12"/>
      <c r="CK23" s="12"/>
      <c r="CL23" s="12"/>
      <c r="CM23" s="12"/>
      <c r="CN23" s="12"/>
      <c r="CO23" s="12"/>
      <c r="CP23" s="12"/>
      <c r="CQ23" s="12"/>
      <c r="CR23" s="12"/>
      <c r="CS23" s="12"/>
      <c r="CT23" s="12"/>
      <c r="CU23" s="12"/>
      <c r="CV23" s="12"/>
      <c r="CW23" s="12"/>
      <c r="CX23" s="12"/>
      <c r="CY23" s="12"/>
      <c r="CZ23" s="12"/>
      <c r="DA23" s="12"/>
      <c r="DB23" s="12"/>
      <c r="DC23" s="12"/>
      <c r="DD23" s="12"/>
      <c r="DE23" s="12"/>
      <c r="DF23" s="12"/>
      <c r="DG23" s="12"/>
      <c r="DH23" s="12"/>
      <c r="DI23" s="12"/>
      <c r="DJ23" s="12"/>
      <c r="DK23" s="12"/>
      <c r="DL23" s="12"/>
      <c r="DM23" s="12"/>
      <c r="DN23" s="12"/>
      <c r="DO23" s="12"/>
      <c r="DP23" s="12"/>
      <c r="DQ23" s="12"/>
      <c r="DR23" s="12"/>
      <c r="DS23" s="12"/>
      <c r="DT23" s="12"/>
      <c r="DU23" s="12"/>
    </row>
    <row r="24" spans="1:125" s="13" customFormat="1" ht="97.5" customHeight="1">
      <c r="A24" s="17">
        <v>22</v>
      </c>
      <c r="B24" s="18">
        <v>1196490851</v>
      </c>
      <c r="C24" s="18">
        <v>42295414</v>
      </c>
      <c r="D24" s="19" t="s">
        <v>41</v>
      </c>
      <c r="E24" s="20" t="s">
        <v>3386</v>
      </c>
      <c r="F24" s="21" t="s">
        <v>10</v>
      </c>
      <c r="G24" s="24">
        <v>62178</v>
      </c>
      <c r="H24" s="24">
        <v>11814</v>
      </c>
      <c r="I24" s="25">
        <v>73992</v>
      </c>
      <c r="J24" s="24">
        <v>82269</v>
      </c>
      <c r="K24" s="22">
        <v>15631</v>
      </c>
      <c r="L24" s="23">
        <v>97900</v>
      </c>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c r="AY24" s="12"/>
      <c r="AZ24" s="12"/>
      <c r="BA24" s="12"/>
      <c r="BB24" s="12"/>
      <c r="BC24" s="12"/>
      <c r="BD24" s="12"/>
      <c r="BE24" s="12"/>
      <c r="BF24" s="12"/>
      <c r="BG24" s="12"/>
      <c r="BH24" s="12"/>
      <c r="BI24" s="12"/>
      <c r="BJ24" s="12"/>
      <c r="BK24" s="12"/>
      <c r="BL24" s="12"/>
      <c r="BM24" s="12"/>
      <c r="BN24" s="12"/>
      <c r="BO24" s="12"/>
      <c r="BP24" s="12"/>
      <c r="BQ24" s="12"/>
      <c r="BR24" s="12"/>
      <c r="BS24" s="12"/>
      <c r="BT24" s="12"/>
      <c r="BU24" s="12"/>
      <c r="BV24" s="12"/>
      <c r="BW24" s="12"/>
      <c r="BX24" s="12"/>
      <c r="BY24" s="12"/>
      <c r="BZ24" s="12"/>
      <c r="CA24" s="12"/>
      <c r="CB24" s="12"/>
      <c r="CC24" s="12"/>
      <c r="CD24" s="12"/>
      <c r="CE24" s="12"/>
      <c r="CF24" s="12"/>
      <c r="CG24" s="12"/>
      <c r="CH24" s="12"/>
      <c r="CI24" s="12"/>
      <c r="CJ24" s="12"/>
      <c r="CK24" s="12"/>
      <c r="CL24" s="12"/>
      <c r="CM24" s="12"/>
      <c r="CN24" s="12"/>
      <c r="CO24" s="12"/>
      <c r="CP24" s="12"/>
      <c r="CQ24" s="12"/>
      <c r="CR24" s="12"/>
      <c r="CS24" s="12"/>
      <c r="CT24" s="12"/>
      <c r="CU24" s="12"/>
      <c r="CV24" s="12"/>
      <c r="CW24" s="12"/>
      <c r="CX24" s="12"/>
      <c r="CY24" s="12"/>
      <c r="CZ24" s="12"/>
      <c r="DA24" s="12"/>
      <c r="DB24" s="12"/>
      <c r="DC24" s="12"/>
      <c r="DD24" s="12"/>
      <c r="DE24" s="12"/>
      <c r="DF24" s="12"/>
      <c r="DG24" s="12"/>
      <c r="DH24" s="12"/>
      <c r="DI24" s="12"/>
      <c r="DJ24" s="12"/>
      <c r="DK24" s="12"/>
      <c r="DL24" s="12"/>
      <c r="DM24" s="12"/>
      <c r="DN24" s="12"/>
      <c r="DO24" s="12"/>
      <c r="DP24" s="12"/>
      <c r="DQ24" s="12"/>
      <c r="DR24" s="12"/>
      <c r="DS24" s="12"/>
      <c r="DT24" s="12"/>
      <c r="DU24" s="12"/>
    </row>
    <row r="25" spans="1:125" s="13" customFormat="1" ht="63">
      <c r="A25" s="17">
        <v>23</v>
      </c>
      <c r="B25" s="27">
        <v>1196491347</v>
      </c>
      <c r="C25" s="18">
        <v>42281902</v>
      </c>
      <c r="D25" s="19" t="s">
        <v>42</v>
      </c>
      <c r="E25" s="20" t="s">
        <v>43</v>
      </c>
      <c r="F25" s="28" t="s">
        <v>10</v>
      </c>
      <c r="G25" s="24">
        <v>3606</v>
      </c>
      <c r="H25" s="24">
        <v>685</v>
      </c>
      <c r="I25" s="25">
        <v>4291</v>
      </c>
      <c r="J25" s="24">
        <v>8657</v>
      </c>
      <c r="K25" s="22">
        <v>1645</v>
      </c>
      <c r="L25" s="23">
        <v>10302</v>
      </c>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c r="AY25" s="12"/>
      <c r="AZ25" s="12"/>
      <c r="BA25" s="12"/>
      <c r="BB25" s="12"/>
      <c r="BC25" s="12"/>
      <c r="BD25" s="12"/>
      <c r="BE25" s="12"/>
      <c r="BF25" s="12"/>
      <c r="BG25" s="12"/>
      <c r="BH25" s="12"/>
      <c r="BI25" s="12"/>
      <c r="BJ25" s="12"/>
      <c r="BK25" s="12"/>
      <c r="BL25" s="12"/>
      <c r="BM25" s="12"/>
      <c r="BN25" s="12"/>
      <c r="BO25" s="12"/>
      <c r="BP25" s="12"/>
      <c r="BQ25" s="12"/>
      <c r="BR25" s="12"/>
      <c r="BS25" s="12"/>
      <c r="BT25" s="12"/>
      <c r="BU25" s="12"/>
      <c r="BV25" s="12"/>
      <c r="BW25" s="12"/>
      <c r="BX25" s="12"/>
      <c r="BY25" s="12"/>
      <c r="BZ25" s="12"/>
      <c r="CA25" s="12"/>
      <c r="CB25" s="12"/>
      <c r="CC25" s="12"/>
      <c r="CD25" s="12"/>
      <c r="CE25" s="12"/>
      <c r="CF25" s="12"/>
      <c r="CG25" s="12"/>
      <c r="CH25" s="12"/>
      <c r="CI25" s="12"/>
      <c r="CJ25" s="12"/>
      <c r="CK25" s="12"/>
      <c r="CL25" s="12"/>
      <c r="CM25" s="12"/>
      <c r="CN25" s="12"/>
      <c r="CO25" s="12"/>
      <c r="CP25" s="12"/>
      <c r="CQ25" s="12"/>
      <c r="CR25" s="12"/>
      <c r="CS25" s="12"/>
      <c r="CT25" s="12"/>
      <c r="CU25" s="12"/>
      <c r="CV25" s="12"/>
      <c r="CW25" s="12"/>
      <c r="CX25" s="12"/>
      <c r="CY25" s="12"/>
      <c r="CZ25" s="12"/>
      <c r="DA25" s="12"/>
      <c r="DB25" s="12"/>
      <c r="DC25" s="12"/>
      <c r="DD25" s="12"/>
      <c r="DE25" s="12"/>
      <c r="DF25" s="12"/>
      <c r="DG25" s="12"/>
      <c r="DH25" s="12"/>
      <c r="DI25" s="12"/>
      <c r="DJ25" s="12"/>
      <c r="DK25" s="12"/>
      <c r="DL25" s="12"/>
      <c r="DM25" s="12"/>
      <c r="DN25" s="12"/>
      <c r="DO25" s="12"/>
      <c r="DP25" s="12"/>
      <c r="DQ25" s="12"/>
      <c r="DR25" s="12"/>
      <c r="DS25" s="12"/>
      <c r="DT25" s="12"/>
      <c r="DU25" s="12"/>
    </row>
    <row r="26" spans="1:125" s="13" customFormat="1" ht="45">
      <c r="A26" s="17">
        <v>24</v>
      </c>
      <c r="B26" s="27">
        <v>1196491348</v>
      </c>
      <c r="C26" s="18">
        <v>42281902</v>
      </c>
      <c r="D26" s="19" t="s">
        <v>44</v>
      </c>
      <c r="E26" s="20" t="s">
        <v>45</v>
      </c>
      <c r="F26" s="28"/>
      <c r="G26" s="24">
        <v>3606</v>
      </c>
      <c r="H26" s="24">
        <v>685</v>
      </c>
      <c r="I26" s="25">
        <v>4291</v>
      </c>
      <c r="J26" s="24">
        <v>12122</v>
      </c>
      <c r="K26" s="22">
        <v>2303</v>
      </c>
      <c r="L26" s="23">
        <v>14425</v>
      </c>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c r="AY26" s="12"/>
      <c r="AZ26" s="12"/>
      <c r="BA26" s="12"/>
      <c r="BB26" s="12"/>
      <c r="BC26" s="12"/>
      <c r="BD26" s="12"/>
      <c r="BE26" s="12"/>
      <c r="BF26" s="12"/>
      <c r="BG26" s="12"/>
      <c r="BH26" s="12"/>
      <c r="BI26" s="12"/>
      <c r="BJ26" s="12"/>
      <c r="BK26" s="12"/>
      <c r="BL26" s="12"/>
      <c r="BM26" s="12"/>
      <c r="BN26" s="12"/>
      <c r="BO26" s="12"/>
      <c r="BP26" s="12"/>
      <c r="BQ26" s="12"/>
      <c r="BR26" s="12"/>
      <c r="BS26" s="12"/>
      <c r="BT26" s="12"/>
      <c r="BU26" s="12"/>
      <c r="BV26" s="12"/>
      <c r="BW26" s="12"/>
      <c r="BX26" s="12"/>
      <c r="BY26" s="12"/>
      <c r="BZ26" s="12"/>
      <c r="CA26" s="12"/>
      <c r="CB26" s="12"/>
      <c r="CC26" s="12"/>
      <c r="CD26" s="12"/>
      <c r="CE26" s="12"/>
      <c r="CF26" s="12"/>
      <c r="CG26" s="12"/>
      <c r="CH26" s="12"/>
      <c r="CI26" s="12"/>
      <c r="CJ26" s="12"/>
      <c r="CK26" s="12"/>
      <c r="CL26" s="12"/>
      <c r="CM26" s="12"/>
      <c r="CN26" s="12"/>
      <c r="CO26" s="12"/>
      <c r="CP26" s="12"/>
      <c r="CQ26" s="12"/>
      <c r="CR26" s="12"/>
      <c r="CS26" s="12"/>
      <c r="CT26" s="12"/>
      <c r="CU26" s="12"/>
      <c r="CV26" s="12"/>
      <c r="CW26" s="12"/>
      <c r="CX26" s="12"/>
      <c r="CY26" s="12"/>
      <c r="CZ26" s="12"/>
      <c r="DA26" s="12"/>
      <c r="DB26" s="12"/>
      <c r="DC26" s="12"/>
      <c r="DD26" s="12"/>
      <c r="DE26" s="12"/>
      <c r="DF26" s="12"/>
      <c r="DG26" s="12"/>
      <c r="DH26" s="12"/>
      <c r="DI26" s="12"/>
      <c r="DJ26" s="12"/>
      <c r="DK26" s="12"/>
      <c r="DL26" s="12"/>
      <c r="DM26" s="12"/>
      <c r="DN26" s="12"/>
      <c r="DO26" s="12"/>
      <c r="DP26" s="12"/>
      <c r="DQ26" s="12"/>
      <c r="DR26" s="12"/>
      <c r="DS26" s="12"/>
      <c r="DT26" s="12"/>
      <c r="DU26" s="12"/>
    </row>
    <row r="27" spans="1:125" s="13" customFormat="1" ht="126">
      <c r="A27" s="17">
        <v>25</v>
      </c>
      <c r="B27" s="27" t="s">
        <v>46</v>
      </c>
      <c r="C27" s="18">
        <v>42281902</v>
      </c>
      <c r="D27" s="19" t="s">
        <v>47</v>
      </c>
      <c r="E27" s="20" t="s">
        <v>4055</v>
      </c>
      <c r="F27" s="28" t="s">
        <v>10</v>
      </c>
      <c r="G27" s="24"/>
      <c r="H27" s="24"/>
      <c r="I27" s="25"/>
      <c r="J27" s="24">
        <v>3920</v>
      </c>
      <c r="K27" s="22">
        <v>745</v>
      </c>
      <c r="L27" s="23">
        <v>4665</v>
      </c>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c r="AY27" s="12"/>
      <c r="AZ27" s="12"/>
      <c r="BA27" s="12"/>
      <c r="BB27" s="12"/>
      <c r="BC27" s="12"/>
      <c r="BD27" s="12"/>
      <c r="BE27" s="12"/>
      <c r="BF27" s="12"/>
      <c r="BG27" s="12"/>
      <c r="BH27" s="12"/>
      <c r="BI27" s="12"/>
      <c r="BJ27" s="12"/>
      <c r="BK27" s="12"/>
      <c r="BL27" s="12"/>
      <c r="BM27" s="12"/>
      <c r="BN27" s="12"/>
      <c r="BO27" s="12"/>
      <c r="BP27" s="12"/>
      <c r="BQ27" s="12"/>
      <c r="BR27" s="12"/>
      <c r="BS27" s="12"/>
      <c r="BT27" s="12"/>
      <c r="BU27" s="12"/>
      <c r="BV27" s="12"/>
      <c r="BW27" s="12"/>
      <c r="BX27" s="12"/>
      <c r="BY27" s="12"/>
      <c r="BZ27" s="12"/>
      <c r="CA27" s="12"/>
      <c r="CB27" s="12"/>
      <c r="CC27" s="12"/>
      <c r="CD27" s="12"/>
      <c r="CE27" s="12"/>
      <c r="CF27" s="12"/>
      <c r="CG27" s="12"/>
      <c r="CH27" s="12"/>
      <c r="CI27" s="12"/>
      <c r="CJ27" s="12"/>
      <c r="CK27" s="12"/>
      <c r="CL27" s="12"/>
      <c r="CM27" s="12"/>
      <c r="CN27" s="12"/>
      <c r="CO27" s="12"/>
      <c r="CP27" s="12"/>
      <c r="CQ27" s="12"/>
      <c r="CR27" s="12"/>
      <c r="CS27" s="12"/>
      <c r="CT27" s="12"/>
      <c r="CU27" s="12"/>
      <c r="CV27" s="12"/>
      <c r="CW27" s="12"/>
      <c r="CX27" s="12"/>
      <c r="CY27" s="12"/>
      <c r="CZ27" s="12"/>
      <c r="DA27" s="12"/>
      <c r="DB27" s="12"/>
      <c r="DC27" s="12"/>
      <c r="DD27" s="12"/>
      <c r="DE27" s="12"/>
      <c r="DF27" s="12"/>
      <c r="DG27" s="12"/>
      <c r="DH27" s="12"/>
      <c r="DI27" s="12"/>
      <c r="DJ27" s="12"/>
      <c r="DK27" s="12"/>
      <c r="DL27" s="12"/>
      <c r="DM27" s="12"/>
      <c r="DN27" s="12"/>
      <c r="DO27" s="12"/>
      <c r="DP27" s="12"/>
      <c r="DQ27" s="12"/>
      <c r="DR27" s="12"/>
      <c r="DS27" s="12"/>
      <c r="DT27" s="12"/>
      <c r="DU27" s="12"/>
    </row>
    <row r="28" spans="1:125" s="13" customFormat="1" ht="409.5">
      <c r="A28" s="17">
        <v>26</v>
      </c>
      <c r="B28" s="18">
        <v>1196490852</v>
      </c>
      <c r="C28" s="18">
        <v>42295414</v>
      </c>
      <c r="D28" s="19" t="s">
        <v>48</v>
      </c>
      <c r="E28" s="20" t="s">
        <v>3387</v>
      </c>
      <c r="F28" s="21" t="s">
        <v>10</v>
      </c>
      <c r="G28" s="24">
        <v>84201</v>
      </c>
      <c r="H28" s="24">
        <v>15998</v>
      </c>
      <c r="I28" s="25">
        <v>100199</v>
      </c>
      <c r="J28" s="24">
        <v>139350</v>
      </c>
      <c r="K28" s="22">
        <v>26477</v>
      </c>
      <c r="L28" s="23">
        <v>165827</v>
      </c>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c r="AY28" s="12"/>
      <c r="AZ28" s="12"/>
      <c r="BA28" s="12"/>
      <c r="BB28" s="12"/>
      <c r="BC28" s="12"/>
      <c r="BD28" s="12"/>
      <c r="BE28" s="12"/>
      <c r="BF28" s="12"/>
      <c r="BG28" s="12"/>
      <c r="BH28" s="12"/>
      <c r="BI28" s="12"/>
      <c r="BJ28" s="12"/>
      <c r="BK28" s="12"/>
      <c r="BL28" s="12"/>
      <c r="BM28" s="12"/>
      <c r="BN28" s="12"/>
      <c r="BO28" s="12"/>
      <c r="BP28" s="12"/>
      <c r="BQ28" s="12"/>
      <c r="BR28" s="12"/>
      <c r="BS28" s="12"/>
      <c r="BT28" s="12"/>
      <c r="BU28" s="12"/>
      <c r="BV28" s="12"/>
      <c r="BW28" s="12"/>
      <c r="BX28" s="12"/>
      <c r="BY28" s="12"/>
      <c r="BZ28" s="12"/>
      <c r="CA28" s="12"/>
      <c r="CB28" s="12"/>
      <c r="CC28" s="12"/>
      <c r="CD28" s="12"/>
      <c r="CE28" s="12"/>
      <c r="CF28" s="12"/>
      <c r="CG28" s="12"/>
      <c r="CH28" s="12"/>
      <c r="CI28" s="12"/>
      <c r="CJ28" s="12"/>
      <c r="CK28" s="12"/>
      <c r="CL28" s="12"/>
      <c r="CM28" s="12"/>
      <c r="CN28" s="12"/>
      <c r="CO28" s="12"/>
      <c r="CP28" s="12"/>
      <c r="CQ28" s="12"/>
      <c r="CR28" s="12"/>
      <c r="CS28" s="12"/>
      <c r="CT28" s="12"/>
      <c r="CU28" s="12"/>
      <c r="CV28" s="12"/>
      <c r="CW28" s="12"/>
      <c r="CX28" s="12"/>
      <c r="CY28" s="12"/>
      <c r="CZ28" s="12"/>
      <c r="DA28" s="12"/>
      <c r="DB28" s="12"/>
      <c r="DC28" s="12"/>
      <c r="DD28" s="12"/>
      <c r="DE28" s="12"/>
      <c r="DF28" s="12"/>
      <c r="DG28" s="12"/>
      <c r="DH28" s="12"/>
      <c r="DI28" s="12"/>
      <c r="DJ28" s="12"/>
      <c r="DK28" s="12"/>
      <c r="DL28" s="12"/>
      <c r="DM28" s="12"/>
      <c r="DN28" s="12"/>
      <c r="DO28" s="12"/>
      <c r="DP28" s="12"/>
      <c r="DQ28" s="12"/>
      <c r="DR28" s="12"/>
      <c r="DS28" s="12"/>
      <c r="DT28" s="12"/>
      <c r="DU28" s="12"/>
    </row>
    <row r="29" spans="1:125" s="13" customFormat="1" ht="36" customHeight="1">
      <c r="A29" s="10" t="s">
        <v>50</v>
      </c>
      <c r="B29" s="166" t="s">
        <v>51</v>
      </c>
      <c r="C29" s="166"/>
      <c r="D29" s="166"/>
      <c r="E29" s="166"/>
      <c r="F29" s="29" t="s">
        <v>49</v>
      </c>
      <c r="G29" s="168" t="s">
        <v>3763</v>
      </c>
      <c r="H29" s="168"/>
      <c r="I29" s="168"/>
      <c r="J29" s="30"/>
      <c r="K29" s="31"/>
      <c r="L29" s="31"/>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c r="AY29" s="12"/>
      <c r="AZ29" s="12"/>
      <c r="BA29" s="12"/>
      <c r="BB29" s="12"/>
      <c r="BC29" s="12"/>
      <c r="BD29" s="12"/>
      <c r="BE29" s="12"/>
      <c r="BF29" s="12"/>
      <c r="BG29" s="12"/>
      <c r="BH29" s="12"/>
      <c r="BI29" s="12"/>
      <c r="BJ29" s="12"/>
      <c r="BK29" s="12"/>
      <c r="BL29" s="12"/>
      <c r="BM29" s="12"/>
      <c r="BN29" s="12"/>
      <c r="BO29" s="12"/>
      <c r="BP29" s="12"/>
      <c r="BQ29" s="12"/>
      <c r="BR29" s="12"/>
      <c r="BS29" s="12"/>
      <c r="BT29" s="12"/>
      <c r="BU29" s="12"/>
      <c r="BV29" s="12"/>
      <c r="BW29" s="12"/>
      <c r="BX29" s="12"/>
      <c r="BY29" s="12"/>
      <c r="BZ29" s="12"/>
      <c r="CA29" s="12"/>
      <c r="CB29" s="12"/>
      <c r="CC29" s="12"/>
      <c r="CD29" s="12"/>
      <c r="CE29" s="12"/>
      <c r="CF29" s="12"/>
      <c r="CG29" s="12"/>
      <c r="CH29" s="12"/>
      <c r="CI29" s="12"/>
      <c r="CJ29" s="12"/>
      <c r="CK29" s="12"/>
      <c r="CL29" s="12"/>
      <c r="CM29" s="12"/>
    </row>
    <row r="30" spans="1:125" s="13" customFormat="1" ht="27">
      <c r="A30" s="14" t="s">
        <v>2</v>
      </c>
      <c r="B30" s="14" t="s">
        <v>3</v>
      </c>
      <c r="C30" s="15" t="s">
        <v>4</v>
      </c>
      <c r="D30" s="15" t="s">
        <v>5</v>
      </c>
      <c r="E30" s="15" t="s">
        <v>6</v>
      </c>
      <c r="F30" s="15" t="s">
        <v>7</v>
      </c>
      <c r="G30" s="32" t="s">
        <v>3347</v>
      </c>
      <c r="H30" s="32" t="s">
        <v>3348</v>
      </c>
      <c r="I30" s="32" t="s">
        <v>3349</v>
      </c>
      <c r="J30" s="30"/>
      <c r="K30" s="31"/>
      <c r="L30" s="31"/>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c r="AY30" s="12"/>
      <c r="AZ30" s="12"/>
      <c r="BA30" s="12"/>
      <c r="BB30" s="12"/>
      <c r="BC30" s="12"/>
      <c r="BD30" s="12"/>
      <c r="BE30" s="12"/>
      <c r="BF30" s="12"/>
      <c r="BG30" s="12"/>
      <c r="BH30" s="12"/>
      <c r="BI30" s="12"/>
      <c r="BJ30" s="12"/>
      <c r="BK30" s="12"/>
      <c r="BL30" s="12"/>
      <c r="BM30" s="12"/>
      <c r="BN30" s="12"/>
      <c r="BO30" s="12"/>
      <c r="BP30" s="12"/>
      <c r="BQ30" s="12"/>
      <c r="BR30" s="12"/>
      <c r="BS30" s="12"/>
      <c r="BT30" s="12"/>
      <c r="BU30" s="12"/>
      <c r="BV30" s="12"/>
      <c r="BW30" s="12"/>
      <c r="BX30" s="12"/>
      <c r="BY30" s="12"/>
      <c r="BZ30" s="12"/>
      <c r="CA30" s="12"/>
      <c r="CB30" s="12"/>
      <c r="CC30" s="12"/>
      <c r="CD30" s="12"/>
      <c r="CE30" s="12"/>
      <c r="CF30" s="12"/>
      <c r="CG30" s="12"/>
      <c r="CH30" s="12"/>
      <c r="CI30" s="12"/>
      <c r="CJ30" s="12"/>
      <c r="CK30" s="12"/>
      <c r="CL30" s="12"/>
      <c r="CM30" s="12"/>
    </row>
    <row r="31" spans="1:125" s="13" customFormat="1" ht="45">
      <c r="A31" s="11">
        <v>1</v>
      </c>
      <c r="B31" s="18">
        <v>1196450100</v>
      </c>
      <c r="C31" s="28">
        <v>42292900</v>
      </c>
      <c r="D31" s="33" t="s">
        <v>52</v>
      </c>
      <c r="E31" s="34" t="s">
        <v>52</v>
      </c>
      <c r="F31" s="21" t="s">
        <v>53</v>
      </c>
      <c r="G31" s="24">
        <v>72994.1636</v>
      </c>
      <c r="H31" s="24">
        <v>0</v>
      </c>
      <c r="I31" s="25">
        <v>72994.1636</v>
      </c>
      <c r="J31" s="30"/>
      <c r="K31" s="31"/>
      <c r="L31" s="31"/>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c r="AY31" s="12"/>
      <c r="AZ31" s="12"/>
      <c r="BA31" s="12"/>
      <c r="BB31" s="12"/>
      <c r="BC31" s="12"/>
      <c r="BD31" s="12"/>
      <c r="BE31" s="12"/>
      <c r="BF31" s="12"/>
      <c r="BG31" s="12"/>
      <c r="BH31" s="12"/>
      <c r="BI31" s="12"/>
      <c r="BJ31" s="12"/>
      <c r="BK31" s="12"/>
      <c r="BL31" s="12"/>
      <c r="BM31" s="12"/>
      <c r="BN31" s="12"/>
      <c r="BO31" s="12"/>
      <c r="BP31" s="12"/>
      <c r="BQ31" s="12"/>
      <c r="BR31" s="12"/>
      <c r="BS31" s="12"/>
      <c r="BT31" s="12"/>
      <c r="BU31" s="12"/>
      <c r="BV31" s="12"/>
      <c r="BW31" s="12"/>
      <c r="BX31" s="12"/>
      <c r="BY31" s="12"/>
      <c r="BZ31" s="12"/>
      <c r="CA31" s="12"/>
      <c r="CB31" s="12"/>
      <c r="CC31" s="12"/>
      <c r="CD31" s="12"/>
      <c r="CE31" s="12"/>
      <c r="CF31" s="12"/>
      <c r="CG31" s="12"/>
      <c r="CH31" s="12"/>
      <c r="CI31" s="12"/>
      <c r="CJ31" s="12"/>
      <c r="CK31" s="12"/>
      <c r="CL31" s="12"/>
      <c r="CM31" s="12"/>
    </row>
    <row r="32" spans="1:125" s="13" customFormat="1" ht="54">
      <c r="A32" s="11">
        <v>2</v>
      </c>
      <c r="B32" s="18">
        <v>1196450102</v>
      </c>
      <c r="C32" s="28">
        <v>42292900</v>
      </c>
      <c r="D32" s="33" t="s">
        <v>54</v>
      </c>
      <c r="E32" s="34" t="s">
        <v>55</v>
      </c>
      <c r="F32" s="21" t="s">
        <v>53</v>
      </c>
      <c r="G32" s="24">
        <v>82391.6158</v>
      </c>
      <c r="H32" s="24">
        <v>0</v>
      </c>
      <c r="I32" s="25">
        <v>82391.6158</v>
      </c>
      <c r="J32" s="30"/>
      <c r="K32" s="31"/>
      <c r="L32" s="31"/>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c r="AY32" s="12"/>
      <c r="AZ32" s="12"/>
      <c r="BA32" s="12"/>
      <c r="BB32" s="12"/>
      <c r="BC32" s="12"/>
      <c r="BD32" s="12"/>
      <c r="BE32" s="12"/>
      <c r="BF32" s="12"/>
      <c r="BG32" s="12"/>
      <c r="BH32" s="12"/>
      <c r="BI32" s="12"/>
      <c r="BJ32" s="12"/>
      <c r="BK32" s="12"/>
      <c r="BL32" s="12"/>
      <c r="BM32" s="12"/>
      <c r="BN32" s="12"/>
      <c r="BO32" s="12"/>
      <c r="BP32" s="12"/>
      <c r="BQ32" s="12"/>
      <c r="BR32" s="12"/>
      <c r="BS32" s="12"/>
      <c r="BT32" s="12"/>
      <c r="BU32" s="12"/>
      <c r="BV32" s="12"/>
      <c r="BW32" s="12"/>
      <c r="BX32" s="12"/>
      <c r="BY32" s="12"/>
      <c r="BZ32" s="12"/>
      <c r="CA32" s="12"/>
      <c r="CB32" s="12"/>
      <c r="CC32" s="12"/>
      <c r="CD32" s="12"/>
      <c r="CE32" s="12"/>
      <c r="CF32" s="12"/>
      <c r="CG32" s="12"/>
      <c r="CH32" s="12"/>
      <c r="CI32" s="12"/>
      <c r="CJ32" s="12"/>
      <c r="CK32" s="12"/>
      <c r="CL32" s="12"/>
      <c r="CM32" s="12"/>
    </row>
    <row r="33" spans="1:91" s="13" customFormat="1" ht="45">
      <c r="A33" s="11">
        <v>3</v>
      </c>
      <c r="B33" s="18">
        <v>1196450103</v>
      </c>
      <c r="C33" s="28">
        <v>42292900</v>
      </c>
      <c r="D33" s="33" t="s">
        <v>56</v>
      </c>
      <c r="E33" s="34" t="s">
        <v>56</v>
      </c>
      <c r="F33" s="21" t="s">
        <v>53</v>
      </c>
      <c r="G33" s="24">
        <v>71792.1639</v>
      </c>
      <c r="H33" s="24">
        <v>0</v>
      </c>
      <c r="I33" s="25">
        <v>71792.1639</v>
      </c>
      <c r="J33" s="30"/>
      <c r="K33" s="31"/>
      <c r="L33" s="31"/>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c r="AY33" s="12"/>
      <c r="AZ33" s="12"/>
      <c r="BA33" s="12"/>
      <c r="BB33" s="12"/>
      <c r="BC33" s="12"/>
      <c r="BD33" s="12"/>
      <c r="BE33" s="12"/>
      <c r="BF33" s="12"/>
      <c r="BG33" s="12"/>
      <c r="BH33" s="12"/>
      <c r="BI33" s="12"/>
      <c r="BJ33" s="12"/>
      <c r="BK33" s="12"/>
      <c r="BL33" s="12"/>
      <c r="BM33" s="12"/>
      <c r="BN33" s="12"/>
      <c r="BO33" s="12"/>
      <c r="BP33" s="12"/>
      <c r="BQ33" s="12"/>
      <c r="BR33" s="12"/>
      <c r="BS33" s="12"/>
      <c r="BT33" s="12"/>
      <c r="BU33" s="12"/>
      <c r="BV33" s="12"/>
      <c r="BW33" s="12"/>
      <c r="BX33" s="12"/>
      <c r="BY33" s="12"/>
      <c r="BZ33" s="12"/>
      <c r="CA33" s="12"/>
      <c r="CB33" s="12"/>
      <c r="CC33" s="12"/>
      <c r="CD33" s="12"/>
      <c r="CE33" s="12"/>
      <c r="CF33" s="12"/>
      <c r="CG33" s="12"/>
      <c r="CH33" s="12"/>
      <c r="CI33" s="12"/>
      <c r="CJ33" s="12"/>
      <c r="CK33" s="12"/>
      <c r="CL33" s="12"/>
      <c r="CM33" s="12"/>
    </row>
    <row r="34" spans="1:91" s="13" customFormat="1" ht="45">
      <c r="A34" s="11">
        <v>4</v>
      </c>
      <c r="B34" s="18">
        <v>1196450105</v>
      </c>
      <c r="C34" s="28">
        <v>42292900</v>
      </c>
      <c r="D34" s="33" t="s">
        <v>57</v>
      </c>
      <c r="E34" s="34" t="s">
        <v>58</v>
      </c>
      <c r="F34" s="21" t="s">
        <v>53</v>
      </c>
      <c r="G34" s="24">
        <v>71792.1639</v>
      </c>
      <c r="H34" s="24">
        <v>0</v>
      </c>
      <c r="I34" s="25">
        <v>71792.1639</v>
      </c>
      <c r="J34" s="30"/>
      <c r="K34" s="31"/>
      <c r="L34" s="31"/>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c r="AY34" s="12"/>
      <c r="AZ34" s="12"/>
      <c r="BA34" s="12"/>
      <c r="BB34" s="12"/>
      <c r="BC34" s="12"/>
      <c r="BD34" s="12"/>
      <c r="BE34" s="12"/>
      <c r="BF34" s="12"/>
      <c r="BG34" s="12"/>
      <c r="BH34" s="12"/>
      <c r="BI34" s="12"/>
      <c r="BJ34" s="12"/>
      <c r="BK34" s="12"/>
      <c r="BL34" s="12"/>
      <c r="BM34" s="12"/>
      <c r="BN34" s="12"/>
      <c r="BO34" s="12"/>
      <c r="BP34" s="12"/>
      <c r="BQ34" s="12"/>
      <c r="BR34" s="12"/>
      <c r="BS34" s="12"/>
      <c r="BT34" s="12"/>
      <c r="BU34" s="12"/>
      <c r="BV34" s="12"/>
      <c r="BW34" s="12"/>
      <c r="BX34" s="12"/>
      <c r="BY34" s="12"/>
      <c r="BZ34" s="12"/>
      <c r="CA34" s="12"/>
      <c r="CB34" s="12"/>
      <c r="CC34" s="12"/>
      <c r="CD34" s="12"/>
      <c r="CE34" s="12"/>
      <c r="CF34" s="12"/>
      <c r="CG34" s="12"/>
      <c r="CH34" s="12"/>
      <c r="CI34" s="12"/>
      <c r="CJ34" s="12"/>
      <c r="CK34" s="12"/>
      <c r="CL34" s="12"/>
      <c r="CM34" s="12"/>
    </row>
    <row r="35" spans="1:91" s="13" customFormat="1" ht="45">
      <c r="A35" s="11">
        <v>5</v>
      </c>
      <c r="B35" s="18">
        <v>1196450106</v>
      </c>
      <c r="C35" s="28">
        <v>42292900</v>
      </c>
      <c r="D35" s="33" t="s">
        <v>59</v>
      </c>
      <c r="E35" s="34" t="s">
        <v>59</v>
      </c>
      <c r="F35" s="21" t="s">
        <v>53</v>
      </c>
      <c r="G35" s="24">
        <v>71792.1639</v>
      </c>
      <c r="H35" s="24">
        <v>0</v>
      </c>
      <c r="I35" s="25">
        <v>71792.1639</v>
      </c>
      <c r="J35" s="30"/>
      <c r="K35" s="31"/>
      <c r="L35" s="31"/>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c r="AY35" s="12"/>
      <c r="AZ35" s="12"/>
      <c r="BA35" s="12"/>
      <c r="BB35" s="12"/>
      <c r="BC35" s="12"/>
      <c r="BD35" s="12"/>
      <c r="BE35" s="12"/>
      <c r="BF35" s="12"/>
      <c r="BG35" s="12"/>
      <c r="BH35" s="12"/>
      <c r="BI35" s="12"/>
      <c r="BJ35" s="12"/>
      <c r="BK35" s="12"/>
      <c r="BL35" s="12"/>
      <c r="BM35" s="12"/>
      <c r="BN35" s="12"/>
      <c r="BO35" s="12"/>
      <c r="BP35" s="12"/>
      <c r="BQ35" s="12"/>
      <c r="BR35" s="12"/>
      <c r="BS35" s="12"/>
      <c r="BT35" s="12"/>
      <c r="BU35" s="12"/>
      <c r="BV35" s="12"/>
      <c r="BW35" s="12"/>
      <c r="BX35" s="12"/>
      <c r="BY35" s="12"/>
      <c r="BZ35" s="12"/>
      <c r="CA35" s="12"/>
      <c r="CB35" s="12"/>
      <c r="CC35" s="12"/>
      <c r="CD35" s="12"/>
      <c r="CE35" s="12"/>
      <c r="CF35" s="12"/>
      <c r="CG35" s="12"/>
      <c r="CH35" s="12"/>
      <c r="CI35" s="12"/>
      <c r="CJ35" s="12"/>
      <c r="CK35" s="12"/>
      <c r="CL35" s="12"/>
      <c r="CM35" s="12"/>
    </row>
    <row r="36" spans="1:91" s="13" customFormat="1" ht="45">
      <c r="A36" s="11">
        <v>6</v>
      </c>
      <c r="B36" s="18">
        <v>1196450107</v>
      </c>
      <c r="C36" s="28">
        <v>42292900</v>
      </c>
      <c r="D36" s="33" t="s">
        <v>60</v>
      </c>
      <c r="E36" s="34" t="s">
        <v>61</v>
      </c>
      <c r="F36" s="21" t="s">
        <v>53</v>
      </c>
      <c r="G36" s="24">
        <v>71792.1639</v>
      </c>
      <c r="H36" s="24">
        <v>0</v>
      </c>
      <c r="I36" s="25">
        <v>71792.1639</v>
      </c>
      <c r="J36" s="30"/>
      <c r="K36" s="31"/>
      <c r="L36" s="31"/>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c r="AY36" s="12"/>
      <c r="AZ36" s="12"/>
      <c r="BA36" s="12"/>
      <c r="BB36" s="12"/>
      <c r="BC36" s="12"/>
      <c r="BD36" s="12"/>
      <c r="BE36" s="12"/>
      <c r="BF36" s="12"/>
      <c r="BG36" s="12"/>
      <c r="BH36" s="12"/>
      <c r="BI36" s="12"/>
      <c r="BJ36" s="12"/>
      <c r="BK36" s="12"/>
      <c r="BL36" s="12"/>
      <c r="BM36" s="12"/>
      <c r="BN36" s="12"/>
      <c r="BO36" s="12"/>
      <c r="BP36" s="12"/>
      <c r="BQ36" s="12"/>
      <c r="BR36" s="12"/>
      <c r="BS36" s="12"/>
      <c r="BT36" s="12"/>
      <c r="BU36" s="12"/>
      <c r="BV36" s="12"/>
      <c r="BW36" s="12"/>
      <c r="BX36" s="12"/>
      <c r="BY36" s="12"/>
      <c r="BZ36" s="12"/>
      <c r="CA36" s="12"/>
      <c r="CB36" s="12"/>
      <c r="CC36" s="12"/>
      <c r="CD36" s="12"/>
      <c r="CE36" s="12"/>
      <c r="CF36" s="12"/>
      <c r="CG36" s="12"/>
      <c r="CH36" s="12"/>
      <c r="CI36" s="12"/>
      <c r="CJ36" s="12"/>
      <c r="CK36" s="12"/>
      <c r="CL36" s="12"/>
      <c r="CM36" s="12"/>
    </row>
    <row r="37" spans="1:91" s="13" customFormat="1" ht="54">
      <c r="A37" s="11">
        <v>7</v>
      </c>
      <c r="B37" s="18">
        <v>1196450108</v>
      </c>
      <c r="C37" s="28">
        <v>42292900</v>
      </c>
      <c r="D37" s="33" t="s">
        <v>62</v>
      </c>
      <c r="E37" s="34" t="s">
        <v>62</v>
      </c>
      <c r="F37" s="21" t="s">
        <v>53</v>
      </c>
      <c r="G37" s="24">
        <v>85779.069500000012</v>
      </c>
      <c r="H37" s="24">
        <v>0</v>
      </c>
      <c r="I37" s="25">
        <v>85779.069500000012</v>
      </c>
      <c r="J37" s="30"/>
      <c r="K37" s="31"/>
      <c r="L37" s="31"/>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c r="AY37" s="12"/>
      <c r="AZ37" s="12"/>
      <c r="BA37" s="12"/>
      <c r="BB37" s="12"/>
      <c r="BC37" s="12"/>
      <c r="BD37" s="12"/>
      <c r="BE37" s="12"/>
      <c r="BF37" s="12"/>
      <c r="BG37" s="12"/>
      <c r="BH37" s="12"/>
      <c r="BI37" s="12"/>
      <c r="BJ37" s="12"/>
      <c r="BK37" s="12"/>
      <c r="BL37" s="12"/>
      <c r="BM37" s="12"/>
      <c r="BN37" s="12"/>
      <c r="BO37" s="12"/>
      <c r="BP37" s="12"/>
      <c r="BQ37" s="12"/>
      <c r="BR37" s="12"/>
      <c r="BS37" s="12"/>
      <c r="BT37" s="12"/>
      <c r="BU37" s="12"/>
      <c r="BV37" s="12"/>
      <c r="BW37" s="12"/>
      <c r="BX37" s="12"/>
      <c r="BY37" s="12"/>
      <c r="BZ37" s="12"/>
      <c r="CA37" s="12"/>
      <c r="CB37" s="12"/>
      <c r="CC37" s="12"/>
      <c r="CD37" s="12"/>
      <c r="CE37" s="12"/>
      <c r="CF37" s="12"/>
      <c r="CG37" s="12"/>
      <c r="CH37" s="12"/>
      <c r="CI37" s="12"/>
      <c r="CJ37" s="12"/>
      <c r="CK37" s="12"/>
      <c r="CL37" s="12"/>
      <c r="CM37" s="12"/>
    </row>
    <row r="38" spans="1:91" s="13" customFormat="1" ht="45">
      <c r="A38" s="11">
        <v>8</v>
      </c>
      <c r="B38" s="18">
        <v>1196450109</v>
      </c>
      <c r="C38" s="28">
        <v>42292900</v>
      </c>
      <c r="D38" s="33" t="s">
        <v>63</v>
      </c>
      <c r="E38" s="34" t="s">
        <v>64</v>
      </c>
      <c r="F38" s="21" t="s">
        <v>53</v>
      </c>
      <c r="G38" s="24">
        <v>87964.523499999996</v>
      </c>
      <c r="H38" s="24">
        <v>0</v>
      </c>
      <c r="I38" s="25">
        <v>87964.523499999996</v>
      </c>
      <c r="J38" s="30"/>
      <c r="K38" s="31"/>
      <c r="L38" s="31"/>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c r="AY38" s="12"/>
      <c r="AZ38" s="12"/>
      <c r="BA38" s="12"/>
      <c r="BB38" s="12"/>
      <c r="BC38" s="12"/>
      <c r="BD38" s="12"/>
      <c r="BE38" s="12"/>
      <c r="BF38" s="12"/>
      <c r="BG38" s="12"/>
      <c r="BH38" s="12"/>
      <c r="BI38" s="12"/>
      <c r="BJ38" s="12"/>
      <c r="BK38" s="12"/>
      <c r="BL38" s="12"/>
      <c r="BM38" s="12"/>
      <c r="BN38" s="12"/>
      <c r="BO38" s="12"/>
      <c r="BP38" s="12"/>
      <c r="BQ38" s="12"/>
      <c r="BR38" s="12"/>
      <c r="BS38" s="12"/>
      <c r="BT38" s="12"/>
      <c r="BU38" s="12"/>
      <c r="BV38" s="12"/>
      <c r="BW38" s="12"/>
      <c r="BX38" s="12"/>
      <c r="BY38" s="12"/>
      <c r="BZ38" s="12"/>
      <c r="CA38" s="12"/>
      <c r="CB38" s="12"/>
      <c r="CC38" s="12"/>
      <c r="CD38" s="12"/>
      <c r="CE38" s="12"/>
      <c r="CF38" s="12"/>
      <c r="CG38" s="12"/>
      <c r="CH38" s="12"/>
      <c r="CI38" s="12"/>
      <c r="CJ38" s="12"/>
      <c r="CK38" s="12"/>
      <c r="CL38" s="12"/>
      <c r="CM38" s="12"/>
    </row>
    <row r="39" spans="1:91" s="13" customFormat="1" ht="45">
      <c r="A39" s="11">
        <v>9</v>
      </c>
      <c r="B39" s="18">
        <v>1196450110</v>
      </c>
      <c r="C39" s="28">
        <v>42292900</v>
      </c>
      <c r="D39" s="33" t="s">
        <v>65</v>
      </c>
      <c r="E39" s="34" t="s">
        <v>66</v>
      </c>
      <c r="F39" s="21" t="s">
        <v>53</v>
      </c>
      <c r="G39" s="24">
        <v>74633.254100000006</v>
      </c>
      <c r="H39" s="24">
        <v>0</v>
      </c>
      <c r="I39" s="25">
        <v>74633.254100000006</v>
      </c>
      <c r="J39" s="30"/>
      <c r="K39" s="31"/>
      <c r="L39" s="31"/>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c r="AY39" s="12"/>
      <c r="AZ39" s="12"/>
      <c r="BA39" s="12"/>
      <c r="BB39" s="12"/>
      <c r="BC39" s="12"/>
      <c r="BD39" s="12"/>
      <c r="BE39" s="12"/>
      <c r="BF39" s="12"/>
      <c r="BG39" s="12"/>
      <c r="BH39" s="12"/>
      <c r="BI39" s="12"/>
      <c r="BJ39" s="12"/>
      <c r="BK39" s="12"/>
      <c r="BL39" s="12"/>
      <c r="BM39" s="12"/>
      <c r="BN39" s="12"/>
      <c r="BO39" s="12"/>
      <c r="BP39" s="12"/>
      <c r="BQ39" s="12"/>
      <c r="BR39" s="12"/>
      <c r="BS39" s="12"/>
      <c r="BT39" s="12"/>
      <c r="BU39" s="12"/>
      <c r="BV39" s="12"/>
      <c r="BW39" s="12"/>
      <c r="BX39" s="12"/>
      <c r="BY39" s="12"/>
      <c r="BZ39" s="12"/>
      <c r="CA39" s="12"/>
      <c r="CB39" s="12"/>
      <c r="CC39" s="12"/>
      <c r="CD39" s="12"/>
      <c r="CE39" s="12"/>
      <c r="CF39" s="12"/>
      <c r="CG39" s="12"/>
      <c r="CH39" s="12"/>
      <c r="CI39" s="12"/>
      <c r="CJ39" s="12"/>
      <c r="CK39" s="12"/>
      <c r="CL39" s="12"/>
      <c r="CM39" s="12"/>
    </row>
    <row r="40" spans="1:91" s="13" customFormat="1" ht="54">
      <c r="A40" s="11">
        <v>10</v>
      </c>
      <c r="B40" s="18">
        <v>1196450111</v>
      </c>
      <c r="C40" s="28">
        <v>42292900</v>
      </c>
      <c r="D40" s="33" t="s">
        <v>67</v>
      </c>
      <c r="E40" s="34" t="s">
        <v>67</v>
      </c>
      <c r="F40" s="21" t="s">
        <v>53</v>
      </c>
      <c r="G40" s="24">
        <v>74633.254100000006</v>
      </c>
      <c r="H40" s="24">
        <v>0</v>
      </c>
      <c r="I40" s="25">
        <v>74633.254100000006</v>
      </c>
      <c r="J40" s="30"/>
      <c r="K40" s="31"/>
      <c r="L40" s="31"/>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c r="AY40" s="12"/>
      <c r="AZ40" s="12"/>
      <c r="BA40" s="12"/>
      <c r="BB40" s="12"/>
      <c r="BC40" s="12"/>
      <c r="BD40" s="12"/>
      <c r="BE40" s="12"/>
      <c r="BF40" s="12"/>
      <c r="BG40" s="12"/>
      <c r="BH40" s="12"/>
      <c r="BI40" s="12"/>
      <c r="BJ40" s="12"/>
      <c r="BK40" s="12"/>
      <c r="BL40" s="12"/>
      <c r="BM40" s="12"/>
      <c r="BN40" s="12"/>
      <c r="BO40" s="12"/>
      <c r="BP40" s="12"/>
      <c r="BQ40" s="12"/>
      <c r="BR40" s="12"/>
      <c r="BS40" s="12"/>
      <c r="BT40" s="12"/>
      <c r="BU40" s="12"/>
      <c r="BV40" s="12"/>
      <c r="BW40" s="12"/>
      <c r="BX40" s="12"/>
      <c r="BY40" s="12"/>
      <c r="BZ40" s="12"/>
      <c r="CA40" s="12"/>
      <c r="CB40" s="12"/>
      <c r="CC40" s="12"/>
      <c r="CD40" s="12"/>
      <c r="CE40" s="12"/>
      <c r="CF40" s="12"/>
      <c r="CG40" s="12"/>
      <c r="CH40" s="12"/>
      <c r="CI40" s="12"/>
      <c r="CJ40" s="12"/>
      <c r="CK40" s="12"/>
      <c r="CL40" s="12"/>
      <c r="CM40" s="12"/>
    </row>
    <row r="41" spans="1:91" s="13" customFormat="1" ht="45">
      <c r="A41" s="11">
        <v>11</v>
      </c>
      <c r="B41" s="18">
        <v>1196450112</v>
      </c>
      <c r="C41" s="28">
        <v>42292900</v>
      </c>
      <c r="D41" s="33" t="s">
        <v>68</v>
      </c>
      <c r="E41" s="34" t="s">
        <v>68</v>
      </c>
      <c r="F41" s="21" t="s">
        <v>53</v>
      </c>
      <c r="G41" s="24">
        <v>74633.254100000006</v>
      </c>
      <c r="H41" s="24">
        <v>0</v>
      </c>
      <c r="I41" s="25">
        <v>74633.254100000006</v>
      </c>
      <c r="J41" s="30"/>
      <c r="K41" s="31"/>
      <c r="L41" s="31"/>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c r="AY41" s="12"/>
      <c r="AZ41" s="12"/>
      <c r="BA41" s="12"/>
      <c r="BB41" s="12"/>
      <c r="BC41" s="12"/>
      <c r="BD41" s="12"/>
      <c r="BE41" s="12"/>
      <c r="BF41" s="12"/>
      <c r="BG41" s="12"/>
      <c r="BH41" s="12"/>
      <c r="BI41" s="12"/>
      <c r="BJ41" s="12"/>
      <c r="BK41" s="12"/>
      <c r="BL41" s="12"/>
      <c r="BM41" s="12"/>
      <c r="BN41" s="12"/>
      <c r="BO41" s="12"/>
      <c r="BP41" s="12"/>
      <c r="BQ41" s="12"/>
      <c r="BR41" s="12"/>
      <c r="BS41" s="12"/>
      <c r="BT41" s="12"/>
      <c r="BU41" s="12"/>
      <c r="BV41" s="12"/>
      <c r="BW41" s="12"/>
      <c r="BX41" s="12"/>
      <c r="BY41" s="12"/>
      <c r="BZ41" s="12"/>
      <c r="CA41" s="12"/>
      <c r="CB41" s="12"/>
      <c r="CC41" s="12"/>
      <c r="CD41" s="12"/>
      <c r="CE41" s="12"/>
      <c r="CF41" s="12"/>
      <c r="CG41" s="12"/>
      <c r="CH41" s="12"/>
      <c r="CI41" s="12"/>
      <c r="CJ41" s="12"/>
      <c r="CK41" s="12"/>
      <c r="CL41" s="12"/>
      <c r="CM41" s="12"/>
    </row>
    <row r="42" spans="1:91" s="13" customFormat="1" ht="54">
      <c r="A42" s="11">
        <v>12</v>
      </c>
      <c r="B42" s="18">
        <v>1196450113</v>
      </c>
      <c r="C42" s="28">
        <v>42292900</v>
      </c>
      <c r="D42" s="33" t="s">
        <v>69</v>
      </c>
      <c r="E42" s="34" t="s">
        <v>69</v>
      </c>
      <c r="F42" s="21" t="s">
        <v>53</v>
      </c>
      <c r="G42" s="24">
        <v>75288.890299999999</v>
      </c>
      <c r="H42" s="24">
        <v>0</v>
      </c>
      <c r="I42" s="25">
        <v>75288.890299999999</v>
      </c>
      <c r="J42" s="30"/>
      <c r="K42" s="31"/>
      <c r="L42" s="31"/>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c r="AY42" s="12"/>
      <c r="AZ42" s="12"/>
      <c r="BA42" s="12"/>
      <c r="BB42" s="12"/>
      <c r="BC42" s="12"/>
      <c r="BD42" s="12"/>
      <c r="BE42" s="12"/>
      <c r="BF42" s="12"/>
      <c r="BG42" s="12"/>
      <c r="BH42" s="12"/>
      <c r="BI42" s="12"/>
      <c r="BJ42" s="12"/>
      <c r="BK42" s="12"/>
      <c r="BL42" s="12"/>
      <c r="BM42" s="12"/>
      <c r="BN42" s="12"/>
      <c r="BO42" s="12"/>
      <c r="BP42" s="12"/>
      <c r="BQ42" s="12"/>
      <c r="BR42" s="12"/>
      <c r="BS42" s="12"/>
      <c r="BT42" s="12"/>
      <c r="BU42" s="12"/>
      <c r="BV42" s="12"/>
      <c r="BW42" s="12"/>
      <c r="BX42" s="12"/>
      <c r="BY42" s="12"/>
      <c r="BZ42" s="12"/>
      <c r="CA42" s="12"/>
      <c r="CB42" s="12"/>
      <c r="CC42" s="12"/>
      <c r="CD42" s="12"/>
      <c r="CE42" s="12"/>
      <c r="CF42" s="12"/>
      <c r="CG42" s="12"/>
      <c r="CH42" s="12"/>
      <c r="CI42" s="12"/>
      <c r="CJ42" s="12"/>
      <c r="CK42" s="12"/>
      <c r="CL42" s="12"/>
      <c r="CM42" s="12"/>
    </row>
    <row r="43" spans="1:91" s="13" customFormat="1" ht="54">
      <c r="A43" s="11">
        <v>13</v>
      </c>
      <c r="B43" s="18">
        <v>1196450114</v>
      </c>
      <c r="C43" s="28">
        <v>42292900</v>
      </c>
      <c r="D43" s="33" t="s">
        <v>70</v>
      </c>
      <c r="E43" s="34" t="s">
        <v>70</v>
      </c>
      <c r="F43" s="21" t="s">
        <v>53</v>
      </c>
      <c r="G43" s="24">
        <v>85779.069500000012</v>
      </c>
      <c r="H43" s="24">
        <v>0</v>
      </c>
      <c r="I43" s="25">
        <v>85779.069500000012</v>
      </c>
      <c r="J43" s="30"/>
      <c r="K43" s="31"/>
      <c r="L43" s="31"/>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c r="AY43" s="12"/>
      <c r="AZ43" s="12"/>
      <c r="BA43" s="12"/>
      <c r="BB43" s="12"/>
      <c r="BC43" s="12"/>
      <c r="BD43" s="12"/>
      <c r="BE43" s="12"/>
      <c r="BF43" s="12"/>
      <c r="BG43" s="12"/>
      <c r="BH43" s="12"/>
      <c r="BI43" s="12"/>
      <c r="BJ43" s="12"/>
      <c r="BK43" s="12"/>
      <c r="BL43" s="12"/>
      <c r="BM43" s="12"/>
      <c r="BN43" s="12"/>
      <c r="BO43" s="12"/>
      <c r="BP43" s="12"/>
      <c r="BQ43" s="12"/>
      <c r="BR43" s="12"/>
      <c r="BS43" s="12"/>
      <c r="BT43" s="12"/>
      <c r="BU43" s="12"/>
      <c r="BV43" s="12"/>
      <c r="BW43" s="12"/>
      <c r="BX43" s="12"/>
      <c r="BY43" s="12"/>
      <c r="BZ43" s="12"/>
      <c r="CA43" s="12"/>
      <c r="CB43" s="12"/>
      <c r="CC43" s="12"/>
      <c r="CD43" s="12"/>
      <c r="CE43" s="12"/>
      <c r="CF43" s="12"/>
      <c r="CG43" s="12"/>
      <c r="CH43" s="12"/>
      <c r="CI43" s="12"/>
      <c r="CJ43" s="12"/>
      <c r="CK43" s="12"/>
      <c r="CL43" s="12"/>
      <c r="CM43" s="12"/>
    </row>
    <row r="44" spans="1:91" s="13" customFormat="1" ht="45">
      <c r="A44" s="11">
        <v>14</v>
      </c>
      <c r="B44" s="18">
        <v>1196450115</v>
      </c>
      <c r="C44" s="28">
        <v>42292900</v>
      </c>
      <c r="D44" s="33" t="s">
        <v>71</v>
      </c>
      <c r="E44" s="34" t="s">
        <v>72</v>
      </c>
      <c r="F44" s="21" t="s">
        <v>53</v>
      </c>
      <c r="G44" s="24">
        <v>87964.523499999996</v>
      </c>
      <c r="H44" s="24">
        <v>0</v>
      </c>
      <c r="I44" s="25">
        <v>87964.523499999996</v>
      </c>
      <c r="J44" s="30"/>
      <c r="K44" s="31"/>
      <c r="L44" s="31"/>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c r="AY44" s="12"/>
      <c r="AZ44" s="12"/>
      <c r="BA44" s="12"/>
      <c r="BB44" s="12"/>
      <c r="BC44" s="12"/>
      <c r="BD44" s="12"/>
      <c r="BE44" s="12"/>
      <c r="BF44" s="12"/>
      <c r="BG44" s="12"/>
      <c r="BH44" s="12"/>
      <c r="BI44" s="12"/>
      <c r="BJ44" s="12"/>
      <c r="BK44" s="12"/>
      <c r="BL44" s="12"/>
      <c r="BM44" s="12"/>
      <c r="BN44" s="12"/>
      <c r="BO44" s="12"/>
      <c r="BP44" s="12"/>
      <c r="BQ44" s="12"/>
      <c r="BR44" s="12"/>
      <c r="BS44" s="12"/>
      <c r="BT44" s="12"/>
      <c r="BU44" s="12"/>
      <c r="BV44" s="12"/>
      <c r="BW44" s="12"/>
      <c r="BX44" s="12"/>
      <c r="BY44" s="12"/>
      <c r="BZ44" s="12"/>
      <c r="CA44" s="12"/>
      <c r="CB44" s="12"/>
      <c r="CC44" s="12"/>
      <c r="CD44" s="12"/>
      <c r="CE44" s="12"/>
      <c r="CF44" s="12"/>
      <c r="CG44" s="12"/>
      <c r="CH44" s="12"/>
      <c r="CI44" s="12"/>
      <c r="CJ44" s="12"/>
      <c r="CK44" s="12"/>
      <c r="CL44" s="12"/>
      <c r="CM44" s="12"/>
    </row>
    <row r="45" spans="1:91" s="13" customFormat="1" ht="45">
      <c r="A45" s="11">
        <v>15</v>
      </c>
      <c r="B45" s="18">
        <v>1196450116</v>
      </c>
      <c r="C45" s="28">
        <v>42292900</v>
      </c>
      <c r="D45" s="33" t="s">
        <v>73</v>
      </c>
      <c r="E45" s="34" t="s">
        <v>73</v>
      </c>
      <c r="F45" s="21" t="s">
        <v>53</v>
      </c>
      <c r="G45" s="22">
        <v>71792.1639</v>
      </c>
      <c r="H45" s="22">
        <v>0</v>
      </c>
      <c r="I45" s="23">
        <v>71792.1639</v>
      </c>
      <c r="J45" s="31"/>
      <c r="K45" s="31"/>
      <c r="L45" s="31"/>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c r="AY45" s="12"/>
      <c r="AZ45" s="12"/>
      <c r="BA45" s="12"/>
      <c r="BB45" s="12"/>
      <c r="BC45" s="12"/>
      <c r="BD45" s="12"/>
      <c r="BE45" s="12"/>
      <c r="BF45" s="12"/>
      <c r="BG45" s="12"/>
      <c r="BH45" s="12"/>
      <c r="BI45" s="12"/>
      <c r="BJ45" s="12"/>
      <c r="BK45" s="12"/>
      <c r="BL45" s="12"/>
      <c r="BM45" s="12"/>
      <c r="BN45" s="12"/>
      <c r="BO45" s="12"/>
      <c r="BP45" s="12"/>
      <c r="BQ45" s="12"/>
      <c r="BR45" s="12"/>
      <c r="BS45" s="12"/>
      <c r="BT45" s="12"/>
      <c r="BU45" s="12"/>
      <c r="BV45" s="12"/>
      <c r="BW45" s="12"/>
      <c r="BX45" s="12"/>
      <c r="BY45" s="12"/>
      <c r="BZ45" s="12"/>
      <c r="CA45" s="12"/>
      <c r="CB45" s="12"/>
      <c r="CC45" s="12"/>
      <c r="CD45" s="12"/>
      <c r="CE45" s="12"/>
      <c r="CF45" s="12"/>
      <c r="CG45" s="12"/>
      <c r="CH45" s="12"/>
      <c r="CI45" s="12"/>
      <c r="CJ45" s="12"/>
      <c r="CK45" s="12"/>
      <c r="CL45" s="12"/>
      <c r="CM45" s="12"/>
    </row>
    <row r="46" spans="1:91" s="13" customFormat="1" ht="54">
      <c r="A46" s="11">
        <v>16</v>
      </c>
      <c r="B46" s="18">
        <v>1197011003</v>
      </c>
      <c r="C46" s="28">
        <v>42292900</v>
      </c>
      <c r="D46" s="33" t="s">
        <v>74</v>
      </c>
      <c r="E46" s="34" t="s">
        <v>74</v>
      </c>
      <c r="F46" s="21" t="s">
        <v>53</v>
      </c>
      <c r="G46" s="22">
        <v>85779.069500000012</v>
      </c>
      <c r="H46" s="22">
        <v>0</v>
      </c>
      <c r="I46" s="23">
        <v>85779.069500000012</v>
      </c>
      <c r="J46" s="31"/>
      <c r="K46" s="31"/>
      <c r="L46" s="31"/>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c r="AY46" s="12"/>
      <c r="AZ46" s="12"/>
      <c r="BA46" s="12"/>
      <c r="BB46" s="12"/>
      <c r="BC46" s="12"/>
      <c r="BD46" s="12"/>
      <c r="BE46" s="12"/>
      <c r="BF46" s="12"/>
      <c r="BG46" s="12"/>
      <c r="BH46" s="12"/>
      <c r="BI46" s="12"/>
      <c r="BJ46" s="12"/>
      <c r="BK46" s="12"/>
      <c r="BL46" s="12"/>
      <c r="BM46" s="12"/>
      <c r="BN46" s="12"/>
      <c r="BO46" s="12"/>
      <c r="BP46" s="12"/>
      <c r="BQ46" s="12"/>
      <c r="BR46" s="12"/>
      <c r="BS46" s="12"/>
      <c r="BT46" s="12"/>
      <c r="BU46" s="12"/>
      <c r="BV46" s="12"/>
      <c r="BW46" s="12"/>
      <c r="BX46" s="12"/>
      <c r="BY46" s="12"/>
      <c r="BZ46" s="12"/>
      <c r="CA46" s="12"/>
      <c r="CB46" s="12"/>
      <c r="CC46" s="12"/>
      <c r="CD46" s="12"/>
      <c r="CE46" s="12"/>
      <c r="CF46" s="12"/>
      <c r="CG46" s="12"/>
      <c r="CH46" s="12"/>
      <c r="CI46" s="12"/>
      <c r="CJ46" s="12"/>
      <c r="CK46" s="12"/>
      <c r="CL46" s="12"/>
      <c r="CM46" s="12"/>
    </row>
    <row r="47" spans="1:91" s="13" customFormat="1" ht="45">
      <c r="A47" s="11">
        <v>17</v>
      </c>
      <c r="B47" s="18">
        <v>1197011002</v>
      </c>
      <c r="C47" s="28">
        <v>42292900</v>
      </c>
      <c r="D47" s="33" t="s">
        <v>75</v>
      </c>
      <c r="E47" s="34" t="s">
        <v>75</v>
      </c>
      <c r="F47" s="21" t="s">
        <v>53</v>
      </c>
      <c r="G47" s="22">
        <v>75288.890299999999</v>
      </c>
      <c r="H47" s="22">
        <v>0</v>
      </c>
      <c r="I47" s="23">
        <v>75288.890299999999</v>
      </c>
      <c r="J47" s="31"/>
      <c r="K47" s="31"/>
      <c r="L47" s="31"/>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c r="AY47" s="12"/>
      <c r="AZ47" s="12"/>
      <c r="BA47" s="12"/>
      <c r="BB47" s="12"/>
      <c r="BC47" s="12"/>
      <c r="BD47" s="12"/>
      <c r="BE47" s="12"/>
      <c r="BF47" s="12"/>
      <c r="BG47" s="12"/>
      <c r="BH47" s="12"/>
      <c r="BI47" s="12"/>
      <c r="BJ47" s="12"/>
      <c r="BK47" s="12"/>
      <c r="BL47" s="12"/>
      <c r="BM47" s="12"/>
      <c r="BN47" s="12"/>
      <c r="BO47" s="12"/>
      <c r="BP47" s="12"/>
      <c r="BQ47" s="12"/>
      <c r="BR47" s="12"/>
      <c r="BS47" s="12"/>
      <c r="BT47" s="12"/>
      <c r="BU47" s="12"/>
      <c r="BV47" s="12"/>
      <c r="BW47" s="12"/>
      <c r="BX47" s="12"/>
      <c r="BY47" s="12"/>
      <c r="BZ47" s="12"/>
      <c r="CA47" s="12"/>
      <c r="CB47" s="12"/>
      <c r="CC47" s="12"/>
      <c r="CD47" s="12"/>
      <c r="CE47" s="12"/>
      <c r="CF47" s="12"/>
      <c r="CG47" s="12"/>
      <c r="CH47" s="12"/>
      <c r="CI47" s="12"/>
      <c r="CJ47" s="12"/>
      <c r="CK47" s="12"/>
      <c r="CL47" s="12"/>
      <c r="CM47" s="12"/>
    </row>
    <row r="48" spans="1:91" s="13" customFormat="1" ht="45">
      <c r="A48" s="11">
        <v>18</v>
      </c>
      <c r="B48" s="18">
        <v>1186220583</v>
      </c>
      <c r="C48" s="28">
        <v>42292900</v>
      </c>
      <c r="D48" s="33" t="s">
        <v>76</v>
      </c>
      <c r="E48" s="34" t="s">
        <v>76</v>
      </c>
      <c r="F48" s="21" t="s">
        <v>53</v>
      </c>
      <c r="G48" s="22">
        <v>75288.890299999999</v>
      </c>
      <c r="H48" s="22">
        <v>0</v>
      </c>
      <c r="I48" s="23">
        <v>75288.890299999999</v>
      </c>
      <c r="J48" s="31"/>
      <c r="K48" s="31"/>
      <c r="L48" s="31"/>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c r="AY48" s="12"/>
      <c r="AZ48" s="12"/>
      <c r="BA48" s="12"/>
      <c r="BB48" s="12"/>
      <c r="BC48" s="12"/>
      <c r="BD48" s="12"/>
      <c r="BE48" s="12"/>
      <c r="BF48" s="12"/>
      <c r="BG48" s="12"/>
      <c r="BH48" s="12"/>
      <c r="BI48" s="12"/>
      <c r="BJ48" s="12"/>
      <c r="BK48" s="12"/>
      <c r="BL48" s="12"/>
      <c r="BM48" s="12"/>
      <c r="BN48" s="12"/>
      <c r="BO48" s="12"/>
      <c r="BP48" s="12"/>
      <c r="BQ48" s="12"/>
      <c r="BR48" s="12"/>
      <c r="BS48" s="12"/>
      <c r="BT48" s="12"/>
      <c r="BU48" s="12"/>
      <c r="BV48" s="12"/>
      <c r="BW48" s="12"/>
      <c r="BX48" s="12"/>
      <c r="BY48" s="12"/>
      <c r="BZ48" s="12"/>
      <c r="CA48" s="12"/>
      <c r="CB48" s="12"/>
      <c r="CC48" s="12"/>
      <c r="CD48" s="12"/>
      <c r="CE48" s="12"/>
      <c r="CF48" s="12"/>
      <c r="CG48" s="12"/>
      <c r="CH48" s="12"/>
      <c r="CI48" s="12"/>
      <c r="CJ48" s="12"/>
      <c r="CK48" s="12"/>
      <c r="CL48" s="12"/>
      <c r="CM48" s="12"/>
    </row>
    <row r="49" spans="1:129" s="13" customFormat="1" ht="54">
      <c r="A49" s="11">
        <v>19</v>
      </c>
      <c r="B49" s="18">
        <v>1196450117</v>
      </c>
      <c r="C49" s="28">
        <v>42292900</v>
      </c>
      <c r="D49" s="33" t="s">
        <v>77</v>
      </c>
      <c r="E49" s="34" t="s">
        <v>77</v>
      </c>
      <c r="F49" s="21" t="s">
        <v>53</v>
      </c>
      <c r="G49" s="22">
        <v>75288.890299999999</v>
      </c>
      <c r="H49" s="22">
        <v>0</v>
      </c>
      <c r="I49" s="23">
        <v>75288.890299999999</v>
      </c>
      <c r="J49" s="31"/>
      <c r="K49" s="31"/>
      <c r="L49" s="31"/>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c r="AY49" s="12"/>
      <c r="AZ49" s="12"/>
      <c r="BA49" s="12"/>
      <c r="BB49" s="12"/>
      <c r="BC49" s="12"/>
      <c r="BD49" s="12"/>
      <c r="BE49" s="12"/>
      <c r="BF49" s="12"/>
      <c r="BG49" s="12"/>
      <c r="BH49" s="12"/>
      <c r="BI49" s="12"/>
      <c r="BJ49" s="12"/>
      <c r="BK49" s="12"/>
      <c r="BL49" s="12"/>
      <c r="BM49" s="12"/>
      <c r="BN49" s="12"/>
      <c r="BO49" s="12"/>
      <c r="BP49" s="12"/>
      <c r="BQ49" s="12"/>
      <c r="BR49" s="12"/>
      <c r="BS49" s="12"/>
      <c r="BT49" s="12"/>
      <c r="BU49" s="12"/>
      <c r="BV49" s="12"/>
      <c r="BW49" s="12"/>
      <c r="BX49" s="12"/>
      <c r="BY49" s="12"/>
      <c r="BZ49" s="12"/>
      <c r="CA49" s="12"/>
      <c r="CB49" s="12"/>
      <c r="CC49" s="12"/>
      <c r="CD49" s="12"/>
      <c r="CE49" s="12"/>
      <c r="CF49" s="12"/>
      <c r="CG49" s="12"/>
      <c r="CH49" s="12"/>
      <c r="CI49" s="12"/>
      <c r="CJ49" s="12"/>
      <c r="CK49" s="12"/>
      <c r="CL49" s="12"/>
      <c r="CM49" s="12"/>
    </row>
    <row r="50" spans="1:129" s="13" customFormat="1" ht="27">
      <c r="A50" s="10" t="s">
        <v>79</v>
      </c>
      <c r="B50" s="166" t="s">
        <v>80</v>
      </c>
      <c r="C50" s="166"/>
      <c r="D50" s="166"/>
      <c r="E50" s="166"/>
      <c r="F50" s="29" t="s">
        <v>78</v>
      </c>
      <c r="G50" s="167" t="s">
        <v>3764</v>
      </c>
      <c r="H50" s="167"/>
      <c r="I50" s="167"/>
      <c r="J50" s="31"/>
      <c r="K50" s="31"/>
      <c r="L50" s="31"/>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c r="AY50" s="12"/>
      <c r="AZ50" s="12"/>
      <c r="BA50" s="12"/>
      <c r="BB50" s="12"/>
      <c r="BC50" s="12"/>
      <c r="BD50" s="12"/>
      <c r="BE50" s="12"/>
      <c r="BF50" s="12"/>
      <c r="BG50" s="12"/>
      <c r="BH50" s="12"/>
      <c r="BI50" s="12"/>
      <c r="BJ50" s="12"/>
      <c r="BK50" s="12"/>
      <c r="BL50" s="12"/>
      <c r="BM50" s="12"/>
      <c r="BN50" s="12"/>
      <c r="BO50" s="12"/>
      <c r="BP50" s="12"/>
      <c r="BQ50" s="12"/>
      <c r="BR50" s="12"/>
      <c r="BS50" s="12"/>
      <c r="BT50" s="12"/>
      <c r="BU50" s="12"/>
      <c r="BV50" s="12"/>
      <c r="BW50" s="12"/>
      <c r="BX50" s="12"/>
      <c r="BY50" s="12"/>
      <c r="BZ50" s="12"/>
      <c r="CA50" s="12"/>
      <c r="CB50" s="12"/>
      <c r="CC50" s="12"/>
      <c r="CD50" s="12"/>
      <c r="CE50" s="12"/>
      <c r="CF50" s="12"/>
      <c r="CG50" s="12"/>
      <c r="CH50" s="12"/>
      <c r="CI50" s="12"/>
      <c r="CJ50" s="12"/>
      <c r="CK50" s="12"/>
      <c r="CL50" s="12"/>
      <c r="CM50" s="12"/>
      <c r="CN50" s="12"/>
      <c r="CO50" s="12"/>
      <c r="CP50" s="12"/>
      <c r="CQ50" s="12"/>
      <c r="CR50" s="12"/>
      <c r="CS50" s="12"/>
      <c r="CT50" s="12"/>
      <c r="CU50" s="12"/>
      <c r="CV50" s="12"/>
      <c r="CW50" s="12"/>
      <c r="CX50" s="12"/>
      <c r="CY50" s="12"/>
      <c r="CZ50" s="12"/>
      <c r="DA50" s="12"/>
      <c r="DB50" s="12"/>
      <c r="DC50" s="12"/>
      <c r="DD50" s="12"/>
      <c r="DE50" s="12"/>
      <c r="DF50" s="12"/>
      <c r="DG50" s="12"/>
      <c r="DH50" s="12"/>
      <c r="DI50" s="12"/>
      <c r="DJ50" s="12"/>
      <c r="DK50" s="12"/>
      <c r="DL50" s="12"/>
      <c r="DM50" s="12"/>
      <c r="DN50" s="12"/>
      <c r="DO50" s="12"/>
      <c r="DP50" s="12"/>
      <c r="DQ50" s="12"/>
      <c r="DR50" s="12"/>
      <c r="DS50" s="12"/>
      <c r="DT50" s="12"/>
      <c r="DU50" s="12"/>
      <c r="DV50" s="12"/>
      <c r="DW50" s="12"/>
      <c r="DX50" s="12"/>
      <c r="DY50" s="12"/>
    </row>
    <row r="51" spans="1:129" s="13" customFormat="1" ht="27">
      <c r="A51" s="14" t="s">
        <v>2</v>
      </c>
      <c r="B51" s="14" t="s">
        <v>3</v>
      </c>
      <c r="C51" s="15" t="s">
        <v>4</v>
      </c>
      <c r="D51" s="15" t="s">
        <v>5</v>
      </c>
      <c r="E51" s="15" t="s">
        <v>6</v>
      </c>
      <c r="F51" s="15" t="s">
        <v>7</v>
      </c>
      <c r="G51" s="16" t="s">
        <v>3347</v>
      </c>
      <c r="H51" s="16" t="s">
        <v>3348</v>
      </c>
      <c r="I51" s="16" t="s">
        <v>3349</v>
      </c>
      <c r="J51" s="31"/>
      <c r="K51" s="31"/>
      <c r="L51" s="31"/>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c r="AY51" s="12"/>
      <c r="AZ51" s="12"/>
      <c r="BA51" s="12"/>
      <c r="BB51" s="12"/>
      <c r="BC51" s="12"/>
      <c r="BD51" s="12"/>
      <c r="BE51" s="12"/>
      <c r="BF51" s="12"/>
      <c r="BG51" s="12"/>
      <c r="BH51" s="12"/>
      <c r="BI51" s="12"/>
      <c r="BJ51" s="12"/>
      <c r="BK51" s="12"/>
      <c r="BL51" s="12"/>
      <c r="BM51" s="12"/>
      <c r="BN51" s="12"/>
      <c r="BO51" s="12"/>
      <c r="BP51" s="12"/>
      <c r="BQ51" s="12"/>
      <c r="BR51" s="12"/>
      <c r="BS51" s="12"/>
      <c r="BT51" s="12"/>
      <c r="BU51" s="12"/>
      <c r="BV51" s="12"/>
      <c r="BW51" s="12"/>
      <c r="BX51" s="12"/>
      <c r="BY51" s="12"/>
      <c r="BZ51" s="12"/>
      <c r="CA51" s="12"/>
      <c r="CB51" s="12"/>
      <c r="CC51" s="12"/>
      <c r="CD51" s="12"/>
      <c r="CE51" s="12"/>
      <c r="CF51" s="12"/>
      <c r="CG51" s="12"/>
      <c r="CH51" s="12"/>
      <c r="CI51" s="12"/>
      <c r="CJ51" s="12"/>
      <c r="CK51" s="12"/>
      <c r="CL51" s="12"/>
      <c r="CM51" s="12"/>
      <c r="CN51" s="12"/>
      <c r="CO51" s="12"/>
      <c r="CP51" s="12"/>
      <c r="CQ51" s="12"/>
      <c r="CR51" s="12"/>
      <c r="CS51" s="12"/>
      <c r="CT51" s="12"/>
      <c r="CU51" s="12"/>
      <c r="CV51" s="12"/>
      <c r="CW51" s="12"/>
      <c r="CX51" s="12"/>
      <c r="CY51" s="12"/>
      <c r="CZ51" s="12"/>
      <c r="DA51" s="12"/>
      <c r="DB51" s="12"/>
      <c r="DC51" s="12"/>
      <c r="DD51" s="12"/>
      <c r="DE51" s="12"/>
      <c r="DF51" s="12"/>
      <c r="DG51" s="12"/>
      <c r="DH51" s="12"/>
      <c r="DI51" s="12"/>
      <c r="DJ51" s="12"/>
      <c r="DK51" s="12"/>
      <c r="DL51" s="12"/>
      <c r="DM51" s="12"/>
      <c r="DN51" s="12"/>
      <c r="DO51" s="12"/>
      <c r="DP51" s="12"/>
      <c r="DQ51" s="12"/>
      <c r="DR51" s="12"/>
      <c r="DS51" s="12"/>
      <c r="DT51" s="12"/>
      <c r="DU51" s="12"/>
      <c r="DV51" s="12"/>
      <c r="DW51" s="12"/>
      <c r="DX51" s="12"/>
      <c r="DY51" s="12"/>
    </row>
    <row r="52" spans="1:129" s="13" customFormat="1" ht="36">
      <c r="A52" s="31">
        <v>1</v>
      </c>
      <c r="B52" s="18">
        <v>1196490612</v>
      </c>
      <c r="C52" s="28">
        <v>42281501</v>
      </c>
      <c r="D52" s="33" t="s">
        <v>81</v>
      </c>
      <c r="E52" s="34" t="s">
        <v>82</v>
      </c>
      <c r="F52" s="28" t="s">
        <v>10</v>
      </c>
      <c r="G52" s="22">
        <v>85223.964184000011</v>
      </c>
      <c r="H52" s="22">
        <v>0</v>
      </c>
      <c r="I52" s="23">
        <v>85223.964184000011</v>
      </c>
      <c r="J52" s="31"/>
      <c r="K52" s="31"/>
      <c r="L52" s="31"/>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c r="AY52" s="12"/>
      <c r="AZ52" s="12"/>
      <c r="BA52" s="12"/>
      <c r="BB52" s="12"/>
      <c r="BC52" s="12"/>
      <c r="BD52" s="12"/>
      <c r="BE52" s="12"/>
      <c r="BF52" s="12"/>
      <c r="BG52" s="12"/>
      <c r="BH52" s="12"/>
      <c r="BI52" s="12"/>
      <c r="BJ52" s="12"/>
      <c r="BK52" s="12"/>
      <c r="BL52" s="12"/>
      <c r="BM52" s="12"/>
      <c r="BN52" s="12"/>
      <c r="BO52" s="12"/>
      <c r="BP52" s="12"/>
      <c r="BQ52" s="12"/>
      <c r="BR52" s="12"/>
      <c r="BS52" s="12"/>
      <c r="BT52" s="12"/>
      <c r="BU52" s="12"/>
      <c r="BV52" s="12"/>
      <c r="BW52" s="12"/>
      <c r="BX52" s="12"/>
      <c r="BY52" s="12"/>
      <c r="BZ52" s="12"/>
      <c r="CA52" s="12"/>
      <c r="CB52" s="12"/>
      <c r="CC52" s="12"/>
      <c r="CD52" s="12"/>
      <c r="CE52" s="12"/>
      <c r="CF52" s="12"/>
      <c r="CG52" s="12"/>
      <c r="CH52" s="12"/>
      <c r="CI52" s="12"/>
      <c r="CJ52" s="12"/>
      <c r="CK52" s="12"/>
      <c r="CL52" s="12"/>
      <c r="CM52" s="12"/>
      <c r="CN52" s="12"/>
      <c r="CO52" s="12"/>
      <c r="CP52" s="12"/>
      <c r="CQ52" s="12"/>
      <c r="CR52" s="12"/>
      <c r="CS52" s="12"/>
      <c r="CT52" s="12"/>
      <c r="CU52" s="12"/>
      <c r="CV52" s="12"/>
      <c r="CW52" s="12"/>
      <c r="CX52" s="12"/>
      <c r="CY52" s="12"/>
      <c r="CZ52" s="12"/>
      <c r="DA52" s="12"/>
      <c r="DB52" s="12"/>
      <c r="DC52" s="12"/>
      <c r="DD52" s="12"/>
      <c r="DE52" s="12"/>
      <c r="DF52" s="12"/>
      <c r="DG52" s="12"/>
      <c r="DH52" s="12"/>
      <c r="DI52" s="12"/>
      <c r="DJ52" s="12"/>
      <c r="DK52" s="12"/>
      <c r="DL52" s="12"/>
      <c r="DM52" s="12"/>
      <c r="DN52" s="12"/>
      <c r="DO52" s="12"/>
      <c r="DP52" s="12"/>
      <c r="DQ52" s="12"/>
      <c r="DR52" s="12"/>
      <c r="DS52" s="12"/>
      <c r="DT52" s="12"/>
      <c r="DU52" s="12"/>
      <c r="DV52" s="12"/>
      <c r="DW52" s="12"/>
      <c r="DX52" s="12"/>
      <c r="DY52" s="12"/>
    </row>
    <row r="53" spans="1:129" s="13" customFormat="1" ht="27">
      <c r="A53" s="31">
        <v>2</v>
      </c>
      <c r="B53" s="18">
        <v>1196490716</v>
      </c>
      <c r="C53" s="28">
        <v>42281807</v>
      </c>
      <c r="D53" s="33" t="s">
        <v>83</v>
      </c>
      <c r="E53" s="34" t="s">
        <v>84</v>
      </c>
      <c r="F53" s="28" t="s">
        <v>10</v>
      </c>
      <c r="G53" s="22">
        <v>31392.560601280002</v>
      </c>
      <c r="H53" s="22">
        <v>5965</v>
      </c>
      <c r="I53" s="23">
        <v>37357.560601279998</v>
      </c>
      <c r="J53" s="31"/>
      <c r="K53" s="31"/>
      <c r="L53" s="31"/>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c r="AY53" s="12"/>
      <c r="AZ53" s="12"/>
      <c r="BA53" s="12"/>
      <c r="BB53" s="12"/>
      <c r="BC53" s="12"/>
      <c r="BD53" s="12"/>
      <c r="BE53" s="12"/>
      <c r="BF53" s="12"/>
      <c r="BG53" s="12"/>
      <c r="BH53" s="12"/>
      <c r="BI53" s="12"/>
      <c r="BJ53" s="12"/>
      <c r="BK53" s="12"/>
      <c r="BL53" s="12"/>
      <c r="BM53" s="12"/>
      <c r="BN53" s="12"/>
      <c r="BO53" s="12"/>
      <c r="BP53" s="12"/>
      <c r="BQ53" s="12"/>
      <c r="BR53" s="12"/>
      <c r="BS53" s="12"/>
      <c r="BT53" s="12"/>
      <c r="BU53" s="12"/>
      <c r="BV53" s="12"/>
      <c r="BW53" s="12"/>
      <c r="BX53" s="12"/>
      <c r="BY53" s="12"/>
      <c r="BZ53" s="12"/>
      <c r="CA53" s="12"/>
      <c r="CB53" s="12"/>
      <c r="CC53" s="12"/>
      <c r="CD53" s="12"/>
      <c r="CE53" s="12"/>
      <c r="CF53" s="12"/>
      <c r="CG53" s="12"/>
      <c r="CH53" s="12"/>
      <c r="CI53" s="12"/>
      <c r="CJ53" s="12"/>
      <c r="CK53" s="12"/>
      <c r="CL53" s="12"/>
      <c r="CM53" s="12"/>
      <c r="CN53" s="12"/>
      <c r="CO53" s="12"/>
      <c r="CP53" s="12"/>
      <c r="CQ53" s="12"/>
      <c r="CR53" s="12"/>
      <c r="CS53" s="12"/>
      <c r="CT53" s="12"/>
      <c r="CU53" s="12"/>
      <c r="CV53" s="12"/>
      <c r="CW53" s="12"/>
      <c r="CX53" s="12"/>
      <c r="CY53" s="12"/>
      <c r="CZ53" s="12"/>
      <c r="DA53" s="12"/>
      <c r="DB53" s="12"/>
      <c r="DC53" s="12"/>
      <c r="DD53" s="12"/>
      <c r="DE53" s="12"/>
      <c r="DF53" s="12"/>
      <c r="DG53" s="12"/>
      <c r="DH53" s="12"/>
      <c r="DI53" s="12"/>
      <c r="DJ53" s="12"/>
      <c r="DK53" s="12"/>
      <c r="DL53" s="12"/>
      <c r="DM53" s="12"/>
      <c r="DN53" s="12"/>
      <c r="DO53" s="12"/>
      <c r="DP53" s="12"/>
      <c r="DQ53" s="12"/>
      <c r="DR53" s="12"/>
      <c r="DS53" s="12"/>
      <c r="DT53" s="12"/>
      <c r="DU53" s="12"/>
      <c r="DV53" s="12"/>
      <c r="DW53" s="12"/>
      <c r="DX53" s="12"/>
      <c r="DY53" s="12"/>
    </row>
    <row r="54" spans="1:129" s="13" customFormat="1" ht="27">
      <c r="A54" s="31">
        <v>3</v>
      </c>
      <c r="B54" s="18">
        <v>1196490952</v>
      </c>
      <c r="C54" s="28">
        <v>42281806</v>
      </c>
      <c r="D54" s="33" t="s">
        <v>85</v>
      </c>
      <c r="E54" s="34" t="s">
        <v>86</v>
      </c>
      <c r="F54" s="28" t="s">
        <v>10</v>
      </c>
      <c r="G54" s="22">
        <v>358.41445600000003</v>
      </c>
      <c r="H54" s="22">
        <v>68</v>
      </c>
      <c r="I54" s="23">
        <v>426.41445600000003</v>
      </c>
      <c r="J54" s="31"/>
      <c r="K54" s="31"/>
      <c r="L54" s="31"/>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c r="AY54" s="12"/>
      <c r="AZ54" s="12"/>
      <c r="BA54" s="12"/>
      <c r="BB54" s="12"/>
      <c r="BC54" s="12"/>
      <c r="BD54" s="12"/>
      <c r="BE54" s="12"/>
      <c r="BF54" s="12"/>
      <c r="BG54" s="12"/>
      <c r="BH54" s="12"/>
      <c r="BI54" s="12"/>
      <c r="BJ54" s="12"/>
      <c r="BK54" s="12"/>
      <c r="BL54" s="12"/>
      <c r="BM54" s="12"/>
      <c r="BN54" s="12"/>
      <c r="BO54" s="12"/>
      <c r="BP54" s="12"/>
      <c r="BQ54" s="12"/>
      <c r="BR54" s="12"/>
      <c r="BS54" s="12"/>
      <c r="BT54" s="12"/>
      <c r="BU54" s="12"/>
      <c r="BV54" s="12"/>
      <c r="BW54" s="12"/>
      <c r="BX54" s="12"/>
      <c r="BY54" s="12"/>
      <c r="BZ54" s="12"/>
      <c r="CA54" s="12"/>
      <c r="CB54" s="12"/>
      <c r="CC54" s="12"/>
      <c r="CD54" s="12"/>
      <c r="CE54" s="12"/>
      <c r="CF54" s="12"/>
      <c r="CG54" s="12"/>
      <c r="CH54" s="12"/>
      <c r="CI54" s="12"/>
      <c r="CJ54" s="12"/>
      <c r="CK54" s="12"/>
      <c r="CL54" s="12"/>
      <c r="CM54" s="12"/>
      <c r="CN54" s="12"/>
      <c r="CO54" s="12"/>
      <c r="CP54" s="12"/>
      <c r="CQ54" s="12"/>
      <c r="CR54" s="12"/>
      <c r="CS54" s="12"/>
      <c r="CT54" s="12"/>
      <c r="CU54" s="12"/>
      <c r="CV54" s="12"/>
      <c r="CW54" s="12"/>
      <c r="CX54" s="12"/>
      <c r="CY54" s="12"/>
      <c r="CZ54" s="12"/>
      <c r="DA54" s="12"/>
      <c r="DB54" s="12"/>
      <c r="DC54" s="12"/>
      <c r="DD54" s="12"/>
      <c r="DE54" s="12"/>
      <c r="DF54" s="12"/>
      <c r="DG54" s="12"/>
      <c r="DH54" s="12"/>
      <c r="DI54" s="12"/>
      <c r="DJ54" s="12"/>
      <c r="DK54" s="12"/>
      <c r="DL54" s="12"/>
      <c r="DM54" s="12"/>
      <c r="DN54" s="12"/>
      <c r="DO54" s="12"/>
      <c r="DP54" s="12"/>
      <c r="DQ54" s="12"/>
      <c r="DR54" s="12"/>
      <c r="DS54" s="12"/>
      <c r="DT54" s="12"/>
      <c r="DU54" s="12"/>
      <c r="DV54" s="12"/>
      <c r="DW54" s="12"/>
      <c r="DX54" s="12"/>
      <c r="DY54" s="12"/>
    </row>
    <row r="55" spans="1:129" s="13" customFormat="1" ht="45">
      <c r="A55" s="31">
        <v>4</v>
      </c>
      <c r="B55" s="18">
        <v>1196490889</v>
      </c>
      <c r="C55" s="28">
        <v>42281804</v>
      </c>
      <c r="D55" s="33" t="s">
        <v>87</v>
      </c>
      <c r="E55" s="34" t="s">
        <v>88</v>
      </c>
      <c r="F55" s="28" t="s">
        <v>10</v>
      </c>
      <c r="G55" s="22">
        <v>17037.799384000002</v>
      </c>
      <c r="H55" s="22">
        <v>3237</v>
      </c>
      <c r="I55" s="23">
        <v>20274.799384000002</v>
      </c>
      <c r="J55" s="31"/>
      <c r="K55" s="31"/>
      <c r="L55" s="31"/>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c r="AY55" s="12"/>
      <c r="AZ55" s="12"/>
      <c r="BA55" s="12"/>
      <c r="BB55" s="12"/>
      <c r="BC55" s="12"/>
      <c r="BD55" s="12"/>
      <c r="BE55" s="12"/>
      <c r="BF55" s="12"/>
      <c r="BG55" s="12"/>
      <c r="BH55" s="12"/>
      <c r="BI55" s="12"/>
      <c r="BJ55" s="12"/>
      <c r="BK55" s="12"/>
      <c r="BL55" s="12"/>
      <c r="BM55" s="12"/>
      <c r="BN55" s="12"/>
      <c r="BO55" s="12"/>
      <c r="BP55" s="12"/>
      <c r="BQ55" s="12"/>
      <c r="BR55" s="12"/>
      <c r="BS55" s="12"/>
      <c r="BT55" s="12"/>
      <c r="BU55" s="12"/>
      <c r="BV55" s="12"/>
      <c r="BW55" s="12"/>
      <c r="BX55" s="12"/>
      <c r="BY55" s="12"/>
      <c r="BZ55" s="12"/>
      <c r="CA55" s="12"/>
      <c r="CB55" s="12"/>
      <c r="CC55" s="12"/>
      <c r="CD55" s="12"/>
      <c r="CE55" s="12"/>
      <c r="CF55" s="12"/>
      <c r="CG55" s="12"/>
      <c r="CH55" s="12"/>
      <c r="CI55" s="12"/>
      <c r="CJ55" s="12"/>
      <c r="CK55" s="12"/>
      <c r="CL55" s="12"/>
      <c r="CM55" s="12"/>
      <c r="CN55" s="12"/>
      <c r="CO55" s="12"/>
      <c r="CP55" s="12"/>
      <c r="CQ55" s="12"/>
      <c r="CR55" s="12"/>
      <c r="CS55" s="12"/>
      <c r="CT55" s="12"/>
      <c r="CU55" s="12"/>
      <c r="CV55" s="12"/>
      <c r="CW55" s="12"/>
      <c r="CX55" s="12"/>
      <c r="CY55" s="12"/>
      <c r="CZ55" s="12"/>
      <c r="DA55" s="12"/>
      <c r="DB55" s="12"/>
      <c r="DC55" s="12"/>
      <c r="DD55" s="12"/>
      <c r="DE55" s="12"/>
      <c r="DF55" s="12"/>
      <c r="DG55" s="12"/>
      <c r="DH55" s="12"/>
      <c r="DI55" s="12"/>
      <c r="DJ55" s="12"/>
      <c r="DK55" s="12"/>
      <c r="DL55" s="12"/>
      <c r="DM55" s="12"/>
      <c r="DN55" s="12"/>
      <c r="DO55" s="12"/>
      <c r="DP55" s="12"/>
      <c r="DQ55" s="12"/>
      <c r="DR55" s="12"/>
      <c r="DS55" s="12"/>
      <c r="DT55" s="12"/>
      <c r="DU55" s="12"/>
      <c r="DV55" s="12"/>
      <c r="DW55" s="12"/>
      <c r="DX55" s="12"/>
      <c r="DY55" s="12"/>
    </row>
    <row r="56" spans="1:129" s="13" customFormat="1" ht="18">
      <c r="A56" s="31">
        <v>5</v>
      </c>
      <c r="B56" s="18">
        <v>1196490038</v>
      </c>
      <c r="C56" s="28">
        <v>42281808</v>
      </c>
      <c r="D56" s="33" t="s">
        <v>89</v>
      </c>
      <c r="E56" s="34" t="s">
        <v>90</v>
      </c>
      <c r="F56" s="28" t="s">
        <v>10</v>
      </c>
      <c r="G56" s="22">
        <v>100776.747575</v>
      </c>
      <c r="H56" s="22">
        <v>0</v>
      </c>
      <c r="I56" s="23">
        <v>100776.747575</v>
      </c>
      <c r="J56" s="31"/>
      <c r="K56" s="31"/>
      <c r="L56" s="31"/>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c r="AY56" s="12"/>
      <c r="AZ56" s="12"/>
      <c r="BA56" s="12"/>
      <c r="BB56" s="12"/>
      <c r="BC56" s="12"/>
      <c r="BD56" s="12"/>
      <c r="BE56" s="12"/>
      <c r="BF56" s="12"/>
      <c r="BG56" s="12"/>
      <c r="BH56" s="12"/>
      <c r="BI56" s="12"/>
      <c r="BJ56" s="12"/>
      <c r="BK56" s="12"/>
      <c r="BL56" s="12"/>
      <c r="BM56" s="12"/>
      <c r="BN56" s="12"/>
      <c r="BO56" s="12"/>
      <c r="BP56" s="12"/>
      <c r="BQ56" s="12"/>
      <c r="BR56" s="12"/>
      <c r="BS56" s="12"/>
      <c r="BT56" s="12"/>
      <c r="BU56" s="12"/>
      <c r="BV56" s="12"/>
      <c r="BW56" s="12"/>
      <c r="BX56" s="12"/>
      <c r="BY56" s="12"/>
      <c r="BZ56" s="12"/>
      <c r="CA56" s="12"/>
      <c r="CB56" s="12"/>
      <c r="CC56" s="12"/>
      <c r="CD56" s="12"/>
      <c r="CE56" s="12"/>
      <c r="CF56" s="12"/>
      <c r="CG56" s="12"/>
      <c r="CH56" s="12"/>
      <c r="CI56" s="12"/>
      <c r="CJ56" s="12"/>
      <c r="CK56" s="12"/>
      <c r="CL56" s="12"/>
      <c r="CM56" s="12"/>
      <c r="CN56" s="12"/>
      <c r="CO56" s="12"/>
      <c r="CP56" s="12"/>
      <c r="CQ56" s="12"/>
      <c r="CR56" s="12"/>
      <c r="CS56" s="12"/>
      <c r="CT56" s="12"/>
      <c r="CU56" s="12"/>
      <c r="CV56" s="12"/>
      <c r="CW56" s="12"/>
      <c r="CX56" s="12"/>
      <c r="CY56" s="12"/>
      <c r="CZ56" s="12"/>
      <c r="DA56" s="12"/>
      <c r="DB56" s="12"/>
      <c r="DC56" s="12"/>
      <c r="DD56" s="12"/>
      <c r="DE56" s="12"/>
      <c r="DF56" s="12"/>
      <c r="DG56" s="12"/>
      <c r="DH56" s="12"/>
      <c r="DI56" s="12"/>
      <c r="DJ56" s="12"/>
      <c r="DK56" s="12"/>
      <c r="DL56" s="12"/>
      <c r="DM56" s="12"/>
      <c r="DN56" s="12"/>
      <c r="DO56" s="12"/>
      <c r="DP56" s="12"/>
      <c r="DQ56" s="12"/>
      <c r="DR56" s="12"/>
      <c r="DS56" s="12"/>
      <c r="DT56" s="12"/>
      <c r="DU56" s="12"/>
      <c r="DV56" s="12"/>
      <c r="DW56" s="12"/>
      <c r="DX56" s="12"/>
      <c r="DY56" s="12"/>
    </row>
    <row r="57" spans="1:129" s="13" customFormat="1" ht="18">
      <c r="A57" s="31">
        <v>6</v>
      </c>
      <c r="B57" s="18">
        <v>1199010030</v>
      </c>
      <c r="C57" s="28">
        <v>42281501</v>
      </c>
      <c r="D57" s="33" t="s">
        <v>91</v>
      </c>
      <c r="E57" s="34" t="s">
        <v>92</v>
      </c>
      <c r="F57" s="28" t="s">
        <v>10</v>
      </c>
      <c r="G57" s="22">
        <v>371577.12024644483</v>
      </c>
      <c r="H57" s="22">
        <v>70600</v>
      </c>
      <c r="I57" s="23">
        <v>442177.12024644483</v>
      </c>
      <c r="J57" s="31"/>
      <c r="K57" s="31"/>
      <c r="L57" s="31"/>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c r="AY57" s="12"/>
      <c r="AZ57" s="12"/>
      <c r="BA57" s="12"/>
      <c r="BB57" s="12"/>
      <c r="BC57" s="12"/>
      <c r="BD57" s="12"/>
      <c r="BE57" s="12"/>
      <c r="BF57" s="12"/>
      <c r="BG57" s="12"/>
      <c r="BH57" s="12"/>
      <c r="BI57" s="12"/>
      <c r="BJ57" s="12"/>
      <c r="BK57" s="12"/>
      <c r="BL57" s="12"/>
      <c r="BM57" s="12"/>
      <c r="BN57" s="12"/>
      <c r="BO57" s="12"/>
      <c r="BP57" s="12"/>
      <c r="BQ57" s="12"/>
      <c r="BR57" s="12"/>
      <c r="BS57" s="12"/>
      <c r="BT57" s="12"/>
      <c r="BU57" s="12"/>
      <c r="BV57" s="12"/>
      <c r="BW57" s="12"/>
      <c r="BX57" s="12"/>
      <c r="BY57" s="12"/>
      <c r="BZ57" s="12"/>
      <c r="CA57" s="12"/>
      <c r="CB57" s="12"/>
      <c r="CC57" s="12"/>
      <c r="CD57" s="12"/>
      <c r="CE57" s="12"/>
      <c r="CF57" s="12"/>
      <c r="CG57" s="12"/>
      <c r="CH57" s="12"/>
      <c r="CI57" s="12"/>
      <c r="CJ57" s="12"/>
      <c r="CK57" s="12"/>
      <c r="CL57" s="12"/>
      <c r="CM57" s="12"/>
      <c r="CN57" s="12"/>
      <c r="CO57" s="12"/>
      <c r="CP57" s="12"/>
      <c r="CQ57" s="12"/>
      <c r="CR57" s="12"/>
      <c r="CS57" s="12"/>
      <c r="CT57" s="12"/>
      <c r="CU57" s="12"/>
      <c r="CV57" s="12"/>
      <c r="CW57" s="12"/>
      <c r="CX57" s="12"/>
      <c r="CY57" s="12"/>
      <c r="CZ57" s="12"/>
      <c r="DA57" s="12"/>
      <c r="DB57" s="12"/>
      <c r="DC57" s="12"/>
      <c r="DD57" s="12"/>
      <c r="DE57" s="12"/>
      <c r="DF57" s="12"/>
      <c r="DG57" s="12"/>
      <c r="DH57" s="12"/>
      <c r="DI57" s="12"/>
      <c r="DJ57" s="12"/>
      <c r="DK57" s="12"/>
      <c r="DL57" s="12"/>
      <c r="DM57" s="12"/>
      <c r="DN57" s="12"/>
      <c r="DO57" s="12"/>
      <c r="DP57" s="12"/>
      <c r="DQ57" s="12"/>
      <c r="DR57" s="12"/>
      <c r="DS57" s="12"/>
      <c r="DT57" s="12"/>
      <c r="DU57" s="12"/>
      <c r="DV57" s="12"/>
      <c r="DW57" s="12"/>
      <c r="DX57" s="12"/>
      <c r="DY57" s="12"/>
    </row>
    <row r="58" spans="1:129" s="13" customFormat="1" ht="18">
      <c r="A58" s="31">
        <v>7</v>
      </c>
      <c r="B58" s="18">
        <v>1196490812</v>
      </c>
      <c r="C58" s="28">
        <v>42281810</v>
      </c>
      <c r="D58" s="33" t="s">
        <v>93</v>
      </c>
      <c r="E58" s="34" t="s">
        <v>94</v>
      </c>
      <c r="F58" s="28" t="s">
        <v>10</v>
      </c>
      <c r="G58" s="22">
        <v>41000.209767</v>
      </c>
      <c r="H58" s="22">
        <v>7790</v>
      </c>
      <c r="I58" s="23">
        <v>48790.209767</v>
      </c>
      <c r="J58" s="31"/>
      <c r="K58" s="31"/>
      <c r="L58" s="31"/>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c r="AY58" s="12"/>
      <c r="AZ58" s="12"/>
      <c r="BA58" s="12"/>
      <c r="BB58" s="12"/>
      <c r="BC58" s="12"/>
      <c r="BD58" s="12"/>
      <c r="BE58" s="12"/>
      <c r="BF58" s="12"/>
      <c r="BG58" s="12"/>
      <c r="BH58" s="12"/>
      <c r="BI58" s="12"/>
      <c r="BJ58" s="12"/>
      <c r="BK58" s="12"/>
      <c r="BL58" s="12"/>
      <c r="BM58" s="12"/>
      <c r="BN58" s="12"/>
      <c r="BO58" s="12"/>
      <c r="BP58" s="12"/>
      <c r="BQ58" s="12"/>
      <c r="BR58" s="12"/>
      <c r="BS58" s="12"/>
      <c r="BT58" s="12"/>
      <c r="BU58" s="12"/>
      <c r="BV58" s="12"/>
      <c r="BW58" s="12"/>
      <c r="BX58" s="12"/>
      <c r="BY58" s="12"/>
      <c r="BZ58" s="12"/>
      <c r="CA58" s="12"/>
      <c r="CB58" s="12"/>
      <c r="CC58" s="12"/>
      <c r="CD58" s="12"/>
      <c r="CE58" s="12"/>
      <c r="CF58" s="12"/>
      <c r="CG58" s="12"/>
      <c r="CH58" s="12"/>
      <c r="CI58" s="12"/>
      <c r="CJ58" s="12"/>
      <c r="CK58" s="12"/>
      <c r="CL58" s="12"/>
      <c r="CM58" s="12"/>
      <c r="CN58" s="12"/>
      <c r="CO58" s="12"/>
      <c r="CP58" s="12"/>
      <c r="CQ58" s="12"/>
      <c r="CR58" s="12"/>
      <c r="CS58" s="12"/>
      <c r="CT58" s="12"/>
      <c r="CU58" s="12"/>
      <c r="CV58" s="12"/>
      <c r="CW58" s="12"/>
      <c r="CX58" s="12"/>
      <c r="CY58" s="12"/>
      <c r="CZ58" s="12"/>
      <c r="DA58" s="12"/>
      <c r="DB58" s="12"/>
      <c r="DC58" s="12"/>
      <c r="DD58" s="12"/>
      <c r="DE58" s="12"/>
      <c r="DF58" s="12"/>
      <c r="DG58" s="12"/>
      <c r="DH58" s="12"/>
      <c r="DI58" s="12"/>
      <c r="DJ58" s="12"/>
      <c r="DK58" s="12"/>
      <c r="DL58" s="12"/>
      <c r="DM58" s="12"/>
      <c r="DN58" s="12"/>
      <c r="DO58" s="12"/>
      <c r="DP58" s="12"/>
      <c r="DQ58" s="12"/>
      <c r="DR58" s="12"/>
      <c r="DS58" s="12"/>
      <c r="DT58" s="12"/>
      <c r="DU58" s="12"/>
      <c r="DV58" s="12"/>
      <c r="DW58" s="12"/>
      <c r="DX58" s="12"/>
      <c r="DY58" s="12"/>
    </row>
    <row r="59" spans="1:129" s="13" customFormat="1" ht="36">
      <c r="A59" s="31">
        <v>8</v>
      </c>
      <c r="B59" s="35">
        <v>1196420061</v>
      </c>
      <c r="C59" s="28">
        <v>42295422</v>
      </c>
      <c r="D59" s="33" t="s">
        <v>95</v>
      </c>
      <c r="E59" s="34" t="s">
        <v>96</v>
      </c>
      <c r="F59" s="28" t="s">
        <v>10</v>
      </c>
      <c r="G59" s="22">
        <v>109051.969146</v>
      </c>
      <c r="H59" s="22">
        <v>20720</v>
      </c>
      <c r="I59" s="23">
        <v>129771.969146</v>
      </c>
      <c r="J59" s="31"/>
      <c r="K59" s="31"/>
      <c r="L59" s="31"/>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c r="AY59" s="12"/>
      <c r="AZ59" s="12"/>
      <c r="BA59" s="12"/>
      <c r="BB59" s="12"/>
      <c r="BC59" s="12"/>
      <c r="BD59" s="12"/>
      <c r="BE59" s="12"/>
      <c r="BF59" s="12"/>
      <c r="BG59" s="12"/>
      <c r="BH59" s="12"/>
      <c r="BI59" s="12"/>
      <c r="BJ59" s="12"/>
      <c r="BK59" s="12"/>
      <c r="BL59" s="12"/>
      <c r="BM59" s="12"/>
      <c r="BN59" s="12"/>
      <c r="BO59" s="12"/>
      <c r="BP59" s="12"/>
      <c r="BQ59" s="12"/>
      <c r="BR59" s="12"/>
      <c r="BS59" s="12"/>
      <c r="BT59" s="12"/>
      <c r="BU59" s="12"/>
      <c r="BV59" s="12"/>
      <c r="BW59" s="12"/>
      <c r="BX59" s="12"/>
      <c r="BY59" s="12"/>
      <c r="BZ59" s="12"/>
      <c r="CA59" s="12"/>
      <c r="CB59" s="12"/>
      <c r="CC59" s="12"/>
      <c r="CD59" s="12"/>
      <c r="CE59" s="12"/>
      <c r="CF59" s="12"/>
      <c r="CG59" s="12"/>
      <c r="CH59" s="12"/>
      <c r="CI59" s="12"/>
      <c r="CJ59" s="12"/>
      <c r="CK59" s="12"/>
      <c r="CL59" s="12"/>
      <c r="CM59" s="12"/>
      <c r="CN59" s="12"/>
      <c r="CO59" s="12"/>
      <c r="CP59" s="12"/>
      <c r="CQ59" s="12"/>
      <c r="CR59" s="12"/>
      <c r="CS59" s="12"/>
      <c r="CT59" s="12"/>
      <c r="CU59" s="12"/>
      <c r="CV59" s="12"/>
      <c r="CW59" s="12"/>
      <c r="CX59" s="12"/>
      <c r="CY59" s="12"/>
      <c r="CZ59" s="12"/>
      <c r="DA59" s="12"/>
      <c r="DB59" s="12"/>
      <c r="DC59" s="12"/>
      <c r="DD59" s="12"/>
      <c r="DE59" s="12"/>
      <c r="DF59" s="12"/>
      <c r="DG59" s="12"/>
      <c r="DH59" s="12"/>
      <c r="DI59" s="12"/>
      <c r="DJ59" s="12"/>
      <c r="DK59" s="12"/>
      <c r="DL59" s="12"/>
      <c r="DM59" s="12"/>
      <c r="DN59" s="12"/>
      <c r="DO59" s="12"/>
      <c r="DP59" s="12"/>
      <c r="DQ59" s="12"/>
      <c r="DR59" s="12"/>
      <c r="DS59" s="12"/>
      <c r="DT59" s="12"/>
      <c r="DU59" s="12"/>
      <c r="DV59" s="12"/>
      <c r="DW59" s="12"/>
      <c r="DX59" s="12"/>
      <c r="DY59" s="12"/>
    </row>
    <row r="60" spans="1:129" s="13" customFormat="1" ht="36">
      <c r="A60" s="31">
        <v>9</v>
      </c>
      <c r="B60" s="35" t="s">
        <v>46</v>
      </c>
      <c r="C60" s="28">
        <v>42295422</v>
      </c>
      <c r="D60" s="33" t="s">
        <v>97</v>
      </c>
      <c r="E60" s="34" t="s">
        <v>98</v>
      </c>
      <c r="F60" s="28" t="s">
        <v>10</v>
      </c>
      <c r="G60" s="22"/>
      <c r="H60" s="22"/>
      <c r="I60" s="23"/>
      <c r="J60" s="31"/>
      <c r="K60" s="31"/>
      <c r="L60" s="31"/>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c r="AY60" s="12"/>
      <c r="AZ60" s="12"/>
      <c r="BA60" s="12"/>
      <c r="BB60" s="12"/>
      <c r="BC60" s="12"/>
      <c r="BD60" s="12"/>
      <c r="BE60" s="12"/>
      <c r="BF60" s="12"/>
      <c r="BG60" s="12"/>
      <c r="BH60" s="12"/>
      <c r="BI60" s="12"/>
      <c r="BJ60" s="12"/>
      <c r="BK60" s="12"/>
      <c r="BL60" s="12"/>
      <c r="BM60" s="12"/>
      <c r="BN60" s="12"/>
      <c r="BO60" s="12"/>
      <c r="BP60" s="12"/>
      <c r="BQ60" s="12"/>
      <c r="BR60" s="12"/>
      <c r="BS60" s="12"/>
      <c r="BT60" s="12"/>
      <c r="BU60" s="12"/>
      <c r="BV60" s="12"/>
      <c r="BW60" s="12"/>
      <c r="BX60" s="12"/>
      <c r="BY60" s="12"/>
      <c r="BZ60" s="12"/>
      <c r="CA60" s="12"/>
      <c r="CB60" s="12"/>
      <c r="CC60" s="12"/>
      <c r="CD60" s="12"/>
      <c r="CE60" s="12"/>
      <c r="CF60" s="12"/>
      <c r="CG60" s="12"/>
      <c r="CH60" s="12"/>
      <c r="CI60" s="12"/>
      <c r="CJ60" s="12"/>
      <c r="CK60" s="12"/>
      <c r="CL60" s="12"/>
      <c r="CM60" s="12"/>
      <c r="CN60" s="12"/>
      <c r="CO60" s="12"/>
      <c r="CP60" s="12"/>
      <c r="CQ60" s="12"/>
      <c r="CR60" s="12"/>
      <c r="CS60" s="12"/>
      <c r="CT60" s="12"/>
      <c r="CU60" s="12"/>
      <c r="CV60" s="12"/>
      <c r="CW60" s="12"/>
      <c r="CX60" s="12"/>
      <c r="CY60" s="12"/>
      <c r="CZ60" s="12"/>
      <c r="DA60" s="12"/>
      <c r="DB60" s="12"/>
      <c r="DC60" s="12"/>
      <c r="DD60" s="12"/>
      <c r="DE60" s="12"/>
      <c r="DF60" s="12"/>
      <c r="DG60" s="12"/>
      <c r="DH60" s="12"/>
      <c r="DI60" s="12"/>
      <c r="DJ60" s="12"/>
      <c r="DK60" s="12"/>
      <c r="DL60" s="12"/>
      <c r="DM60" s="12"/>
      <c r="DN60" s="12"/>
      <c r="DO60" s="12"/>
      <c r="DP60" s="12"/>
      <c r="DQ60" s="12"/>
      <c r="DR60" s="12"/>
      <c r="DS60" s="12"/>
      <c r="DT60" s="12"/>
      <c r="DU60" s="12"/>
      <c r="DV60" s="12"/>
      <c r="DW60" s="12"/>
      <c r="DX60" s="12"/>
      <c r="DY60" s="12"/>
    </row>
    <row r="61" spans="1:129" s="13" customFormat="1" ht="36">
      <c r="A61" s="31">
        <v>10</v>
      </c>
      <c r="B61" s="35" t="s">
        <v>99</v>
      </c>
      <c r="C61" s="28">
        <v>42295422</v>
      </c>
      <c r="D61" s="33" t="s">
        <v>100</v>
      </c>
      <c r="E61" s="34" t="s">
        <v>101</v>
      </c>
      <c r="F61" s="28" t="s">
        <v>10</v>
      </c>
      <c r="G61" s="22"/>
      <c r="H61" s="22"/>
      <c r="I61" s="23"/>
      <c r="J61" s="31"/>
      <c r="K61" s="31"/>
      <c r="L61" s="31"/>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c r="AY61" s="12"/>
      <c r="AZ61" s="12"/>
      <c r="BA61" s="12"/>
      <c r="BB61" s="12"/>
      <c r="BC61" s="12"/>
      <c r="BD61" s="12"/>
      <c r="BE61" s="12"/>
      <c r="BF61" s="12"/>
      <c r="BG61" s="12"/>
      <c r="BH61" s="12"/>
      <c r="BI61" s="12"/>
      <c r="BJ61" s="12"/>
      <c r="BK61" s="12"/>
      <c r="BL61" s="12"/>
      <c r="BM61" s="12"/>
      <c r="BN61" s="12"/>
      <c r="BO61" s="12"/>
      <c r="BP61" s="12"/>
      <c r="BQ61" s="12"/>
      <c r="BR61" s="12"/>
      <c r="BS61" s="12"/>
      <c r="BT61" s="12"/>
      <c r="BU61" s="12"/>
      <c r="BV61" s="12"/>
      <c r="BW61" s="12"/>
      <c r="BX61" s="12"/>
      <c r="BY61" s="12"/>
      <c r="BZ61" s="12"/>
      <c r="CA61" s="12"/>
      <c r="CB61" s="12"/>
      <c r="CC61" s="12"/>
      <c r="CD61" s="12"/>
      <c r="CE61" s="12"/>
      <c r="CF61" s="12"/>
      <c r="CG61" s="12"/>
      <c r="CH61" s="12"/>
      <c r="CI61" s="12"/>
      <c r="CJ61" s="12"/>
      <c r="CK61" s="12"/>
      <c r="CL61" s="12"/>
      <c r="CM61" s="12"/>
      <c r="CN61" s="12"/>
      <c r="CO61" s="12"/>
      <c r="CP61" s="12"/>
      <c r="CQ61" s="12"/>
      <c r="CR61" s="12"/>
      <c r="CS61" s="12"/>
      <c r="CT61" s="12"/>
      <c r="CU61" s="12"/>
      <c r="CV61" s="12"/>
      <c r="CW61" s="12"/>
      <c r="CX61" s="12"/>
      <c r="CY61" s="12"/>
      <c r="CZ61" s="12"/>
      <c r="DA61" s="12"/>
      <c r="DB61" s="12"/>
      <c r="DC61" s="12"/>
      <c r="DD61" s="12"/>
      <c r="DE61" s="12"/>
      <c r="DF61" s="12"/>
      <c r="DG61" s="12"/>
      <c r="DH61" s="12"/>
      <c r="DI61" s="12"/>
      <c r="DJ61" s="12"/>
      <c r="DK61" s="12"/>
      <c r="DL61" s="12"/>
      <c r="DM61" s="12"/>
      <c r="DN61" s="12"/>
      <c r="DO61" s="12"/>
      <c r="DP61" s="12"/>
      <c r="DQ61" s="12"/>
      <c r="DR61" s="12"/>
      <c r="DS61" s="12"/>
      <c r="DT61" s="12"/>
      <c r="DU61" s="12"/>
      <c r="DV61" s="12"/>
      <c r="DW61" s="12"/>
      <c r="DX61" s="12"/>
      <c r="DY61" s="12"/>
    </row>
    <row r="62" spans="1:129" s="13" customFormat="1" ht="45">
      <c r="A62" s="31">
        <v>11</v>
      </c>
      <c r="B62" s="35">
        <v>1199020032</v>
      </c>
      <c r="C62" s="28">
        <v>42295422</v>
      </c>
      <c r="D62" s="33" t="s">
        <v>102</v>
      </c>
      <c r="E62" s="28" t="s">
        <v>103</v>
      </c>
      <c r="F62" s="28" t="s">
        <v>10</v>
      </c>
      <c r="G62" s="22"/>
      <c r="H62" s="22"/>
      <c r="I62" s="23"/>
      <c r="J62" s="31"/>
      <c r="K62" s="31"/>
      <c r="L62" s="31"/>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c r="AY62" s="12"/>
      <c r="AZ62" s="12"/>
      <c r="BA62" s="12"/>
      <c r="BB62" s="12"/>
      <c r="BC62" s="12"/>
      <c r="BD62" s="12"/>
      <c r="BE62" s="12"/>
      <c r="BF62" s="12"/>
      <c r="BG62" s="12"/>
      <c r="BH62" s="12"/>
      <c r="BI62" s="12"/>
      <c r="BJ62" s="12"/>
      <c r="BK62" s="12"/>
      <c r="BL62" s="12"/>
      <c r="BM62" s="12"/>
      <c r="BN62" s="12"/>
      <c r="BO62" s="12"/>
      <c r="BP62" s="12"/>
      <c r="BQ62" s="12"/>
      <c r="BR62" s="12"/>
      <c r="BS62" s="12"/>
      <c r="BT62" s="12"/>
      <c r="BU62" s="12"/>
      <c r="BV62" s="12"/>
      <c r="BW62" s="12"/>
      <c r="BX62" s="12"/>
      <c r="BY62" s="12"/>
      <c r="BZ62" s="12"/>
      <c r="CA62" s="12"/>
      <c r="CB62" s="12"/>
      <c r="CC62" s="12"/>
      <c r="CD62" s="12"/>
      <c r="CE62" s="12"/>
      <c r="CF62" s="12"/>
      <c r="CG62" s="12"/>
      <c r="CH62" s="12"/>
      <c r="CI62" s="12"/>
      <c r="CJ62" s="12"/>
      <c r="CK62" s="12"/>
      <c r="CL62" s="12"/>
      <c r="CM62" s="12"/>
      <c r="CN62" s="12"/>
      <c r="CO62" s="12"/>
      <c r="CP62" s="12"/>
      <c r="CQ62" s="12"/>
      <c r="CR62" s="12"/>
      <c r="CS62" s="12"/>
      <c r="CT62" s="12"/>
      <c r="CU62" s="12"/>
      <c r="CV62" s="12"/>
      <c r="CW62" s="12"/>
      <c r="CX62" s="12"/>
      <c r="CY62" s="12"/>
      <c r="CZ62" s="12"/>
      <c r="DA62" s="12"/>
      <c r="DB62" s="12"/>
      <c r="DC62" s="12"/>
      <c r="DD62" s="12"/>
      <c r="DE62" s="12"/>
      <c r="DF62" s="12"/>
      <c r="DG62" s="12"/>
      <c r="DH62" s="12"/>
      <c r="DI62" s="12"/>
      <c r="DJ62" s="12"/>
      <c r="DK62" s="12"/>
      <c r="DL62" s="12"/>
      <c r="DM62" s="12"/>
      <c r="DN62" s="12"/>
      <c r="DO62" s="12"/>
      <c r="DP62" s="12"/>
      <c r="DQ62" s="12"/>
      <c r="DR62" s="12"/>
      <c r="DS62" s="12"/>
      <c r="DT62" s="12"/>
      <c r="DU62" s="12"/>
      <c r="DV62" s="12"/>
      <c r="DW62" s="12"/>
      <c r="DX62" s="12"/>
      <c r="DY62" s="12"/>
    </row>
    <row r="63" spans="1:129" s="13" customFormat="1" ht="54">
      <c r="A63" s="31">
        <v>12</v>
      </c>
      <c r="B63" s="35" t="s">
        <v>46</v>
      </c>
      <c r="C63" s="28">
        <v>42295422</v>
      </c>
      <c r="D63" s="33" t="s">
        <v>104</v>
      </c>
      <c r="E63" s="28" t="s">
        <v>105</v>
      </c>
      <c r="F63" s="28" t="s">
        <v>10</v>
      </c>
      <c r="G63" s="22"/>
      <c r="H63" s="22"/>
      <c r="I63" s="23"/>
      <c r="J63" s="31"/>
      <c r="K63" s="31"/>
      <c r="L63" s="31"/>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c r="AY63" s="12"/>
      <c r="AZ63" s="12"/>
      <c r="BA63" s="12"/>
      <c r="BB63" s="12"/>
      <c r="BC63" s="12"/>
      <c r="BD63" s="12"/>
      <c r="BE63" s="12"/>
      <c r="BF63" s="12"/>
      <c r="BG63" s="12"/>
      <c r="BH63" s="12"/>
      <c r="BI63" s="12"/>
      <c r="BJ63" s="12"/>
      <c r="BK63" s="12"/>
      <c r="BL63" s="12"/>
      <c r="BM63" s="12"/>
      <c r="BN63" s="12"/>
      <c r="BO63" s="12"/>
      <c r="BP63" s="12"/>
      <c r="BQ63" s="12"/>
      <c r="BR63" s="12"/>
      <c r="BS63" s="12"/>
      <c r="BT63" s="12"/>
      <c r="BU63" s="12"/>
      <c r="BV63" s="12"/>
      <c r="BW63" s="12"/>
      <c r="BX63" s="12"/>
      <c r="BY63" s="12"/>
      <c r="BZ63" s="12"/>
      <c r="CA63" s="12"/>
      <c r="CB63" s="12"/>
      <c r="CC63" s="12"/>
      <c r="CD63" s="12"/>
      <c r="CE63" s="12"/>
      <c r="CF63" s="12"/>
      <c r="CG63" s="12"/>
      <c r="CH63" s="12"/>
      <c r="CI63" s="12"/>
      <c r="CJ63" s="12"/>
      <c r="CK63" s="12"/>
      <c r="CL63" s="12"/>
      <c r="CM63" s="12"/>
      <c r="CN63" s="12"/>
      <c r="CO63" s="12"/>
      <c r="CP63" s="12"/>
      <c r="CQ63" s="12"/>
      <c r="CR63" s="12"/>
      <c r="CS63" s="12"/>
      <c r="CT63" s="12"/>
      <c r="CU63" s="12"/>
      <c r="CV63" s="12"/>
      <c r="CW63" s="12"/>
      <c r="CX63" s="12"/>
      <c r="CY63" s="12"/>
      <c r="CZ63" s="12"/>
      <c r="DA63" s="12"/>
      <c r="DB63" s="12"/>
      <c r="DC63" s="12"/>
      <c r="DD63" s="12"/>
      <c r="DE63" s="12"/>
      <c r="DF63" s="12"/>
      <c r="DG63" s="12"/>
      <c r="DH63" s="12"/>
      <c r="DI63" s="12"/>
      <c r="DJ63" s="12"/>
      <c r="DK63" s="12"/>
      <c r="DL63" s="12"/>
      <c r="DM63" s="12"/>
      <c r="DN63" s="12"/>
      <c r="DO63" s="12"/>
      <c r="DP63" s="12"/>
      <c r="DQ63" s="12"/>
      <c r="DR63" s="12"/>
      <c r="DS63" s="12"/>
      <c r="DT63" s="12"/>
      <c r="DU63" s="12"/>
      <c r="DV63" s="12"/>
      <c r="DW63" s="12"/>
      <c r="DX63" s="12"/>
      <c r="DY63" s="12"/>
    </row>
    <row r="64" spans="1:129" s="13" customFormat="1" ht="36">
      <c r="A64" s="31">
        <v>13</v>
      </c>
      <c r="B64" s="35">
        <v>1196490518</v>
      </c>
      <c r="C64" s="28">
        <v>42131606</v>
      </c>
      <c r="D64" s="36" t="s">
        <v>106</v>
      </c>
      <c r="E64" s="37" t="s">
        <v>107</v>
      </c>
      <c r="F64" s="28" t="s">
        <v>53</v>
      </c>
      <c r="G64" s="22">
        <v>3986.2680960000002</v>
      </c>
      <c r="H64" s="22">
        <v>757</v>
      </c>
      <c r="I64" s="23">
        <v>4743.2680959999998</v>
      </c>
      <c r="J64" s="31"/>
      <c r="K64" s="31"/>
      <c r="L64" s="31"/>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c r="AY64" s="12"/>
      <c r="AZ64" s="12"/>
      <c r="BA64" s="12"/>
      <c r="BB64" s="12"/>
      <c r="BC64" s="12"/>
      <c r="BD64" s="12"/>
      <c r="BE64" s="12"/>
      <c r="BF64" s="12"/>
      <c r="BG64" s="12"/>
      <c r="BH64" s="12"/>
      <c r="BI64" s="12"/>
      <c r="BJ64" s="12"/>
      <c r="BK64" s="12"/>
      <c r="BL64" s="12"/>
      <c r="BM64" s="12"/>
      <c r="BN64" s="12"/>
      <c r="BO64" s="12"/>
      <c r="BP64" s="12"/>
      <c r="BQ64" s="12"/>
      <c r="BR64" s="12"/>
      <c r="BS64" s="12"/>
      <c r="BT64" s="12"/>
      <c r="BU64" s="12"/>
      <c r="BV64" s="12"/>
      <c r="BW64" s="12"/>
      <c r="BX64" s="12"/>
      <c r="BY64" s="12"/>
      <c r="BZ64" s="12"/>
      <c r="CA64" s="12"/>
      <c r="CB64" s="12"/>
      <c r="CC64" s="12"/>
      <c r="CD64" s="12"/>
      <c r="CE64" s="12"/>
      <c r="CF64" s="12"/>
      <c r="CG64" s="12"/>
      <c r="CH64" s="12"/>
      <c r="CI64" s="12"/>
      <c r="CJ64" s="12"/>
      <c r="CK64" s="12"/>
      <c r="CL64" s="12"/>
      <c r="CM64" s="12"/>
      <c r="CN64" s="12"/>
      <c r="CO64" s="12"/>
      <c r="CP64" s="12"/>
      <c r="CQ64" s="12"/>
      <c r="CR64" s="12"/>
      <c r="CS64" s="12"/>
      <c r="CT64" s="12"/>
      <c r="CU64" s="12"/>
      <c r="CV64" s="12"/>
      <c r="CW64" s="12"/>
      <c r="CX64" s="12"/>
      <c r="CY64" s="12"/>
      <c r="CZ64" s="12"/>
      <c r="DA64" s="12"/>
      <c r="DB64" s="12"/>
      <c r="DC64" s="12"/>
      <c r="DD64" s="12"/>
      <c r="DE64" s="12"/>
      <c r="DF64" s="12"/>
      <c r="DG64" s="12"/>
      <c r="DH64" s="12"/>
      <c r="DI64" s="12"/>
      <c r="DJ64" s="12"/>
      <c r="DK64" s="12"/>
      <c r="DL64" s="12"/>
      <c r="DM64" s="12"/>
      <c r="DN64" s="12"/>
      <c r="DO64" s="12"/>
      <c r="DP64" s="12"/>
      <c r="DQ64" s="12"/>
      <c r="DR64" s="12"/>
      <c r="DS64" s="12"/>
      <c r="DT64" s="12"/>
      <c r="DU64" s="12"/>
      <c r="DV64" s="12"/>
      <c r="DW64" s="12"/>
      <c r="DX64" s="12"/>
      <c r="DY64" s="12"/>
    </row>
    <row r="65" spans="1:129" s="13" customFormat="1" ht="36">
      <c r="A65" s="31">
        <v>14</v>
      </c>
      <c r="B65" s="35" t="s">
        <v>46</v>
      </c>
      <c r="C65" s="28">
        <v>42131606</v>
      </c>
      <c r="D65" s="36" t="s">
        <v>108</v>
      </c>
      <c r="E65" s="38" t="s">
        <v>109</v>
      </c>
      <c r="F65" s="35" t="s">
        <v>53</v>
      </c>
      <c r="G65" s="22"/>
      <c r="H65" s="22"/>
      <c r="I65" s="23"/>
      <c r="J65" s="31"/>
      <c r="K65" s="31"/>
      <c r="L65" s="31"/>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c r="AY65" s="12"/>
      <c r="AZ65" s="12"/>
      <c r="BA65" s="12"/>
      <c r="BB65" s="12"/>
      <c r="BC65" s="12"/>
      <c r="BD65" s="12"/>
      <c r="BE65" s="12"/>
      <c r="BF65" s="12"/>
      <c r="BG65" s="12"/>
      <c r="BH65" s="12"/>
      <c r="BI65" s="12"/>
      <c r="BJ65" s="12"/>
      <c r="BK65" s="12"/>
      <c r="BL65" s="12"/>
      <c r="BM65" s="12"/>
      <c r="BN65" s="12"/>
      <c r="BO65" s="12"/>
      <c r="BP65" s="12"/>
      <c r="BQ65" s="12"/>
      <c r="BR65" s="12"/>
      <c r="BS65" s="12"/>
      <c r="BT65" s="12"/>
      <c r="BU65" s="12"/>
      <c r="BV65" s="12"/>
      <c r="BW65" s="12"/>
      <c r="BX65" s="12"/>
      <c r="BY65" s="12"/>
      <c r="BZ65" s="12"/>
      <c r="CA65" s="12"/>
      <c r="CB65" s="12"/>
      <c r="CC65" s="12"/>
      <c r="CD65" s="12"/>
      <c r="CE65" s="12"/>
      <c r="CF65" s="12"/>
      <c r="CG65" s="12"/>
      <c r="CH65" s="12"/>
      <c r="CI65" s="12"/>
      <c r="CJ65" s="12"/>
      <c r="CK65" s="12"/>
      <c r="CL65" s="12"/>
      <c r="CM65" s="12"/>
      <c r="CN65" s="12"/>
      <c r="CO65" s="12"/>
      <c r="CP65" s="12"/>
      <c r="CQ65" s="12"/>
      <c r="CR65" s="12"/>
      <c r="CS65" s="12"/>
      <c r="CT65" s="12"/>
      <c r="CU65" s="12"/>
      <c r="CV65" s="12"/>
      <c r="CW65" s="12"/>
      <c r="CX65" s="12"/>
      <c r="CY65" s="12"/>
      <c r="CZ65" s="12"/>
      <c r="DA65" s="12"/>
      <c r="DB65" s="12"/>
      <c r="DC65" s="12"/>
      <c r="DD65" s="12"/>
      <c r="DE65" s="12"/>
      <c r="DF65" s="12"/>
      <c r="DG65" s="12"/>
      <c r="DH65" s="12"/>
      <c r="DI65" s="12"/>
      <c r="DJ65" s="12"/>
      <c r="DK65" s="12"/>
      <c r="DL65" s="12"/>
      <c r="DM65" s="12"/>
      <c r="DN65" s="12"/>
      <c r="DO65" s="12"/>
      <c r="DP65" s="12"/>
      <c r="DQ65" s="12"/>
      <c r="DR65" s="12"/>
      <c r="DS65" s="12"/>
      <c r="DT65" s="12"/>
      <c r="DU65" s="12"/>
      <c r="DV65" s="12"/>
      <c r="DW65" s="12"/>
      <c r="DX65" s="12"/>
      <c r="DY65" s="12"/>
    </row>
    <row r="66" spans="1:129" s="13" customFormat="1" ht="30" customHeight="1">
      <c r="A66" s="39" t="s">
        <v>111</v>
      </c>
      <c r="B66" s="166" t="s">
        <v>112</v>
      </c>
      <c r="C66" s="166"/>
      <c r="D66" s="166"/>
      <c r="E66" s="166"/>
      <c r="F66" s="29" t="s">
        <v>110</v>
      </c>
      <c r="G66" s="167" t="s">
        <v>3832</v>
      </c>
      <c r="H66" s="167"/>
      <c r="I66" s="167"/>
      <c r="J66" s="31"/>
      <c r="K66" s="31"/>
      <c r="L66" s="31"/>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c r="AY66" s="12"/>
      <c r="AZ66" s="12"/>
      <c r="BA66" s="12"/>
      <c r="BB66" s="12"/>
      <c r="BC66" s="12"/>
      <c r="BD66" s="12"/>
      <c r="BE66" s="12"/>
      <c r="BF66" s="12"/>
      <c r="BG66" s="12"/>
      <c r="BH66" s="12"/>
      <c r="BI66" s="12"/>
      <c r="BJ66" s="12"/>
      <c r="BK66" s="12"/>
      <c r="BL66" s="12"/>
      <c r="BM66" s="12"/>
      <c r="BN66" s="12"/>
      <c r="BO66" s="12"/>
      <c r="BP66" s="12"/>
      <c r="BQ66" s="12"/>
      <c r="BR66" s="12"/>
      <c r="BS66" s="12"/>
      <c r="BT66" s="12"/>
      <c r="BU66" s="12"/>
      <c r="BV66" s="12"/>
      <c r="BW66" s="12"/>
      <c r="BX66" s="12"/>
      <c r="BY66" s="12"/>
      <c r="BZ66" s="12"/>
      <c r="CA66" s="12"/>
      <c r="CB66" s="12"/>
      <c r="CC66" s="12"/>
      <c r="CD66" s="12"/>
      <c r="CE66" s="12"/>
      <c r="CF66" s="12"/>
      <c r="CG66" s="12"/>
      <c r="CH66" s="12"/>
      <c r="CI66" s="12"/>
      <c r="CJ66" s="12"/>
      <c r="CK66" s="12"/>
      <c r="CL66" s="12"/>
      <c r="CM66" s="12"/>
      <c r="CN66" s="12"/>
      <c r="CO66" s="12"/>
      <c r="CP66" s="12"/>
      <c r="CQ66" s="12"/>
      <c r="CR66" s="12"/>
      <c r="CS66" s="12"/>
      <c r="CT66" s="12"/>
      <c r="CU66" s="12"/>
      <c r="CV66" s="12"/>
      <c r="CW66" s="12"/>
      <c r="CX66" s="12"/>
      <c r="CY66" s="12"/>
      <c r="CZ66" s="12"/>
      <c r="DA66" s="12"/>
      <c r="DB66" s="12"/>
      <c r="DC66" s="12"/>
      <c r="DD66" s="12"/>
      <c r="DE66" s="12"/>
      <c r="DF66" s="12"/>
      <c r="DG66" s="12"/>
      <c r="DH66" s="12"/>
      <c r="DI66" s="12"/>
      <c r="DJ66" s="12"/>
      <c r="DK66" s="12"/>
      <c r="DL66" s="12"/>
      <c r="DM66" s="12"/>
      <c r="DN66" s="12"/>
      <c r="DO66" s="12"/>
      <c r="DP66" s="12"/>
      <c r="DQ66" s="12"/>
      <c r="DR66" s="12"/>
      <c r="DS66" s="12"/>
      <c r="DT66" s="12"/>
      <c r="DU66" s="12"/>
      <c r="DV66" s="12"/>
    </row>
    <row r="67" spans="1:129" s="13" customFormat="1" ht="27">
      <c r="A67" s="14" t="s">
        <v>2</v>
      </c>
      <c r="B67" s="14" t="s">
        <v>3</v>
      </c>
      <c r="C67" s="15" t="s">
        <v>4</v>
      </c>
      <c r="D67" s="15" t="s">
        <v>5</v>
      </c>
      <c r="E67" s="15" t="s">
        <v>6</v>
      </c>
      <c r="F67" s="15" t="s">
        <v>7</v>
      </c>
      <c r="G67" s="16" t="s">
        <v>3347</v>
      </c>
      <c r="H67" s="16" t="s">
        <v>3348</v>
      </c>
      <c r="I67" s="16" t="s">
        <v>3349</v>
      </c>
      <c r="J67" s="31"/>
      <c r="K67" s="31"/>
      <c r="L67" s="31"/>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c r="AY67" s="12"/>
      <c r="AZ67" s="12"/>
      <c r="BA67" s="12"/>
      <c r="BB67" s="12"/>
      <c r="BC67" s="12"/>
      <c r="BD67" s="12"/>
      <c r="BE67" s="12"/>
      <c r="BF67" s="12"/>
      <c r="BG67" s="12"/>
      <c r="BH67" s="12"/>
      <c r="BI67" s="12"/>
      <c r="BJ67" s="12"/>
      <c r="BK67" s="12"/>
      <c r="BL67" s="12"/>
      <c r="BM67" s="12"/>
      <c r="BN67" s="12"/>
      <c r="BO67" s="12"/>
      <c r="BP67" s="12"/>
      <c r="BQ67" s="12"/>
      <c r="BR67" s="12"/>
      <c r="BS67" s="12"/>
      <c r="BT67" s="12"/>
      <c r="BU67" s="12"/>
      <c r="BV67" s="12"/>
      <c r="BW67" s="12"/>
      <c r="BX67" s="12"/>
      <c r="BY67" s="12"/>
      <c r="BZ67" s="12"/>
      <c r="CA67" s="12"/>
      <c r="CB67" s="12"/>
      <c r="CC67" s="12"/>
      <c r="CD67" s="12"/>
      <c r="CE67" s="12"/>
      <c r="CF67" s="12"/>
      <c r="CG67" s="12"/>
      <c r="CH67" s="12"/>
      <c r="CI67" s="12"/>
      <c r="CJ67" s="12"/>
      <c r="CK67" s="12"/>
      <c r="CL67" s="12"/>
      <c r="CM67" s="12"/>
      <c r="CN67" s="12"/>
      <c r="CO67" s="12"/>
      <c r="CP67" s="12"/>
      <c r="CQ67" s="12"/>
      <c r="CR67" s="12"/>
      <c r="CS67" s="12"/>
      <c r="CT67" s="12"/>
      <c r="CU67" s="12"/>
      <c r="CV67" s="12"/>
      <c r="CW67" s="12"/>
      <c r="CX67" s="12"/>
      <c r="CY67" s="12"/>
      <c r="CZ67" s="12"/>
      <c r="DA67" s="12"/>
      <c r="DB67" s="12"/>
      <c r="DC67" s="12"/>
      <c r="DD67" s="12"/>
      <c r="DE67" s="12"/>
      <c r="DF67" s="12"/>
      <c r="DG67" s="12"/>
      <c r="DH67" s="12"/>
      <c r="DI67" s="12"/>
      <c r="DJ67" s="12"/>
      <c r="DK67" s="12"/>
      <c r="DL67" s="12"/>
      <c r="DM67" s="12"/>
      <c r="DN67" s="12"/>
      <c r="DO67" s="12"/>
      <c r="DP67" s="12"/>
      <c r="DQ67" s="12"/>
      <c r="DR67" s="12"/>
      <c r="DS67" s="12"/>
      <c r="DT67" s="12"/>
      <c r="DU67" s="12"/>
      <c r="DV67" s="12"/>
    </row>
    <row r="68" spans="1:129" s="13" customFormat="1" ht="27">
      <c r="A68" s="31">
        <v>1</v>
      </c>
      <c r="B68" s="27">
        <v>1196490175</v>
      </c>
      <c r="C68" s="28">
        <v>42131600</v>
      </c>
      <c r="D68" s="33" t="s">
        <v>113</v>
      </c>
      <c r="E68" s="34" t="s">
        <v>114</v>
      </c>
      <c r="F68" s="28" t="s">
        <v>10</v>
      </c>
      <c r="G68" s="22"/>
      <c r="H68" s="22"/>
      <c r="I68" s="23"/>
      <c r="J68" s="31"/>
      <c r="K68" s="31"/>
      <c r="L68" s="31"/>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c r="AY68" s="12"/>
      <c r="AZ68" s="12"/>
      <c r="BA68" s="12"/>
      <c r="BB68" s="12"/>
      <c r="BC68" s="12"/>
      <c r="BD68" s="12"/>
      <c r="BE68" s="12"/>
      <c r="BF68" s="12"/>
      <c r="BG68" s="12"/>
      <c r="BH68" s="12"/>
      <c r="BI68" s="12"/>
      <c r="BJ68" s="12"/>
      <c r="BK68" s="12"/>
      <c r="BL68" s="12"/>
      <c r="BM68" s="12"/>
      <c r="BN68" s="12"/>
      <c r="BO68" s="12"/>
      <c r="BP68" s="12"/>
      <c r="BQ68" s="12"/>
      <c r="BR68" s="12"/>
      <c r="BS68" s="12"/>
      <c r="BT68" s="12"/>
      <c r="BU68" s="12"/>
      <c r="BV68" s="12"/>
      <c r="BW68" s="12"/>
      <c r="BX68" s="12"/>
      <c r="BY68" s="12"/>
      <c r="BZ68" s="12"/>
      <c r="CA68" s="12"/>
      <c r="CB68" s="12"/>
      <c r="CC68" s="12"/>
      <c r="CD68" s="12"/>
      <c r="CE68" s="12"/>
      <c r="CF68" s="12"/>
      <c r="CG68" s="12"/>
      <c r="CH68" s="12"/>
      <c r="CI68" s="12"/>
      <c r="CJ68" s="12"/>
      <c r="CK68" s="12"/>
      <c r="CL68" s="12"/>
      <c r="CM68" s="12"/>
      <c r="CN68" s="12"/>
      <c r="CO68" s="12"/>
      <c r="CP68" s="12"/>
      <c r="CQ68" s="12"/>
      <c r="CR68" s="12"/>
      <c r="CS68" s="12"/>
      <c r="CT68" s="12"/>
      <c r="CU68" s="12"/>
      <c r="CV68" s="12"/>
      <c r="CW68" s="12"/>
      <c r="CX68" s="12"/>
      <c r="CY68" s="12"/>
      <c r="CZ68" s="12"/>
      <c r="DA68" s="12"/>
      <c r="DB68" s="12"/>
      <c r="DC68" s="12"/>
      <c r="DD68" s="12"/>
      <c r="DE68" s="12"/>
      <c r="DF68" s="12"/>
      <c r="DG68" s="12"/>
      <c r="DH68" s="12"/>
      <c r="DI68" s="12"/>
      <c r="DJ68" s="12"/>
      <c r="DK68" s="12"/>
      <c r="DL68" s="12"/>
      <c r="DM68" s="12"/>
      <c r="DN68" s="12"/>
      <c r="DO68" s="12"/>
      <c r="DP68" s="12"/>
      <c r="DQ68" s="12"/>
      <c r="DR68" s="12"/>
      <c r="DS68" s="12"/>
      <c r="DT68" s="12"/>
      <c r="DU68" s="12"/>
      <c r="DV68" s="12"/>
    </row>
    <row r="69" spans="1:129" s="13" customFormat="1" ht="18">
      <c r="A69" s="31">
        <v>2</v>
      </c>
      <c r="B69" s="27">
        <v>1196490712</v>
      </c>
      <c r="C69" s="28">
        <v>42131600</v>
      </c>
      <c r="D69" s="33" t="s">
        <v>115</v>
      </c>
      <c r="E69" s="34" t="s">
        <v>116</v>
      </c>
      <c r="F69" s="28" t="s">
        <v>10</v>
      </c>
      <c r="G69" s="22">
        <v>11799.909543657601</v>
      </c>
      <c r="H69" s="22">
        <v>2242</v>
      </c>
      <c r="I69" s="23">
        <v>14041.909543657601</v>
      </c>
      <c r="J69" s="31"/>
      <c r="K69" s="31"/>
      <c r="L69" s="31"/>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c r="AY69" s="12"/>
      <c r="AZ69" s="12"/>
      <c r="BA69" s="12"/>
      <c r="BB69" s="12"/>
      <c r="BC69" s="12"/>
      <c r="BD69" s="12"/>
      <c r="BE69" s="12"/>
      <c r="BF69" s="12"/>
      <c r="BG69" s="12"/>
      <c r="BH69" s="12"/>
      <c r="BI69" s="12"/>
      <c r="BJ69" s="12"/>
      <c r="BK69" s="12"/>
      <c r="BL69" s="12"/>
      <c r="BM69" s="12"/>
      <c r="BN69" s="12"/>
      <c r="BO69" s="12"/>
      <c r="BP69" s="12"/>
      <c r="BQ69" s="12"/>
      <c r="BR69" s="12"/>
      <c r="BS69" s="12"/>
      <c r="BT69" s="12"/>
      <c r="BU69" s="12"/>
      <c r="BV69" s="12"/>
      <c r="BW69" s="12"/>
      <c r="BX69" s="12"/>
      <c r="BY69" s="12"/>
      <c r="BZ69" s="12"/>
      <c r="CA69" s="12"/>
      <c r="CB69" s="12"/>
      <c r="CC69" s="12"/>
      <c r="CD69" s="12"/>
      <c r="CE69" s="12"/>
      <c r="CF69" s="12"/>
      <c r="CG69" s="12"/>
      <c r="CH69" s="12"/>
      <c r="CI69" s="12"/>
      <c r="CJ69" s="12"/>
      <c r="CK69" s="12"/>
      <c r="CL69" s="12"/>
      <c r="CM69" s="12"/>
      <c r="CN69" s="12"/>
      <c r="CO69" s="12"/>
      <c r="CP69" s="12"/>
      <c r="CQ69" s="12"/>
      <c r="CR69" s="12"/>
      <c r="CS69" s="12"/>
      <c r="CT69" s="12"/>
      <c r="CU69" s="12"/>
      <c r="CV69" s="12"/>
      <c r="CW69" s="12"/>
      <c r="CX69" s="12"/>
      <c r="CY69" s="12"/>
      <c r="CZ69" s="12"/>
      <c r="DA69" s="12"/>
      <c r="DB69" s="12"/>
      <c r="DC69" s="12"/>
      <c r="DD69" s="12"/>
      <c r="DE69" s="12"/>
      <c r="DF69" s="12"/>
      <c r="DG69" s="12"/>
      <c r="DH69" s="12"/>
      <c r="DI69" s="12"/>
      <c r="DJ69" s="12"/>
      <c r="DK69" s="12"/>
      <c r="DL69" s="12"/>
      <c r="DM69" s="12"/>
      <c r="DN69" s="12"/>
      <c r="DO69" s="12"/>
      <c r="DP69" s="12"/>
      <c r="DQ69" s="12"/>
      <c r="DR69" s="12"/>
      <c r="DS69" s="12"/>
      <c r="DT69" s="12"/>
      <c r="DU69" s="12"/>
      <c r="DV69" s="12"/>
    </row>
    <row r="70" spans="1:129" s="13" customFormat="1" ht="18">
      <c r="A70" s="31">
        <v>3</v>
      </c>
      <c r="B70" s="27">
        <v>1196490707</v>
      </c>
      <c r="C70" s="28">
        <v>42131600</v>
      </c>
      <c r="D70" s="33" t="s">
        <v>117</v>
      </c>
      <c r="E70" s="34" t="s">
        <v>118</v>
      </c>
      <c r="F70" s="28" t="s">
        <v>10</v>
      </c>
      <c r="G70" s="22">
        <v>33000</v>
      </c>
      <c r="H70" s="22">
        <v>6270</v>
      </c>
      <c r="I70" s="23">
        <v>39270</v>
      </c>
      <c r="J70" s="31"/>
      <c r="K70" s="31"/>
      <c r="L70" s="31"/>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c r="AY70" s="12"/>
      <c r="AZ70" s="12"/>
      <c r="BA70" s="12"/>
      <c r="BB70" s="12"/>
      <c r="BC70" s="12"/>
      <c r="BD70" s="12"/>
      <c r="BE70" s="12"/>
      <c r="BF70" s="12"/>
      <c r="BG70" s="12"/>
      <c r="BH70" s="12"/>
      <c r="BI70" s="12"/>
      <c r="BJ70" s="12"/>
      <c r="BK70" s="12"/>
      <c r="BL70" s="12"/>
      <c r="BM70" s="12"/>
      <c r="BN70" s="12"/>
      <c r="BO70" s="12"/>
      <c r="BP70" s="12"/>
      <c r="BQ70" s="12"/>
      <c r="BR70" s="12"/>
      <c r="BS70" s="12"/>
      <c r="BT70" s="12"/>
      <c r="BU70" s="12"/>
      <c r="BV70" s="12"/>
      <c r="BW70" s="12"/>
      <c r="BX70" s="12"/>
      <c r="BY70" s="12"/>
      <c r="BZ70" s="12"/>
      <c r="CA70" s="12"/>
      <c r="CB70" s="12"/>
      <c r="CC70" s="12"/>
      <c r="CD70" s="12"/>
      <c r="CE70" s="12"/>
      <c r="CF70" s="12"/>
      <c r="CG70" s="12"/>
      <c r="CH70" s="12"/>
      <c r="CI70" s="12"/>
      <c r="CJ70" s="12"/>
      <c r="CK70" s="12"/>
      <c r="CL70" s="12"/>
      <c r="CM70" s="12"/>
      <c r="CN70" s="12"/>
      <c r="CO70" s="12"/>
      <c r="CP70" s="12"/>
      <c r="CQ70" s="12"/>
      <c r="CR70" s="12"/>
      <c r="CS70" s="12"/>
      <c r="CT70" s="12"/>
      <c r="CU70" s="12"/>
      <c r="CV70" s="12"/>
      <c r="CW70" s="12"/>
      <c r="CX70" s="12"/>
      <c r="CY70" s="12"/>
      <c r="CZ70" s="12"/>
      <c r="DA70" s="12"/>
      <c r="DB70" s="12"/>
      <c r="DC70" s="12"/>
      <c r="DD70" s="12"/>
      <c r="DE70" s="12"/>
      <c r="DF70" s="12"/>
      <c r="DG70" s="12"/>
      <c r="DH70" s="12"/>
      <c r="DI70" s="12"/>
      <c r="DJ70" s="12"/>
      <c r="DK70" s="12"/>
      <c r="DL70" s="12"/>
      <c r="DM70" s="12"/>
      <c r="DN70" s="12"/>
      <c r="DO70" s="12"/>
      <c r="DP70" s="12"/>
      <c r="DQ70" s="12"/>
      <c r="DR70" s="12"/>
      <c r="DS70" s="12"/>
      <c r="DT70" s="12"/>
      <c r="DU70" s="12"/>
      <c r="DV70" s="12"/>
    </row>
    <row r="71" spans="1:129" s="13" customFormat="1" ht="18">
      <c r="A71" s="31">
        <v>4</v>
      </c>
      <c r="B71" s="27">
        <v>1196490706</v>
      </c>
      <c r="C71" s="28">
        <v>42131600</v>
      </c>
      <c r="D71" s="33" t="s">
        <v>119</v>
      </c>
      <c r="E71" s="34" t="s">
        <v>120</v>
      </c>
      <c r="F71" s="28" t="s">
        <v>10</v>
      </c>
      <c r="G71" s="22">
        <v>35661</v>
      </c>
      <c r="H71" s="22">
        <v>6776</v>
      </c>
      <c r="I71" s="23">
        <v>42437</v>
      </c>
      <c r="J71" s="31"/>
      <c r="K71" s="31"/>
      <c r="L71" s="31"/>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c r="AY71" s="12"/>
      <c r="AZ71" s="12"/>
      <c r="BA71" s="12"/>
      <c r="BB71" s="12"/>
      <c r="BC71" s="12"/>
      <c r="BD71" s="12"/>
      <c r="BE71" s="12"/>
      <c r="BF71" s="12"/>
      <c r="BG71" s="12"/>
      <c r="BH71" s="12"/>
      <c r="BI71" s="12"/>
      <c r="BJ71" s="12"/>
      <c r="BK71" s="12"/>
      <c r="BL71" s="12"/>
      <c r="BM71" s="12"/>
      <c r="BN71" s="12"/>
      <c r="BO71" s="12"/>
      <c r="BP71" s="12"/>
      <c r="BQ71" s="12"/>
      <c r="BR71" s="12"/>
      <c r="BS71" s="12"/>
      <c r="BT71" s="12"/>
      <c r="BU71" s="12"/>
      <c r="BV71" s="12"/>
      <c r="BW71" s="12"/>
      <c r="BX71" s="12"/>
      <c r="BY71" s="12"/>
      <c r="BZ71" s="12"/>
      <c r="CA71" s="12"/>
      <c r="CB71" s="12"/>
      <c r="CC71" s="12"/>
      <c r="CD71" s="12"/>
      <c r="CE71" s="12"/>
      <c r="CF71" s="12"/>
      <c r="CG71" s="12"/>
      <c r="CH71" s="12"/>
      <c r="CI71" s="12"/>
      <c r="CJ71" s="12"/>
      <c r="CK71" s="12"/>
      <c r="CL71" s="12"/>
      <c r="CM71" s="12"/>
      <c r="CN71" s="12"/>
      <c r="CO71" s="12"/>
      <c r="CP71" s="12"/>
      <c r="CQ71" s="12"/>
      <c r="CR71" s="12"/>
      <c r="CS71" s="12"/>
      <c r="CT71" s="12"/>
      <c r="CU71" s="12"/>
      <c r="CV71" s="12"/>
      <c r="CW71" s="12"/>
      <c r="CX71" s="12"/>
      <c r="CY71" s="12"/>
      <c r="CZ71" s="12"/>
      <c r="DA71" s="12"/>
      <c r="DB71" s="12"/>
      <c r="DC71" s="12"/>
      <c r="DD71" s="12"/>
      <c r="DE71" s="12"/>
      <c r="DF71" s="12"/>
      <c r="DG71" s="12"/>
      <c r="DH71" s="12"/>
      <c r="DI71" s="12"/>
      <c r="DJ71" s="12"/>
      <c r="DK71" s="12"/>
      <c r="DL71" s="12"/>
      <c r="DM71" s="12"/>
      <c r="DN71" s="12"/>
      <c r="DO71" s="12"/>
      <c r="DP71" s="12"/>
      <c r="DQ71" s="12"/>
      <c r="DR71" s="12"/>
      <c r="DS71" s="12"/>
      <c r="DT71" s="12"/>
      <c r="DU71" s="12"/>
      <c r="DV71" s="12"/>
    </row>
    <row r="72" spans="1:129" s="13" customFormat="1" ht="18">
      <c r="A72" s="39" t="s">
        <v>121</v>
      </c>
      <c r="B72" s="166" t="s">
        <v>122</v>
      </c>
      <c r="C72" s="166"/>
      <c r="D72" s="166"/>
      <c r="E72" s="166"/>
      <c r="F72" s="29" t="s">
        <v>49</v>
      </c>
      <c r="G72" s="167" t="s">
        <v>3765</v>
      </c>
      <c r="H72" s="167"/>
      <c r="I72" s="167"/>
      <c r="J72" s="31"/>
      <c r="K72" s="31"/>
      <c r="L72" s="31"/>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c r="AY72" s="12"/>
      <c r="AZ72" s="12"/>
      <c r="BA72" s="12"/>
      <c r="BB72" s="12"/>
      <c r="BC72" s="12"/>
      <c r="BD72" s="12"/>
      <c r="BE72" s="12"/>
      <c r="BF72" s="12"/>
      <c r="BG72" s="12"/>
      <c r="BH72" s="12"/>
      <c r="BI72" s="12"/>
      <c r="BJ72" s="12"/>
      <c r="BK72" s="12"/>
      <c r="BL72" s="12"/>
      <c r="BM72" s="12"/>
      <c r="BN72" s="12"/>
      <c r="BO72" s="12"/>
      <c r="BP72" s="12"/>
      <c r="BQ72" s="12"/>
      <c r="BR72" s="12"/>
      <c r="BS72" s="12"/>
      <c r="BT72" s="12"/>
      <c r="BU72" s="12"/>
      <c r="BV72" s="12"/>
      <c r="BW72" s="12"/>
      <c r="BX72" s="12"/>
      <c r="BY72" s="12"/>
      <c r="BZ72" s="12"/>
      <c r="CA72" s="12"/>
      <c r="CB72" s="12"/>
      <c r="CC72" s="12"/>
      <c r="CD72" s="12"/>
      <c r="CE72" s="12"/>
      <c r="CF72" s="12"/>
      <c r="CG72" s="12"/>
      <c r="CH72" s="12"/>
      <c r="CI72" s="12"/>
      <c r="CJ72" s="12"/>
      <c r="CK72" s="12"/>
      <c r="CL72" s="12"/>
      <c r="CM72" s="12"/>
      <c r="CN72" s="12"/>
      <c r="CO72" s="12"/>
      <c r="CP72" s="12"/>
      <c r="CQ72" s="12"/>
      <c r="CR72" s="12"/>
      <c r="CS72" s="12"/>
      <c r="CT72" s="12"/>
      <c r="CU72" s="12"/>
      <c r="CV72" s="12"/>
      <c r="CW72" s="12"/>
      <c r="CX72" s="12"/>
      <c r="CY72" s="12"/>
      <c r="CZ72" s="12"/>
      <c r="DA72" s="12"/>
      <c r="DB72" s="12"/>
      <c r="DC72" s="12"/>
      <c r="DD72" s="12"/>
      <c r="DE72" s="12"/>
      <c r="DF72" s="12"/>
      <c r="DG72" s="12"/>
      <c r="DH72" s="12"/>
      <c r="DI72" s="12"/>
      <c r="DJ72" s="12"/>
      <c r="DK72" s="12"/>
      <c r="DL72" s="12"/>
      <c r="DM72" s="12"/>
      <c r="DN72" s="12"/>
      <c r="DO72" s="12"/>
      <c r="DP72" s="12"/>
      <c r="DQ72" s="12"/>
      <c r="DR72" s="12"/>
      <c r="DS72" s="12"/>
      <c r="DT72" s="12"/>
      <c r="DU72" s="12"/>
      <c r="DV72" s="12"/>
      <c r="DW72" s="12"/>
      <c r="DX72" s="12"/>
      <c r="DY72" s="12"/>
    </row>
    <row r="73" spans="1:129" s="13" customFormat="1" ht="27">
      <c r="A73" s="14" t="s">
        <v>2</v>
      </c>
      <c r="B73" s="14" t="s">
        <v>3</v>
      </c>
      <c r="C73" s="15" t="s">
        <v>4</v>
      </c>
      <c r="D73" s="15" t="s">
        <v>5</v>
      </c>
      <c r="E73" s="15" t="s">
        <v>6</v>
      </c>
      <c r="F73" s="15" t="s">
        <v>7</v>
      </c>
      <c r="G73" s="16" t="s">
        <v>3347</v>
      </c>
      <c r="H73" s="16" t="s">
        <v>3348</v>
      </c>
      <c r="I73" s="16" t="s">
        <v>3349</v>
      </c>
      <c r="J73" s="31"/>
      <c r="K73" s="31"/>
      <c r="L73" s="31"/>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c r="AY73" s="12"/>
      <c r="AZ73" s="12"/>
      <c r="BA73" s="12"/>
      <c r="BB73" s="12"/>
      <c r="BC73" s="12"/>
      <c r="BD73" s="12"/>
      <c r="BE73" s="12"/>
      <c r="BF73" s="12"/>
      <c r="BG73" s="12"/>
      <c r="BH73" s="12"/>
      <c r="BI73" s="12"/>
      <c r="BJ73" s="12"/>
      <c r="BK73" s="12"/>
      <c r="BL73" s="12"/>
      <c r="BM73" s="12"/>
      <c r="BN73" s="12"/>
      <c r="BO73" s="12"/>
      <c r="BP73" s="12"/>
      <c r="BQ73" s="12"/>
      <c r="BR73" s="12"/>
      <c r="BS73" s="12"/>
      <c r="BT73" s="12"/>
      <c r="BU73" s="12"/>
      <c r="BV73" s="12"/>
      <c r="BW73" s="12"/>
      <c r="BX73" s="12"/>
      <c r="BY73" s="12"/>
      <c r="BZ73" s="12"/>
      <c r="CA73" s="12"/>
      <c r="CB73" s="12"/>
      <c r="CC73" s="12"/>
      <c r="CD73" s="12"/>
      <c r="CE73" s="12"/>
      <c r="CF73" s="12"/>
      <c r="CG73" s="12"/>
      <c r="CH73" s="12"/>
      <c r="CI73" s="12"/>
      <c r="CJ73" s="12"/>
      <c r="CK73" s="12"/>
      <c r="CL73" s="12"/>
      <c r="CM73" s="12"/>
      <c r="CN73" s="12"/>
      <c r="CO73" s="12"/>
      <c r="CP73" s="12"/>
      <c r="CQ73" s="12"/>
      <c r="CR73" s="12"/>
      <c r="CS73" s="12"/>
      <c r="CT73" s="12"/>
      <c r="CU73" s="12"/>
      <c r="CV73" s="12"/>
      <c r="CW73" s="12"/>
      <c r="CX73" s="12"/>
      <c r="CY73" s="12"/>
      <c r="CZ73" s="12"/>
      <c r="DA73" s="12"/>
      <c r="DB73" s="12"/>
      <c r="DC73" s="12"/>
      <c r="DD73" s="12"/>
      <c r="DE73" s="12"/>
      <c r="DF73" s="12"/>
      <c r="DG73" s="12"/>
      <c r="DH73" s="12"/>
      <c r="DI73" s="12"/>
      <c r="DJ73" s="12"/>
      <c r="DK73" s="12"/>
      <c r="DL73" s="12"/>
      <c r="DM73" s="12"/>
      <c r="DN73" s="12"/>
      <c r="DO73" s="12"/>
      <c r="DP73" s="12"/>
      <c r="DQ73" s="12"/>
      <c r="DR73" s="12"/>
      <c r="DS73" s="12"/>
      <c r="DT73" s="12"/>
      <c r="DU73" s="12"/>
      <c r="DV73" s="12"/>
      <c r="DW73" s="12"/>
      <c r="DX73" s="12"/>
      <c r="DY73" s="12"/>
    </row>
    <row r="74" spans="1:129" s="13" customFormat="1" ht="27">
      <c r="A74" s="31">
        <v>1</v>
      </c>
      <c r="B74" s="27">
        <v>1196490964</v>
      </c>
      <c r="C74" s="28">
        <v>42295143</v>
      </c>
      <c r="D74" s="33" t="s">
        <v>123</v>
      </c>
      <c r="E74" s="37" t="s">
        <v>124</v>
      </c>
      <c r="F74" s="28" t="s">
        <v>10</v>
      </c>
      <c r="G74" s="22">
        <v>7670.9435400000011</v>
      </c>
      <c r="H74" s="22">
        <v>1457</v>
      </c>
      <c r="I74" s="23">
        <v>9127.9435400000002</v>
      </c>
      <c r="J74" s="31"/>
      <c r="K74" s="31"/>
      <c r="L74" s="31"/>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c r="AY74" s="12"/>
      <c r="AZ74" s="12"/>
      <c r="BA74" s="12"/>
      <c r="BB74" s="12"/>
      <c r="BC74" s="12"/>
      <c r="BD74" s="12"/>
      <c r="BE74" s="12"/>
      <c r="BF74" s="12"/>
      <c r="BG74" s="12"/>
      <c r="BH74" s="12"/>
      <c r="BI74" s="12"/>
      <c r="BJ74" s="12"/>
      <c r="BK74" s="12"/>
      <c r="BL74" s="12"/>
      <c r="BM74" s="12"/>
      <c r="BN74" s="12"/>
      <c r="BO74" s="12"/>
      <c r="BP74" s="12"/>
      <c r="BQ74" s="12"/>
      <c r="BR74" s="12"/>
      <c r="BS74" s="12"/>
      <c r="BT74" s="12"/>
      <c r="BU74" s="12"/>
      <c r="BV74" s="12"/>
      <c r="BW74" s="12"/>
      <c r="BX74" s="12"/>
      <c r="BY74" s="12"/>
      <c r="BZ74" s="12"/>
      <c r="CA74" s="12"/>
      <c r="CB74" s="12"/>
      <c r="CC74" s="12"/>
      <c r="CD74" s="12"/>
      <c r="CE74" s="12"/>
      <c r="CF74" s="12"/>
      <c r="CG74" s="12"/>
      <c r="CH74" s="12"/>
      <c r="CI74" s="12"/>
      <c r="CJ74" s="12"/>
      <c r="CK74" s="12"/>
      <c r="CL74" s="12"/>
      <c r="CM74" s="12"/>
      <c r="CN74" s="12"/>
      <c r="CO74" s="12"/>
      <c r="CP74" s="12"/>
      <c r="CQ74" s="12"/>
      <c r="CR74" s="12"/>
      <c r="CS74" s="12"/>
      <c r="CT74" s="12"/>
      <c r="CU74" s="12"/>
      <c r="CV74" s="12"/>
      <c r="CW74" s="12"/>
      <c r="CX74" s="12"/>
      <c r="CY74" s="12"/>
      <c r="CZ74" s="12"/>
      <c r="DA74" s="12"/>
      <c r="DB74" s="12"/>
      <c r="DC74" s="12"/>
      <c r="DD74" s="12"/>
      <c r="DE74" s="12"/>
      <c r="DF74" s="12"/>
      <c r="DG74" s="12"/>
      <c r="DH74" s="12"/>
      <c r="DI74" s="12"/>
      <c r="DJ74" s="12"/>
      <c r="DK74" s="12"/>
      <c r="DL74" s="12"/>
      <c r="DM74" s="12"/>
      <c r="DN74" s="12"/>
      <c r="DO74" s="12"/>
      <c r="DP74" s="12"/>
      <c r="DQ74" s="12"/>
      <c r="DR74" s="12"/>
      <c r="DS74" s="12"/>
      <c r="DT74" s="12"/>
      <c r="DU74" s="12"/>
      <c r="DV74" s="12"/>
      <c r="DW74" s="12"/>
      <c r="DX74" s="12"/>
      <c r="DY74" s="12"/>
    </row>
    <row r="75" spans="1:129" s="13" customFormat="1" ht="36">
      <c r="A75" s="31">
        <v>2</v>
      </c>
      <c r="B75" s="27">
        <v>1196490034</v>
      </c>
      <c r="C75" s="28">
        <v>42295143</v>
      </c>
      <c r="D75" s="33" t="s">
        <v>125</v>
      </c>
      <c r="E75" s="37" t="s">
        <v>126</v>
      </c>
      <c r="F75" s="28" t="s">
        <v>10</v>
      </c>
      <c r="G75" s="22">
        <v>15341.887080000002</v>
      </c>
      <c r="H75" s="22">
        <v>2915</v>
      </c>
      <c r="I75" s="23">
        <v>18256.88708</v>
      </c>
      <c r="J75" s="31"/>
      <c r="K75" s="31"/>
      <c r="L75" s="31"/>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c r="AY75" s="12"/>
      <c r="AZ75" s="12"/>
      <c r="BA75" s="12"/>
      <c r="BB75" s="12"/>
      <c r="BC75" s="12"/>
      <c r="BD75" s="12"/>
      <c r="BE75" s="12"/>
      <c r="BF75" s="12"/>
      <c r="BG75" s="12"/>
      <c r="BH75" s="12"/>
      <c r="BI75" s="12"/>
      <c r="BJ75" s="12"/>
      <c r="BK75" s="12"/>
      <c r="BL75" s="12"/>
      <c r="BM75" s="12"/>
      <c r="BN75" s="12"/>
      <c r="BO75" s="12"/>
      <c r="BP75" s="12"/>
      <c r="BQ75" s="12"/>
      <c r="BR75" s="12"/>
      <c r="BS75" s="12"/>
      <c r="BT75" s="12"/>
      <c r="BU75" s="12"/>
      <c r="BV75" s="12"/>
      <c r="BW75" s="12"/>
      <c r="BX75" s="12"/>
      <c r="BY75" s="12"/>
      <c r="BZ75" s="12"/>
      <c r="CA75" s="12"/>
      <c r="CB75" s="12"/>
      <c r="CC75" s="12"/>
      <c r="CD75" s="12"/>
      <c r="CE75" s="12"/>
      <c r="CF75" s="12"/>
      <c r="CG75" s="12"/>
      <c r="CH75" s="12"/>
      <c r="CI75" s="12"/>
      <c r="CJ75" s="12"/>
      <c r="CK75" s="12"/>
      <c r="CL75" s="12"/>
      <c r="CM75" s="12"/>
      <c r="CN75" s="12"/>
      <c r="CO75" s="12"/>
      <c r="CP75" s="12"/>
      <c r="CQ75" s="12"/>
      <c r="CR75" s="12"/>
      <c r="CS75" s="12"/>
      <c r="CT75" s="12"/>
      <c r="CU75" s="12"/>
      <c r="CV75" s="12"/>
      <c r="CW75" s="12"/>
      <c r="CX75" s="12"/>
      <c r="CY75" s="12"/>
      <c r="CZ75" s="12"/>
      <c r="DA75" s="12"/>
      <c r="DB75" s="12"/>
      <c r="DC75" s="12"/>
      <c r="DD75" s="12"/>
      <c r="DE75" s="12"/>
      <c r="DF75" s="12"/>
      <c r="DG75" s="12"/>
      <c r="DH75" s="12"/>
      <c r="DI75" s="12"/>
      <c r="DJ75" s="12"/>
      <c r="DK75" s="12"/>
      <c r="DL75" s="12"/>
      <c r="DM75" s="12"/>
      <c r="DN75" s="12"/>
      <c r="DO75" s="12"/>
      <c r="DP75" s="12"/>
      <c r="DQ75" s="12"/>
      <c r="DR75" s="12"/>
      <c r="DS75" s="12"/>
      <c r="DT75" s="12"/>
      <c r="DU75" s="12"/>
      <c r="DV75" s="12"/>
      <c r="DW75" s="12"/>
      <c r="DX75" s="12"/>
      <c r="DY75" s="12"/>
    </row>
    <row r="76" spans="1:129" s="13" customFormat="1" ht="48" customHeight="1">
      <c r="A76" s="31">
        <v>3</v>
      </c>
      <c r="B76" s="27">
        <v>1196490005</v>
      </c>
      <c r="C76" s="28">
        <v>42295143</v>
      </c>
      <c r="D76" s="33" t="s">
        <v>127</v>
      </c>
      <c r="E76" s="37" t="s">
        <v>128</v>
      </c>
      <c r="F76" s="28" t="s">
        <v>10</v>
      </c>
      <c r="G76" s="22">
        <v>9375.5976599999995</v>
      </c>
      <c r="H76" s="22">
        <v>1781</v>
      </c>
      <c r="I76" s="23">
        <v>11156.597659999999</v>
      </c>
      <c r="J76" s="31"/>
      <c r="K76" s="31"/>
      <c r="L76" s="31"/>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c r="AY76" s="12"/>
      <c r="AZ76" s="12"/>
      <c r="BA76" s="12"/>
      <c r="BB76" s="12"/>
      <c r="BC76" s="12"/>
      <c r="BD76" s="12"/>
      <c r="BE76" s="12"/>
      <c r="BF76" s="12"/>
      <c r="BG76" s="12"/>
      <c r="BH76" s="12"/>
      <c r="BI76" s="12"/>
      <c r="BJ76" s="12"/>
      <c r="BK76" s="12"/>
      <c r="BL76" s="12"/>
      <c r="BM76" s="12"/>
      <c r="BN76" s="12"/>
      <c r="BO76" s="12"/>
      <c r="BP76" s="12"/>
      <c r="BQ76" s="12"/>
      <c r="BR76" s="12"/>
      <c r="BS76" s="12"/>
      <c r="BT76" s="12"/>
      <c r="BU76" s="12"/>
      <c r="BV76" s="12"/>
      <c r="BW76" s="12"/>
      <c r="BX76" s="12"/>
      <c r="BY76" s="12"/>
      <c r="BZ76" s="12"/>
      <c r="CA76" s="12"/>
      <c r="CB76" s="12"/>
      <c r="CC76" s="12"/>
      <c r="CD76" s="12"/>
      <c r="CE76" s="12"/>
      <c r="CF76" s="12"/>
      <c r="CG76" s="12"/>
      <c r="CH76" s="12"/>
      <c r="CI76" s="12"/>
      <c r="CJ76" s="12"/>
      <c r="CK76" s="12"/>
      <c r="CL76" s="12"/>
      <c r="CM76" s="12"/>
      <c r="CN76" s="12"/>
      <c r="CO76" s="12"/>
      <c r="CP76" s="12"/>
      <c r="CQ76" s="12"/>
      <c r="CR76" s="12"/>
      <c r="CS76" s="12"/>
      <c r="CT76" s="12"/>
      <c r="CU76" s="12"/>
      <c r="CV76" s="12"/>
      <c r="CW76" s="12"/>
      <c r="CX76" s="12"/>
      <c r="CY76" s="12"/>
      <c r="CZ76" s="12"/>
      <c r="DA76" s="12"/>
      <c r="DB76" s="12"/>
      <c r="DC76" s="12"/>
      <c r="DD76" s="12"/>
      <c r="DE76" s="12"/>
      <c r="DF76" s="12"/>
      <c r="DG76" s="12"/>
      <c r="DH76" s="12"/>
      <c r="DI76" s="12"/>
      <c r="DJ76" s="12"/>
      <c r="DK76" s="12"/>
      <c r="DL76" s="12"/>
      <c r="DM76" s="12"/>
      <c r="DN76" s="12"/>
      <c r="DO76" s="12"/>
      <c r="DP76" s="12"/>
      <c r="DQ76" s="12"/>
      <c r="DR76" s="12"/>
      <c r="DS76" s="12"/>
      <c r="DT76" s="12"/>
      <c r="DU76" s="12"/>
      <c r="DV76" s="12"/>
      <c r="DW76" s="12"/>
      <c r="DX76" s="12"/>
      <c r="DY76" s="12"/>
    </row>
    <row r="77" spans="1:129" s="13" customFormat="1" ht="59.25" customHeight="1">
      <c r="A77" s="31">
        <v>4</v>
      </c>
      <c r="B77" s="27">
        <v>1196490007</v>
      </c>
      <c r="C77" s="28">
        <v>42295143</v>
      </c>
      <c r="D77" s="33" t="s">
        <v>129</v>
      </c>
      <c r="E77" s="37" t="s">
        <v>130</v>
      </c>
      <c r="F77" s="28" t="s">
        <v>10</v>
      </c>
      <c r="G77" s="22">
        <v>9375.5976599999995</v>
      </c>
      <c r="H77" s="22">
        <v>1781</v>
      </c>
      <c r="I77" s="23">
        <v>11156.597659999999</v>
      </c>
      <c r="J77" s="31"/>
      <c r="K77" s="31"/>
      <c r="L77" s="31"/>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c r="AY77" s="12"/>
      <c r="AZ77" s="12"/>
      <c r="BA77" s="12"/>
      <c r="BB77" s="12"/>
      <c r="BC77" s="12"/>
      <c r="BD77" s="12"/>
      <c r="BE77" s="12"/>
      <c r="BF77" s="12"/>
      <c r="BG77" s="12"/>
      <c r="BH77" s="12"/>
      <c r="BI77" s="12"/>
      <c r="BJ77" s="12"/>
      <c r="BK77" s="12"/>
      <c r="BL77" s="12"/>
      <c r="BM77" s="12"/>
      <c r="BN77" s="12"/>
      <c r="BO77" s="12"/>
      <c r="BP77" s="12"/>
      <c r="BQ77" s="12"/>
      <c r="BR77" s="12"/>
      <c r="BS77" s="12"/>
      <c r="BT77" s="12"/>
      <c r="BU77" s="12"/>
      <c r="BV77" s="12"/>
      <c r="BW77" s="12"/>
      <c r="BX77" s="12"/>
      <c r="BY77" s="12"/>
      <c r="BZ77" s="12"/>
      <c r="CA77" s="12"/>
      <c r="CB77" s="12"/>
      <c r="CC77" s="12"/>
      <c r="CD77" s="12"/>
      <c r="CE77" s="12"/>
      <c r="CF77" s="12"/>
      <c r="CG77" s="12"/>
      <c r="CH77" s="12"/>
      <c r="CI77" s="12"/>
      <c r="CJ77" s="12"/>
      <c r="CK77" s="12"/>
      <c r="CL77" s="12"/>
      <c r="CM77" s="12"/>
      <c r="CN77" s="12"/>
      <c r="CO77" s="12"/>
      <c r="CP77" s="12"/>
      <c r="CQ77" s="12"/>
      <c r="CR77" s="12"/>
      <c r="CS77" s="12"/>
      <c r="CT77" s="12"/>
      <c r="CU77" s="12"/>
      <c r="CV77" s="12"/>
      <c r="CW77" s="12"/>
      <c r="CX77" s="12"/>
      <c r="CY77" s="12"/>
      <c r="CZ77" s="12"/>
      <c r="DA77" s="12"/>
      <c r="DB77" s="12"/>
      <c r="DC77" s="12"/>
      <c r="DD77" s="12"/>
      <c r="DE77" s="12"/>
      <c r="DF77" s="12"/>
      <c r="DG77" s="12"/>
      <c r="DH77" s="12"/>
      <c r="DI77" s="12"/>
      <c r="DJ77" s="12"/>
      <c r="DK77" s="12"/>
      <c r="DL77" s="12"/>
      <c r="DM77" s="12"/>
      <c r="DN77" s="12"/>
      <c r="DO77" s="12"/>
      <c r="DP77" s="12"/>
      <c r="DQ77" s="12"/>
      <c r="DR77" s="12"/>
      <c r="DS77" s="12"/>
      <c r="DT77" s="12"/>
      <c r="DU77" s="12"/>
      <c r="DV77" s="12"/>
      <c r="DW77" s="12"/>
      <c r="DX77" s="12"/>
      <c r="DY77" s="12"/>
    </row>
    <row r="78" spans="1:129" s="13" customFormat="1" ht="60" customHeight="1">
      <c r="A78" s="31">
        <v>5</v>
      </c>
      <c r="B78" s="27">
        <v>1196430859</v>
      </c>
      <c r="C78" s="28">
        <v>42295143</v>
      </c>
      <c r="D78" s="33" t="s">
        <v>131</v>
      </c>
      <c r="E78" s="37" t="s">
        <v>132</v>
      </c>
      <c r="F78" s="28" t="s">
        <v>10</v>
      </c>
      <c r="G78" s="22">
        <v>17046.5412</v>
      </c>
      <c r="H78" s="22">
        <v>3239</v>
      </c>
      <c r="I78" s="23">
        <v>20285.5412</v>
      </c>
      <c r="J78" s="31"/>
      <c r="K78" s="31"/>
      <c r="L78" s="31"/>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c r="AY78" s="12"/>
      <c r="AZ78" s="12"/>
      <c r="BA78" s="12"/>
      <c r="BB78" s="12"/>
      <c r="BC78" s="12"/>
      <c r="BD78" s="12"/>
      <c r="BE78" s="12"/>
      <c r="BF78" s="12"/>
      <c r="BG78" s="12"/>
      <c r="BH78" s="12"/>
      <c r="BI78" s="12"/>
      <c r="BJ78" s="12"/>
      <c r="BK78" s="12"/>
      <c r="BL78" s="12"/>
      <c r="BM78" s="12"/>
      <c r="BN78" s="12"/>
      <c r="BO78" s="12"/>
      <c r="BP78" s="12"/>
      <c r="BQ78" s="12"/>
      <c r="BR78" s="12"/>
      <c r="BS78" s="12"/>
      <c r="BT78" s="12"/>
      <c r="BU78" s="12"/>
      <c r="BV78" s="12"/>
      <c r="BW78" s="12"/>
      <c r="BX78" s="12"/>
      <c r="BY78" s="12"/>
      <c r="BZ78" s="12"/>
      <c r="CA78" s="12"/>
      <c r="CB78" s="12"/>
      <c r="CC78" s="12"/>
      <c r="CD78" s="12"/>
      <c r="CE78" s="12"/>
      <c r="CF78" s="12"/>
      <c r="CG78" s="12"/>
      <c r="CH78" s="12"/>
      <c r="CI78" s="12"/>
      <c r="CJ78" s="12"/>
      <c r="CK78" s="12"/>
      <c r="CL78" s="12"/>
      <c r="CM78" s="12"/>
      <c r="CN78" s="12"/>
      <c r="CO78" s="12"/>
      <c r="CP78" s="12"/>
      <c r="CQ78" s="12"/>
      <c r="CR78" s="12"/>
      <c r="CS78" s="12"/>
      <c r="CT78" s="12"/>
      <c r="CU78" s="12"/>
      <c r="CV78" s="12"/>
      <c r="CW78" s="12"/>
      <c r="CX78" s="12"/>
      <c r="CY78" s="12"/>
      <c r="CZ78" s="12"/>
      <c r="DA78" s="12"/>
      <c r="DB78" s="12"/>
      <c r="DC78" s="12"/>
      <c r="DD78" s="12"/>
      <c r="DE78" s="12"/>
      <c r="DF78" s="12"/>
      <c r="DG78" s="12"/>
      <c r="DH78" s="12"/>
      <c r="DI78" s="12"/>
      <c r="DJ78" s="12"/>
      <c r="DK78" s="12"/>
      <c r="DL78" s="12"/>
      <c r="DM78" s="12"/>
      <c r="DN78" s="12"/>
      <c r="DO78" s="12"/>
      <c r="DP78" s="12"/>
      <c r="DQ78" s="12"/>
      <c r="DR78" s="12"/>
      <c r="DS78" s="12"/>
      <c r="DT78" s="12"/>
      <c r="DU78" s="12"/>
      <c r="DV78" s="12"/>
      <c r="DW78" s="12"/>
      <c r="DX78" s="12"/>
      <c r="DY78" s="12"/>
    </row>
    <row r="79" spans="1:129" s="13" customFormat="1" ht="62.25" customHeight="1">
      <c r="A79" s="31">
        <v>6</v>
      </c>
      <c r="B79" s="27">
        <v>1196430030</v>
      </c>
      <c r="C79" s="28">
        <v>42295143</v>
      </c>
      <c r="D79" s="33" t="s">
        <v>133</v>
      </c>
      <c r="E79" s="37" t="s">
        <v>134</v>
      </c>
      <c r="F79" s="28" t="s">
        <v>10</v>
      </c>
      <c r="G79" s="22">
        <v>17046.5412</v>
      </c>
      <c r="H79" s="22">
        <v>3239</v>
      </c>
      <c r="I79" s="23">
        <v>20285.5412</v>
      </c>
      <c r="J79" s="31"/>
      <c r="K79" s="31"/>
      <c r="L79" s="31"/>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c r="AY79" s="12"/>
      <c r="AZ79" s="12"/>
      <c r="BA79" s="12"/>
      <c r="BB79" s="12"/>
      <c r="BC79" s="12"/>
      <c r="BD79" s="12"/>
      <c r="BE79" s="12"/>
      <c r="BF79" s="12"/>
      <c r="BG79" s="12"/>
      <c r="BH79" s="12"/>
      <c r="BI79" s="12"/>
      <c r="BJ79" s="12"/>
      <c r="BK79" s="12"/>
      <c r="BL79" s="12"/>
      <c r="BM79" s="12"/>
      <c r="BN79" s="12"/>
      <c r="BO79" s="12"/>
      <c r="BP79" s="12"/>
      <c r="BQ79" s="12"/>
      <c r="BR79" s="12"/>
      <c r="BS79" s="12"/>
      <c r="BT79" s="12"/>
      <c r="BU79" s="12"/>
      <c r="BV79" s="12"/>
      <c r="BW79" s="12"/>
      <c r="BX79" s="12"/>
      <c r="BY79" s="12"/>
      <c r="BZ79" s="12"/>
      <c r="CA79" s="12"/>
      <c r="CB79" s="12"/>
      <c r="CC79" s="12"/>
      <c r="CD79" s="12"/>
      <c r="CE79" s="12"/>
      <c r="CF79" s="12"/>
      <c r="CG79" s="12"/>
      <c r="CH79" s="12"/>
      <c r="CI79" s="12"/>
      <c r="CJ79" s="12"/>
      <c r="CK79" s="12"/>
      <c r="CL79" s="12"/>
      <c r="CM79" s="12"/>
      <c r="CN79" s="12"/>
      <c r="CO79" s="12"/>
      <c r="CP79" s="12"/>
      <c r="CQ79" s="12"/>
      <c r="CR79" s="12"/>
      <c r="CS79" s="12"/>
      <c r="CT79" s="12"/>
      <c r="CU79" s="12"/>
      <c r="CV79" s="12"/>
      <c r="CW79" s="12"/>
      <c r="CX79" s="12"/>
      <c r="CY79" s="12"/>
      <c r="CZ79" s="12"/>
      <c r="DA79" s="12"/>
      <c r="DB79" s="12"/>
      <c r="DC79" s="12"/>
      <c r="DD79" s="12"/>
      <c r="DE79" s="12"/>
      <c r="DF79" s="12"/>
      <c r="DG79" s="12"/>
      <c r="DH79" s="12"/>
      <c r="DI79" s="12"/>
      <c r="DJ79" s="12"/>
      <c r="DK79" s="12"/>
      <c r="DL79" s="12"/>
      <c r="DM79" s="12"/>
      <c r="DN79" s="12"/>
      <c r="DO79" s="12"/>
      <c r="DP79" s="12"/>
      <c r="DQ79" s="12"/>
      <c r="DR79" s="12"/>
      <c r="DS79" s="12"/>
      <c r="DT79" s="12"/>
      <c r="DU79" s="12"/>
      <c r="DV79" s="12"/>
      <c r="DW79" s="12"/>
      <c r="DX79" s="12"/>
      <c r="DY79" s="12"/>
    </row>
    <row r="80" spans="1:129" s="13" customFormat="1" ht="27">
      <c r="A80" s="31">
        <v>7</v>
      </c>
      <c r="B80" s="27">
        <v>1196430013</v>
      </c>
      <c r="C80" s="28">
        <v>42295143</v>
      </c>
      <c r="D80" s="33" t="s">
        <v>135</v>
      </c>
      <c r="E80" s="37" t="s">
        <v>136</v>
      </c>
      <c r="F80" s="28" t="s">
        <v>10</v>
      </c>
      <c r="G80" s="22">
        <v>153418.87080000003</v>
      </c>
      <c r="H80" s="22">
        <v>29150</v>
      </c>
      <c r="I80" s="23">
        <v>182568.87080000003</v>
      </c>
      <c r="J80" s="31"/>
      <c r="K80" s="31"/>
      <c r="L80" s="31"/>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c r="AY80" s="12"/>
      <c r="AZ80" s="12"/>
      <c r="BA80" s="12"/>
      <c r="BB80" s="12"/>
      <c r="BC80" s="12"/>
      <c r="BD80" s="12"/>
      <c r="BE80" s="12"/>
      <c r="BF80" s="12"/>
      <c r="BG80" s="12"/>
      <c r="BH80" s="12"/>
      <c r="BI80" s="12"/>
      <c r="BJ80" s="12"/>
      <c r="BK80" s="12"/>
      <c r="BL80" s="12"/>
      <c r="BM80" s="12"/>
      <c r="BN80" s="12"/>
      <c r="BO80" s="12"/>
      <c r="BP80" s="12"/>
      <c r="BQ80" s="12"/>
      <c r="BR80" s="12"/>
      <c r="BS80" s="12"/>
      <c r="BT80" s="12"/>
      <c r="BU80" s="12"/>
      <c r="BV80" s="12"/>
      <c r="BW80" s="12"/>
      <c r="BX80" s="12"/>
      <c r="BY80" s="12"/>
      <c r="BZ80" s="12"/>
      <c r="CA80" s="12"/>
      <c r="CB80" s="12"/>
      <c r="CC80" s="12"/>
      <c r="CD80" s="12"/>
      <c r="CE80" s="12"/>
      <c r="CF80" s="12"/>
      <c r="CG80" s="12"/>
      <c r="CH80" s="12"/>
      <c r="CI80" s="12"/>
      <c r="CJ80" s="12"/>
      <c r="CK80" s="12"/>
      <c r="CL80" s="12"/>
      <c r="CM80" s="12"/>
      <c r="CN80" s="12"/>
      <c r="CO80" s="12"/>
      <c r="CP80" s="12"/>
      <c r="CQ80" s="12"/>
      <c r="CR80" s="12"/>
      <c r="CS80" s="12"/>
      <c r="CT80" s="12"/>
      <c r="CU80" s="12"/>
      <c r="CV80" s="12"/>
      <c r="CW80" s="12"/>
      <c r="CX80" s="12"/>
      <c r="CY80" s="12"/>
      <c r="CZ80" s="12"/>
      <c r="DA80" s="12"/>
      <c r="DB80" s="12"/>
      <c r="DC80" s="12"/>
      <c r="DD80" s="12"/>
      <c r="DE80" s="12"/>
      <c r="DF80" s="12"/>
      <c r="DG80" s="12"/>
      <c r="DH80" s="12"/>
      <c r="DI80" s="12"/>
      <c r="DJ80" s="12"/>
      <c r="DK80" s="12"/>
      <c r="DL80" s="12"/>
      <c r="DM80" s="12"/>
      <c r="DN80" s="12"/>
      <c r="DO80" s="12"/>
      <c r="DP80" s="12"/>
      <c r="DQ80" s="12"/>
      <c r="DR80" s="12"/>
      <c r="DS80" s="12"/>
      <c r="DT80" s="12"/>
      <c r="DU80" s="12"/>
      <c r="DV80" s="12"/>
      <c r="DW80" s="12"/>
      <c r="DX80" s="12"/>
      <c r="DY80" s="12"/>
    </row>
    <row r="81" spans="1:129" s="13" customFormat="1" ht="18">
      <c r="A81" s="31">
        <v>8</v>
      </c>
      <c r="B81" s="35" t="s">
        <v>137</v>
      </c>
      <c r="C81" s="35">
        <v>42295143</v>
      </c>
      <c r="D81" s="40" t="s">
        <v>138</v>
      </c>
      <c r="E81" s="41" t="s">
        <v>139</v>
      </c>
      <c r="F81" s="28" t="s">
        <v>10</v>
      </c>
      <c r="G81" s="22"/>
      <c r="H81" s="22"/>
      <c r="I81" s="23"/>
      <c r="J81" s="31"/>
      <c r="K81" s="31"/>
      <c r="L81" s="31"/>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c r="AY81" s="12"/>
      <c r="AZ81" s="12"/>
      <c r="BA81" s="12"/>
      <c r="BB81" s="12"/>
      <c r="BC81" s="12"/>
      <c r="BD81" s="12"/>
      <c r="BE81" s="12"/>
      <c r="BF81" s="12"/>
      <c r="BG81" s="12"/>
      <c r="BH81" s="12"/>
      <c r="BI81" s="12"/>
      <c r="BJ81" s="12"/>
      <c r="BK81" s="12"/>
      <c r="BL81" s="12"/>
      <c r="BM81" s="12"/>
      <c r="BN81" s="12"/>
      <c r="BO81" s="12"/>
      <c r="BP81" s="12"/>
      <c r="BQ81" s="12"/>
      <c r="BR81" s="12"/>
      <c r="BS81" s="12"/>
      <c r="BT81" s="12"/>
      <c r="BU81" s="12"/>
      <c r="BV81" s="12"/>
      <c r="BW81" s="12"/>
      <c r="BX81" s="12"/>
      <c r="BY81" s="12"/>
      <c r="BZ81" s="12"/>
      <c r="CA81" s="12"/>
      <c r="CB81" s="12"/>
      <c r="CC81" s="12"/>
      <c r="CD81" s="12"/>
      <c r="CE81" s="12"/>
      <c r="CF81" s="12"/>
      <c r="CG81" s="12"/>
      <c r="CH81" s="12"/>
      <c r="CI81" s="12"/>
      <c r="CJ81" s="12"/>
      <c r="CK81" s="12"/>
      <c r="CL81" s="12"/>
      <c r="CM81" s="12"/>
      <c r="CN81" s="12"/>
      <c r="CO81" s="12"/>
      <c r="CP81" s="12"/>
      <c r="CQ81" s="12"/>
      <c r="CR81" s="12"/>
      <c r="CS81" s="12"/>
      <c r="CT81" s="12"/>
      <c r="CU81" s="12"/>
      <c r="CV81" s="12"/>
      <c r="CW81" s="12"/>
      <c r="CX81" s="12"/>
      <c r="CY81" s="12"/>
      <c r="CZ81" s="12"/>
      <c r="DA81" s="12"/>
      <c r="DB81" s="12"/>
      <c r="DC81" s="12"/>
      <c r="DD81" s="12"/>
      <c r="DE81" s="12"/>
      <c r="DF81" s="12"/>
      <c r="DG81" s="12"/>
      <c r="DH81" s="12"/>
      <c r="DI81" s="12"/>
      <c r="DJ81" s="12"/>
      <c r="DK81" s="12"/>
      <c r="DL81" s="12"/>
      <c r="DM81" s="12"/>
      <c r="DN81" s="12"/>
      <c r="DO81" s="12"/>
      <c r="DP81" s="12"/>
      <c r="DQ81" s="12"/>
      <c r="DR81" s="12"/>
      <c r="DS81" s="12"/>
      <c r="DT81" s="12"/>
      <c r="DU81" s="12"/>
      <c r="DV81" s="12"/>
      <c r="DW81" s="12"/>
      <c r="DX81" s="12"/>
      <c r="DY81" s="12"/>
    </row>
    <row r="82" spans="1:129" s="13" customFormat="1" ht="27">
      <c r="A82" s="31">
        <v>9</v>
      </c>
      <c r="B82" s="35" t="s">
        <v>137</v>
      </c>
      <c r="C82" s="35">
        <v>42295143</v>
      </c>
      <c r="D82" s="40" t="s">
        <v>140</v>
      </c>
      <c r="E82" s="41" t="s">
        <v>141</v>
      </c>
      <c r="F82" s="28" t="s">
        <v>10</v>
      </c>
      <c r="G82" s="22"/>
      <c r="H82" s="22"/>
      <c r="I82" s="23"/>
      <c r="J82" s="31"/>
      <c r="K82" s="31"/>
      <c r="L82" s="31"/>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c r="AY82" s="12"/>
      <c r="AZ82" s="12"/>
      <c r="BA82" s="12"/>
      <c r="BB82" s="12"/>
      <c r="BC82" s="12"/>
      <c r="BD82" s="12"/>
      <c r="BE82" s="12"/>
      <c r="BF82" s="12"/>
      <c r="BG82" s="12"/>
      <c r="BH82" s="12"/>
      <c r="BI82" s="12"/>
      <c r="BJ82" s="12"/>
      <c r="BK82" s="12"/>
      <c r="BL82" s="12"/>
      <c r="BM82" s="12"/>
      <c r="BN82" s="12"/>
      <c r="BO82" s="12"/>
      <c r="BP82" s="12"/>
      <c r="BQ82" s="12"/>
      <c r="BR82" s="12"/>
      <c r="BS82" s="12"/>
      <c r="BT82" s="12"/>
      <c r="BU82" s="12"/>
      <c r="BV82" s="12"/>
      <c r="BW82" s="12"/>
      <c r="BX82" s="12"/>
      <c r="BY82" s="12"/>
      <c r="BZ82" s="12"/>
      <c r="CA82" s="12"/>
      <c r="CB82" s="12"/>
      <c r="CC82" s="12"/>
      <c r="CD82" s="12"/>
      <c r="CE82" s="12"/>
      <c r="CF82" s="12"/>
      <c r="CG82" s="12"/>
      <c r="CH82" s="12"/>
      <c r="CI82" s="12"/>
      <c r="CJ82" s="12"/>
      <c r="CK82" s="12"/>
      <c r="CL82" s="12"/>
      <c r="CM82" s="12"/>
      <c r="CN82" s="12"/>
      <c r="CO82" s="12"/>
      <c r="CP82" s="12"/>
      <c r="CQ82" s="12"/>
      <c r="CR82" s="12"/>
      <c r="CS82" s="12"/>
      <c r="CT82" s="12"/>
      <c r="CU82" s="12"/>
      <c r="CV82" s="12"/>
      <c r="CW82" s="12"/>
      <c r="CX82" s="12"/>
      <c r="CY82" s="12"/>
      <c r="CZ82" s="12"/>
      <c r="DA82" s="12"/>
      <c r="DB82" s="12"/>
      <c r="DC82" s="12"/>
      <c r="DD82" s="12"/>
      <c r="DE82" s="12"/>
      <c r="DF82" s="12"/>
      <c r="DG82" s="12"/>
      <c r="DH82" s="12"/>
      <c r="DI82" s="12"/>
      <c r="DJ82" s="12"/>
      <c r="DK82" s="12"/>
      <c r="DL82" s="12"/>
      <c r="DM82" s="12"/>
      <c r="DN82" s="12"/>
      <c r="DO82" s="12"/>
      <c r="DP82" s="12"/>
      <c r="DQ82" s="12"/>
      <c r="DR82" s="12"/>
      <c r="DS82" s="12"/>
      <c r="DT82" s="12"/>
      <c r="DU82" s="12"/>
      <c r="DV82" s="12"/>
      <c r="DW82" s="12"/>
      <c r="DX82" s="12"/>
      <c r="DY82" s="12"/>
    </row>
    <row r="83" spans="1:129" s="13" customFormat="1" ht="72">
      <c r="A83" s="31">
        <v>10</v>
      </c>
      <c r="B83" s="35" t="s">
        <v>137</v>
      </c>
      <c r="C83" s="35">
        <v>42295143</v>
      </c>
      <c r="D83" s="42" t="s">
        <v>142</v>
      </c>
      <c r="E83" s="43" t="s">
        <v>143</v>
      </c>
      <c r="F83" s="28" t="s">
        <v>10</v>
      </c>
      <c r="G83" s="22"/>
      <c r="H83" s="22"/>
      <c r="I83" s="23"/>
      <c r="J83" s="31"/>
      <c r="K83" s="31"/>
      <c r="L83" s="31"/>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c r="AY83" s="12"/>
      <c r="AZ83" s="12"/>
      <c r="BA83" s="12"/>
      <c r="BB83" s="12"/>
      <c r="BC83" s="12"/>
      <c r="BD83" s="12"/>
      <c r="BE83" s="12"/>
      <c r="BF83" s="12"/>
      <c r="BG83" s="12"/>
      <c r="BH83" s="12"/>
      <c r="BI83" s="12"/>
      <c r="BJ83" s="12"/>
      <c r="BK83" s="12"/>
      <c r="BL83" s="12"/>
      <c r="BM83" s="12"/>
      <c r="BN83" s="12"/>
      <c r="BO83" s="12"/>
      <c r="BP83" s="12"/>
      <c r="BQ83" s="12"/>
      <c r="BR83" s="12"/>
      <c r="BS83" s="12"/>
      <c r="BT83" s="12"/>
      <c r="BU83" s="12"/>
      <c r="BV83" s="12"/>
      <c r="BW83" s="12"/>
      <c r="BX83" s="12"/>
      <c r="BY83" s="12"/>
      <c r="BZ83" s="12"/>
      <c r="CA83" s="12"/>
      <c r="CB83" s="12"/>
      <c r="CC83" s="12"/>
      <c r="CD83" s="12"/>
      <c r="CE83" s="12"/>
      <c r="CF83" s="12"/>
      <c r="CG83" s="12"/>
      <c r="CH83" s="12"/>
      <c r="CI83" s="12"/>
      <c r="CJ83" s="12"/>
      <c r="CK83" s="12"/>
      <c r="CL83" s="12"/>
      <c r="CM83" s="12"/>
      <c r="CN83" s="12"/>
      <c r="CO83" s="12"/>
      <c r="CP83" s="12"/>
      <c r="CQ83" s="12"/>
      <c r="CR83" s="12"/>
      <c r="CS83" s="12"/>
      <c r="CT83" s="12"/>
      <c r="CU83" s="12"/>
      <c r="CV83" s="12"/>
      <c r="CW83" s="12"/>
      <c r="CX83" s="12"/>
      <c r="CY83" s="12"/>
      <c r="CZ83" s="12"/>
      <c r="DA83" s="12"/>
      <c r="DB83" s="12"/>
      <c r="DC83" s="12"/>
      <c r="DD83" s="12"/>
      <c r="DE83" s="12"/>
      <c r="DF83" s="12"/>
      <c r="DG83" s="12"/>
      <c r="DH83" s="12"/>
      <c r="DI83" s="12"/>
      <c r="DJ83" s="12"/>
      <c r="DK83" s="12"/>
      <c r="DL83" s="12"/>
      <c r="DM83" s="12"/>
      <c r="DN83" s="12"/>
      <c r="DO83" s="12"/>
      <c r="DP83" s="12"/>
      <c r="DQ83" s="12"/>
      <c r="DR83" s="12"/>
      <c r="DS83" s="12"/>
      <c r="DT83" s="12"/>
      <c r="DU83" s="12"/>
      <c r="DV83" s="12"/>
      <c r="DW83" s="12"/>
      <c r="DX83" s="12"/>
      <c r="DY83" s="12"/>
    </row>
    <row r="84" spans="1:129" s="13" customFormat="1" ht="18">
      <c r="A84" s="39" t="s">
        <v>145</v>
      </c>
      <c r="B84" s="166" t="s">
        <v>146</v>
      </c>
      <c r="C84" s="166"/>
      <c r="D84" s="166"/>
      <c r="E84" s="166"/>
      <c r="F84" s="29" t="s">
        <v>144</v>
      </c>
      <c r="G84" s="167" t="s">
        <v>3765</v>
      </c>
      <c r="H84" s="167"/>
      <c r="I84" s="167"/>
      <c r="J84" s="31"/>
      <c r="K84" s="31"/>
      <c r="L84" s="31"/>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c r="AY84" s="12"/>
      <c r="AZ84" s="12"/>
      <c r="BA84" s="12"/>
      <c r="BB84" s="12"/>
      <c r="BC84" s="12"/>
      <c r="BD84" s="12"/>
      <c r="BE84" s="12"/>
      <c r="BF84" s="12"/>
      <c r="BG84" s="12"/>
      <c r="BH84" s="12"/>
      <c r="BI84" s="12"/>
      <c r="BJ84" s="12"/>
      <c r="BK84" s="12"/>
      <c r="BL84" s="12"/>
      <c r="BM84" s="12"/>
      <c r="BN84" s="12"/>
      <c r="BO84" s="12"/>
      <c r="BP84" s="12"/>
      <c r="BQ84" s="12"/>
      <c r="BR84" s="12"/>
      <c r="BS84" s="12"/>
      <c r="BT84" s="12"/>
      <c r="BU84" s="12"/>
      <c r="BV84" s="12"/>
      <c r="BW84" s="12"/>
      <c r="BX84" s="12"/>
      <c r="BY84" s="12"/>
      <c r="BZ84" s="12"/>
      <c r="CA84" s="12"/>
      <c r="CB84" s="12"/>
      <c r="CC84" s="12"/>
      <c r="CD84" s="12"/>
      <c r="CE84" s="12"/>
      <c r="CF84" s="12"/>
      <c r="CG84" s="12"/>
      <c r="CH84" s="12"/>
      <c r="CI84" s="12"/>
      <c r="CJ84" s="12"/>
      <c r="CK84" s="12"/>
      <c r="CL84" s="12"/>
      <c r="CM84" s="12"/>
      <c r="CN84" s="12"/>
      <c r="CO84" s="12"/>
      <c r="CP84" s="12"/>
      <c r="CQ84" s="12"/>
      <c r="CR84" s="12"/>
      <c r="CS84" s="12"/>
      <c r="CT84" s="12"/>
      <c r="CU84" s="12"/>
      <c r="CV84" s="12"/>
      <c r="CW84" s="12"/>
      <c r="CX84" s="12"/>
      <c r="CY84" s="12"/>
      <c r="CZ84" s="12"/>
      <c r="DA84" s="12"/>
      <c r="DB84" s="12"/>
      <c r="DC84" s="12"/>
      <c r="DD84" s="12"/>
      <c r="DE84" s="12"/>
      <c r="DF84" s="12"/>
      <c r="DG84" s="12"/>
      <c r="DH84" s="12"/>
      <c r="DI84" s="12"/>
      <c r="DJ84" s="12"/>
      <c r="DK84" s="12"/>
      <c r="DL84" s="12"/>
      <c r="DM84" s="12"/>
      <c r="DN84" s="12"/>
      <c r="DO84" s="12"/>
      <c r="DP84" s="12"/>
      <c r="DQ84" s="12"/>
      <c r="DR84" s="12"/>
      <c r="DS84" s="12"/>
      <c r="DT84" s="12"/>
      <c r="DU84" s="12"/>
      <c r="DV84" s="12"/>
    </row>
    <row r="85" spans="1:129" s="13" customFormat="1" ht="27">
      <c r="A85" s="14" t="s">
        <v>2</v>
      </c>
      <c r="B85" s="14" t="s">
        <v>3</v>
      </c>
      <c r="C85" s="15" t="s">
        <v>4</v>
      </c>
      <c r="D85" s="15" t="s">
        <v>5</v>
      </c>
      <c r="E85" s="15" t="s">
        <v>6</v>
      </c>
      <c r="F85" s="15" t="s">
        <v>7</v>
      </c>
      <c r="G85" s="16" t="s">
        <v>3347</v>
      </c>
      <c r="H85" s="16" t="s">
        <v>3348</v>
      </c>
      <c r="I85" s="16" t="s">
        <v>3349</v>
      </c>
      <c r="J85" s="31"/>
      <c r="K85" s="31"/>
      <c r="L85" s="31"/>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c r="AY85" s="12"/>
      <c r="AZ85" s="12"/>
      <c r="BA85" s="12"/>
      <c r="BB85" s="12"/>
      <c r="BC85" s="12"/>
      <c r="BD85" s="12"/>
      <c r="BE85" s="12"/>
      <c r="BF85" s="12"/>
      <c r="BG85" s="12"/>
      <c r="BH85" s="12"/>
      <c r="BI85" s="12"/>
      <c r="BJ85" s="12"/>
      <c r="BK85" s="12"/>
      <c r="BL85" s="12"/>
      <c r="BM85" s="12"/>
      <c r="BN85" s="12"/>
      <c r="BO85" s="12"/>
      <c r="BP85" s="12"/>
      <c r="BQ85" s="12"/>
      <c r="BR85" s="12"/>
      <c r="BS85" s="12"/>
      <c r="BT85" s="12"/>
      <c r="BU85" s="12"/>
      <c r="BV85" s="12"/>
      <c r="BW85" s="12"/>
      <c r="BX85" s="12"/>
      <c r="BY85" s="12"/>
      <c r="BZ85" s="12"/>
      <c r="CA85" s="12"/>
      <c r="CB85" s="12"/>
      <c r="CC85" s="12"/>
      <c r="CD85" s="12"/>
      <c r="CE85" s="12"/>
      <c r="CF85" s="12"/>
      <c r="CG85" s="12"/>
      <c r="CH85" s="12"/>
      <c r="CI85" s="12"/>
      <c r="CJ85" s="12"/>
      <c r="CK85" s="12"/>
      <c r="CL85" s="12"/>
      <c r="CM85" s="12"/>
      <c r="CN85" s="12"/>
      <c r="CO85" s="12"/>
      <c r="CP85" s="12"/>
      <c r="CQ85" s="12"/>
      <c r="CR85" s="12"/>
      <c r="CS85" s="12"/>
      <c r="CT85" s="12"/>
      <c r="CU85" s="12"/>
      <c r="CV85" s="12"/>
      <c r="CW85" s="12"/>
      <c r="CX85" s="12"/>
      <c r="CY85" s="12"/>
      <c r="CZ85" s="12"/>
      <c r="DA85" s="12"/>
      <c r="DB85" s="12"/>
      <c r="DC85" s="12"/>
      <c r="DD85" s="12"/>
      <c r="DE85" s="12"/>
      <c r="DF85" s="12"/>
      <c r="DG85" s="12"/>
      <c r="DH85" s="12"/>
      <c r="DI85" s="12"/>
      <c r="DJ85" s="12"/>
      <c r="DK85" s="12"/>
      <c r="DL85" s="12"/>
      <c r="DM85" s="12"/>
      <c r="DN85" s="12"/>
      <c r="DO85" s="12"/>
      <c r="DP85" s="12"/>
      <c r="DQ85" s="12"/>
      <c r="DR85" s="12"/>
      <c r="DS85" s="12"/>
      <c r="DT85" s="12"/>
      <c r="DU85" s="12"/>
      <c r="DV85" s="12"/>
    </row>
    <row r="86" spans="1:129" s="13" customFormat="1" ht="36">
      <c r="A86" s="31">
        <v>1</v>
      </c>
      <c r="B86" s="27">
        <v>1186220190</v>
      </c>
      <c r="C86" s="28">
        <v>42295800</v>
      </c>
      <c r="D86" s="36" t="s">
        <v>147</v>
      </c>
      <c r="E86" s="37" t="s">
        <v>3388</v>
      </c>
      <c r="F86" s="28" t="s">
        <v>10</v>
      </c>
      <c r="G86" s="22">
        <v>865603.69305</v>
      </c>
      <c r="H86" s="22">
        <v>0</v>
      </c>
      <c r="I86" s="23">
        <v>865603.69305</v>
      </c>
      <c r="J86" s="31"/>
      <c r="K86" s="31"/>
      <c r="L86" s="31"/>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c r="AY86" s="12"/>
      <c r="AZ86" s="12"/>
      <c r="BA86" s="12"/>
      <c r="BB86" s="12"/>
      <c r="BC86" s="12"/>
      <c r="BD86" s="12"/>
      <c r="BE86" s="12"/>
      <c r="BF86" s="12"/>
      <c r="BG86" s="12"/>
      <c r="BH86" s="12"/>
      <c r="BI86" s="12"/>
      <c r="BJ86" s="12"/>
      <c r="BK86" s="12"/>
      <c r="BL86" s="12"/>
      <c r="BM86" s="12"/>
      <c r="BN86" s="12"/>
      <c r="BO86" s="12"/>
      <c r="BP86" s="12"/>
      <c r="BQ86" s="12"/>
      <c r="BR86" s="12"/>
      <c r="BS86" s="12"/>
      <c r="BT86" s="12"/>
      <c r="BU86" s="12"/>
      <c r="BV86" s="12"/>
      <c r="BW86" s="12"/>
      <c r="BX86" s="12"/>
      <c r="BY86" s="12"/>
      <c r="BZ86" s="12"/>
      <c r="CA86" s="12"/>
      <c r="CB86" s="12"/>
      <c r="CC86" s="12"/>
      <c r="CD86" s="12"/>
      <c r="CE86" s="12"/>
      <c r="CF86" s="12"/>
      <c r="CG86" s="12"/>
      <c r="CH86" s="12"/>
      <c r="CI86" s="12"/>
      <c r="CJ86" s="12"/>
      <c r="CK86" s="12"/>
      <c r="CL86" s="12"/>
      <c r="CM86" s="12"/>
      <c r="CN86" s="12"/>
      <c r="CO86" s="12"/>
      <c r="CP86" s="12"/>
      <c r="CQ86" s="12"/>
      <c r="CR86" s="12"/>
      <c r="CS86" s="12"/>
      <c r="CT86" s="12"/>
      <c r="CU86" s="12"/>
      <c r="CV86" s="12"/>
      <c r="CW86" s="12"/>
      <c r="CX86" s="12"/>
      <c r="CY86" s="12"/>
      <c r="CZ86" s="12"/>
      <c r="DA86" s="12"/>
      <c r="DB86" s="12"/>
      <c r="DC86" s="12"/>
      <c r="DD86" s="12"/>
      <c r="DE86" s="12"/>
      <c r="DF86" s="12"/>
      <c r="DG86" s="12"/>
      <c r="DH86" s="12"/>
      <c r="DI86" s="12"/>
      <c r="DJ86" s="12"/>
      <c r="DK86" s="12"/>
      <c r="DL86" s="12"/>
      <c r="DM86" s="12"/>
      <c r="DN86" s="12"/>
      <c r="DO86" s="12"/>
      <c r="DP86" s="12"/>
      <c r="DQ86" s="12"/>
      <c r="DR86" s="12"/>
      <c r="DS86" s="12"/>
      <c r="DT86" s="12"/>
      <c r="DU86" s="12"/>
      <c r="DV86" s="12"/>
    </row>
    <row r="87" spans="1:129" s="13" customFormat="1" ht="18">
      <c r="A87" s="39" t="s">
        <v>149</v>
      </c>
      <c r="B87" s="166" t="s">
        <v>150</v>
      </c>
      <c r="C87" s="166"/>
      <c r="D87" s="166"/>
      <c r="E87" s="166"/>
      <c r="F87" s="29" t="s">
        <v>148</v>
      </c>
      <c r="G87" s="167" t="s">
        <v>3767</v>
      </c>
      <c r="H87" s="167"/>
      <c r="I87" s="167"/>
      <c r="J87" s="31"/>
      <c r="K87" s="31"/>
      <c r="L87" s="31"/>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c r="AY87" s="12"/>
      <c r="AZ87" s="12"/>
      <c r="BA87" s="12"/>
      <c r="BB87" s="12"/>
      <c r="BC87" s="12"/>
      <c r="BD87" s="12"/>
      <c r="BE87" s="12"/>
      <c r="BF87" s="12"/>
      <c r="BG87" s="12"/>
      <c r="BH87" s="12"/>
      <c r="BI87" s="12"/>
      <c r="BJ87" s="12"/>
      <c r="BK87" s="12"/>
      <c r="BL87" s="12"/>
      <c r="BM87" s="12"/>
      <c r="BN87" s="12"/>
      <c r="BO87" s="12"/>
      <c r="BP87" s="12"/>
      <c r="BQ87" s="12"/>
      <c r="BR87" s="12"/>
      <c r="BS87" s="12"/>
      <c r="BT87" s="12"/>
      <c r="BU87" s="12"/>
      <c r="BV87" s="12"/>
      <c r="BW87" s="12"/>
      <c r="BX87" s="12"/>
      <c r="BY87" s="12"/>
      <c r="BZ87" s="12"/>
      <c r="CA87" s="12"/>
      <c r="CB87" s="12"/>
      <c r="CC87" s="12"/>
      <c r="CD87" s="12"/>
      <c r="CE87" s="12"/>
      <c r="CF87" s="12"/>
      <c r="CG87" s="12"/>
      <c r="CH87" s="12"/>
      <c r="CI87" s="12"/>
      <c r="CJ87" s="12"/>
      <c r="CK87" s="12"/>
      <c r="CL87" s="12"/>
      <c r="CM87" s="12"/>
      <c r="CN87" s="12"/>
      <c r="CO87" s="12"/>
      <c r="CP87" s="12"/>
      <c r="CQ87" s="12"/>
      <c r="CR87" s="12"/>
      <c r="CS87" s="12"/>
      <c r="CT87" s="12"/>
      <c r="CU87" s="12"/>
      <c r="CV87" s="12"/>
      <c r="CW87" s="12"/>
      <c r="CX87" s="12"/>
      <c r="CY87" s="12"/>
      <c r="CZ87" s="12"/>
      <c r="DA87" s="12"/>
      <c r="DB87" s="12"/>
      <c r="DC87" s="12"/>
      <c r="DD87" s="12"/>
      <c r="DE87" s="12"/>
      <c r="DF87" s="12"/>
      <c r="DG87" s="12"/>
      <c r="DH87" s="12"/>
      <c r="DI87" s="12"/>
      <c r="DJ87" s="12"/>
      <c r="DK87" s="12"/>
      <c r="DL87" s="12"/>
      <c r="DM87" s="12"/>
      <c r="DN87" s="12"/>
      <c r="DO87" s="12"/>
      <c r="DP87" s="12"/>
      <c r="DQ87" s="12"/>
      <c r="DR87" s="12"/>
      <c r="DS87" s="12"/>
      <c r="DT87" s="12"/>
      <c r="DU87" s="12"/>
      <c r="DV87" s="12"/>
      <c r="DW87" s="12"/>
      <c r="DX87" s="12"/>
      <c r="DY87" s="12"/>
    </row>
    <row r="88" spans="1:129" s="13" customFormat="1" ht="27">
      <c r="A88" s="14" t="s">
        <v>2</v>
      </c>
      <c r="B88" s="14" t="s">
        <v>3</v>
      </c>
      <c r="C88" s="15" t="s">
        <v>4</v>
      </c>
      <c r="D88" s="15" t="s">
        <v>5</v>
      </c>
      <c r="E88" s="15" t="s">
        <v>6</v>
      </c>
      <c r="F88" s="15" t="s">
        <v>7</v>
      </c>
      <c r="G88" s="16" t="s">
        <v>3347</v>
      </c>
      <c r="H88" s="16" t="s">
        <v>3348</v>
      </c>
      <c r="I88" s="16" t="s">
        <v>3349</v>
      </c>
      <c r="J88" s="31"/>
      <c r="K88" s="31"/>
      <c r="L88" s="31"/>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c r="AY88" s="12"/>
      <c r="AZ88" s="12"/>
      <c r="BA88" s="12"/>
      <c r="BB88" s="12"/>
      <c r="BC88" s="12"/>
      <c r="BD88" s="12"/>
      <c r="BE88" s="12"/>
      <c r="BF88" s="12"/>
      <c r="BG88" s="12"/>
      <c r="BH88" s="12"/>
      <c r="BI88" s="12"/>
      <c r="BJ88" s="12"/>
      <c r="BK88" s="12"/>
      <c r="BL88" s="12"/>
      <c r="BM88" s="12"/>
      <c r="BN88" s="12"/>
      <c r="BO88" s="12"/>
      <c r="BP88" s="12"/>
      <c r="BQ88" s="12"/>
      <c r="BR88" s="12"/>
      <c r="BS88" s="12"/>
      <c r="BT88" s="12"/>
      <c r="BU88" s="12"/>
      <c r="BV88" s="12"/>
      <c r="BW88" s="12"/>
      <c r="BX88" s="12"/>
      <c r="BY88" s="12"/>
      <c r="BZ88" s="12"/>
      <c r="CA88" s="12"/>
      <c r="CB88" s="12"/>
      <c r="CC88" s="12"/>
      <c r="CD88" s="12"/>
      <c r="CE88" s="12"/>
      <c r="CF88" s="12"/>
      <c r="CG88" s="12"/>
      <c r="CH88" s="12"/>
      <c r="CI88" s="12"/>
      <c r="CJ88" s="12"/>
      <c r="CK88" s="12"/>
      <c r="CL88" s="12"/>
      <c r="CM88" s="12"/>
      <c r="CN88" s="12"/>
      <c r="CO88" s="12"/>
      <c r="CP88" s="12"/>
      <c r="CQ88" s="12"/>
      <c r="CR88" s="12"/>
      <c r="CS88" s="12"/>
      <c r="CT88" s="12"/>
      <c r="CU88" s="12"/>
      <c r="CV88" s="12"/>
      <c r="CW88" s="12"/>
      <c r="CX88" s="12"/>
      <c r="CY88" s="12"/>
      <c r="CZ88" s="12"/>
      <c r="DA88" s="12"/>
      <c r="DB88" s="12"/>
      <c r="DC88" s="12"/>
      <c r="DD88" s="12"/>
      <c r="DE88" s="12"/>
      <c r="DF88" s="12"/>
      <c r="DG88" s="12"/>
      <c r="DH88" s="12"/>
      <c r="DI88" s="12"/>
      <c r="DJ88" s="12"/>
      <c r="DK88" s="12"/>
      <c r="DL88" s="12"/>
      <c r="DM88" s="12"/>
      <c r="DN88" s="12"/>
      <c r="DO88" s="12"/>
      <c r="DP88" s="12"/>
      <c r="DQ88" s="12"/>
      <c r="DR88" s="12"/>
      <c r="DS88" s="12"/>
      <c r="DT88" s="12"/>
      <c r="DU88" s="12"/>
      <c r="DV88" s="12"/>
      <c r="DW88" s="12"/>
      <c r="DX88" s="12"/>
      <c r="DY88" s="12"/>
    </row>
    <row r="89" spans="1:129" s="13" customFormat="1" ht="36">
      <c r="A89" s="31">
        <v>1</v>
      </c>
      <c r="B89" s="27">
        <v>1196490205</v>
      </c>
      <c r="C89" s="28" t="s">
        <v>151</v>
      </c>
      <c r="D89" s="33" t="s">
        <v>152</v>
      </c>
      <c r="E89" s="44" t="s">
        <v>153</v>
      </c>
      <c r="F89" s="28" t="s">
        <v>154</v>
      </c>
      <c r="G89" s="22">
        <v>117017.948976</v>
      </c>
      <c r="H89" s="22">
        <v>0</v>
      </c>
      <c r="I89" s="23">
        <v>117017.948976</v>
      </c>
      <c r="J89" s="31"/>
      <c r="K89" s="31"/>
      <c r="L89" s="31"/>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c r="AY89" s="12"/>
      <c r="AZ89" s="12"/>
      <c r="BA89" s="12"/>
      <c r="BB89" s="12"/>
      <c r="BC89" s="12"/>
      <c r="BD89" s="12"/>
      <c r="BE89" s="12"/>
      <c r="BF89" s="12"/>
      <c r="BG89" s="12"/>
      <c r="BH89" s="12"/>
      <c r="BI89" s="12"/>
      <c r="BJ89" s="12"/>
      <c r="BK89" s="12"/>
      <c r="BL89" s="12"/>
      <c r="BM89" s="12"/>
      <c r="BN89" s="12"/>
      <c r="BO89" s="12"/>
      <c r="BP89" s="12"/>
      <c r="BQ89" s="12"/>
      <c r="BR89" s="12"/>
      <c r="BS89" s="12"/>
      <c r="BT89" s="12"/>
      <c r="BU89" s="12"/>
      <c r="BV89" s="12"/>
      <c r="BW89" s="12"/>
      <c r="BX89" s="12"/>
      <c r="BY89" s="12"/>
      <c r="BZ89" s="12"/>
      <c r="CA89" s="12"/>
      <c r="CB89" s="12"/>
      <c r="CC89" s="12"/>
      <c r="CD89" s="12"/>
      <c r="CE89" s="12"/>
      <c r="CF89" s="12"/>
      <c r="CG89" s="12"/>
      <c r="CH89" s="12"/>
      <c r="CI89" s="12"/>
      <c r="CJ89" s="12"/>
      <c r="CK89" s="12"/>
      <c r="CL89" s="12"/>
      <c r="CM89" s="12"/>
      <c r="CN89" s="12"/>
      <c r="CO89" s="12"/>
      <c r="CP89" s="12"/>
      <c r="CQ89" s="12"/>
      <c r="CR89" s="12"/>
      <c r="CS89" s="12"/>
      <c r="CT89" s="12"/>
      <c r="CU89" s="12"/>
      <c r="CV89" s="12"/>
      <c r="CW89" s="12"/>
      <c r="CX89" s="12"/>
      <c r="CY89" s="12"/>
      <c r="CZ89" s="12"/>
      <c r="DA89" s="12"/>
      <c r="DB89" s="12"/>
      <c r="DC89" s="12"/>
      <c r="DD89" s="12"/>
      <c r="DE89" s="12"/>
      <c r="DF89" s="12"/>
      <c r="DG89" s="12"/>
      <c r="DH89" s="12"/>
      <c r="DI89" s="12"/>
      <c r="DJ89" s="12"/>
      <c r="DK89" s="12"/>
      <c r="DL89" s="12"/>
      <c r="DM89" s="12"/>
      <c r="DN89" s="12"/>
      <c r="DO89" s="12"/>
      <c r="DP89" s="12"/>
      <c r="DQ89" s="12"/>
      <c r="DR89" s="12"/>
      <c r="DS89" s="12"/>
      <c r="DT89" s="12"/>
      <c r="DU89" s="12"/>
      <c r="DV89" s="12"/>
      <c r="DW89" s="12"/>
      <c r="DX89" s="12"/>
      <c r="DY89" s="12"/>
    </row>
    <row r="90" spans="1:129" s="13" customFormat="1" ht="27">
      <c r="A90" s="31">
        <v>2</v>
      </c>
      <c r="B90" s="27">
        <v>1198020112</v>
      </c>
      <c r="C90" s="28" t="s">
        <v>151</v>
      </c>
      <c r="D90" s="33" t="s">
        <v>155</v>
      </c>
      <c r="E90" s="44" t="s">
        <v>156</v>
      </c>
      <c r="F90" s="28" t="s">
        <v>154</v>
      </c>
      <c r="G90" s="22">
        <v>117017.948976</v>
      </c>
      <c r="H90" s="22">
        <v>0</v>
      </c>
      <c r="I90" s="23">
        <v>117017.948976</v>
      </c>
      <c r="J90" s="31"/>
      <c r="K90" s="31"/>
      <c r="L90" s="31"/>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c r="AY90" s="12"/>
      <c r="AZ90" s="12"/>
      <c r="BA90" s="12"/>
      <c r="BB90" s="12"/>
      <c r="BC90" s="12"/>
      <c r="BD90" s="12"/>
      <c r="BE90" s="12"/>
      <c r="BF90" s="12"/>
      <c r="BG90" s="12"/>
      <c r="BH90" s="12"/>
      <c r="BI90" s="12"/>
      <c r="BJ90" s="12"/>
      <c r="BK90" s="12"/>
      <c r="BL90" s="12"/>
      <c r="BM90" s="12"/>
      <c r="BN90" s="12"/>
      <c r="BO90" s="12"/>
      <c r="BP90" s="12"/>
      <c r="BQ90" s="12"/>
      <c r="BR90" s="12"/>
      <c r="BS90" s="12"/>
      <c r="BT90" s="12"/>
      <c r="BU90" s="12"/>
      <c r="BV90" s="12"/>
      <c r="BW90" s="12"/>
      <c r="BX90" s="12"/>
      <c r="BY90" s="12"/>
      <c r="BZ90" s="12"/>
      <c r="CA90" s="12"/>
      <c r="CB90" s="12"/>
      <c r="CC90" s="12"/>
      <c r="CD90" s="12"/>
      <c r="CE90" s="12"/>
      <c r="CF90" s="12"/>
      <c r="CG90" s="12"/>
      <c r="CH90" s="12"/>
      <c r="CI90" s="12"/>
      <c r="CJ90" s="12"/>
      <c r="CK90" s="12"/>
      <c r="CL90" s="12"/>
      <c r="CM90" s="12"/>
      <c r="CN90" s="12"/>
      <c r="CO90" s="12"/>
      <c r="CP90" s="12"/>
      <c r="CQ90" s="12"/>
      <c r="CR90" s="12"/>
      <c r="CS90" s="12"/>
      <c r="CT90" s="12"/>
      <c r="CU90" s="12"/>
      <c r="CV90" s="12"/>
      <c r="CW90" s="12"/>
      <c r="CX90" s="12"/>
      <c r="CY90" s="12"/>
      <c r="CZ90" s="12"/>
      <c r="DA90" s="12"/>
      <c r="DB90" s="12"/>
      <c r="DC90" s="12"/>
      <c r="DD90" s="12"/>
      <c r="DE90" s="12"/>
      <c r="DF90" s="12"/>
      <c r="DG90" s="12"/>
      <c r="DH90" s="12"/>
      <c r="DI90" s="12"/>
      <c r="DJ90" s="12"/>
      <c r="DK90" s="12"/>
      <c r="DL90" s="12"/>
      <c r="DM90" s="12"/>
      <c r="DN90" s="12"/>
      <c r="DO90" s="12"/>
      <c r="DP90" s="12"/>
      <c r="DQ90" s="12"/>
      <c r="DR90" s="12"/>
      <c r="DS90" s="12"/>
      <c r="DT90" s="12"/>
      <c r="DU90" s="12"/>
      <c r="DV90" s="12"/>
      <c r="DW90" s="12"/>
      <c r="DX90" s="12"/>
      <c r="DY90" s="12"/>
    </row>
    <row r="91" spans="1:129" s="13" customFormat="1" ht="81">
      <c r="A91" s="31">
        <v>3</v>
      </c>
      <c r="B91" s="27">
        <v>1196490205</v>
      </c>
      <c r="C91" s="28" t="s">
        <v>151</v>
      </c>
      <c r="D91" s="45" t="s">
        <v>157</v>
      </c>
      <c r="E91" s="44" t="s">
        <v>158</v>
      </c>
      <c r="F91" s="28" t="s">
        <v>154</v>
      </c>
      <c r="G91" s="22">
        <v>21198.9038</v>
      </c>
      <c r="H91" s="22">
        <v>0</v>
      </c>
      <c r="I91" s="23">
        <v>21198.9038</v>
      </c>
      <c r="J91" s="31"/>
      <c r="K91" s="31"/>
      <c r="L91" s="31"/>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c r="AY91" s="12"/>
      <c r="AZ91" s="12"/>
      <c r="BA91" s="12"/>
      <c r="BB91" s="12"/>
      <c r="BC91" s="12"/>
      <c r="BD91" s="12"/>
      <c r="BE91" s="12"/>
      <c r="BF91" s="12"/>
      <c r="BG91" s="12"/>
      <c r="BH91" s="12"/>
      <c r="BI91" s="12"/>
      <c r="BJ91" s="12"/>
      <c r="BK91" s="12"/>
      <c r="BL91" s="12"/>
      <c r="BM91" s="12"/>
      <c r="BN91" s="12"/>
      <c r="BO91" s="12"/>
      <c r="BP91" s="12"/>
      <c r="BQ91" s="12"/>
      <c r="BR91" s="12"/>
      <c r="BS91" s="12"/>
      <c r="BT91" s="12"/>
      <c r="BU91" s="12"/>
      <c r="BV91" s="12"/>
      <c r="BW91" s="12"/>
      <c r="BX91" s="12"/>
      <c r="BY91" s="12"/>
      <c r="BZ91" s="12"/>
      <c r="CA91" s="12"/>
      <c r="CB91" s="12"/>
      <c r="CC91" s="12"/>
      <c r="CD91" s="12"/>
      <c r="CE91" s="12"/>
      <c r="CF91" s="12"/>
      <c r="CG91" s="12"/>
      <c r="CH91" s="12"/>
      <c r="CI91" s="12"/>
      <c r="CJ91" s="12"/>
      <c r="CK91" s="12"/>
      <c r="CL91" s="12"/>
      <c r="CM91" s="12"/>
      <c r="CN91" s="12"/>
      <c r="CO91" s="12"/>
      <c r="CP91" s="12"/>
      <c r="CQ91" s="12"/>
      <c r="CR91" s="12"/>
      <c r="CS91" s="12"/>
      <c r="CT91" s="12"/>
      <c r="CU91" s="12"/>
      <c r="CV91" s="12"/>
      <c r="CW91" s="12"/>
      <c r="CX91" s="12"/>
      <c r="CY91" s="12"/>
      <c r="CZ91" s="12"/>
      <c r="DA91" s="12"/>
      <c r="DB91" s="12"/>
      <c r="DC91" s="12"/>
      <c r="DD91" s="12"/>
      <c r="DE91" s="12"/>
      <c r="DF91" s="12"/>
      <c r="DG91" s="12"/>
      <c r="DH91" s="12"/>
      <c r="DI91" s="12"/>
      <c r="DJ91" s="12"/>
      <c r="DK91" s="12"/>
      <c r="DL91" s="12"/>
      <c r="DM91" s="12"/>
      <c r="DN91" s="12"/>
      <c r="DO91" s="12"/>
      <c r="DP91" s="12"/>
      <c r="DQ91" s="12"/>
      <c r="DR91" s="12"/>
      <c r="DS91" s="12"/>
      <c r="DT91" s="12"/>
      <c r="DU91" s="12"/>
      <c r="DV91" s="12"/>
      <c r="DW91" s="12"/>
      <c r="DX91" s="12"/>
      <c r="DY91" s="12"/>
    </row>
    <row r="92" spans="1:129" s="13" customFormat="1" ht="117">
      <c r="A92" s="31">
        <v>4</v>
      </c>
      <c r="B92" s="27">
        <v>1186220256</v>
      </c>
      <c r="C92" s="28" t="s">
        <v>151</v>
      </c>
      <c r="D92" s="36" t="s">
        <v>159</v>
      </c>
      <c r="E92" s="46" t="s">
        <v>160</v>
      </c>
      <c r="F92" s="28" t="s">
        <v>53</v>
      </c>
      <c r="G92" s="24">
        <v>4529554.0877571879</v>
      </c>
      <c r="H92" s="22">
        <v>0</v>
      </c>
      <c r="I92" s="23">
        <v>4529554.0877571879</v>
      </c>
      <c r="J92" s="31"/>
      <c r="K92" s="31"/>
      <c r="L92" s="31"/>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c r="AY92" s="12"/>
      <c r="AZ92" s="12"/>
      <c r="BA92" s="12"/>
      <c r="BB92" s="12"/>
      <c r="BC92" s="12"/>
      <c r="BD92" s="12"/>
      <c r="BE92" s="12"/>
      <c r="BF92" s="12"/>
      <c r="BG92" s="12"/>
      <c r="BH92" s="12"/>
      <c r="BI92" s="12"/>
      <c r="BJ92" s="12"/>
      <c r="BK92" s="12"/>
      <c r="BL92" s="12"/>
      <c r="BM92" s="12"/>
      <c r="BN92" s="12"/>
      <c r="BO92" s="12"/>
      <c r="BP92" s="12"/>
      <c r="BQ92" s="12"/>
      <c r="BR92" s="12"/>
      <c r="BS92" s="12"/>
      <c r="BT92" s="12"/>
      <c r="BU92" s="12"/>
      <c r="BV92" s="12"/>
      <c r="BW92" s="12"/>
      <c r="BX92" s="12"/>
      <c r="BY92" s="12"/>
      <c r="BZ92" s="12"/>
      <c r="CA92" s="12"/>
      <c r="CB92" s="12"/>
      <c r="CC92" s="12"/>
      <c r="CD92" s="12"/>
      <c r="CE92" s="12"/>
      <c r="CF92" s="12"/>
      <c r="CG92" s="12"/>
      <c r="CH92" s="12"/>
      <c r="CI92" s="12"/>
      <c r="CJ92" s="12"/>
      <c r="CK92" s="12"/>
      <c r="CL92" s="12"/>
      <c r="CM92" s="12"/>
      <c r="CN92" s="12"/>
      <c r="CO92" s="12"/>
      <c r="CP92" s="12"/>
      <c r="CQ92" s="12"/>
      <c r="CR92" s="12"/>
      <c r="CS92" s="12"/>
      <c r="CT92" s="12"/>
      <c r="CU92" s="12"/>
      <c r="CV92" s="12"/>
      <c r="CW92" s="12"/>
      <c r="CX92" s="12"/>
      <c r="CY92" s="12"/>
      <c r="CZ92" s="12"/>
      <c r="DA92" s="12"/>
      <c r="DB92" s="12"/>
      <c r="DC92" s="12"/>
      <c r="DD92" s="12"/>
      <c r="DE92" s="12"/>
      <c r="DF92" s="12"/>
      <c r="DG92" s="12"/>
      <c r="DH92" s="12"/>
      <c r="DI92" s="12"/>
      <c r="DJ92" s="12"/>
      <c r="DK92" s="12"/>
      <c r="DL92" s="12"/>
      <c r="DM92" s="12"/>
      <c r="DN92" s="12"/>
      <c r="DO92" s="12"/>
      <c r="DP92" s="12"/>
      <c r="DQ92" s="12"/>
      <c r="DR92" s="12"/>
      <c r="DS92" s="12"/>
      <c r="DT92" s="12"/>
      <c r="DU92" s="12"/>
      <c r="DV92" s="12"/>
      <c r="DW92" s="12"/>
      <c r="DX92" s="12"/>
      <c r="DY92" s="12"/>
    </row>
    <row r="93" spans="1:129" s="13" customFormat="1" ht="27">
      <c r="A93" s="31">
        <v>5</v>
      </c>
      <c r="B93" s="35" t="s">
        <v>46</v>
      </c>
      <c r="C93" s="28" t="s">
        <v>151</v>
      </c>
      <c r="D93" s="36" t="s">
        <v>161</v>
      </c>
      <c r="E93" s="47" t="s">
        <v>162</v>
      </c>
      <c r="F93" s="28" t="s">
        <v>53</v>
      </c>
      <c r="G93" s="22"/>
      <c r="H93" s="22"/>
      <c r="I93" s="23"/>
      <c r="J93" s="31"/>
      <c r="K93" s="31"/>
      <c r="L93" s="31"/>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c r="AY93" s="12"/>
      <c r="AZ93" s="12"/>
      <c r="BA93" s="12"/>
      <c r="BB93" s="12"/>
      <c r="BC93" s="12"/>
      <c r="BD93" s="12"/>
      <c r="BE93" s="12"/>
      <c r="BF93" s="12"/>
      <c r="BG93" s="12"/>
      <c r="BH93" s="12"/>
      <c r="BI93" s="12"/>
      <c r="BJ93" s="12"/>
      <c r="BK93" s="12"/>
      <c r="BL93" s="12"/>
      <c r="BM93" s="12"/>
      <c r="BN93" s="12"/>
      <c r="BO93" s="12"/>
      <c r="BP93" s="12"/>
      <c r="BQ93" s="12"/>
      <c r="BR93" s="12"/>
      <c r="BS93" s="12"/>
      <c r="BT93" s="12"/>
      <c r="BU93" s="12"/>
      <c r="BV93" s="12"/>
      <c r="BW93" s="12"/>
      <c r="BX93" s="12"/>
      <c r="BY93" s="12"/>
      <c r="BZ93" s="12"/>
      <c r="CA93" s="12"/>
      <c r="CB93" s="12"/>
      <c r="CC93" s="12"/>
      <c r="CD93" s="12"/>
      <c r="CE93" s="12"/>
      <c r="CF93" s="12"/>
      <c r="CG93" s="12"/>
      <c r="CH93" s="12"/>
      <c r="CI93" s="12"/>
      <c r="CJ93" s="12"/>
      <c r="CK93" s="12"/>
      <c r="CL93" s="12"/>
      <c r="CM93" s="12"/>
      <c r="CN93" s="12"/>
      <c r="CO93" s="12"/>
      <c r="CP93" s="12"/>
      <c r="CQ93" s="12"/>
      <c r="CR93" s="12"/>
      <c r="CS93" s="12"/>
      <c r="CT93" s="12"/>
      <c r="CU93" s="12"/>
      <c r="CV93" s="12"/>
      <c r="CW93" s="12"/>
      <c r="CX93" s="12"/>
      <c r="CY93" s="12"/>
      <c r="CZ93" s="12"/>
      <c r="DA93" s="12"/>
      <c r="DB93" s="12"/>
      <c r="DC93" s="12"/>
      <c r="DD93" s="12"/>
      <c r="DE93" s="12"/>
      <c r="DF93" s="12"/>
      <c r="DG93" s="12"/>
      <c r="DH93" s="12"/>
      <c r="DI93" s="12"/>
      <c r="DJ93" s="12"/>
      <c r="DK93" s="12"/>
      <c r="DL93" s="12"/>
      <c r="DM93" s="12"/>
      <c r="DN93" s="12"/>
      <c r="DO93" s="12"/>
      <c r="DP93" s="12"/>
      <c r="DQ93" s="12"/>
      <c r="DR93" s="12"/>
      <c r="DS93" s="12"/>
      <c r="DT93" s="12"/>
      <c r="DU93" s="12"/>
      <c r="DV93" s="12"/>
      <c r="DW93" s="12"/>
      <c r="DX93" s="12"/>
      <c r="DY93" s="12"/>
    </row>
    <row r="94" spans="1:129" s="13" customFormat="1" ht="27">
      <c r="A94" s="31">
        <v>6</v>
      </c>
      <c r="B94" s="35" t="s">
        <v>46</v>
      </c>
      <c r="C94" s="28" t="s">
        <v>151</v>
      </c>
      <c r="D94" s="36" t="s">
        <v>163</v>
      </c>
      <c r="E94" s="48" t="s">
        <v>164</v>
      </c>
      <c r="F94" s="28" t="s">
        <v>53</v>
      </c>
      <c r="G94" s="22"/>
      <c r="H94" s="22"/>
      <c r="I94" s="23"/>
      <c r="J94" s="31"/>
      <c r="K94" s="31"/>
      <c r="L94" s="31"/>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c r="AY94" s="12"/>
      <c r="AZ94" s="12"/>
      <c r="BA94" s="12"/>
      <c r="BB94" s="12"/>
      <c r="BC94" s="12"/>
      <c r="BD94" s="12"/>
      <c r="BE94" s="12"/>
      <c r="BF94" s="12"/>
      <c r="BG94" s="12"/>
      <c r="BH94" s="12"/>
      <c r="BI94" s="12"/>
      <c r="BJ94" s="12"/>
      <c r="BK94" s="12"/>
      <c r="BL94" s="12"/>
      <c r="BM94" s="12"/>
      <c r="BN94" s="12"/>
      <c r="BO94" s="12"/>
      <c r="BP94" s="12"/>
      <c r="BQ94" s="12"/>
      <c r="BR94" s="12"/>
      <c r="BS94" s="12"/>
      <c r="BT94" s="12"/>
      <c r="BU94" s="12"/>
      <c r="BV94" s="12"/>
      <c r="BW94" s="12"/>
      <c r="BX94" s="12"/>
      <c r="BY94" s="12"/>
      <c r="BZ94" s="12"/>
      <c r="CA94" s="12"/>
      <c r="CB94" s="12"/>
      <c r="CC94" s="12"/>
      <c r="CD94" s="12"/>
      <c r="CE94" s="12"/>
      <c r="CF94" s="12"/>
      <c r="CG94" s="12"/>
      <c r="CH94" s="12"/>
      <c r="CI94" s="12"/>
      <c r="CJ94" s="12"/>
      <c r="CK94" s="12"/>
      <c r="CL94" s="12"/>
      <c r="CM94" s="12"/>
      <c r="CN94" s="12"/>
      <c r="CO94" s="12"/>
      <c r="CP94" s="12"/>
      <c r="CQ94" s="12"/>
      <c r="CR94" s="12"/>
      <c r="CS94" s="12"/>
      <c r="CT94" s="12"/>
      <c r="CU94" s="12"/>
      <c r="CV94" s="12"/>
      <c r="CW94" s="12"/>
      <c r="CX94" s="12"/>
      <c r="CY94" s="12"/>
      <c r="CZ94" s="12"/>
      <c r="DA94" s="12"/>
      <c r="DB94" s="12"/>
      <c r="DC94" s="12"/>
      <c r="DD94" s="12"/>
      <c r="DE94" s="12"/>
      <c r="DF94" s="12"/>
      <c r="DG94" s="12"/>
      <c r="DH94" s="12"/>
      <c r="DI94" s="12"/>
      <c r="DJ94" s="12"/>
      <c r="DK94" s="12"/>
      <c r="DL94" s="12"/>
      <c r="DM94" s="12"/>
      <c r="DN94" s="12"/>
      <c r="DO94" s="12"/>
      <c r="DP94" s="12"/>
      <c r="DQ94" s="12"/>
      <c r="DR94" s="12"/>
      <c r="DS94" s="12"/>
      <c r="DT94" s="12"/>
      <c r="DU94" s="12"/>
      <c r="DV94" s="12"/>
      <c r="DW94" s="12"/>
      <c r="DX94" s="12"/>
      <c r="DY94" s="12"/>
    </row>
    <row r="95" spans="1:129" s="13" customFormat="1" ht="13.5" customHeight="1">
      <c r="A95" s="39" t="s">
        <v>166</v>
      </c>
      <c r="B95" s="166" t="s">
        <v>167</v>
      </c>
      <c r="C95" s="166"/>
      <c r="D95" s="166"/>
      <c r="E95" s="166"/>
      <c r="F95" s="29" t="s">
        <v>165</v>
      </c>
      <c r="G95" s="167" t="s">
        <v>3833</v>
      </c>
      <c r="H95" s="167"/>
      <c r="I95" s="167"/>
      <c r="J95" s="31"/>
      <c r="K95" s="31"/>
      <c r="L95" s="31"/>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c r="AY95" s="12"/>
      <c r="AZ95" s="12"/>
      <c r="BA95" s="12"/>
      <c r="BB95" s="12"/>
      <c r="BC95" s="12"/>
      <c r="BD95" s="12"/>
      <c r="BE95" s="12"/>
      <c r="BF95" s="12"/>
      <c r="BG95" s="12"/>
      <c r="BH95" s="12"/>
      <c r="BI95" s="12"/>
      <c r="BJ95" s="12"/>
      <c r="BK95" s="12"/>
      <c r="BL95" s="12"/>
      <c r="BM95" s="12"/>
      <c r="BN95" s="12"/>
      <c r="BO95" s="12"/>
      <c r="BP95" s="12"/>
      <c r="BQ95" s="12"/>
      <c r="BR95" s="12"/>
      <c r="BS95" s="12"/>
      <c r="BT95" s="12"/>
      <c r="BU95" s="12"/>
      <c r="BV95" s="12"/>
      <c r="BW95" s="12"/>
      <c r="BX95" s="12"/>
      <c r="BY95" s="12"/>
      <c r="BZ95" s="12"/>
      <c r="CA95" s="12"/>
      <c r="CB95" s="12"/>
      <c r="CC95" s="12"/>
      <c r="CD95" s="12"/>
      <c r="CE95" s="12"/>
      <c r="CF95" s="12"/>
      <c r="CG95" s="12"/>
      <c r="CH95" s="12"/>
      <c r="CI95" s="12"/>
      <c r="CJ95" s="12"/>
      <c r="CK95" s="12"/>
      <c r="CL95" s="12"/>
      <c r="CM95" s="12"/>
      <c r="CN95" s="12"/>
      <c r="CO95" s="12"/>
      <c r="CP95" s="12"/>
      <c r="CQ95" s="12"/>
      <c r="CR95" s="12"/>
      <c r="CS95" s="12"/>
      <c r="CT95" s="12"/>
      <c r="CU95" s="12"/>
      <c r="CV95" s="12"/>
      <c r="CW95" s="12"/>
      <c r="CX95" s="12"/>
      <c r="CY95" s="12"/>
      <c r="CZ95" s="12"/>
      <c r="DA95" s="12"/>
      <c r="DB95" s="12"/>
      <c r="DC95" s="12"/>
      <c r="DD95" s="12"/>
      <c r="DE95" s="12"/>
      <c r="DF95" s="12"/>
      <c r="DG95" s="12"/>
      <c r="DH95" s="12"/>
      <c r="DI95" s="12"/>
      <c r="DJ95" s="12"/>
      <c r="DK95" s="12"/>
      <c r="DL95" s="12"/>
      <c r="DM95" s="12"/>
      <c r="DN95" s="12"/>
      <c r="DO95" s="12"/>
      <c r="DP95" s="12"/>
      <c r="DQ95" s="12"/>
      <c r="DR95" s="12"/>
      <c r="DS95" s="12"/>
      <c r="DT95" s="12"/>
      <c r="DU95" s="12"/>
      <c r="DV95" s="12"/>
    </row>
    <row r="96" spans="1:129" s="13" customFormat="1" ht="27">
      <c r="A96" s="14" t="s">
        <v>2</v>
      </c>
      <c r="B96" s="14" t="s">
        <v>3</v>
      </c>
      <c r="C96" s="15" t="s">
        <v>4</v>
      </c>
      <c r="D96" s="15" t="s">
        <v>5</v>
      </c>
      <c r="E96" s="15" t="s">
        <v>6</v>
      </c>
      <c r="F96" s="15" t="s">
        <v>7</v>
      </c>
      <c r="G96" s="16" t="s">
        <v>3347</v>
      </c>
      <c r="H96" s="16" t="s">
        <v>3348</v>
      </c>
      <c r="I96" s="16" t="s">
        <v>3349</v>
      </c>
      <c r="J96" s="31"/>
      <c r="K96" s="31"/>
      <c r="L96" s="31"/>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c r="AY96" s="12"/>
      <c r="AZ96" s="12"/>
      <c r="BA96" s="12"/>
      <c r="BB96" s="12"/>
      <c r="BC96" s="12"/>
      <c r="BD96" s="12"/>
      <c r="BE96" s="12"/>
      <c r="BF96" s="12"/>
      <c r="BG96" s="12"/>
      <c r="BH96" s="12"/>
      <c r="BI96" s="12"/>
      <c r="BJ96" s="12"/>
      <c r="BK96" s="12"/>
      <c r="BL96" s="12"/>
      <c r="BM96" s="12"/>
      <c r="BN96" s="12"/>
      <c r="BO96" s="12"/>
      <c r="BP96" s="12"/>
      <c r="BQ96" s="12"/>
      <c r="BR96" s="12"/>
      <c r="BS96" s="12"/>
      <c r="BT96" s="12"/>
      <c r="BU96" s="12"/>
      <c r="BV96" s="12"/>
      <c r="BW96" s="12"/>
      <c r="BX96" s="12"/>
      <c r="BY96" s="12"/>
      <c r="BZ96" s="12"/>
      <c r="CA96" s="12"/>
      <c r="CB96" s="12"/>
      <c r="CC96" s="12"/>
      <c r="CD96" s="12"/>
      <c r="CE96" s="12"/>
      <c r="CF96" s="12"/>
      <c r="CG96" s="12"/>
      <c r="CH96" s="12"/>
      <c r="CI96" s="12"/>
      <c r="CJ96" s="12"/>
      <c r="CK96" s="12"/>
      <c r="CL96" s="12"/>
      <c r="CM96" s="12"/>
      <c r="CN96" s="12"/>
      <c r="CO96" s="12"/>
      <c r="CP96" s="12"/>
      <c r="CQ96" s="12"/>
      <c r="CR96" s="12"/>
      <c r="CS96" s="12"/>
      <c r="CT96" s="12"/>
      <c r="CU96" s="12"/>
      <c r="CV96" s="12"/>
      <c r="CW96" s="12"/>
      <c r="CX96" s="12"/>
      <c r="CY96" s="12"/>
      <c r="CZ96" s="12"/>
      <c r="DA96" s="12"/>
      <c r="DB96" s="12"/>
      <c r="DC96" s="12"/>
      <c r="DD96" s="12"/>
      <c r="DE96" s="12"/>
      <c r="DF96" s="12"/>
      <c r="DG96" s="12"/>
      <c r="DH96" s="12"/>
      <c r="DI96" s="12"/>
      <c r="DJ96" s="12"/>
      <c r="DK96" s="12"/>
      <c r="DL96" s="12"/>
      <c r="DM96" s="12"/>
      <c r="DN96" s="12"/>
      <c r="DO96" s="12"/>
      <c r="DP96" s="12"/>
      <c r="DQ96" s="12"/>
      <c r="DR96" s="12"/>
      <c r="DS96" s="12"/>
      <c r="DT96" s="12"/>
      <c r="DU96" s="12"/>
      <c r="DV96" s="12"/>
    </row>
    <row r="97" spans="1:129" s="13" customFormat="1" ht="36">
      <c r="A97" s="31">
        <v>1</v>
      </c>
      <c r="B97" s="27">
        <v>1176090009</v>
      </c>
      <c r="C97" s="21">
        <v>42142703</v>
      </c>
      <c r="D97" s="33" t="s">
        <v>168</v>
      </c>
      <c r="E97" s="28" t="s">
        <v>169</v>
      </c>
      <c r="F97" s="28" t="s">
        <v>53</v>
      </c>
      <c r="G97" s="22">
        <v>541051.49999397248</v>
      </c>
      <c r="H97" s="22">
        <v>102800</v>
      </c>
      <c r="I97" s="23">
        <v>643851.49999397248</v>
      </c>
      <c r="J97" s="31"/>
      <c r="K97" s="31"/>
      <c r="L97" s="31"/>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c r="AY97" s="12"/>
      <c r="AZ97" s="12"/>
      <c r="BA97" s="12"/>
      <c r="BB97" s="12"/>
      <c r="BC97" s="12"/>
      <c r="BD97" s="12"/>
      <c r="BE97" s="12"/>
      <c r="BF97" s="12"/>
      <c r="BG97" s="12"/>
      <c r="BH97" s="12"/>
      <c r="BI97" s="12"/>
      <c r="BJ97" s="12"/>
      <c r="BK97" s="12"/>
      <c r="BL97" s="12"/>
      <c r="BM97" s="12"/>
      <c r="BN97" s="12"/>
      <c r="BO97" s="12"/>
      <c r="BP97" s="12"/>
      <c r="BQ97" s="12"/>
      <c r="BR97" s="12"/>
      <c r="BS97" s="12"/>
      <c r="BT97" s="12"/>
      <c r="BU97" s="12"/>
      <c r="BV97" s="12"/>
      <c r="BW97" s="12"/>
      <c r="BX97" s="12"/>
      <c r="BY97" s="12"/>
      <c r="BZ97" s="12"/>
      <c r="CA97" s="12"/>
      <c r="CB97" s="12"/>
      <c r="CC97" s="12"/>
      <c r="CD97" s="12"/>
      <c r="CE97" s="12"/>
      <c r="CF97" s="12"/>
      <c r="CG97" s="12"/>
      <c r="CH97" s="12"/>
      <c r="CI97" s="12"/>
      <c r="CJ97" s="12"/>
      <c r="CK97" s="12"/>
      <c r="CL97" s="12"/>
      <c r="CM97" s="12"/>
      <c r="CN97" s="12"/>
      <c r="CO97" s="12"/>
      <c r="CP97" s="12"/>
      <c r="CQ97" s="12"/>
      <c r="CR97" s="12"/>
      <c r="CS97" s="12"/>
      <c r="CT97" s="12"/>
      <c r="CU97" s="12"/>
      <c r="CV97" s="12"/>
      <c r="CW97" s="12"/>
      <c r="CX97" s="12"/>
      <c r="CY97" s="12"/>
      <c r="CZ97" s="12"/>
      <c r="DA97" s="12"/>
      <c r="DB97" s="12"/>
      <c r="DC97" s="12"/>
      <c r="DD97" s="12"/>
      <c r="DE97" s="12"/>
      <c r="DF97" s="12"/>
      <c r="DG97" s="12"/>
      <c r="DH97" s="12"/>
      <c r="DI97" s="12"/>
      <c r="DJ97" s="12"/>
      <c r="DK97" s="12"/>
      <c r="DL97" s="12"/>
      <c r="DM97" s="12"/>
      <c r="DN97" s="12"/>
      <c r="DO97" s="12"/>
      <c r="DP97" s="12"/>
      <c r="DQ97" s="12"/>
      <c r="DR97" s="12"/>
      <c r="DS97" s="12"/>
      <c r="DT97" s="12"/>
      <c r="DU97" s="12"/>
      <c r="DV97" s="12"/>
    </row>
    <row r="98" spans="1:129" s="13" customFormat="1" ht="45">
      <c r="A98" s="31">
        <v>2</v>
      </c>
      <c r="B98" s="27">
        <v>1176090010</v>
      </c>
      <c r="C98" s="28">
        <v>42142703</v>
      </c>
      <c r="D98" s="33" t="s">
        <v>170</v>
      </c>
      <c r="E98" s="28" t="s">
        <v>171</v>
      </c>
      <c r="F98" s="28" t="s">
        <v>53</v>
      </c>
      <c r="G98" s="22">
        <v>541051.49999397248</v>
      </c>
      <c r="H98" s="22">
        <v>102800</v>
      </c>
      <c r="I98" s="23">
        <v>643851.49999397248</v>
      </c>
      <c r="J98" s="31"/>
      <c r="K98" s="31"/>
      <c r="L98" s="31"/>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c r="AY98" s="12"/>
      <c r="AZ98" s="12"/>
      <c r="BA98" s="12"/>
      <c r="BB98" s="12"/>
      <c r="BC98" s="12"/>
      <c r="BD98" s="12"/>
      <c r="BE98" s="12"/>
      <c r="BF98" s="12"/>
      <c r="BG98" s="12"/>
      <c r="BH98" s="12"/>
      <c r="BI98" s="12"/>
      <c r="BJ98" s="12"/>
      <c r="BK98" s="12"/>
      <c r="BL98" s="12"/>
      <c r="BM98" s="12"/>
      <c r="BN98" s="12"/>
      <c r="BO98" s="12"/>
      <c r="BP98" s="12"/>
      <c r="BQ98" s="12"/>
      <c r="BR98" s="12"/>
      <c r="BS98" s="12"/>
      <c r="BT98" s="12"/>
      <c r="BU98" s="12"/>
      <c r="BV98" s="12"/>
      <c r="BW98" s="12"/>
      <c r="BX98" s="12"/>
      <c r="BY98" s="12"/>
      <c r="BZ98" s="12"/>
      <c r="CA98" s="12"/>
      <c r="CB98" s="12"/>
      <c r="CC98" s="12"/>
      <c r="CD98" s="12"/>
      <c r="CE98" s="12"/>
      <c r="CF98" s="12"/>
      <c r="CG98" s="12"/>
      <c r="CH98" s="12"/>
      <c r="CI98" s="12"/>
      <c r="CJ98" s="12"/>
      <c r="CK98" s="12"/>
      <c r="CL98" s="12"/>
      <c r="CM98" s="12"/>
      <c r="CN98" s="12"/>
      <c r="CO98" s="12"/>
      <c r="CP98" s="12"/>
      <c r="CQ98" s="12"/>
      <c r="CR98" s="12"/>
      <c r="CS98" s="12"/>
      <c r="CT98" s="12"/>
      <c r="CU98" s="12"/>
      <c r="CV98" s="12"/>
      <c r="CW98" s="12"/>
      <c r="CX98" s="12"/>
      <c r="CY98" s="12"/>
      <c r="CZ98" s="12"/>
      <c r="DA98" s="12"/>
      <c r="DB98" s="12"/>
      <c r="DC98" s="12"/>
      <c r="DD98" s="12"/>
      <c r="DE98" s="12"/>
      <c r="DF98" s="12"/>
      <c r="DG98" s="12"/>
      <c r="DH98" s="12"/>
      <c r="DI98" s="12"/>
      <c r="DJ98" s="12"/>
      <c r="DK98" s="12"/>
      <c r="DL98" s="12"/>
      <c r="DM98" s="12"/>
      <c r="DN98" s="12"/>
      <c r="DO98" s="12"/>
      <c r="DP98" s="12"/>
      <c r="DQ98" s="12"/>
      <c r="DR98" s="12"/>
      <c r="DS98" s="12"/>
      <c r="DT98" s="12"/>
      <c r="DU98" s="12"/>
      <c r="DV98" s="12"/>
    </row>
    <row r="99" spans="1:129" s="13" customFormat="1" ht="18">
      <c r="A99" s="39" t="s">
        <v>172</v>
      </c>
      <c r="B99" s="166" t="s">
        <v>173</v>
      </c>
      <c r="C99" s="166"/>
      <c r="D99" s="166"/>
      <c r="E99" s="166"/>
      <c r="F99" s="29" t="s">
        <v>49</v>
      </c>
      <c r="G99" s="167" t="s">
        <v>3768</v>
      </c>
      <c r="H99" s="167"/>
      <c r="I99" s="167"/>
      <c r="J99" s="31"/>
      <c r="K99" s="31"/>
      <c r="L99" s="31"/>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c r="AY99" s="12"/>
      <c r="AZ99" s="12"/>
      <c r="BA99" s="12"/>
      <c r="BB99" s="12"/>
      <c r="BC99" s="12"/>
      <c r="BD99" s="12"/>
      <c r="BE99" s="12"/>
      <c r="BF99" s="12"/>
      <c r="BG99" s="12"/>
      <c r="BH99" s="12"/>
      <c r="BI99" s="12"/>
      <c r="BJ99" s="12"/>
      <c r="BK99" s="12"/>
      <c r="BL99" s="12"/>
      <c r="BM99" s="12"/>
      <c r="BN99" s="12"/>
      <c r="BO99" s="12"/>
      <c r="BP99" s="12"/>
      <c r="BQ99" s="12"/>
      <c r="BR99" s="12"/>
      <c r="BS99" s="12"/>
      <c r="BT99" s="12"/>
      <c r="BU99" s="12"/>
      <c r="BV99" s="12"/>
      <c r="BW99" s="12"/>
      <c r="BX99" s="12"/>
      <c r="BY99" s="12"/>
      <c r="BZ99" s="12"/>
      <c r="CA99" s="12"/>
      <c r="CB99" s="12"/>
      <c r="CC99" s="12"/>
      <c r="CD99" s="12"/>
      <c r="CE99" s="12"/>
      <c r="CF99" s="12"/>
      <c r="CG99" s="12"/>
      <c r="CH99" s="12"/>
      <c r="CI99" s="12"/>
      <c r="CJ99" s="12"/>
      <c r="CK99" s="12"/>
      <c r="CL99" s="12"/>
      <c r="CM99" s="12"/>
      <c r="CN99" s="12"/>
      <c r="CO99" s="12"/>
      <c r="CP99" s="12"/>
      <c r="CQ99" s="12"/>
      <c r="CR99" s="12"/>
      <c r="CS99" s="12"/>
      <c r="CT99" s="12"/>
      <c r="CU99" s="12"/>
      <c r="CV99" s="12"/>
      <c r="CW99" s="12"/>
      <c r="CX99" s="12"/>
      <c r="CY99" s="12"/>
      <c r="CZ99" s="12"/>
      <c r="DA99" s="12"/>
      <c r="DB99" s="12"/>
      <c r="DC99" s="12"/>
      <c r="DD99" s="12"/>
      <c r="DE99" s="12"/>
      <c r="DF99" s="12"/>
      <c r="DG99" s="12"/>
      <c r="DH99" s="12"/>
      <c r="DI99" s="12"/>
      <c r="DJ99" s="12"/>
      <c r="DK99" s="12"/>
      <c r="DL99" s="12"/>
      <c r="DM99" s="12"/>
      <c r="DN99" s="12"/>
      <c r="DO99" s="12"/>
      <c r="DP99" s="12"/>
      <c r="DQ99" s="12"/>
      <c r="DR99" s="12"/>
      <c r="DS99" s="12"/>
      <c r="DT99" s="12"/>
      <c r="DU99" s="12"/>
      <c r="DV99" s="12"/>
    </row>
    <row r="100" spans="1:129" s="13" customFormat="1" ht="27">
      <c r="A100" s="14" t="s">
        <v>2</v>
      </c>
      <c r="B100" s="14" t="s">
        <v>3</v>
      </c>
      <c r="C100" s="15" t="s">
        <v>4</v>
      </c>
      <c r="D100" s="15" t="s">
        <v>5</v>
      </c>
      <c r="E100" s="15" t="s">
        <v>6</v>
      </c>
      <c r="F100" s="15" t="s">
        <v>7</v>
      </c>
      <c r="G100" s="16" t="s">
        <v>3347</v>
      </c>
      <c r="H100" s="16" t="s">
        <v>3348</v>
      </c>
      <c r="I100" s="16" t="s">
        <v>3349</v>
      </c>
      <c r="J100" s="31"/>
      <c r="K100" s="31"/>
      <c r="L100" s="31"/>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c r="AY100" s="12"/>
      <c r="AZ100" s="12"/>
      <c r="BA100" s="12"/>
      <c r="BB100" s="12"/>
      <c r="BC100" s="12"/>
      <c r="BD100" s="12"/>
      <c r="BE100" s="12"/>
      <c r="BF100" s="12"/>
      <c r="BG100" s="12"/>
      <c r="BH100" s="12"/>
      <c r="BI100" s="12"/>
      <c r="BJ100" s="12"/>
      <c r="BK100" s="12"/>
      <c r="BL100" s="12"/>
      <c r="BM100" s="12"/>
      <c r="BN100" s="12"/>
      <c r="BO100" s="12"/>
      <c r="BP100" s="12"/>
      <c r="BQ100" s="12"/>
      <c r="BR100" s="12"/>
      <c r="BS100" s="12"/>
      <c r="BT100" s="12"/>
      <c r="BU100" s="12"/>
      <c r="BV100" s="12"/>
      <c r="BW100" s="12"/>
      <c r="BX100" s="12"/>
      <c r="BY100" s="12"/>
      <c r="BZ100" s="12"/>
      <c r="CA100" s="12"/>
      <c r="CB100" s="12"/>
      <c r="CC100" s="12"/>
      <c r="CD100" s="12"/>
      <c r="CE100" s="12"/>
      <c r="CF100" s="12"/>
      <c r="CG100" s="12"/>
      <c r="CH100" s="12"/>
      <c r="CI100" s="12"/>
      <c r="CJ100" s="12"/>
      <c r="CK100" s="12"/>
      <c r="CL100" s="12"/>
      <c r="CM100" s="12"/>
      <c r="CN100" s="12"/>
      <c r="CO100" s="12"/>
      <c r="CP100" s="12"/>
      <c r="CQ100" s="12"/>
      <c r="CR100" s="12"/>
      <c r="CS100" s="12"/>
      <c r="CT100" s="12"/>
      <c r="CU100" s="12"/>
      <c r="CV100" s="12"/>
      <c r="CW100" s="12"/>
      <c r="CX100" s="12"/>
      <c r="CY100" s="12"/>
      <c r="CZ100" s="12"/>
      <c r="DA100" s="12"/>
      <c r="DB100" s="12"/>
      <c r="DC100" s="12"/>
      <c r="DD100" s="12"/>
      <c r="DE100" s="12"/>
      <c r="DF100" s="12"/>
      <c r="DG100" s="12"/>
      <c r="DH100" s="12"/>
      <c r="DI100" s="12"/>
      <c r="DJ100" s="12"/>
      <c r="DK100" s="12"/>
      <c r="DL100" s="12"/>
      <c r="DM100" s="12"/>
      <c r="DN100" s="12"/>
      <c r="DO100" s="12"/>
      <c r="DP100" s="12"/>
      <c r="DQ100" s="12"/>
      <c r="DR100" s="12"/>
      <c r="DS100" s="12"/>
      <c r="DT100" s="12"/>
      <c r="DU100" s="12"/>
      <c r="DV100" s="12"/>
    </row>
    <row r="101" spans="1:129" s="13" customFormat="1" ht="33.75" customHeight="1">
      <c r="A101" s="31">
        <v>1</v>
      </c>
      <c r="B101" s="27">
        <v>1199040016</v>
      </c>
      <c r="C101" s="28">
        <v>42312500</v>
      </c>
      <c r="D101" s="34" t="s">
        <v>174</v>
      </c>
      <c r="E101" s="34" t="s">
        <v>175</v>
      </c>
      <c r="F101" s="28" t="s">
        <v>53</v>
      </c>
      <c r="G101" s="22">
        <v>686748.33407127007</v>
      </c>
      <c r="H101" s="22">
        <v>0</v>
      </c>
      <c r="I101" s="23">
        <v>686748.33407127007</v>
      </c>
      <c r="J101" s="31"/>
      <c r="K101" s="31"/>
      <c r="L101" s="31"/>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c r="AY101" s="12"/>
      <c r="AZ101" s="12"/>
      <c r="BA101" s="12"/>
      <c r="BB101" s="12"/>
      <c r="BC101" s="12"/>
      <c r="BD101" s="12"/>
      <c r="BE101" s="12"/>
      <c r="BF101" s="12"/>
      <c r="BG101" s="12"/>
      <c r="BH101" s="12"/>
      <c r="BI101" s="12"/>
      <c r="BJ101" s="12"/>
      <c r="BK101" s="12"/>
      <c r="BL101" s="12"/>
      <c r="BM101" s="12"/>
      <c r="BN101" s="12"/>
      <c r="BO101" s="12"/>
      <c r="BP101" s="12"/>
      <c r="BQ101" s="12"/>
      <c r="BR101" s="12"/>
      <c r="BS101" s="12"/>
      <c r="BT101" s="12"/>
      <c r="BU101" s="12"/>
      <c r="BV101" s="12"/>
      <c r="BW101" s="12"/>
      <c r="BX101" s="12"/>
      <c r="BY101" s="12"/>
      <c r="BZ101" s="12"/>
      <c r="CA101" s="12"/>
      <c r="CB101" s="12"/>
      <c r="CC101" s="12"/>
      <c r="CD101" s="12"/>
      <c r="CE101" s="12"/>
      <c r="CF101" s="12"/>
      <c r="CG101" s="12"/>
      <c r="CH101" s="12"/>
      <c r="CI101" s="12"/>
      <c r="CJ101" s="12"/>
      <c r="CK101" s="12"/>
      <c r="CL101" s="12"/>
      <c r="CM101" s="12"/>
      <c r="CN101" s="12"/>
      <c r="CO101" s="12"/>
      <c r="CP101" s="12"/>
      <c r="CQ101" s="12"/>
      <c r="CR101" s="12"/>
      <c r="CS101" s="12"/>
      <c r="CT101" s="12"/>
      <c r="CU101" s="12"/>
      <c r="CV101" s="12"/>
      <c r="CW101" s="12"/>
      <c r="CX101" s="12"/>
      <c r="CY101" s="12"/>
      <c r="CZ101" s="12"/>
      <c r="DA101" s="12"/>
      <c r="DB101" s="12"/>
      <c r="DC101" s="12"/>
      <c r="DD101" s="12"/>
      <c r="DE101" s="12"/>
      <c r="DF101" s="12"/>
      <c r="DG101" s="12"/>
      <c r="DH101" s="12"/>
      <c r="DI101" s="12"/>
      <c r="DJ101" s="12"/>
      <c r="DK101" s="12"/>
      <c r="DL101" s="12"/>
      <c r="DM101" s="12"/>
      <c r="DN101" s="12"/>
      <c r="DO101" s="12"/>
      <c r="DP101" s="12"/>
      <c r="DQ101" s="12"/>
      <c r="DR101" s="12"/>
      <c r="DS101" s="12"/>
      <c r="DT101" s="12"/>
      <c r="DU101" s="12"/>
      <c r="DV101" s="12"/>
    </row>
    <row r="102" spans="1:129" s="13" customFormat="1" ht="13.5" customHeight="1">
      <c r="A102" s="39" t="s">
        <v>177</v>
      </c>
      <c r="B102" s="166" t="s">
        <v>178</v>
      </c>
      <c r="C102" s="166"/>
      <c r="D102" s="166"/>
      <c r="E102" s="166"/>
      <c r="F102" s="29" t="s">
        <v>176</v>
      </c>
      <c r="G102" s="167" t="s">
        <v>3769</v>
      </c>
      <c r="H102" s="167"/>
      <c r="I102" s="167"/>
      <c r="J102" s="31"/>
      <c r="K102" s="31"/>
      <c r="L102" s="31"/>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c r="AY102" s="12"/>
      <c r="AZ102" s="12"/>
      <c r="BA102" s="12"/>
      <c r="BB102" s="12"/>
      <c r="BC102" s="12"/>
      <c r="BD102" s="12"/>
      <c r="BE102" s="12"/>
      <c r="BF102" s="12"/>
      <c r="BG102" s="12"/>
      <c r="BH102" s="12"/>
      <c r="BI102" s="12"/>
      <c r="BJ102" s="12"/>
      <c r="BK102" s="12"/>
      <c r="BL102" s="12"/>
      <c r="BM102" s="12"/>
      <c r="BN102" s="12"/>
      <c r="BO102" s="12"/>
      <c r="BP102" s="12"/>
      <c r="BQ102" s="12"/>
      <c r="BR102" s="12"/>
      <c r="BS102" s="12"/>
      <c r="BT102" s="12"/>
      <c r="BU102" s="12"/>
      <c r="BV102" s="12"/>
      <c r="BW102" s="12"/>
      <c r="BX102" s="12"/>
      <c r="BY102" s="12"/>
      <c r="BZ102" s="12"/>
      <c r="CA102" s="12"/>
      <c r="CB102" s="12"/>
      <c r="CC102" s="12"/>
      <c r="CD102" s="12"/>
      <c r="CE102" s="12"/>
      <c r="CF102" s="12"/>
      <c r="CG102" s="12"/>
      <c r="CH102" s="12"/>
      <c r="CI102" s="12"/>
      <c r="CJ102" s="12"/>
      <c r="CK102" s="12"/>
      <c r="CL102" s="12"/>
      <c r="CM102" s="12"/>
      <c r="CN102" s="12"/>
      <c r="CO102" s="12"/>
      <c r="CP102" s="12"/>
      <c r="CQ102" s="12"/>
      <c r="CR102" s="12"/>
      <c r="CS102" s="12"/>
      <c r="CT102" s="12"/>
      <c r="CU102" s="12"/>
      <c r="CV102" s="12"/>
      <c r="CW102" s="12"/>
      <c r="CX102" s="12"/>
      <c r="CY102" s="12"/>
      <c r="CZ102" s="12"/>
      <c r="DA102" s="12"/>
      <c r="DB102" s="12"/>
      <c r="DC102" s="12"/>
      <c r="DD102" s="12"/>
      <c r="DE102" s="12"/>
      <c r="DF102" s="12"/>
      <c r="DG102" s="12"/>
      <c r="DH102" s="12"/>
      <c r="DI102" s="12"/>
      <c r="DJ102" s="12"/>
      <c r="DK102" s="12"/>
      <c r="DL102" s="12"/>
      <c r="DM102" s="12"/>
      <c r="DN102" s="12"/>
      <c r="DO102" s="12"/>
      <c r="DP102" s="12"/>
      <c r="DQ102" s="12"/>
      <c r="DR102" s="12"/>
      <c r="DS102" s="12"/>
      <c r="DT102" s="12"/>
      <c r="DU102" s="12"/>
      <c r="DV102" s="12"/>
      <c r="DW102" s="12"/>
      <c r="DX102" s="12"/>
      <c r="DY102" s="12"/>
    </row>
    <row r="103" spans="1:129" s="13" customFormat="1" ht="27">
      <c r="A103" s="14" t="s">
        <v>2</v>
      </c>
      <c r="B103" s="14" t="s">
        <v>3</v>
      </c>
      <c r="C103" s="15" t="s">
        <v>4</v>
      </c>
      <c r="D103" s="15" t="s">
        <v>5</v>
      </c>
      <c r="E103" s="15" t="s">
        <v>6</v>
      </c>
      <c r="F103" s="15" t="s">
        <v>7</v>
      </c>
      <c r="G103" s="16" t="s">
        <v>3347</v>
      </c>
      <c r="H103" s="16" t="s">
        <v>3348</v>
      </c>
      <c r="I103" s="16" t="s">
        <v>3349</v>
      </c>
      <c r="J103" s="31"/>
      <c r="K103" s="31"/>
      <c r="L103" s="31"/>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row>
    <row r="104" spans="1:129" s="13" customFormat="1" ht="63">
      <c r="A104" s="31">
        <v>1</v>
      </c>
      <c r="B104" s="27">
        <v>1196490162</v>
      </c>
      <c r="C104" s="28">
        <v>42272500</v>
      </c>
      <c r="D104" s="33" t="s">
        <v>179</v>
      </c>
      <c r="E104" s="34" t="s">
        <v>180</v>
      </c>
      <c r="F104" s="28" t="s">
        <v>10</v>
      </c>
      <c r="G104" s="22">
        <v>43280.731015999998</v>
      </c>
      <c r="H104" s="22">
        <v>0</v>
      </c>
      <c r="I104" s="23">
        <v>43280.731015999998</v>
      </c>
      <c r="J104" s="31"/>
      <c r="K104" s="31"/>
      <c r="L104" s="31"/>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row>
    <row r="105" spans="1:129" s="13" customFormat="1" ht="13.5" customHeight="1">
      <c r="A105" s="39" t="s">
        <v>181</v>
      </c>
      <c r="B105" s="166" t="s">
        <v>182</v>
      </c>
      <c r="C105" s="166"/>
      <c r="D105" s="166"/>
      <c r="E105" s="166"/>
      <c r="F105" s="29" t="s">
        <v>176</v>
      </c>
      <c r="G105" s="167" t="s">
        <v>3825</v>
      </c>
      <c r="H105" s="167"/>
      <c r="I105" s="167"/>
      <c r="J105" s="31"/>
      <c r="K105" s="31"/>
      <c r="L105" s="31"/>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row>
    <row r="106" spans="1:129" s="13" customFormat="1" ht="27">
      <c r="A106" s="14" t="s">
        <v>2</v>
      </c>
      <c r="B106" s="14" t="s">
        <v>3</v>
      </c>
      <c r="C106" s="15" t="s">
        <v>4</v>
      </c>
      <c r="D106" s="15" t="s">
        <v>5</v>
      </c>
      <c r="E106" s="15" t="s">
        <v>6</v>
      </c>
      <c r="F106" s="15" t="s">
        <v>7</v>
      </c>
      <c r="G106" s="16" t="s">
        <v>3347</v>
      </c>
      <c r="H106" s="16" t="s">
        <v>3348</v>
      </c>
      <c r="I106" s="16" t="s">
        <v>3349</v>
      </c>
      <c r="J106" s="31"/>
      <c r="K106" s="31"/>
      <c r="L106" s="31"/>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row>
    <row r="107" spans="1:129" s="13" customFormat="1" ht="45">
      <c r="A107" s="31">
        <v>1</v>
      </c>
      <c r="B107" s="31">
        <v>1196491801</v>
      </c>
      <c r="C107" s="46">
        <v>42221514</v>
      </c>
      <c r="D107" s="49" t="s">
        <v>3389</v>
      </c>
      <c r="E107" s="49" t="s">
        <v>3389</v>
      </c>
      <c r="F107" s="21" t="s">
        <v>10</v>
      </c>
      <c r="G107" s="22"/>
      <c r="H107" s="22"/>
      <c r="I107" s="23"/>
      <c r="J107" s="31"/>
      <c r="K107" s="31"/>
      <c r="L107" s="31"/>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row>
    <row r="108" spans="1:129" s="13" customFormat="1" ht="54">
      <c r="A108" s="31">
        <v>2</v>
      </c>
      <c r="B108" s="31">
        <v>1196491802</v>
      </c>
      <c r="C108" s="46">
        <v>42221514</v>
      </c>
      <c r="D108" s="49" t="s">
        <v>183</v>
      </c>
      <c r="E108" s="49" t="s">
        <v>183</v>
      </c>
      <c r="F108" s="21" t="s">
        <v>10</v>
      </c>
      <c r="G108" s="22"/>
      <c r="H108" s="22"/>
      <c r="I108" s="23"/>
      <c r="J108" s="31"/>
      <c r="K108" s="31"/>
      <c r="L108" s="31"/>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row>
    <row r="109" spans="1:129" s="13" customFormat="1" ht="63">
      <c r="A109" s="31">
        <v>3</v>
      </c>
      <c r="B109" s="31">
        <v>1196491803</v>
      </c>
      <c r="C109" s="46">
        <v>42221514</v>
      </c>
      <c r="D109" s="49" t="s">
        <v>184</v>
      </c>
      <c r="E109" s="49" t="s">
        <v>184</v>
      </c>
      <c r="F109" s="21" t="s">
        <v>10</v>
      </c>
      <c r="G109" s="22"/>
      <c r="H109" s="22"/>
      <c r="I109" s="23"/>
      <c r="J109" s="31"/>
      <c r="K109" s="31"/>
      <c r="L109" s="31"/>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row>
    <row r="110" spans="1:129" s="13" customFormat="1" ht="63">
      <c r="A110" s="31">
        <v>4</v>
      </c>
      <c r="B110" s="31" t="s">
        <v>185</v>
      </c>
      <c r="C110" s="46">
        <v>42221514</v>
      </c>
      <c r="D110" s="49" t="s">
        <v>186</v>
      </c>
      <c r="E110" s="49" t="s">
        <v>186</v>
      </c>
      <c r="F110" s="21" t="s">
        <v>10</v>
      </c>
      <c r="G110" s="22"/>
      <c r="H110" s="22"/>
      <c r="I110" s="23"/>
      <c r="J110" s="31"/>
      <c r="K110" s="31"/>
      <c r="L110" s="31"/>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row>
    <row r="111" spans="1:129" s="13" customFormat="1" ht="63">
      <c r="A111" s="31">
        <v>5</v>
      </c>
      <c r="B111" s="31">
        <v>1196491805</v>
      </c>
      <c r="C111" s="46">
        <v>42221514</v>
      </c>
      <c r="D111" s="49" t="s">
        <v>187</v>
      </c>
      <c r="E111" s="49" t="s">
        <v>187</v>
      </c>
      <c r="F111" s="21" t="s">
        <v>10</v>
      </c>
      <c r="G111" s="22"/>
      <c r="H111" s="22"/>
      <c r="I111" s="23"/>
      <c r="J111" s="31"/>
      <c r="K111" s="31"/>
      <c r="L111" s="31"/>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row>
    <row r="112" spans="1:129" s="13" customFormat="1" ht="54">
      <c r="A112" s="31">
        <v>6</v>
      </c>
      <c r="B112" s="50" t="s">
        <v>188</v>
      </c>
      <c r="C112" s="46">
        <v>42221514</v>
      </c>
      <c r="D112" s="49" t="s">
        <v>189</v>
      </c>
      <c r="E112" s="49" t="s">
        <v>189</v>
      </c>
      <c r="F112" s="51" t="s">
        <v>10</v>
      </c>
      <c r="G112" s="22"/>
      <c r="H112" s="22"/>
      <c r="I112" s="23"/>
      <c r="J112" s="31"/>
      <c r="K112" s="31"/>
      <c r="L112" s="31"/>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row>
    <row r="113" spans="1:132" s="13" customFormat="1" ht="27">
      <c r="A113" s="31">
        <v>7</v>
      </c>
      <c r="B113" s="31">
        <v>1196410233</v>
      </c>
      <c r="C113" s="46">
        <v>42221514</v>
      </c>
      <c r="D113" s="49" t="s">
        <v>190</v>
      </c>
      <c r="E113" s="49" t="s">
        <v>190</v>
      </c>
      <c r="F113" s="51" t="s">
        <v>10</v>
      </c>
      <c r="G113" s="22">
        <v>265000</v>
      </c>
      <c r="H113" s="22">
        <v>50350</v>
      </c>
      <c r="I113" s="23">
        <v>315350</v>
      </c>
      <c r="J113" s="31"/>
      <c r="K113" s="31"/>
      <c r="L113" s="31"/>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row>
    <row r="114" spans="1:132" s="13" customFormat="1" ht="63">
      <c r="A114" s="31">
        <v>8</v>
      </c>
      <c r="B114" s="31">
        <v>1196410699</v>
      </c>
      <c r="C114" s="46">
        <v>42221514</v>
      </c>
      <c r="D114" s="49" t="s">
        <v>191</v>
      </c>
      <c r="E114" s="49" t="s">
        <v>191</v>
      </c>
      <c r="F114" s="51" t="s">
        <v>53</v>
      </c>
      <c r="G114" s="22">
        <v>90759</v>
      </c>
      <c r="H114" s="22">
        <v>17244</v>
      </c>
      <c r="I114" s="23">
        <v>108003</v>
      </c>
      <c r="J114" s="31"/>
      <c r="K114" s="31"/>
      <c r="L114" s="31"/>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row>
    <row r="115" spans="1:132" s="13" customFormat="1" ht="27">
      <c r="A115" s="31">
        <v>9</v>
      </c>
      <c r="B115" s="31" t="s">
        <v>192</v>
      </c>
      <c r="C115" s="46">
        <v>42221514</v>
      </c>
      <c r="D115" s="49" t="s">
        <v>193</v>
      </c>
      <c r="E115" s="49" t="s">
        <v>193</v>
      </c>
      <c r="F115" s="51" t="s">
        <v>10</v>
      </c>
      <c r="G115" s="22"/>
      <c r="H115" s="22"/>
      <c r="I115" s="23"/>
      <c r="J115" s="31"/>
      <c r="K115" s="31"/>
      <c r="L115" s="31"/>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row>
    <row r="116" spans="1:132" s="13" customFormat="1" ht="72">
      <c r="A116" s="31">
        <v>10</v>
      </c>
      <c r="B116" s="52" t="s">
        <v>194</v>
      </c>
      <c r="C116" s="46">
        <v>42221514</v>
      </c>
      <c r="D116" s="53" t="s">
        <v>195</v>
      </c>
      <c r="E116" s="54" t="s">
        <v>196</v>
      </c>
      <c r="F116" s="51" t="s">
        <v>10</v>
      </c>
      <c r="G116" s="22"/>
      <c r="H116" s="22"/>
      <c r="I116" s="23"/>
      <c r="J116" s="31"/>
      <c r="K116" s="31"/>
      <c r="L116" s="31"/>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row>
    <row r="117" spans="1:132" s="13" customFormat="1" ht="117">
      <c r="A117" s="31">
        <v>11</v>
      </c>
      <c r="B117" s="52" t="s">
        <v>194</v>
      </c>
      <c r="C117" s="46">
        <v>42221514</v>
      </c>
      <c r="D117" s="53" t="s">
        <v>197</v>
      </c>
      <c r="E117" s="54" t="s">
        <v>198</v>
      </c>
      <c r="F117" s="51" t="s">
        <v>10</v>
      </c>
      <c r="G117" s="22"/>
      <c r="H117" s="22"/>
      <c r="I117" s="23"/>
      <c r="J117" s="31"/>
      <c r="K117" s="31"/>
      <c r="L117" s="31"/>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row>
    <row r="118" spans="1:132" s="13" customFormat="1" ht="36">
      <c r="A118" s="39" t="s">
        <v>200</v>
      </c>
      <c r="B118" s="166" t="s">
        <v>201</v>
      </c>
      <c r="C118" s="166"/>
      <c r="D118" s="166"/>
      <c r="E118" s="166"/>
      <c r="F118" s="29" t="s">
        <v>199</v>
      </c>
      <c r="G118" s="167" t="s">
        <v>3831</v>
      </c>
      <c r="H118" s="167"/>
      <c r="I118" s="167"/>
      <c r="J118" s="31"/>
      <c r="K118" s="31"/>
      <c r="L118" s="31"/>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row>
    <row r="119" spans="1:132" s="13" customFormat="1" ht="27">
      <c r="A119" s="14" t="s">
        <v>2</v>
      </c>
      <c r="B119" s="14" t="s">
        <v>3</v>
      </c>
      <c r="C119" s="15" t="s">
        <v>4</v>
      </c>
      <c r="D119" s="15" t="s">
        <v>5</v>
      </c>
      <c r="E119" s="15" t="s">
        <v>6</v>
      </c>
      <c r="F119" s="15" t="s">
        <v>7</v>
      </c>
      <c r="G119" s="16" t="s">
        <v>3347</v>
      </c>
      <c r="H119" s="16" t="s">
        <v>3348</v>
      </c>
      <c r="I119" s="16" t="s">
        <v>3349</v>
      </c>
      <c r="J119" s="31"/>
      <c r="K119" s="31"/>
      <c r="L119" s="31"/>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row>
    <row r="120" spans="1:132" s="13" customFormat="1" ht="27">
      <c r="A120" s="31">
        <v>1</v>
      </c>
      <c r="B120" s="27">
        <v>1196490949</v>
      </c>
      <c r="C120" s="28" t="s">
        <v>202</v>
      </c>
      <c r="D120" s="33" t="s">
        <v>203</v>
      </c>
      <c r="E120" s="28" t="s">
        <v>204</v>
      </c>
      <c r="F120" s="21" t="s">
        <v>10</v>
      </c>
      <c r="G120" s="22">
        <v>320539.28154395008</v>
      </c>
      <c r="H120" s="22">
        <v>60902</v>
      </c>
      <c r="I120" s="22">
        <v>381441.28154395008</v>
      </c>
      <c r="J120" s="31"/>
      <c r="K120" s="31"/>
      <c r="L120" s="31"/>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row>
    <row r="121" spans="1:132" s="13" customFormat="1" ht="18">
      <c r="A121" s="31">
        <v>2</v>
      </c>
      <c r="B121" s="27">
        <v>1196490973</v>
      </c>
      <c r="C121" s="28">
        <v>42291613</v>
      </c>
      <c r="D121" s="33" t="s">
        <v>205</v>
      </c>
      <c r="E121" s="28" t="s">
        <v>206</v>
      </c>
      <c r="F121" s="21" t="s">
        <v>10</v>
      </c>
      <c r="G121" s="55">
        <v>42325.096452693004</v>
      </c>
      <c r="H121" s="22">
        <v>8042</v>
      </c>
      <c r="I121" s="22">
        <v>50367.096452693004</v>
      </c>
      <c r="J121" s="31"/>
      <c r="K121" s="31"/>
      <c r="L121" s="31"/>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row>
    <row r="122" spans="1:132" s="13" customFormat="1" ht="27">
      <c r="A122" s="39" t="s">
        <v>208</v>
      </c>
      <c r="B122" s="166" t="s">
        <v>209</v>
      </c>
      <c r="C122" s="166"/>
      <c r="D122" s="166"/>
      <c r="E122" s="166"/>
      <c r="F122" s="29" t="s">
        <v>207</v>
      </c>
      <c r="G122" s="167" t="s">
        <v>3765</v>
      </c>
      <c r="H122" s="167"/>
      <c r="I122" s="167"/>
      <c r="J122" s="31"/>
      <c r="K122" s="31"/>
      <c r="L122" s="31"/>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row>
    <row r="123" spans="1:132" s="13" customFormat="1" ht="27">
      <c r="A123" s="14" t="s">
        <v>2</v>
      </c>
      <c r="B123" s="14" t="s">
        <v>3</v>
      </c>
      <c r="C123" s="15" t="s">
        <v>4</v>
      </c>
      <c r="D123" s="15" t="s">
        <v>5</v>
      </c>
      <c r="E123" s="15" t="s">
        <v>6</v>
      </c>
      <c r="F123" s="15" t="s">
        <v>7</v>
      </c>
      <c r="G123" s="16" t="s">
        <v>3347</v>
      </c>
      <c r="H123" s="16" t="s">
        <v>3348</v>
      </c>
      <c r="I123" s="16" t="s">
        <v>3349</v>
      </c>
      <c r="J123" s="31"/>
      <c r="K123" s="31"/>
      <c r="L123" s="31"/>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c r="AY123" s="12"/>
      <c r="AZ123" s="12"/>
      <c r="BA123" s="12"/>
      <c r="BB123" s="12"/>
      <c r="BC123" s="12"/>
      <c r="BD123" s="12"/>
      <c r="BE123" s="12"/>
      <c r="BF123" s="12"/>
      <c r="BG123" s="12"/>
      <c r="BH123" s="12"/>
      <c r="BI123" s="12"/>
      <c r="BJ123" s="12"/>
      <c r="BK123" s="12"/>
      <c r="BL123" s="12"/>
      <c r="BM123" s="12"/>
      <c r="BN123" s="12"/>
      <c r="BO123" s="12"/>
      <c r="BP123" s="12"/>
      <c r="BQ123" s="12"/>
      <c r="BR123" s="12"/>
      <c r="BS123" s="12"/>
      <c r="BT123" s="12"/>
      <c r="BU123" s="12"/>
      <c r="BV123" s="12"/>
      <c r="BW123" s="12"/>
      <c r="BX123" s="12"/>
      <c r="BY123" s="12"/>
      <c r="BZ123" s="12"/>
      <c r="CA123" s="12"/>
      <c r="CB123" s="12"/>
      <c r="CC123" s="12"/>
      <c r="CD123" s="12"/>
      <c r="CE123" s="12"/>
      <c r="CF123" s="12"/>
      <c r="CG123" s="12"/>
      <c r="CH123" s="12"/>
      <c r="CI123" s="12"/>
      <c r="CJ123" s="12"/>
      <c r="CK123" s="12"/>
      <c r="CL123" s="12"/>
      <c r="CM123" s="12"/>
      <c r="CN123" s="12"/>
      <c r="CO123" s="12"/>
      <c r="CP123" s="12"/>
      <c r="CQ123" s="12"/>
      <c r="CR123" s="12"/>
      <c r="CS123" s="12"/>
      <c r="CT123" s="12"/>
      <c r="CU123" s="12"/>
      <c r="CV123" s="12"/>
      <c r="CW123" s="12"/>
      <c r="CX123" s="12"/>
      <c r="CY123" s="12"/>
      <c r="CZ123" s="12"/>
      <c r="DA123" s="12"/>
      <c r="DB123" s="12"/>
      <c r="DC123" s="12"/>
      <c r="DD123" s="12"/>
      <c r="DE123" s="12"/>
      <c r="DF123" s="12"/>
      <c r="DG123" s="12"/>
      <c r="DH123" s="12"/>
      <c r="DI123" s="12"/>
      <c r="DJ123" s="12"/>
      <c r="DK123" s="12"/>
      <c r="DL123" s="12"/>
      <c r="DM123" s="12"/>
      <c r="DN123" s="12"/>
      <c r="DO123" s="12"/>
      <c r="DP123" s="12"/>
      <c r="DQ123" s="12"/>
      <c r="DR123" s="12"/>
      <c r="DS123" s="12"/>
      <c r="DT123" s="12"/>
      <c r="DU123" s="12"/>
      <c r="DV123" s="12"/>
      <c r="DW123" s="12"/>
      <c r="DX123" s="12"/>
      <c r="DY123" s="12"/>
      <c r="DZ123" s="12"/>
      <c r="EA123" s="12"/>
      <c r="EB123" s="12"/>
    </row>
    <row r="124" spans="1:132" s="13" customFormat="1" ht="45">
      <c r="A124" s="31">
        <v>1</v>
      </c>
      <c r="B124" s="27">
        <v>1196420015</v>
      </c>
      <c r="C124" s="28" t="s">
        <v>210</v>
      </c>
      <c r="D124" s="36" t="s">
        <v>211</v>
      </c>
      <c r="E124" s="37" t="s">
        <v>3390</v>
      </c>
      <c r="F124" s="21" t="s">
        <v>10</v>
      </c>
      <c r="G124" s="24">
        <v>2185454</v>
      </c>
      <c r="H124" s="22">
        <v>0</v>
      </c>
      <c r="I124" s="23">
        <v>2185454</v>
      </c>
      <c r="J124" s="31"/>
      <c r="K124" s="31"/>
      <c r="L124" s="31"/>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c r="AY124" s="12"/>
      <c r="AZ124" s="12"/>
      <c r="BA124" s="12"/>
      <c r="BB124" s="12"/>
      <c r="BC124" s="12"/>
      <c r="BD124" s="12"/>
      <c r="BE124" s="12"/>
      <c r="BF124" s="12"/>
      <c r="BG124" s="12"/>
      <c r="BH124" s="12"/>
      <c r="BI124" s="12"/>
      <c r="BJ124" s="12"/>
      <c r="BK124" s="12"/>
      <c r="BL124" s="12"/>
      <c r="BM124" s="12"/>
      <c r="BN124" s="12"/>
      <c r="BO124" s="12"/>
      <c r="BP124" s="12"/>
      <c r="BQ124" s="12"/>
      <c r="BR124" s="12"/>
      <c r="BS124" s="12"/>
      <c r="BT124" s="12"/>
      <c r="BU124" s="12"/>
      <c r="BV124" s="12"/>
      <c r="BW124" s="12"/>
      <c r="BX124" s="12"/>
      <c r="BY124" s="12"/>
      <c r="BZ124" s="12"/>
      <c r="CA124" s="12"/>
      <c r="CB124" s="12"/>
      <c r="CC124" s="12"/>
      <c r="CD124" s="12"/>
      <c r="CE124" s="12"/>
      <c r="CF124" s="12"/>
      <c r="CG124" s="12"/>
      <c r="CH124" s="12"/>
      <c r="CI124" s="12"/>
      <c r="CJ124" s="12"/>
      <c r="CK124" s="12"/>
      <c r="CL124" s="12"/>
      <c r="CM124" s="12"/>
      <c r="CN124" s="12"/>
      <c r="CO124" s="12"/>
      <c r="CP124" s="12"/>
      <c r="CQ124" s="12"/>
      <c r="CR124" s="12"/>
      <c r="CS124" s="12"/>
      <c r="CT124" s="12"/>
      <c r="CU124" s="12"/>
      <c r="CV124" s="12"/>
      <c r="CW124" s="12"/>
      <c r="CX124" s="12"/>
      <c r="CY124" s="12"/>
      <c r="CZ124" s="12"/>
      <c r="DA124" s="12"/>
      <c r="DB124" s="12"/>
      <c r="DC124" s="12"/>
      <c r="DD124" s="12"/>
      <c r="DE124" s="12"/>
      <c r="DF124" s="12"/>
      <c r="DG124" s="12"/>
      <c r="DH124" s="12"/>
      <c r="DI124" s="12"/>
      <c r="DJ124" s="12"/>
      <c r="DK124" s="12"/>
      <c r="DL124" s="12"/>
      <c r="DM124" s="12"/>
      <c r="DN124" s="12"/>
      <c r="DO124" s="12"/>
      <c r="DP124" s="12"/>
      <c r="DQ124" s="12"/>
      <c r="DR124" s="12"/>
      <c r="DS124" s="12"/>
      <c r="DT124" s="12"/>
      <c r="DU124" s="12"/>
      <c r="DV124" s="12"/>
      <c r="DW124" s="12"/>
      <c r="DX124" s="12"/>
      <c r="DY124" s="12"/>
      <c r="DZ124" s="12"/>
      <c r="EA124" s="12"/>
      <c r="EB124" s="12"/>
    </row>
    <row r="125" spans="1:132" s="13" customFormat="1" ht="45">
      <c r="A125" s="31">
        <v>2</v>
      </c>
      <c r="B125" s="27">
        <v>1196420177</v>
      </c>
      <c r="C125" s="28" t="s">
        <v>212</v>
      </c>
      <c r="D125" s="36" t="s">
        <v>213</v>
      </c>
      <c r="E125" s="37" t="s">
        <v>3391</v>
      </c>
      <c r="F125" s="21" t="s">
        <v>10</v>
      </c>
      <c r="G125" s="24">
        <v>2185454</v>
      </c>
      <c r="H125" s="22">
        <v>0</v>
      </c>
      <c r="I125" s="23">
        <v>2185454</v>
      </c>
      <c r="J125" s="31"/>
      <c r="K125" s="31"/>
      <c r="L125" s="31"/>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c r="AY125" s="12"/>
      <c r="AZ125" s="12"/>
      <c r="BA125" s="12"/>
      <c r="BB125" s="12"/>
      <c r="BC125" s="12"/>
      <c r="BD125" s="12"/>
      <c r="BE125" s="12"/>
      <c r="BF125" s="12"/>
      <c r="BG125" s="12"/>
      <c r="BH125" s="12"/>
      <c r="BI125" s="12"/>
      <c r="BJ125" s="12"/>
      <c r="BK125" s="12"/>
      <c r="BL125" s="12"/>
      <c r="BM125" s="12"/>
      <c r="BN125" s="12"/>
      <c r="BO125" s="12"/>
      <c r="BP125" s="12"/>
      <c r="BQ125" s="12"/>
      <c r="BR125" s="12"/>
      <c r="BS125" s="12"/>
      <c r="BT125" s="12"/>
      <c r="BU125" s="12"/>
      <c r="BV125" s="12"/>
      <c r="BW125" s="12"/>
      <c r="BX125" s="12"/>
      <c r="BY125" s="12"/>
      <c r="BZ125" s="12"/>
      <c r="CA125" s="12"/>
      <c r="CB125" s="12"/>
      <c r="CC125" s="12"/>
      <c r="CD125" s="12"/>
      <c r="CE125" s="12"/>
      <c r="CF125" s="12"/>
      <c r="CG125" s="12"/>
      <c r="CH125" s="12"/>
      <c r="CI125" s="12"/>
      <c r="CJ125" s="12"/>
      <c r="CK125" s="12"/>
      <c r="CL125" s="12"/>
      <c r="CM125" s="12"/>
      <c r="CN125" s="12"/>
      <c r="CO125" s="12"/>
      <c r="CP125" s="12"/>
      <c r="CQ125" s="12"/>
      <c r="CR125" s="12"/>
      <c r="CS125" s="12"/>
      <c r="CT125" s="12"/>
      <c r="CU125" s="12"/>
      <c r="CV125" s="12"/>
      <c r="CW125" s="12"/>
      <c r="CX125" s="12"/>
      <c r="CY125" s="12"/>
      <c r="CZ125" s="12"/>
      <c r="DA125" s="12"/>
      <c r="DB125" s="12"/>
      <c r="DC125" s="12"/>
      <c r="DD125" s="12"/>
      <c r="DE125" s="12"/>
      <c r="DF125" s="12"/>
      <c r="DG125" s="12"/>
      <c r="DH125" s="12"/>
      <c r="DI125" s="12"/>
      <c r="DJ125" s="12"/>
      <c r="DK125" s="12"/>
      <c r="DL125" s="12"/>
      <c r="DM125" s="12"/>
      <c r="DN125" s="12"/>
      <c r="DO125" s="12"/>
      <c r="DP125" s="12"/>
      <c r="DQ125" s="12"/>
      <c r="DR125" s="12"/>
      <c r="DS125" s="12"/>
      <c r="DT125" s="12"/>
      <c r="DU125" s="12"/>
      <c r="DV125" s="12"/>
      <c r="DW125" s="12"/>
      <c r="DX125" s="12"/>
      <c r="DY125" s="12"/>
      <c r="DZ125" s="12"/>
      <c r="EA125" s="12"/>
      <c r="EB125" s="12"/>
    </row>
    <row r="126" spans="1:132" s="13" customFormat="1" ht="45">
      <c r="A126" s="31">
        <v>3</v>
      </c>
      <c r="B126" s="27">
        <v>1196420178</v>
      </c>
      <c r="C126" s="28" t="s">
        <v>214</v>
      </c>
      <c r="D126" s="36" t="s">
        <v>215</v>
      </c>
      <c r="E126" s="37" t="s">
        <v>3393</v>
      </c>
      <c r="F126" s="21" t="s">
        <v>10</v>
      </c>
      <c r="G126" s="24">
        <v>2185454</v>
      </c>
      <c r="H126" s="22">
        <v>0</v>
      </c>
      <c r="I126" s="23">
        <v>2185454</v>
      </c>
      <c r="J126" s="31"/>
      <c r="K126" s="31"/>
      <c r="L126" s="31"/>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c r="AY126" s="12"/>
      <c r="AZ126" s="12"/>
      <c r="BA126" s="12"/>
      <c r="BB126" s="12"/>
      <c r="BC126" s="12"/>
      <c r="BD126" s="12"/>
      <c r="BE126" s="12"/>
      <c r="BF126" s="12"/>
      <c r="BG126" s="12"/>
      <c r="BH126" s="12"/>
      <c r="BI126" s="12"/>
      <c r="BJ126" s="12"/>
      <c r="BK126" s="12"/>
      <c r="BL126" s="12"/>
      <c r="BM126" s="12"/>
      <c r="BN126" s="12"/>
      <c r="BO126" s="12"/>
      <c r="BP126" s="12"/>
      <c r="BQ126" s="12"/>
      <c r="BR126" s="12"/>
      <c r="BS126" s="12"/>
      <c r="BT126" s="12"/>
      <c r="BU126" s="12"/>
      <c r="BV126" s="12"/>
      <c r="BW126" s="12"/>
      <c r="BX126" s="12"/>
      <c r="BY126" s="12"/>
      <c r="BZ126" s="12"/>
      <c r="CA126" s="12"/>
      <c r="CB126" s="12"/>
      <c r="CC126" s="12"/>
      <c r="CD126" s="12"/>
      <c r="CE126" s="12"/>
      <c r="CF126" s="12"/>
      <c r="CG126" s="12"/>
      <c r="CH126" s="12"/>
      <c r="CI126" s="12"/>
      <c r="CJ126" s="12"/>
      <c r="CK126" s="12"/>
      <c r="CL126" s="12"/>
      <c r="CM126" s="12"/>
      <c r="CN126" s="12"/>
      <c r="CO126" s="12"/>
      <c r="CP126" s="12"/>
      <c r="CQ126" s="12"/>
      <c r="CR126" s="12"/>
      <c r="CS126" s="12"/>
      <c r="CT126" s="12"/>
      <c r="CU126" s="12"/>
      <c r="CV126" s="12"/>
      <c r="CW126" s="12"/>
      <c r="CX126" s="12"/>
      <c r="CY126" s="12"/>
      <c r="CZ126" s="12"/>
      <c r="DA126" s="12"/>
      <c r="DB126" s="12"/>
      <c r="DC126" s="12"/>
      <c r="DD126" s="12"/>
      <c r="DE126" s="12"/>
      <c r="DF126" s="12"/>
      <c r="DG126" s="12"/>
      <c r="DH126" s="12"/>
      <c r="DI126" s="12"/>
      <c r="DJ126" s="12"/>
      <c r="DK126" s="12"/>
      <c r="DL126" s="12"/>
      <c r="DM126" s="12"/>
      <c r="DN126" s="12"/>
      <c r="DO126" s="12"/>
      <c r="DP126" s="12"/>
      <c r="DQ126" s="12"/>
      <c r="DR126" s="12"/>
      <c r="DS126" s="12"/>
      <c r="DT126" s="12"/>
      <c r="DU126" s="12"/>
      <c r="DV126" s="12"/>
      <c r="DW126" s="12"/>
      <c r="DX126" s="12"/>
      <c r="DY126" s="12"/>
      <c r="DZ126" s="12"/>
      <c r="EA126" s="12"/>
      <c r="EB126" s="12"/>
    </row>
    <row r="127" spans="1:132" s="13" customFormat="1" ht="45">
      <c r="A127" s="31">
        <v>4</v>
      </c>
      <c r="B127" s="27">
        <v>1196420179</v>
      </c>
      <c r="C127" s="28" t="s">
        <v>216</v>
      </c>
      <c r="D127" s="36" t="s">
        <v>217</v>
      </c>
      <c r="E127" s="37" t="s">
        <v>3392</v>
      </c>
      <c r="F127" s="21" t="s">
        <v>10</v>
      </c>
      <c r="G127" s="24">
        <v>2185454</v>
      </c>
      <c r="H127" s="22">
        <v>0</v>
      </c>
      <c r="I127" s="23">
        <v>2185454</v>
      </c>
      <c r="J127" s="31"/>
      <c r="K127" s="31"/>
      <c r="L127" s="31"/>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c r="AY127" s="12"/>
      <c r="AZ127" s="12"/>
      <c r="BA127" s="12"/>
      <c r="BB127" s="12"/>
      <c r="BC127" s="12"/>
      <c r="BD127" s="12"/>
      <c r="BE127" s="12"/>
      <c r="BF127" s="12"/>
      <c r="BG127" s="12"/>
      <c r="BH127" s="12"/>
      <c r="BI127" s="12"/>
      <c r="BJ127" s="12"/>
      <c r="BK127" s="12"/>
      <c r="BL127" s="12"/>
      <c r="BM127" s="12"/>
      <c r="BN127" s="12"/>
      <c r="BO127" s="12"/>
      <c r="BP127" s="12"/>
      <c r="BQ127" s="12"/>
      <c r="BR127" s="12"/>
      <c r="BS127" s="12"/>
      <c r="BT127" s="12"/>
      <c r="BU127" s="12"/>
      <c r="BV127" s="12"/>
      <c r="BW127" s="12"/>
      <c r="BX127" s="12"/>
      <c r="BY127" s="12"/>
      <c r="BZ127" s="12"/>
      <c r="CA127" s="12"/>
      <c r="CB127" s="12"/>
      <c r="CC127" s="12"/>
      <c r="CD127" s="12"/>
      <c r="CE127" s="12"/>
      <c r="CF127" s="12"/>
      <c r="CG127" s="12"/>
      <c r="CH127" s="12"/>
      <c r="CI127" s="12"/>
      <c r="CJ127" s="12"/>
      <c r="CK127" s="12"/>
      <c r="CL127" s="12"/>
      <c r="CM127" s="12"/>
      <c r="CN127" s="12"/>
      <c r="CO127" s="12"/>
      <c r="CP127" s="12"/>
      <c r="CQ127" s="12"/>
      <c r="CR127" s="12"/>
      <c r="CS127" s="12"/>
      <c r="CT127" s="12"/>
      <c r="CU127" s="12"/>
      <c r="CV127" s="12"/>
      <c r="CW127" s="12"/>
      <c r="CX127" s="12"/>
      <c r="CY127" s="12"/>
      <c r="CZ127" s="12"/>
      <c r="DA127" s="12"/>
      <c r="DB127" s="12"/>
      <c r="DC127" s="12"/>
      <c r="DD127" s="12"/>
      <c r="DE127" s="12"/>
      <c r="DF127" s="12"/>
      <c r="DG127" s="12"/>
      <c r="DH127" s="12"/>
      <c r="DI127" s="12"/>
      <c r="DJ127" s="12"/>
      <c r="DK127" s="12"/>
      <c r="DL127" s="12"/>
      <c r="DM127" s="12"/>
      <c r="DN127" s="12"/>
      <c r="DO127" s="12"/>
      <c r="DP127" s="12"/>
      <c r="DQ127" s="12"/>
      <c r="DR127" s="12"/>
      <c r="DS127" s="12"/>
      <c r="DT127" s="12"/>
      <c r="DU127" s="12"/>
      <c r="DV127" s="12"/>
      <c r="DW127" s="12"/>
      <c r="DX127" s="12"/>
      <c r="DY127" s="12"/>
      <c r="DZ127" s="12"/>
      <c r="EA127" s="12"/>
      <c r="EB127" s="12"/>
    </row>
    <row r="128" spans="1:132" s="13" customFormat="1" ht="63">
      <c r="A128" s="31">
        <v>5</v>
      </c>
      <c r="B128" s="27">
        <v>1196420011</v>
      </c>
      <c r="C128" s="28" t="s">
        <v>218</v>
      </c>
      <c r="D128" s="36" t="s">
        <v>219</v>
      </c>
      <c r="E128" s="37" t="s">
        <v>3394</v>
      </c>
      <c r="F128" s="21" t="s">
        <v>10</v>
      </c>
      <c r="G128" s="22">
        <v>5349430.8230490005</v>
      </c>
      <c r="H128" s="22">
        <v>0</v>
      </c>
      <c r="I128" s="23">
        <v>5349430.8230490005</v>
      </c>
      <c r="J128" s="31"/>
      <c r="K128" s="31"/>
      <c r="L128" s="31"/>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c r="AY128" s="12"/>
      <c r="AZ128" s="12"/>
      <c r="BA128" s="12"/>
      <c r="BB128" s="12"/>
      <c r="BC128" s="12"/>
      <c r="BD128" s="12"/>
      <c r="BE128" s="12"/>
      <c r="BF128" s="12"/>
      <c r="BG128" s="12"/>
      <c r="BH128" s="12"/>
      <c r="BI128" s="12"/>
      <c r="BJ128" s="12"/>
      <c r="BK128" s="12"/>
      <c r="BL128" s="12"/>
      <c r="BM128" s="12"/>
      <c r="BN128" s="12"/>
      <c r="BO128" s="12"/>
      <c r="BP128" s="12"/>
      <c r="BQ128" s="12"/>
      <c r="BR128" s="12"/>
      <c r="BS128" s="12"/>
      <c r="BT128" s="12"/>
      <c r="BU128" s="12"/>
      <c r="BV128" s="12"/>
      <c r="BW128" s="12"/>
      <c r="BX128" s="12"/>
      <c r="BY128" s="12"/>
      <c r="BZ128" s="12"/>
      <c r="CA128" s="12"/>
      <c r="CB128" s="12"/>
      <c r="CC128" s="12"/>
      <c r="CD128" s="12"/>
      <c r="CE128" s="12"/>
      <c r="CF128" s="12"/>
      <c r="CG128" s="12"/>
      <c r="CH128" s="12"/>
      <c r="CI128" s="12"/>
      <c r="CJ128" s="12"/>
      <c r="CK128" s="12"/>
      <c r="CL128" s="12"/>
      <c r="CM128" s="12"/>
      <c r="CN128" s="12"/>
      <c r="CO128" s="12"/>
      <c r="CP128" s="12"/>
      <c r="CQ128" s="12"/>
      <c r="CR128" s="12"/>
      <c r="CS128" s="12"/>
      <c r="CT128" s="12"/>
      <c r="CU128" s="12"/>
      <c r="CV128" s="12"/>
      <c r="CW128" s="12"/>
      <c r="CX128" s="12"/>
      <c r="CY128" s="12"/>
      <c r="CZ128" s="12"/>
      <c r="DA128" s="12"/>
      <c r="DB128" s="12"/>
      <c r="DC128" s="12"/>
      <c r="DD128" s="12"/>
      <c r="DE128" s="12"/>
      <c r="DF128" s="12"/>
      <c r="DG128" s="12"/>
      <c r="DH128" s="12"/>
      <c r="DI128" s="12"/>
      <c r="DJ128" s="12"/>
      <c r="DK128" s="12"/>
      <c r="DL128" s="12"/>
      <c r="DM128" s="12"/>
      <c r="DN128" s="12"/>
      <c r="DO128" s="12"/>
      <c r="DP128" s="12"/>
      <c r="DQ128" s="12"/>
      <c r="DR128" s="12"/>
      <c r="DS128" s="12"/>
      <c r="DT128" s="12"/>
      <c r="DU128" s="12"/>
      <c r="DV128" s="12"/>
      <c r="DW128" s="12"/>
      <c r="DX128" s="12"/>
      <c r="DY128" s="12"/>
      <c r="DZ128" s="12"/>
      <c r="EA128" s="12"/>
      <c r="EB128" s="12"/>
    </row>
    <row r="129" spans="1:132" s="13" customFormat="1" ht="63">
      <c r="A129" s="31">
        <v>6</v>
      </c>
      <c r="B129" s="56">
        <v>1196420171</v>
      </c>
      <c r="C129" s="28" t="s">
        <v>220</v>
      </c>
      <c r="D129" s="36" t="s">
        <v>221</v>
      </c>
      <c r="E129" s="37" t="s">
        <v>222</v>
      </c>
      <c r="F129" s="21" t="s">
        <v>10</v>
      </c>
      <c r="G129" s="22">
        <v>5349430.8230490005</v>
      </c>
      <c r="H129" s="22">
        <v>0</v>
      </c>
      <c r="I129" s="23">
        <v>5349430.8230490005</v>
      </c>
      <c r="J129" s="31"/>
      <c r="K129" s="31"/>
      <c r="L129" s="31"/>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c r="AY129" s="12"/>
      <c r="AZ129" s="12"/>
      <c r="BA129" s="12"/>
      <c r="BB129" s="12"/>
      <c r="BC129" s="12"/>
      <c r="BD129" s="12"/>
      <c r="BE129" s="12"/>
      <c r="BF129" s="12"/>
      <c r="BG129" s="12"/>
      <c r="BH129" s="12"/>
      <c r="BI129" s="12"/>
      <c r="BJ129" s="12"/>
      <c r="BK129" s="12"/>
      <c r="BL129" s="12"/>
      <c r="BM129" s="12"/>
      <c r="BN129" s="12"/>
      <c r="BO129" s="12"/>
      <c r="BP129" s="12"/>
      <c r="BQ129" s="12"/>
      <c r="BR129" s="12"/>
      <c r="BS129" s="12"/>
      <c r="BT129" s="12"/>
      <c r="BU129" s="12"/>
      <c r="BV129" s="12"/>
      <c r="BW129" s="12"/>
      <c r="BX129" s="12"/>
      <c r="BY129" s="12"/>
      <c r="BZ129" s="12"/>
      <c r="CA129" s="12"/>
      <c r="CB129" s="12"/>
      <c r="CC129" s="12"/>
      <c r="CD129" s="12"/>
      <c r="CE129" s="12"/>
      <c r="CF129" s="12"/>
      <c r="CG129" s="12"/>
      <c r="CH129" s="12"/>
      <c r="CI129" s="12"/>
      <c r="CJ129" s="12"/>
      <c r="CK129" s="12"/>
      <c r="CL129" s="12"/>
      <c r="CM129" s="12"/>
      <c r="CN129" s="12"/>
      <c r="CO129" s="12"/>
      <c r="CP129" s="12"/>
      <c r="CQ129" s="12"/>
      <c r="CR129" s="12"/>
      <c r="CS129" s="12"/>
      <c r="CT129" s="12"/>
      <c r="CU129" s="12"/>
      <c r="CV129" s="12"/>
      <c r="CW129" s="12"/>
      <c r="CX129" s="12"/>
      <c r="CY129" s="12"/>
      <c r="CZ129" s="12"/>
      <c r="DA129" s="12"/>
      <c r="DB129" s="12"/>
      <c r="DC129" s="12"/>
      <c r="DD129" s="12"/>
      <c r="DE129" s="12"/>
      <c r="DF129" s="12"/>
      <c r="DG129" s="12"/>
      <c r="DH129" s="12"/>
      <c r="DI129" s="12"/>
      <c r="DJ129" s="12"/>
      <c r="DK129" s="12"/>
      <c r="DL129" s="12"/>
      <c r="DM129" s="12"/>
      <c r="DN129" s="12"/>
      <c r="DO129" s="12"/>
      <c r="DP129" s="12"/>
      <c r="DQ129" s="12"/>
      <c r="DR129" s="12"/>
      <c r="DS129" s="12"/>
      <c r="DT129" s="12"/>
      <c r="DU129" s="12"/>
      <c r="DV129" s="12"/>
      <c r="DW129" s="12"/>
      <c r="DX129" s="12"/>
      <c r="DY129" s="12"/>
      <c r="DZ129" s="12"/>
      <c r="EA129" s="12"/>
      <c r="EB129" s="12"/>
    </row>
    <row r="130" spans="1:132" s="13" customFormat="1" ht="63">
      <c r="A130" s="31">
        <v>7</v>
      </c>
      <c r="B130" s="56">
        <v>1196420172</v>
      </c>
      <c r="C130" s="28" t="s">
        <v>223</v>
      </c>
      <c r="D130" s="36" t="s">
        <v>224</v>
      </c>
      <c r="E130" s="37" t="s">
        <v>3395</v>
      </c>
      <c r="F130" s="21" t="s">
        <v>10</v>
      </c>
      <c r="G130" s="22">
        <v>5349430.8230490005</v>
      </c>
      <c r="H130" s="22">
        <v>0</v>
      </c>
      <c r="I130" s="23">
        <v>5349430.8230490005</v>
      </c>
      <c r="J130" s="31"/>
      <c r="K130" s="31"/>
      <c r="L130" s="31"/>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c r="AY130" s="12"/>
      <c r="AZ130" s="12"/>
      <c r="BA130" s="12"/>
      <c r="BB130" s="12"/>
      <c r="BC130" s="12"/>
      <c r="BD130" s="12"/>
      <c r="BE130" s="12"/>
      <c r="BF130" s="12"/>
      <c r="BG130" s="12"/>
      <c r="BH130" s="12"/>
      <c r="BI130" s="12"/>
      <c r="BJ130" s="12"/>
      <c r="BK130" s="12"/>
      <c r="BL130" s="12"/>
      <c r="BM130" s="12"/>
      <c r="BN130" s="12"/>
      <c r="BO130" s="12"/>
      <c r="BP130" s="12"/>
      <c r="BQ130" s="12"/>
      <c r="BR130" s="12"/>
      <c r="BS130" s="12"/>
      <c r="BT130" s="12"/>
      <c r="BU130" s="12"/>
      <c r="BV130" s="12"/>
      <c r="BW130" s="12"/>
      <c r="BX130" s="12"/>
      <c r="BY130" s="12"/>
      <c r="BZ130" s="12"/>
      <c r="CA130" s="12"/>
      <c r="CB130" s="12"/>
      <c r="CC130" s="12"/>
      <c r="CD130" s="12"/>
      <c r="CE130" s="12"/>
      <c r="CF130" s="12"/>
      <c r="CG130" s="12"/>
      <c r="CH130" s="12"/>
      <c r="CI130" s="12"/>
      <c r="CJ130" s="12"/>
      <c r="CK130" s="12"/>
      <c r="CL130" s="12"/>
      <c r="CM130" s="12"/>
      <c r="CN130" s="12"/>
      <c r="CO130" s="12"/>
      <c r="CP130" s="12"/>
      <c r="CQ130" s="12"/>
      <c r="CR130" s="12"/>
      <c r="CS130" s="12"/>
      <c r="CT130" s="12"/>
      <c r="CU130" s="12"/>
      <c r="CV130" s="12"/>
      <c r="CW130" s="12"/>
      <c r="CX130" s="12"/>
      <c r="CY130" s="12"/>
      <c r="CZ130" s="12"/>
      <c r="DA130" s="12"/>
      <c r="DB130" s="12"/>
      <c r="DC130" s="12"/>
      <c r="DD130" s="12"/>
      <c r="DE130" s="12"/>
      <c r="DF130" s="12"/>
      <c r="DG130" s="12"/>
      <c r="DH130" s="12"/>
      <c r="DI130" s="12"/>
      <c r="DJ130" s="12"/>
      <c r="DK130" s="12"/>
      <c r="DL130" s="12"/>
      <c r="DM130" s="12"/>
      <c r="DN130" s="12"/>
      <c r="DO130" s="12"/>
      <c r="DP130" s="12"/>
      <c r="DQ130" s="12"/>
      <c r="DR130" s="12"/>
      <c r="DS130" s="12"/>
      <c r="DT130" s="12"/>
      <c r="DU130" s="12"/>
      <c r="DV130" s="12"/>
      <c r="DW130" s="12"/>
      <c r="DX130" s="12"/>
      <c r="DY130" s="12"/>
      <c r="DZ130" s="12"/>
      <c r="EA130" s="12"/>
      <c r="EB130" s="12"/>
    </row>
    <row r="131" spans="1:132" s="57" customFormat="1" ht="63">
      <c r="A131" s="31">
        <v>8</v>
      </c>
      <c r="B131" s="56">
        <v>1196420173</v>
      </c>
      <c r="C131" s="28" t="s">
        <v>225</v>
      </c>
      <c r="D131" s="36" t="s">
        <v>226</v>
      </c>
      <c r="E131" s="37" t="s">
        <v>3396</v>
      </c>
      <c r="F131" s="21" t="s">
        <v>10</v>
      </c>
      <c r="G131" s="22">
        <v>5349430.8230490005</v>
      </c>
      <c r="H131" s="22">
        <v>0</v>
      </c>
      <c r="I131" s="23">
        <v>5349430.8230490005</v>
      </c>
      <c r="J131" s="31"/>
      <c r="K131" s="31"/>
      <c r="L131" s="31"/>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c r="AY131" s="12"/>
      <c r="AZ131" s="12"/>
      <c r="BA131" s="12"/>
      <c r="BB131" s="12"/>
      <c r="BC131" s="12"/>
      <c r="BD131" s="12"/>
      <c r="BE131" s="12"/>
      <c r="BF131" s="12"/>
      <c r="BG131" s="12"/>
      <c r="BH131" s="12"/>
      <c r="BI131" s="12"/>
      <c r="BJ131" s="12"/>
      <c r="BK131" s="12"/>
      <c r="BL131" s="12"/>
      <c r="BM131" s="12"/>
      <c r="BN131" s="12"/>
      <c r="BO131" s="12"/>
      <c r="BP131" s="12"/>
      <c r="BQ131" s="12"/>
      <c r="BR131" s="12"/>
      <c r="BS131" s="12"/>
      <c r="BT131" s="12"/>
      <c r="BU131" s="12"/>
      <c r="BV131" s="12"/>
      <c r="BW131" s="12"/>
      <c r="BX131" s="12"/>
      <c r="BY131" s="12"/>
      <c r="BZ131" s="12"/>
      <c r="CA131" s="12"/>
      <c r="CB131" s="12"/>
      <c r="CC131" s="12"/>
      <c r="CD131" s="12"/>
      <c r="CE131" s="12"/>
      <c r="CF131" s="12"/>
      <c r="CG131" s="12"/>
      <c r="CH131" s="12"/>
      <c r="CI131" s="12"/>
      <c r="CJ131" s="12"/>
      <c r="CK131" s="12"/>
      <c r="CL131" s="12"/>
      <c r="CM131" s="12"/>
      <c r="CN131" s="12"/>
      <c r="CO131" s="12"/>
      <c r="CP131" s="12"/>
      <c r="CQ131" s="12"/>
      <c r="CR131" s="12"/>
      <c r="CS131" s="12"/>
      <c r="CT131" s="12"/>
      <c r="CU131" s="12"/>
      <c r="CV131" s="12"/>
      <c r="CW131" s="12"/>
      <c r="CX131" s="12"/>
      <c r="CY131" s="12"/>
      <c r="CZ131" s="12"/>
      <c r="DA131" s="12"/>
      <c r="DB131" s="12"/>
      <c r="DC131" s="12"/>
      <c r="DD131" s="12"/>
      <c r="DE131" s="12"/>
      <c r="DF131" s="12"/>
      <c r="DG131" s="12"/>
      <c r="DH131" s="12"/>
      <c r="DI131" s="12"/>
      <c r="DJ131" s="12"/>
      <c r="DK131" s="12"/>
      <c r="DL131" s="12"/>
      <c r="DM131" s="12"/>
      <c r="DN131" s="12"/>
      <c r="DO131" s="12"/>
      <c r="DP131" s="12"/>
      <c r="DQ131" s="12"/>
      <c r="DR131" s="12"/>
      <c r="DS131" s="12"/>
      <c r="DT131" s="12"/>
      <c r="DU131" s="12"/>
      <c r="DV131" s="12"/>
      <c r="DW131" s="12"/>
      <c r="DX131" s="12"/>
      <c r="DY131" s="12"/>
      <c r="DZ131" s="12"/>
      <c r="EA131" s="12"/>
      <c r="EB131" s="12"/>
    </row>
    <row r="132" spans="1:132" s="57" customFormat="1" ht="63">
      <c r="A132" s="31">
        <v>9</v>
      </c>
      <c r="B132" s="35" t="s">
        <v>227</v>
      </c>
      <c r="C132" s="28" t="s">
        <v>228</v>
      </c>
      <c r="D132" s="40" t="s">
        <v>229</v>
      </c>
      <c r="E132" s="43" t="s">
        <v>3397</v>
      </c>
      <c r="F132" s="21" t="s">
        <v>10</v>
      </c>
      <c r="G132" s="22">
        <v>5349430.8230490005</v>
      </c>
      <c r="H132" s="22">
        <v>0</v>
      </c>
      <c r="I132" s="23">
        <v>5349430.8230490005</v>
      </c>
      <c r="J132" s="31"/>
      <c r="K132" s="31"/>
      <c r="L132" s="31"/>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c r="AY132" s="12"/>
      <c r="AZ132" s="12"/>
      <c r="BA132" s="12"/>
      <c r="BB132" s="12"/>
      <c r="BC132" s="12"/>
      <c r="BD132" s="12"/>
      <c r="BE132" s="12"/>
      <c r="BF132" s="12"/>
      <c r="BG132" s="12"/>
      <c r="BH132" s="12"/>
      <c r="BI132" s="12"/>
      <c r="BJ132" s="12"/>
      <c r="BK132" s="12"/>
      <c r="BL132" s="12"/>
      <c r="BM132" s="12"/>
      <c r="BN132" s="12"/>
      <c r="BO132" s="12"/>
      <c r="BP132" s="12"/>
      <c r="BQ132" s="12"/>
      <c r="BR132" s="12"/>
      <c r="BS132" s="12"/>
      <c r="BT132" s="12"/>
      <c r="BU132" s="12"/>
      <c r="BV132" s="12"/>
      <c r="BW132" s="12"/>
      <c r="BX132" s="12"/>
      <c r="BY132" s="12"/>
      <c r="BZ132" s="12"/>
      <c r="CA132" s="12"/>
      <c r="CB132" s="12"/>
      <c r="CC132" s="12"/>
      <c r="CD132" s="12"/>
      <c r="CE132" s="12"/>
      <c r="CF132" s="12"/>
      <c r="CG132" s="12"/>
      <c r="CH132" s="12"/>
      <c r="CI132" s="12"/>
      <c r="CJ132" s="12"/>
      <c r="CK132" s="12"/>
      <c r="CL132" s="12"/>
      <c r="CM132" s="12"/>
      <c r="CN132" s="12"/>
      <c r="CO132" s="12"/>
      <c r="CP132" s="12"/>
      <c r="CQ132" s="12"/>
      <c r="CR132" s="12"/>
      <c r="CS132" s="12"/>
      <c r="CT132" s="12"/>
      <c r="CU132" s="12"/>
      <c r="CV132" s="12"/>
      <c r="CW132" s="12"/>
      <c r="CX132" s="12"/>
      <c r="CY132" s="12"/>
      <c r="CZ132" s="12"/>
      <c r="DA132" s="12"/>
      <c r="DB132" s="12"/>
      <c r="DC132" s="12"/>
      <c r="DD132" s="12"/>
      <c r="DE132" s="12"/>
      <c r="DF132" s="12"/>
      <c r="DG132" s="12"/>
      <c r="DH132" s="12"/>
      <c r="DI132" s="12"/>
      <c r="DJ132" s="12"/>
      <c r="DK132" s="12"/>
      <c r="DL132" s="12"/>
      <c r="DM132" s="12"/>
      <c r="DN132" s="12"/>
      <c r="DO132" s="12"/>
      <c r="DP132" s="12"/>
      <c r="DQ132" s="12"/>
      <c r="DR132" s="12"/>
      <c r="DS132" s="12"/>
      <c r="DT132" s="12"/>
      <c r="DU132" s="12"/>
      <c r="DV132" s="12"/>
      <c r="DW132" s="12"/>
      <c r="DX132" s="12"/>
      <c r="DY132" s="12"/>
      <c r="DZ132" s="12"/>
      <c r="EA132" s="12"/>
      <c r="EB132" s="12"/>
    </row>
    <row r="133" spans="1:132" s="57" customFormat="1" ht="36">
      <c r="A133" s="31">
        <v>10</v>
      </c>
      <c r="B133" s="56">
        <v>1196420162</v>
      </c>
      <c r="C133" s="28" t="s">
        <v>230</v>
      </c>
      <c r="D133" s="36" t="s">
        <v>231</v>
      </c>
      <c r="E133" s="37" t="s">
        <v>232</v>
      </c>
      <c r="F133" s="21" t="s">
        <v>10</v>
      </c>
      <c r="G133" s="22">
        <v>3851862.6750000003</v>
      </c>
      <c r="H133" s="22">
        <v>0</v>
      </c>
      <c r="I133" s="23">
        <v>3851862.6750000003</v>
      </c>
      <c r="J133" s="31"/>
      <c r="K133" s="31"/>
      <c r="L133" s="31"/>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c r="AY133" s="12"/>
      <c r="AZ133" s="12"/>
      <c r="BA133" s="12"/>
      <c r="BB133" s="12"/>
      <c r="BC133" s="12"/>
      <c r="BD133" s="12"/>
      <c r="BE133" s="12"/>
      <c r="BF133" s="12"/>
      <c r="BG133" s="12"/>
      <c r="BH133" s="12"/>
      <c r="BI133" s="12"/>
      <c r="BJ133" s="12"/>
      <c r="BK133" s="12"/>
      <c r="BL133" s="12"/>
      <c r="BM133" s="12"/>
      <c r="BN133" s="12"/>
      <c r="BO133" s="12"/>
      <c r="BP133" s="12"/>
      <c r="BQ133" s="12"/>
      <c r="BR133" s="12"/>
      <c r="BS133" s="12"/>
      <c r="BT133" s="12"/>
      <c r="BU133" s="12"/>
      <c r="BV133" s="12"/>
      <c r="BW133" s="12"/>
      <c r="BX133" s="12"/>
      <c r="BY133" s="12"/>
      <c r="BZ133" s="12"/>
      <c r="CA133" s="12"/>
      <c r="CB133" s="12"/>
      <c r="CC133" s="12"/>
      <c r="CD133" s="12"/>
      <c r="CE133" s="12"/>
      <c r="CF133" s="12"/>
      <c r="CG133" s="12"/>
      <c r="CH133" s="12"/>
      <c r="CI133" s="12"/>
      <c r="CJ133" s="12"/>
      <c r="CK133" s="12"/>
      <c r="CL133" s="12"/>
      <c r="CM133" s="12"/>
      <c r="CN133" s="12"/>
      <c r="CO133" s="12"/>
      <c r="CP133" s="12"/>
      <c r="CQ133" s="12"/>
      <c r="CR133" s="12"/>
      <c r="CS133" s="12"/>
      <c r="CT133" s="12"/>
      <c r="CU133" s="12"/>
      <c r="CV133" s="12"/>
      <c r="CW133" s="12"/>
      <c r="CX133" s="12"/>
      <c r="CY133" s="12"/>
      <c r="CZ133" s="12"/>
      <c r="DA133" s="12"/>
      <c r="DB133" s="12"/>
      <c r="DC133" s="12"/>
      <c r="DD133" s="12"/>
      <c r="DE133" s="12"/>
      <c r="DF133" s="12"/>
      <c r="DG133" s="12"/>
      <c r="DH133" s="12"/>
      <c r="DI133" s="12"/>
      <c r="DJ133" s="12"/>
      <c r="DK133" s="12"/>
      <c r="DL133" s="12"/>
      <c r="DM133" s="12"/>
      <c r="DN133" s="12"/>
      <c r="DO133" s="12"/>
      <c r="DP133" s="12"/>
      <c r="DQ133" s="12"/>
      <c r="DR133" s="12"/>
      <c r="DS133" s="12"/>
      <c r="DT133" s="12"/>
      <c r="DU133" s="12"/>
      <c r="DV133" s="12"/>
      <c r="DW133" s="12"/>
      <c r="DX133" s="12"/>
      <c r="DY133" s="12"/>
      <c r="DZ133" s="12"/>
      <c r="EA133" s="12"/>
      <c r="EB133" s="12"/>
    </row>
    <row r="134" spans="1:132" s="57" customFormat="1" ht="44.25" customHeight="1">
      <c r="A134" s="31">
        <v>11</v>
      </c>
      <c r="B134" s="56">
        <v>1196420025</v>
      </c>
      <c r="C134" s="28" t="s">
        <v>233</v>
      </c>
      <c r="D134" s="36" t="s">
        <v>234</v>
      </c>
      <c r="E134" s="37" t="s">
        <v>3398</v>
      </c>
      <c r="F134" s="21" t="s">
        <v>10</v>
      </c>
      <c r="G134" s="22">
        <v>3851862.6750000003</v>
      </c>
      <c r="H134" s="22">
        <v>0</v>
      </c>
      <c r="I134" s="23">
        <v>3851862.6750000003</v>
      </c>
      <c r="J134" s="31"/>
      <c r="K134" s="31"/>
      <c r="L134" s="31"/>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c r="AY134" s="12"/>
      <c r="AZ134" s="12"/>
      <c r="BA134" s="12"/>
      <c r="BB134" s="12"/>
      <c r="BC134" s="12"/>
      <c r="BD134" s="12"/>
      <c r="BE134" s="12"/>
      <c r="BF134" s="12"/>
      <c r="BG134" s="12"/>
      <c r="BH134" s="12"/>
      <c r="BI134" s="12"/>
      <c r="BJ134" s="12"/>
      <c r="BK134" s="12"/>
      <c r="BL134" s="12"/>
      <c r="BM134" s="12"/>
      <c r="BN134" s="12"/>
      <c r="BO134" s="12"/>
      <c r="BP134" s="12"/>
      <c r="BQ134" s="12"/>
      <c r="BR134" s="12"/>
      <c r="BS134" s="12"/>
      <c r="BT134" s="12"/>
      <c r="BU134" s="12"/>
      <c r="BV134" s="12"/>
      <c r="BW134" s="12"/>
      <c r="BX134" s="12"/>
      <c r="BY134" s="12"/>
      <c r="BZ134" s="12"/>
      <c r="CA134" s="12"/>
      <c r="CB134" s="12"/>
      <c r="CC134" s="12"/>
      <c r="CD134" s="12"/>
      <c r="CE134" s="12"/>
      <c r="CF134" s="12"/>
      <c r="CG134" s="12"/>
      <c r="CH134" s="12"/>
      <c r="CI134" s="12"/>
      <c r="CJ134" s="12"/>
      <c r="CK134" s="12"/>
      <c r="CL134" s="12"/>
      <c r="CM134" s="12"/>
      <c r="CN134" s="12"/>
      <c r="CO134" s="12"/>
      <c r="CP134" s="12"/>
      <c r="CQ134" s="12"/>
      <c r="CR134" s="12"/>
      <c r="CS134" s="12"/>
      <c r="CT134" s="12"/>
      <c r="CU134" s="12"/>
      <c r="CV134" s="12"/>
      <c r="CW134" s="12"/>
      <c r="CX134" s="12"/>
      <c r="CY134" s="12"/>
      <c r="CZ134" s="12"/>
      <c r="DA134" s="12"/>
      <c r="DB134" s="12"/>
      <c r="DC134" s="12"/>
      <c r="DD134" s="12"/>
      <c r="DE134" s="12"/>
      <c r="DF134" s="12"/>
      <c r="DG134" s="12"/>
      <c r="DH134" s="12"/>
      <c r="DI134" s="12"/>
      <c r="DJ134" s="12"/>
      <c r="DK134" s="12"/>
      <c r="DL134" s="12"/>
      <c r="DM134" s="12"/>
      <c r="DN134" s="12"/>
      <c r="DO134" s="12"/>
      <c r="DP134" s="12"/>
      <c r="DQ134" s="12"/>
      <c r="DR134" s="12"/>
      <c r="DS134" s="12"/>
      <c r="DT134" s="12"/>
      <c r="DU134" s="12"/>
      <c r="DV134" s="12"/>
      <c r="DW134" s="12"/>
      <c r="DX134" s="12"/>
      <c r="DY134" s="12"/>
      <c r="DZ134" s="12"/>
      <c r="EA134" s="12"/>
      <c r="EB134" s="12"/>
    </row>
    <row r="135" spans="1:132" s="57" customFormat="1" ht="36">
      <c r="A135" s="31">
        <v>12</v>
      </c>
      <c r="B135" s="56">
        <v>1196420163</v>
      </c>
      <c r="C135" s="28" t="s">
        <v>235</v>
      </c>
      <c r="D135" s="36" t="s">
        <v>236</v>
      </c>
      <c r="E135" s="37" t="s">
        <v>237</v>
      </c>
      <c r="F135" s="21" t="s">
        <v>10</v>
      </c>
      <c r="G135" s="22">
        <v>3851862.6750000003</v>
      </c>
      <c r="H135" s="22">
        <v>0</v>
      </c>
      <c r="I135" s="23">
        <v>3851862.6750000003</v>
      </c>
      <c r="J135" s="31"/>
      <c r="K135" s="31"/>
      <c r="L135" s="31"/>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c r="AY135" s="12"/>
      <c r="AZ135" s="12"/>
      <c r="BA135" s="12"/>
      <c r="BB135" s="12"/>
      <c r="BC135" s="12"/>
      <c r="BD135" s="12"/>
      <c r="BE135" s="12"/>
      <c r="BF135" s="12"/>
      <c r="BG135" s="12"/>
      <c r="BH135" s="12"/>
      <c r="BI135" s="12"/>
      <c r="BJ135" s="12"/>
      <c r="BK135" s="12"/>
      <c r="BL135" s="12"/>
      <c r="BM135" s="12"/>
      <c r="BN135" s="12"/>
      <c r="BO135" s="12"/>
      <c r="BP135" s="12"/>
      <c r="BQ135" s="12"/>
      <c r="BR135" s="12"/>
      <c r="BS135" s="12"/>
      <c r="BT135" s="12"/>
      <c r="BU135" s="12"/>
      <c r="BV135" s="12"/>
      <c r="BW135" s="12"/>
      <c r="BX135" s="12"/>
      <c r="BY135" s="12"/>
      <c r="BZ135" s="12"/>
      <c r="CA135" s="12"/>
      <c r="CB135" s="12"/>
      <c r="CC135" s="12"/>
      <c r="CD135" s="12"/>
      <c r="CE135" s="12"/>
      <c r="CF135" s="12"/>
      <c r="CG135" s="12"/>
      <c r="CH135" s="12"/>
      <c r="CI135" s="12"/>
      <c r="CJ135" s="12"/>
      <c r="CK135" s="12"/>
      <c r="CL135" s="12"/>
      <c r="CM135" s="12"/>
      <c r="CN135" s="12"/>
      <c r="CO135" s="12"/>
      <c r="CP135" s="12"/>
      <c r="CQ135" s="12"/>
      <c r="CR135" s="12"/>
      <c r="CS135" s="12"/>
      <c r="CT135" s="12"/>
      <c r="CU135" s="12"/>
      <c r="CV135" s="12"/>
      <c r="CW135" s="12"/>
      <c r="CX135" s="12"/>
      <c r="CY135" s="12"/>
      <c r="CZ135" s="12"/>
      <c r="DA135" s="12"/>
      <c r="DB135" s="12"/>
      <c r="DC135" s="12"/>
      <c r="DD135" s="12"/>
      <c r="DE135" s="12"/>
      <c r="DF135" s="12"/>
      <c r="DG135" s="12"/>
      <c r="DH135" s="12"/>
      <c r="DI135" s="12"/>
      <c r="DJ135" s="12"/>
      <c r="DK135" s="12"/>
      <c r="DL135" s="12"/>
      <c r="DM135" s="12"/>
      <c r="DN135" s="12"/>
      <c r="DO135" s="12"/>
      <c r="DP135" s="12"/>
      <c r="DQ135" s="12"/>
      <c r="DR135" s="12"/>
      <c r="DS135" s="12"/>
      <c r="DT135" s="12"/>
      <c r="DU135" s="12"/>
      <c r="DV135" s="12"/>
      <c r="DW135" s="12"/>
      <c r="DX135" s="12"/>
      <c r="DY135" s="12"/>
      <c r="DZ135" s="12"/>
      <c r="EA135" s="12"/>
      <c r="EB135" s="12"/>
    </row>
    <row r="136" spans="1:132" s="57" customFormat="1" ht="36">
      <c r="A136" s="31">
        <v>13</v>
      </c>
      <c r="B136" s="56">
        <v>1196420164</v>
      </c>
      <c r="C136" s="28" t="s">
        <v>238</v>
      </c>
      <c r="D136" s="36" t="s">
        <v>239</v>
      </c>
      <c r="E136" s="37" t="s">
        <v>240</v>
      </c>
      <c r="F136" s="21" t="s">
        <v>10</v>
      </c>
      <c r="G136" s="22">
        <v>3851862.6750000003</v>
      </c>
      <c r="H136" s="22">
        <v>0</v>
      </c>
      <c r="I136" s="23">
        <v>3851862.6750000003</v>
      </c>
      <c r="J136" s="31"/>
      <c r="K136" s="31"/>
      <c r="L136" s="31"/>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c r="AY136" s="12"/>
      <c r="AZ136" s="12"/>
      <c r="BA136" s="12"/>
      <c r="BB136" s="12"/>
      <c r="BC136" s="12"/>
      <c r="BD136" s="12"/>
      <c r="BE136" s="12"/>
      <c r="BF136" s="12"/>
      <c r="BG136" s="12"/>
      <c r="BH136" s="12"/>
      <c r="BI136" s="12"/>
      <c r="BJ136" s="12"/>
      <c r="BK136" s="12"/>
      <c r="BL136" s="12"/>
      <c r="BM136" s="12"/>
      <c r="BN136" s="12"/>
      <c r="BO136" s="12"/>
      <c r="BP136" s="12"/>
      <c r="BQ136" s="12"/>
      <c r="BR136" s="12"/>
      <c r="BS136" s="12"/>
      <c r="BT136" s="12"/>
      <c r="BU136" s="12"/>
      <c r="BV136" s="12"/>
      <c r="BW136" s="12"/>
      <c r="BX136" s="12"/>
      <c r="BY136" s="12"/>
      <c r="BZ136" s="12"/>
      <c r="CA136" s="12"/>
      <c r="CB136" s="12"/>
      <c r="CC136" s="12"/>
      <c r="CD136" s="12"/>
      <c r="CE136" s="12"/>
      <c r="CF136" s="12"/>
      <c r="CG136" s="12"/>
      <c r="CH136" s="12"/>
      <c r="CI136" s="12"/>
      <c r="CJ136" s="12"/>
      <c r="CK136" s="12"/>
      <c r="CL136" s="12"/>
      <c r="CM136" s="12"/>
      <c r="CN136" s="12"/>
      <c r="CO136" s="12"/>
      <c r="CP136" s="12"/>
      <c r="CQ136" s="12"/>
      <c r="CR136" s="12"/>
      <c r="CS136" s="12"/>
      <c r="CT136" s="12"/>
      <c r="CU136" s="12"/>
      <c r="CV136" s="12"/>
      <c r="CW136" s="12"/>
      <c r="CX136" s="12"/>
      <c r="CY136" s="12"/>
      <c r="CZ136" s="12"/>
      <c r="DA136" s="12"/>
      <c r="DB136" s="12"/>
      <c r="DC136" s="12"/>
      <c r="DD136" s="12"/>
      <c r="DE136" s="12"/>
      <c r="DF136" s="12"/>
      <c r="DG136" s="12"/>
      <c r="DH136" s="12"/>
      <c r="DI136" s="12"/>
      <c r="DJ136" s="12"/>
      <c r="DK136" s="12"/>
      <c r="DL136" s="12"/>
      <c r="DM136" s="12"/>
      <c r="DN136" s="12"/>
      <c r="DO136" s="12"/>
      <c r="DP136" s="12"/>
      <c r="DQ136" s="12"/>
      <c r="DR136" s="12"/>
      <c r="DS136" s="12"/>
      <c r="DT136" s="12"/>
      <c r="DU136" s="12"/>
      <c r="DV136" s="12"/>
      <c r="DW136" s="12"/>
      <c r="DX136" s="12"/>
      <c r="DY136" s="12"/>
      <c r="DZ136" s="12"/>
      <c r="EA136" s="12"/>
      <c r="EB136" s="12"/>
    </row>
    <row r="137" spans="1:132" s="57" customFormat="1" ht="45">
      <c r="A137" s="31">
        <v>14</v>
      </c>
      <c r="B137" s="56">
        <v>1196420134</v>
      </c>
      <c r="C137" s="28" t="s">
        <v>241</v>
      </c>
      <c r="D137" s="36" t="s">
        <v>242</v>
      </c>
      <c r="E137" s="37" t="s">
        <v>3399</v>
      </c>
      <c r="F137" s="21" t="s">
        <v>10</v>
      </c>
      <c r="G137" s="22">
        <v>3851862.6750000003</v>
      </c>
      <c r="H137" s="22">
        <v>0</v>
      </c>
      <c r="I137" s="23">
        <v>3851862.6750000003</v>
      </c>
      <c r="J137" s="31"/>
      <c r="K137" s="31"/>
      <c r="L137" s="31"/>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c r="AY137" s="12"/>
      <c r="AZ137" s="12"/>
      <c r="BA137" s="12"/>
      <c r="BB137" s="12"/>
      <c r="BC137" s="12"/>
      <c r="BD137" s="12"/>
      <c r="BE137" s="12"/>
      <c r="BF137" s="12"/>
      <c r="BG137" s="12"/>
      <c r="BH137" s="12"/>
      <c r="BI137" s="12"/>
      <c r="BJ137" s="12"/>
      <c r="BK137" s="12"/>
      <c r="BL137" s="12"/>
      <c r="BM137" s="12"/>
      <c r="BN137" s="12"/>
      <c r="BO137" s="12"/>
      <c r="BP137" s="12"/>
      <c r="BQ137" s="12"/>
      <c r="BR137" s="12"/>
      <c r="BS137" s="12"/>
      <c r="BT137" s="12"/>
      <c r="BU137" s="12"/>
      <c r="BV137" s="12"/>
      <c r="BW137" s="12"/>
      <c r="BX137" s="12"/>
      <c r="BY137" s="12"/>
      <c r="BZ137" s="12"/>
      <c r="CA137" s="12"/>
      <c r="CB137" s="12"/>
      <c r="CC137" s="12"/>
      <c r="CD137" s="12"/>
      <c r="CE137" s="12"/>
      <c r="CF137" s="12"/>
      <c r="CG137" s="12"/>
      <c r="CH137" s="12"/>
      <c r="CI137" s="12"/>
      <c r="CJ137" s="12"/>
      <c r="CK137" s="12"/>
      <c r="CL137" s="12"/>
      <c r="CM137" s="12"/>
      <c r="CN137" s="12"/>
      <c r="CO137" s="12"/>
      <c r="CP137" s="12"/>
      <c r="CQ137" s="12"/>
      <c r="CR137" s="12"/>
      <c r="CS137" s="12"/>
      <c r="CT137" s="12"/>
      <c r="CU137" s="12"/>
      <c r="CV137" s="12"/>
      <c r="CW137" s="12"/>
      <c r="CX137" s="12"/>
      <c r="CY137" s="12"/>
      <c r="CZ137" s="12"/>
      <c r="DA137" s="12"/>
      <c r="DB137" s="12"/>
      <c r="DC137" s="12"/>
      <c r="DD137" s="12"/>
      <c r="DE137" s="12"/>
      <c r="DF137" s="12"/>
      <c r="DG137" s="12"/>
      <c r="DH137" s="12"/>
      <c r="DI137" s="12"/>
      <c r="DJ137" s="12"/>
      <c r="DK137" s="12"/>
      <c r="DL137" s="12"/>
      <c r="DM137" s="12"/>
      <c r="DN137" s="12"/>
      <c r="DO137" s="12"/>
      <c r="DP137" s="12"/>
      <c r="DQ137" s="12"/>
      <c r="DR137" s="12"/>
      <c r="DS137" s="12"/>
      <c r="DT137" s="12"/>
      <c r="DU137" s="12"/>
      <c r="DV137" s="12"/>
      <c r="DW137" s="12"/>
      <c r="DX137" s="12"/>
      <c r="DY137" s="12"/>
      <c r="DZ137" s="12"/>
      <c r="EA137" s="12"/>
      <c r="EB137" s="12"/>
    </row>
    <row r="138" spans="1:132" s="57" customFormat="1" ht="45">
      <c r="A138" s="31">
        <v>15</v>
      </c>
      <c r="B138" s="35" t="s">
        <v>227</v>
      </c>
      <c r="C138" s="28" t="s">
        <v>244</v>
      </c>
      <c r="D138" s="36" t="s">
        <v>245</v>
      </c>
      <c r="E138" s="37" t="s">
        <v>243</v>
      </c>
      <c r="F138" s="21" t="s">
        <v>10</v>
      </c>
      <c r="G138" s="22"/>
      <c r="H138" s="22"/>
      <c r="I138" s="23"/>
      <c r="J138" s="31"/>
      <c r="K138" s="31"/>
      <c r="L138" s="31"/>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c r="AY138" s="12"/>
      <c r="AZ138" s="12"/>
      <c r="BA138" s="12"/>
      <c r="BB138" s="12"/>
      <c r="BC138" s="12"/>
      <c r="BD138" s="12"/>
      <c r="BE138" s="12"/>
      <c r="BF138" s="12"/>
      <c r="BG138" s="12"/>
      <c r="BH138" s="12"/>
      <c r="BI138" s="12"/>
      <c r="BJ138" s="12"/>
      <c r="BK138" s="12"/>
      <c r="BL138" s="12"/>
      <c r="BM138" s="12"/>
      <c r="BN138" s="12"/>
      <c r="BO138" s="12"/>
      <c r="BP138" s="12"/>
      <c r="BQ138" s="12"/>
      <c r="BR138" s="12"/>
      <c r="BS138" s="12"/>
      <c r="BT138" s="12"/>
      <c r="BU138" s="12"/>
      <c r="BV138" s="12"/>
      <c r="BW138" s="12"/>
      <c r="BX138" s="12"/>
      <c r="BY138" s="12"/>
      <c r="BZ138" s="12"/>
      <c r="CA138" s="12"/>
      <c r="CB138" s="12"/>
      <c r="CC138" s="12"/>
      <c r="CD138" s="12"/>
      <c r="CE138" s="12"/>
      <c r="CF138" s="12"/>
      <c r="CG138" s="12"/>
      <c r="CH138" s="12"/>
      <c r="CI138" s="12"/>
      <c r="CJ138" s="12"/>
      <c r="CK138" s="12"/>
      <c r="CL138" s="12"/>
      <c r="CM138" s="12"/>
      <c r="CN138" s="12"/>
      <c r="CO138" s="12"/>
      <c r="CP138" s="12"/>
      <c r="CQ138" s="12"/>
      <c r="CR138" s="12"/>
      <c r="CS138" s="12"/>
      <c r="CT138" s="12"/>
      <c r="CU138" s="12"/>
      <c r="CV138" s="12"/>
      <c r="CW138" s="12"/>
      <c r="CX138" s="12"/>
      <c r="CY138" s="12"/>
      <c r="CZ138" s="12"/>
      <c r="DA138" s="12"/>
      <c r="DB138" s="12"/>
      <c r="DC138" s="12"/>
      <c r="DD138" s="12"/>
      <c r="DE138" s="12"/>
      <c r="DF138" s="12"/>
      <c r="DG138" s="12"/>
      <c r="DH138" s="12"/>
      <c r="DI138" s="12"/>
      <c r="DJ138" s="12"/>
      <c r="DK138" s="12"/>
      <c r="DL138" s="12"/>
      <c r="DM138" s="12"/>
      <c r="DN138" s="12"/>
      <c r="DO138" s="12"/>
      <c r="DP138" s="12"/>
      <c r="DQ138" s="12"/>
      <c r="DR138" s="12"/>
      <c r="DS138" s="12"/>
      <c r="DT138" s="12"/>
      <c r="DU138" s="12"/>
      <c r="DV138" s="12"/>
      <c r="DW138" s="12"/>
      <c r="DX138" s="12"/>
      <c r="DY138" s="12"/>
      <c r="DZ138" s="12"/>
      <c r="EA138" s="12"/>
      <c r="EB138" s="12"/>
    </row>
    <row r="139" spans="1:132" s="57" customFormat="1" ht="45">
      <c r="A139" s="31">
        <v>16</v>
      </c>
      <c r="B139" s="35" t="s">
        <v>227</v>
      </c>
      <c r="C139" s="28" t="s">
        <v>246</v>
      </c>
      <c r="D139" s="36" t="s">
        <v>247</v>
      </c>
      <c r="E139" s="37" t="s">
        <v>3399</v>
      </c>
      <c r="F139" s="21" t="s">
        <v>10</v>
      </c>
      <c r="G139" s="22"/>
      <c r="H139" s="22"/>
      <c r="I139" s="23"/>
      <c r="J139" s="31"/>
      <c r="K139" s="31"/>
      <c r="L139" s="31"/>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c r="AY139" s="12"/>
      <c r="AZ139" s="12"/>
      <c r="BA139" s="12"/>
      <c r="BB139" s="12"/>
      <c r="BC139" s="12"/>
      <c r="BD139" s="12"/>
      <c r="BE139" s="12"/>
      <c r="BF139" s="12"/>
      <c r="BG139" s="12"/>
      <c r="BH139" s="12"/>
      <c r="BI139" s="12"/>
      <c r="BJ139" s="12"/>
      <c r="BK139" s="12"/>
      <c r="BL139" s="12"/>
      <c r="BM139" s="12"/>
      <c r="BN139" s="12"/>
      <c r="BO139" s="12"/>
      <c r="BP139" s="12"/>
      <c r="BQ139" s="12"/>
      <c r="BR139" s="12"/>
      <c r="BS139" s="12"/>
      <c r="BT139" s="12"/>
      <c r="BU139" s="12"/>
      <c r="BV139" s="12"/>
      <c r="BW139" s="12"/>
      <c r="BX139" s="12"/>
      <c r="BY139" s="12"/>
      <c r="BZ139" s="12"/>
      <c r="CA139" s="12"/>
      <c r="CB139" s="12"/>
      <c r="CC139" s="12"/>
      <c r="CD139" s="12"/>
      <c r="CE139" s="12"/>
      <c r="CF139" s="12"/>
      <c r="CG139" s="12"/>
      <c r="CH139" s="12"/>
      <c r="CI139" s="12"/>
      <c r="CJ139" s="12"/>
      <c r="CK139" s="12"/>
      <c r="CL139" s="12"/>
      <c r="CM139" s="12"/>
      <c r="CN139" s="12"/>
      <c r="CO139" s="12"/>
      <c r="CP139" s="12"/>
      <c r="CQ139" s="12"/>
      <c r="CR139" s="12"/>
      <c r="CS139" s="12"/>
      <c r="CT139" s="12"/>
      <c r="CU139" s="12"/>
      <c r="CV139" s="12"/>
      <c r="CW139" s="12"/>
      <c r="CX139" s="12"/>
      <c r="CY139" s="12"/>
      <c r="CZ139" s="12"/>
      <c r="DA139" s="12"/>
      <c r="DB139" s="12"/>
      <c r="DC139" s="12"/>
      <c r="DD139" s="12"/>
      <c r="DE139" s="12"/>
      <c r="DF139" s="12"/>
      <c r="DG139" s="12"/>
      <c r="DH139" s="12"/>
      <c r="DI139" s="12"/>
      <c r="DJ139" s="12"/>
      <c r="DK139" s="12"/>
      <c r="DL139" s="12"/>
      <c r="DM139" s="12"/>
      <c r="DN139" s="12"/>
      <c r="DO139" s="12"/>
      <c r="DP139" s="12"/>
      <c r="DQ139" s="12"/>
      <c r="DR139" s="12"/>
      <c r="DS139" s="12"/>
      <c r="DT139" s="12"/>
      <c r="DU139" s="12"/>
      <c r="DV139" s="12"/>
      <c r="DW139" s="12"/>
      <c r="DX139" s="12"/>
      <c r="DY139" s="12"/>
      <c r="DZ139" s="12"/>
      <c r="EA139" s="12"/>
      <c r="EB139" s="12"/>
    </row>
    <row r="140" spans="1:132" s="57" customFormat="1" ht="45">
      <c r="A140" s="31">
        <v>17</v>
      </c>
      <c r="B140" s="56">
        <v>1196420052</v>
      </c>
      <c r="C140" s="28" t="s">
        <v>248</v>
      </c>
      <c r="D140" s="36" t="s">
        <v>249</v>
      </c>
      <c r="E140" s="37" t="s">
        <v>3400</v>
      </c>
      <c r="F140" s="21" t="s">
        <v>10</v>
      </c>
      <c r="G140" s="22">
        <v>2857723.1440304997</v>
      </c>
      <c r="H140" s="22">
        <v>0</v>
      </c>
      <c r="I140" s="23">
        <v>2857723.1440304997</v>
      </c>
      <c r="J140" s="31"/>
      <c r="K140" s="31"/>
      <c r="L140" s="31"/>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c r="AY140" s="12"/>
      <c r="AZ140" s="12"/>
      <c r="BA140" s="12"/>
      <c r="BB140" s="12"/>
      <c r="BC140" s="12"/>
      <c r="BD140" s="12"/>
      <c r="BE140" s="12"/>
      <c r="BF140" s="12"/>
      <c r="BG140" s="12"/>
      <c r="BH140" s="12"/>
      <c r="BI140" s="12"/>
      <c r="BJ140" s="12"/>
      <c r="BK140" s="12"/>
      <c r="BL140" s="12"/>
      <c r="BM140" s="12"/>
      <c r="BN140" s="12"/>
      <c r="BO140" s="12"/>
      <c r="BP140" s="12"/>
      <c r="BQ140" s="12"/>
      <c r="BR140" s="12"/>
      <c r="BS140" s="12"/>
      <c r="BT140" s="12"/>
      <c r="BU140" s="12"/>
      <c r="BV140" s="12"/>
      <c r="BW140" s="12"/>
      <c r="BX140" s="12"/>
      <c r="BY140" s="12"/>
      <c r="BZ140" s="12"/>
      <c r="CA140" s="12"/>
      <c r="CB140" s="12"/>
      <c r="CC140" s="12"/>
      <c r="CD140" s="12"/>
      <c r="CE140" s="12"/>
      <c r="CF140" s="12"/>
      <c r="CG140" s="12"/>
      <c r="CH140" s="12"/>
      <c r="CI140" s="12"/>
      <c r="CJ140" s="12"/>
      <c r="CK140" s="12"/>
      <c r="CL140" s="12"/>
      <c r="CM140" s="12"/>
      <c r="CN140" s="12"/>
      <c r="CO140" s="12"/>
      <c r="CP140" s="12"/>
      <c r="CQ140" s="12"/>
      <c r="CR140" s="12"/>
      <c r="CS140" s="12"/>
      <c r="CT140" s="12"/>
      <c r="CU140" s="12"/>
      <c r="CV140" s="12"/>
      <c r="CW140" s="12"/>
      <c r="CX140" s="12"/>
      <c r="CY140" s="12"/>
      <c r="CZ140" s="12"/>
      <c r="DA140" s="12"/>
      <c r="DB140" s="12"/>
      <c r="DC140" s="12"/>
      <c r="DD140" s="12"/>
      <c r="DE140" s="12"/>
      <c r="DF140" s="12"/>
      <c r="DG140" s="12"/>
      <c r="DH140" s="12"/>
      <c r="DI140" s="12"/>
      <c r="DJ140" s="12"/>
      <c r="DK140" s="12"/>
      <c r="DL140" s="12"/>
      <c r="DM140" s="12"/>
      <c r="DN140" s="12"/>
      <c r="DO140" s="12"/>
      <c r="DP140" s="12"/>
      <c r="DQ140" s="12"/>
      <c r="DR140" s="12"/>
      <c r="DS140" s="12"/>
      <c r="DT140" s="12"/>
      <c r="DU140" s="12"/>
      <c r="DV140" s="12"/>
      <c r="DW140" s="12"/>
      <c r="DX140" s="12"/>
      <c r="DY140" s="12"/>
      <c r="DZ140" s="12"/>
      <c r="EA140" s="12"/>
      <c r="EB140" s="12"/>
    </row>
    <row r="141" spans="1:132" s="57" customFormat="1" ht="36">
      <c r="A141" s="31">
        <v>18</v>
      </c>
      <c r="B141" s="56">
        <v>1196420053</v>
      </c>
      <c r="C141" s="28" t="s">
        <v>250</v>
      </c>
      <c r="D141" s="36" t="s">
        <v>251</v>
      </c>
      <c r="E141" s="37" t="s">
        <v>3401</v>
      </c>
      <c r="F141" s="21" t="s">
        <v>10</v>
      </c>
      <c r="G141" s="22">
        <v>2857723.1440304997</v>
      </c>
      <c r="H141" s="22">
        <v>0</v>
      </c>
      <c r="I141" s="23">
        <v>2857723.1440304997</v>
      </c>
      <c r="J141" s="31"/>
      <c r="K141" s="31"/>
      <c r="L141" s="31"/>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c r="AY141" s="12"/>
      <c r="AZ141" s="12"/>
      <c r="BA141" s="12"/>
      <c r="BB141" s="12"/>
      <c r="BC141" s="12"/>
      <c r="BD141" s="12"/>
      <c r="BE141" s="12"/>
      <c r="BF141" s="12"/>
      <c r="BG141" s="12"/>
      <c r="BH141" s="12"/>
      <c r="BI141" s="12"/>
      <c r="BJ141" s="12"/>
      <c r="BK141" s="12"/>
      <c r="BL141" s="12"/>
      <c r="BM141" s="12"/>
      <c r="BN141" s="12"/>
      <c r="BO141" s="12"/>
      <c r="BP141" s="12"/>
      <c r="BQ141" s="12"/>
      <c r="BR141" s="12"/>
      <c r="BS141" s="12"/>
      <c r="BT141" s="12"/>
      <c r="BU141" s="12"/>
      <c r="BV141" s="12"/>
      <c r="BW141" s="12"/>
      <c r="BX141" s="12"/>
      <c r="BY141" s="12"/>
      <c r="BZ141" s="12"/>
      <c r="CA141" s="12"/>
      <c r="CB141" s="12"/>
      <c r="CC141" s="12"/>
      <c r="CD141" s="12"/>
      <c r="CE141" s="12"/>
      <c r="CF141" s="12"/>
      <c r="CG141" s="12"/>
      <c r="CH141" s="12"/>
      <c r="CI141" s="12"/>
      <c r="CJ141" s="12"/>
      <c r="CK141" s="12"/>
      <c r="CL141" s="12"/>
      <c r="CM141" s="12"/>
      <c r="CN141" s="12"/>
      <c r="CO141" s="12"/>
      <c r="CP141" s="12"/>
      <c r="CQ141" s="12"/>
      <c r="CR141" s="12"/>
      <c r="CS141" s="12"/>
      <c r="CT141" s="12"/>
      <c r="CU141" s="12"/>
      <c r="CV141" s="12"/>
      <c r="CW141" s="12"/>
      <c r="CX141" s="12"/>
      <c r="CY141" s="12"/>
      <c r="CZ141" s="12"/>
      <c r="DA141" s="12"/>
      <c r="DB141" s="12"/>
      <c r="DC141" s="12"/>
      <c r="DD141" s="12"/>
      <c r="DE141" s="12"/>
      <c r="DF141" s="12"/>
      <c r="DG141" s="12"/>
      <c r="DH141" s="12"/>
      <c r="DI141" s="12"/>
      <c r="DJ141" s="12"/>
      <c r="DK141" s="12"/>
      <c r="DL141" s="12"/>
      <c r="DM141" s="12"/>
      <c r="DN141" s="12"/>
      <c r="DO141" s="12"/>
      <c r="DP141" s="12"/>
      <c r="DQ141" s="12"/>
      <c r="DR141" s="12"/>
      <c r="DS141" s="12"/>
      <c r="DT141" s="12"/>
      <c r="DU141" s="12"/>
      <c r="DV141" s="12"/>
      <c r="DW141" s="12"/>
      <c r="DX141" s="12"/>
      <c r="DY141" s="12"/>
      <c r="DZ141" s="12"/>
      <c r="EA141" s="12"/>
      <c r="EB141" s="12"/>
    </row>
    <row r="142" spans="1:132" s="57" customFormat="1" ht="40.5" customHeight="1">
      <c r="A142" s="31">
        <v>19</v>
      </c>
      <c r="B142" s="56">
        <v>1196420054</v>
      </c>
      <c r="C142" s="28" t="s">
        <v>252</v>
      </c>
      <c r="D142" s="36" t="s">
        <v>253</v>
      </c>
      <c r="E142" s="37" t="s">
        <v>3402</v>
      </c>
      <c r="F142" s="21" t="s">
        <v>10</v>
      </c>
      <c r="G142" s="22">
        <v>2857723.1440304997</v>
      </c>
      <c r="H142" s="22">
        <v>0</v>
      </c>
      <c r="I142" s="23">
        <v>2857723.1440304997</v>
      </c>
      <c r="J142" s="31"/>
      <c r="K142" s="31"/>
      <c r="L142" s="31"/>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c r="AY142" s="12"/>
      <c r="AZ142" s="12"/>
      <c r="BA142" s="12"/>
      <c r="BB142" s="12"/>
      <c r="BC142" s="12"/>
      <c r="BD142" s="12"/>
      <c r="BE142" s="12"/>
      <c r="BF142" s="12"/>
      <c r="BG142" s="12"/>
      <c r="BH142" s="12"/>
      <c r="BI142" s="12"/>
      <c r="BJ142" s="12"/>
      <c r="BK142" s="12"/>
      <c r="BL142" s="12"/>
      <c r="BM142" s="12"/>
      <c r="BN142" s="12"/>
      <c r="BO142" s="12"/>
      <c r="BP142" s="12"/>
      <c r="BQ142" s="12"/>
      <c r="BR142" s="12"/>
      <c r="BS142" s="12"/>
      <c r="BT142" s="12"/>
      <c r="BU142" s="12"/>
      <c r="BV142" s="12"/>
      <c r="BW142" s="12"/>
      <c r="BX142" s="12"/>
      <c r="BY142" s="12"/>
      <c r="BZ142" s="12"/>
      <c r="CA142" s="12"/>
      <c r="CB142" s="12"/>
      <c r="CC142" s="12"/>
      <c r="CD142" s="12"/>
      <c r="CE142" s="12"/>
      <c r="CF142" s="12"/>
      <c r="CG142" s="12"/>
      <c r="CH142" s="12"/>
      <c r="CI142" s="12"/>
      <c r="CJ142" s="12"/>
      <c r="CK142" s="12"/>
      <c r="CL142" s="12"/>
      <c r="CM142" s="12"/>
      <c r="CN142" s="12"/>
      <c r="CO142" s="12"/>
      <c r="CP142" s="12"/>
      <c r="CQ142" s="12"/>
      <c r="CR142" s="12"/>
      <c r="CS142" s="12"/>
      <c r="CT142" s="12"/>
      <c r="CU142" s="12"/>
      <c r="CV142" s="12"/>
      <c r="CW142" s="12"/>
      <c r="CX142" s="12"/>
      <c r="CY142" s="12"/>
      <c r="CZ142" s="12"/>
      <c r="DA142" s="12"/>
      <c r="DB142" s="12"/>
      <c r="DC142" s="12"/>
      <c r="DD142" s="12"/>
      <c r="DE142" s="12"/>
      <c r="DF142" s="12"/>
      <c r="DG142" s="12"/>
      <c r="DH142" s="12"/>
      <c r="DI142" s="12"/>
      <c r="DJ142" s="12"/>
      <c r="DK142" s="12"/>
      <c r="DL142" s="12"/>
      <c r="DM142" s="12"/>
      <c r="DN142" s="12"/>
      <c r="DO142" s="12"/>
      <c r="DP142" s="12"/>
      <c r="DQ142" s="12"/>
      <c r="DR142" s="12"/>
      <c r="DS142" s="12"/>
      <c r="DT142" s="12"/>
      <c r="DU142" s="12"/>
      <c r="DV142" s="12"/>
      <c r="DW142" s="12"/>
      <c r="DX142" s="12"/>
      <c r="DY142" s="12"/>
      <c r="DZ142" s="12"/>
      <c r="EA142" s="12"/>
      <c r="EB142" s="12"/>
    </row>
    <row r="143" spans="1:132" s="57" customFormat="1" ht="36">
      <c r="A143" s="31">
        <v>20</v>
      </c>
      <c r="B143" s="56">
        <v>1196420057</v>
      </c>
      <c r="C143" s="28" t="s">
        <v>254</v>
      </c>
      <c r="D143" s="36" t="s">
        <v>255</v>
      </c>
      <c r="E143" s="37" t="s">
        <v>3403</v>
      </c>
      <c r="F143" s="21" t="s">
        <v>10</v>
      </c>
      <c r="G143" s="22">
        <v>2857723.1440304997</v>
      </c>
      <c r="H143" s="22">
        <v>0</v>
      </c>
      <c r="I143" s="23">
        <v>2857723.1440304997</v>
      </c>
      <c r="J143" s="31"/>
      <c r="K143" s="31"/>
      <c r="L143" s="31"/>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c r="AY143" s="12"/>
      <c r="AZ143" s="12"/>
      <c r="BA143" s="12"/>
      <c r="BB143" s="12"/>
      <c r="BC143" s="12"/>
      <c r="BD143" s="12"/>
      <c r="BE143" s="12"/>
      <c r="BF143" s="12"/>
      <c r="BG143" s="12"/>
      <c r="BH143" s="12"/>
      <c r="BI143" s="12"/>
      <c r="BJ143" s="12"/>
      <c r="BK143" s="12"/>
      <c r="BL143" s="12"/>
      <c r="BM143" s="12"/>
      <c r="BN143" s="12"/>
      <c r="BO143" s="12"/>
      <c r="BP143" s="12"/>
      <c r="BQ143" s="12"/>
      <c r="BR143" s="12"/>
      <c r="BS143" s="12"/>
      <c r="BT143" s="12"/>
      <c r="BU143" s="12"/>
      <c r="BV143" s="12"/>
      <c r="BW143" s="12"/>
      <c r="BX143" s="12"/>
      <c r="BY143" s="12"/>
      <c r="BZ143" s="12"/>
      <c r="CA143" s="12"/>
      <c r="CB143" s="12"/>
      <c r="CC143" s="12"/>
      <c r="CD143" s="12"/>
      <c r="CE143" s="12"/>
      <c r="CF143" s="12"/>
      <c r="CG143" s="12"/>
      <c r="CH143" s="12"/>
      <c r="CI143" s="12"/>
      <c r="CJ143" s="12"/>
      <c r="CK143" s="12"/>
      <c r="CL143" s="12"/>
      <c r="CM143" s="12"/>
      <c r="CN143" s="12"/>
      <c r="CO143" s="12"/>
      <c r="CP143" s="12"/>
      <c r="CQ143" s="12"/>
      <c r="CR143" s="12"/>
      <c r="CS143" s="12"/>
      <c r="CT143" s="12"/>
      <c r="CU143" s="12"/>
      <c r="CV143" s="12"/>
      <c r="CW143" s="12"/>
      <c r="CX143" s="12"/>
      <c r="CY143" s="12"/>
      <c r="CZ143" s="12"/>
      <c r="DA143" s="12"/>
      <c r="DB143" s="12"/>
      <c r="DC143" s="12"/>
      <c r="DD143" s="12"/>
      <c r="DE143" s="12"/>
      <c r="DF143" s="12"/>
      <c r="DG143" s="12"/>
      <c r="DH143" s="12"/>
      <c r="DI143" s="12"/>
      <c r="DJ143" s="12"/>
      <c r="DK143" s="12"/>
      <c r="DL143" s="12"/>
      <c r="DM143" s="12"/>
      <c r="DN143" s="12"/>
      <c r="DO143" s="12"/>
      <c r="DP143" s="12"/>
      <c r="DQ143" s="12"/>
      <c r="DR143" s="12"/>
      <c r="DS143" s="12"/>
      <c r="DT143" s="12"/>
      <c r="DU143" s="12"/>
      <c r="DV143" s="12"/>
      <c r="DW143" s="12"/>
      <c r="DX143" s="12"/>
      <c r="DY143" s="12"/>
      <c r="DZ143" s="12"/>
      <c r="EA143" s="12"/>
      <c r="EB143" s="12"/>
    </row>
    <row r="144" spans="1:132" s="57" customFormat="1" ht="36">
      <c r="A144" s="31">
        <v>21</v>
      </c>
      <c r="B144" s="56">
        <v>1196420010</v>
      </c>
      <c r="C144" s="28" t="s">
        <v>256</v>
      </c>
      <c r="D144" s="36" t="s">
        <v>257</v>
      </c>
      <c r="E144" s="37" t="s">
        <v>3404</v>
      </c>
      <c r="F144" s="21" t="s">
        <v>10</v>
      </c>
      <c r="G144" s="22">
        <v>3851862.6750000003</v>
      </c>
      <c r="H144" s="22">
        <v>0</v>
      </c>
      <c r="I144" s="23">
        <v>3851862.6750000003</v>
      </c>
      <c r="J144" s="31"/>
      <c r="K144" s="31"/>
      <c r="L144" s="31"/>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c r="AY144" s="12"/>
      <c r="AZ144" s="12"/>
      <c r="BA144" s="12"/>
      <c r="BB144" s="12"/>
      <c r="BC144" s="12"/>
      <c r="BD144" s="12"/>
      <c r="BE144" s="12"/>
      <c r="BF144" s="12"/>
      <c r="BG144" s="12"/>
      <c r="BH144" s="12"/>
      <c r="BI144" s="12"/>
      <c r="BJ144" s="12"/>
      <c r="BK144" s="12"/>
      <c r="BL144" s="12"/>
      <c r="BM144" s="12"/>
      <c r="BN144" s="12"/>
      <c r="BO144" s="12"/>
      <c r="BP144" s="12"/>
      <c r="BQ144" s="12"/>
      <c r="BR144" s="12"/>
      <c r="BS144" s="12"/>
      <c r="BT144" s="12"/>
      <c r="BU144" s="12"/>
      <c r="BV144" s="12"/>
      <c r="BW144" s="12"/>
      <c r="BX144" s="12"/>
      <c r="BY144" s="12"/>
      <c r="BZ144" s="12"/>
      <c r="CA144" s="12"/>
      <c r="CB144" s="12"/>
      <c r="CC144" s="12"/>
      <c r="CD144" s="12"/>
      <c r="CE144" s="12"/>
      <c r="CF144" s="12"/>
      <c r="CG144" s="12"/>
      <c r="CH144" s="12"/>
      <c r="CI144" s="12"/>
      <c r="CJ144" s="12"/>
      <c r="CK144" s="12"/>
      <c r="CL144" s="12"/>
      <c r="CM144" s="12"/>
      <c r="CN144" s="12"/>
      <c r="CO144" s="12"/>
      <c r="CP144" s="12"/>
      <c r="CQ144" s="12"/>
      <c r="CR144" s="12"/>
      <c r="CS144" s="12"/>
      <c r="CT144" s="12"/>
      <c r="CU144" s="12"/>
      <c r="CV144" s="12"/>
      <c r="CW144" s="12"/>
      <c r="CX144" s="12"/>
      <c r="CY144" s="12"/>
      <c r="CZ144" s="12"/>
      <c r="DA144" s="12"/>
      <c r="DB144" s="12"/>
      <c r="DC144" s="12"/>
      <c r="DD144" s="12"/>
      <c r="DE144" s="12"/>
      <c r="DF144" s="12"/>
      <c r="DG144" s="12"/>
      <c r="DH144" s="12"/>
      <c r="DI144" s="12"/>
      <c r="DJ144" s="12"/>
      <c r="DK144" s="12"/>
      <c r="DL144" s="12"/>
      <c r="DM144" s="12"/>
      <c r="DN144" s="12"/>
      <c r="DO144" s="12"/>
      <c r="DP144" s="12"/>
      <c r="DQ144" s="12"/>
      <c r="DR144" s="12"/>
      <c r="DS144" s="12"/>
      <c r="DT144" s="12"/>
      <c r="DU144" s="12"/>
      <c r="DV144" s="12"/>
      <c r="DW144" s="12"/>
      <c r="DX144" s="12"/>
      <c r="DY144" s="12"/>
      <c r="DZ144" s="12"/>
      <c r="EA144" s="12"/>
      <c r="EB144" s="12"/>
    </row>
    <row r="145" spans="1:132" s="57" customFormat="1" ht="41.25" customHeight="1">
      <c r="A145" s="31">
        <v>22</v>
      </c>
      <c r="B145" s="56">
        <v>1196420136</v>
      </c>
      <c r="C145" s="28" t="s">
        <v>258</v>
      </c>
      <c r="D145" s="36" t="s">
        <v>259</v>
      </c>
      <c r="E145" s="37" t="s">
        <v>3405</v>
      </c>
      <c r="F145" s="21" t="s">
        <v>10</v>
      </c>
      <c r="G145" s="22">
        <v>3851862.6750000003</v>
      </c>
      <c r="H145" s="22">
        <v>0</v>
      </c>
      <c r="I145" s="23">
        <v>3851862.6750000003</v>
      </c>
      <c r="J145" s="31"/>
      <c r="K145" s="31"/>
      <c r="L145" s="31"/>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c r="AY145" s="12"/>
      <c r="AZ145" s="12"/>
      <c r="BA145" s="12"/>
      <c r="BB145" s="12"/>
      <c r="BC145" s="12"/>
      <c r="BD145" s="12"/>
      <c r="BE145" s="12"/>
      <c r="BF145" s="12"/>
      <c r="BG145" s="12"/>
      <c r="BH145" s="12"/>
      <c r="BI145" s="12"/>
      <c r="BJ145" s="12"/>
      <c r="BK145" s="12"/>
      <c r="BL145" s="12"/>
      <c r="BM145" s="12"/>
      <c r="BN145" s="12"/>
      <c r="BO145" s="12"/>
      <c r="BP145" s="12"/>
      <c r="BQ145" s="12"/>
      <c r="BR145" s="12"/>
      <c r="BS145" s="12"/>
      <c r="BT145" s="12"/>
      <c r="BU145" s="12"/>
      <c r="BV145" s="12"/>
      <c r="BW145" s="12"/>
      <c r="BX145" s="12"/>
      <c r="BY145" s="12"/>
      <c r="BZ145" s="12"/>
      <c r="CA145" s="12"/>
      <c r="CB145" s="12"/>
      <c r="CC145" s="12"/>
      <c r="CD145" s="12"/>
      <c r="CE145" s="12"/>
      <c r="CF145" s="12"/>
      <c r="CG145" s="12"/>
      <c r="CH145" s="12"/>
      <c r="CI145" s="12"/>
      <c r="CJ145" s="12"/>
      <c r="CK145" s="12"/>
      <c r="CL145" s="12"/>
      <c r="CM145" s="12"/>
      <c r="CN145" s="12"/>
      <c r="CO145" s="12"/>
      <c r="CP145" s="12"/>
      <c r="CQ145" s="12"/>
      <c r="CR145" s="12"/>
      <c r="CS145" s="12"/>
      <c r="CT145" s="12"/>
      <c r="CU145" s="12"/>
      <c r="CV145" s="12"/>
      <c r="CW145" s="12"/>
      <c r="CX145" s="12"/>
      <c r="CY145" s="12"/>
      <c r="CZ145" s="12"/>
      <c r="DA145" s="12"/>
      <c r="DB145" s="12"/>
      <c r="DC145" s="12"/>
      <c r="DD145" s="12"/>
      <c r="DE145" s="12"/>
      <c r="DF145" s="12"/>
      <c r="DG145" s="12"/>
      <c r="DH145" s="12"/>
      <c r="DI145" s="12"/>
      <c r="DJ145" s="12"/>
      <c r="DK145" s="12"/>
      <c r="DL145" s="12"/>
      <c r="DM145" s="12"/>
      <c r="DN145" s="12"/>
      <c r="DO145" s="12"/>
      <c r="DP145" s="12"/>
      <c r="DQ145" s="12"/>
      <c r="DR145" s="12"/>
      <c r="DS145" s="12"/>
      <c r="DT145" s="12"/>
      <c r="DU145" s="12"/>
      <c r="DV145" s="12"/>
      <c r="DW145" s="12"/>
      <c r="DX145" s="12"/>
      <c r="DY145" s="12"/>
      <c r="DZ145" s="12"/>
      <c r="EA145" s="12"/>
      <c r="EB145" s="12"/>
    </row>
    <row r="146" spans="1:132" s="57" customFormat="1" ht="36">
      <c r="A146" s="31">
        <v>23</v>
      </c>
      <c r="B146" s="56">
        <v>1196420137</v>
      </c>
      <c r="C146" s="28" t="s">
        <v>260</v>
      </c>
      <c r="D146" s="36" t="s">
        <v>261</v>
      </c>
      <c r="E146" s="37" t="s">
        <v>3406</v>
      </c>
      <c r="F146" s="21" t="s">
        <v>10</v>
      </c>
      <c r="G146" s="22">
        <v>3851862.6750000003</v>
      </c>
      <c r="H146" s="22">
        <v>0</v>
      </c>
      <c r="I146" s="23">
        <v>3851862.6750000003</v>
      </c>
      <c r="J146" s="31"/>
      <c r="K146" s="31"/>
      <c r="L146" s="31"/>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c r="AY146" s="12"/>
      <c r="AZ146" s="12"/>
      <c r="BA146" s="12"/>
      <c r="BB146" s="12"/>
      <c r="BC146" s="12"/>
      <c r="BD146" s="12"/>
      <c r="BE146" s="12"/>
      <c r="BF146" s="12"/>
      <c r="BG146" s="12"/>
      <c r="BH146" s="12"/>
      <c r="BI146" s="12"/>
      <c r="BJ146" s="12"/>
      <c r="BK146" s="12"/>
      <c r="BL146" s="12"/>
      <c r="BM146" s="12"/>
      <c r="BN146" s="12"/>
      <c r="BO146" s="12"/>
      <c r="BP146" s="12"/>
      <c r="BQ146" s="12"/>
      <c r="BR146" s="12"/>
      <c r="BS146" s="12"/>
      <c r="BT146" s="12"/>
      <c r="BU146" s="12"/>
      <c r="BV146" s="12"/>
      <c r="BW146" s="12"/>
      <c r="BX146" s="12"/>
      <c r="BY146" s="12"/>
      <c r="BZ146" s="12"/>
      <c r="CA146" s="12"/>
      <c r="CB146" s="12"/>
      <c r="CC146" s="12"/>
      <c r="CD146" s="12"/>
      <c r="CE146" s="12"/>
      <c r="CF146" s="12"/>
      <c r="CG146" s="12"/>
      <c r="CH146" s="12"/>
      <c r="CI146" s="12"/>
      <c r="CJ146" s="12"/>
      <c r="CK146" s="12"/>
      <c r="CL146" s="12"/>
      <c r="CM146" s="12"/>
      <c r="CN146" s="12"/>
      <c r="CO146" s="12"/>
      <c r="CP146" s="12"/>
      <c r="CQ146" s="12"/>
      <c r="CR146" s="12"/>
      <c r="CS146" s="12"/>
      <c r="CT146" s="12"/>
      <c r="CU146" s="12"/>
      <c r="CV146" s="12"/>
      <c r="CW146" s="12"/>
      <c r="CX146" s="12"/>
      <c r="CY146" s="12"/>
      <c r="CZ146" s="12"/>
      <c r="DA146" s="12"/>
      <c r="DB146" s="12"/>
      <c r="DC146" s="12"/>
      <c r="DD146" s="12"/>
      <c r="DE146" s="12"/>
      <c r="DF146" s="12"/>
      <c r="DG146" s="12"/>
      <c r="DH146" s="12"/>
      <c r="DI146" s="12"/>
      <c r="DJ146" s="12"/>
      <c r="DK146" s="12"/>
      <c r="DL146" s="12"/>
      <c r="DM146" s="12"/>
      <c r="DN146" s="12"/>
      <c r="DO146" s="12"/>
      <c r="DP146" s="12"/>
      <c r="DQ146" s="12"/>
      <c r="DR146" s="12"/>
      <c r="DS146" s="12"/>
      <c r="DT146" s="12"/>
      <c r="DU146" s="12"/>
      <c r="DV146" s="12"/>
      <c r="DW146" s="12"/>
      <c r="DX146" s="12"/>
      <c r="DY146" s="12"/>
      <c r="DZ146" s="12"/>
      <c r="EA146" s="12"/>
      <c r="EB146" s="12"/>
    </row>
    <row r="147" spans="1:132" s="57" customFormat="1" ht="45">
      <c r="A147" s="31">
        <v>24</v>
      </c>
      <c r="B147" s="56">
        <v>1196420138</v>
      </c>
      <c r="C147" s="28" t="s">
        <v>262</v>
      </c>
      <c r="D147" s="36" t="s">
        <v>263</v>
      </c>
      <c r="E147" s="37" t="s">
        <v>3407</v>
      </c>
      <c r="F147" s="21" t="s">
        <v>10</v>
      </c>
      <c r="G147" s="22">
        <v>3851862.6750000003</v>
      </c>
      <c r="H147" s="22">
        <v>0</v>
      </c>
      <c r="I147" s="23">
        <v>3851862.6750000003</v>
      </c>
      <c r="J147" s="31"/>
      <c r="K147" s="31"/>
      <c r="L147" s="31"/>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c r="AY147" s="12"/>
      <c r="AZ147" s="12"/>
      <c r="BA147" s="12"/>
      <c r="BB147" s="12"/>
      <c r="BC147" s="12"/>
      <c r="BD147" s="12"/>
      <c r="BE147" s="12"/>
      <c r="BF147" s="12"/>
      <c r="BG147" s="12"/>
      <c r="BH147" s="12"/>
      <c r="BI147" s="12"/>
      <c r="BJ147" s="12"/>
      <c r="BK147" s="12"/>
      <c r="BL147" s="12"/>
      <c r="BM147" s="12"/>
      <c r="BN147" s="12"/>
      <c r="BO147" s="12"/>
      <c r="BP147" s="12"/>
      <c r="BQ147" s="12"/>
      <c r="BR147" s="12"/>
      <c r="BS147" s="12"/>
      <c r="BT147" s="12"/>
      <c r="BU147" s="12"/>
      <c r="BV147" s="12"/>
      <c r="BW147" s="12"/>
      <c r="BX147" s="12"/>
      <c r="BY147" s="12"/>
      <c r="BZ147" s="12"/>
      <c r="CA147" s="12"/>
      <c r="CB147" s="12"/>
      <c r="CC147" s="12"/>
      <c r="CD147" s="12"/>
      <c r="CE147" s="12"/>
      <c r="CF147" s="12"/>
      <c r="CG147" s="12"/>
      <c r="CH147" s="12"/>
      <c r="CI147" s="12"/>
      <c r="CJ147" s="12"/>
      <c r="CK147" s="12"/>
      <c r="CL147" s="12"/>
      <c r="CM147" s="12"/>
      <c r="CN147" s="12"/>
      <c r="CO147" s="12"/>
      <c r="CP147" s="12"/>
      <c r="CQ147" s="12"/>
      <c r="CR147" s="12"/>
      <c r="CS147" s="12"/>
      <c r="CT147" s="12"/>
      <c r="CU147" s="12"/>
      <c r="CV147" s="12"/>
      <c r="CW147" s="12"/>
      <c r="CX147" s="12"/>
      <c r="CY147" s="12"/>
      <c r="CZ147" s="12"/>
      <c r="DA147" s="12"/>
      <c r="DB147" s="12"/>
      <c r="DC147" s="12"/>
      <c r="DD147" s="12"/>
      <c r="DE147" s="12"/>
      <c r="DF147" s="12"/>
      <c r="DG147" s="12"/>
      <c r="DH147" s="12"/>
      <c r="DI147" s="12"/>
      <c r="DJ147" s="12"/>
      <c r="DK147" s="12"/>
      <c r="DL147" s="12"/>
      <c r="DM147" s="12"/>
      <c r="DN147" s="12"/>
      <c r="DO147" s="12"/>
      <c r="DP147" s="12"/>
      <c r="DQ147" s="12"/>
      <c r="DR147" s="12"/>
      <c r="DS147" s="12"/>
      <c r="DT147" s="12"/>
      <c r="DU147" s="12"/>
      <c r="DV147" s="12"/>
      <c r="DW147" s="12"/>
      <c r="DX147" s="12"/>
      <c r="DY147" s="12"/>
      <c r="DZ147" s="12"/>
      <c r="EA147" s="12"/>
      <c r="EB147" s="12"/>
    </row>
    <row r="148" spans="1:132" s="57" customFormat="1" ht="27">
      <c r="A148" s="31">
        <v>25</v>
      </c>
      <c r="B148" s="56">
        <v>1196420180</v>
      </c>
      <c r="C148" s="28" t="s">
        <v>264</v>
      </c>
      <c r="D148" s="36" t="s">
        <v>265</v>
      </c>
      <c r="E148" s="37" t="s">
        <v>3409</v>
      </c>
      <c r="F148" s="21" t="s">
        <v>10</v>
      </c>
      <c r="G148" s="22">
        <v>3851862.6750000003</v>
      </c>
      <c r="H148" s="22">
        <v>0</v>
      </c>
      <c r="I148" s="23">
        <v>3851862.6750000003</v>
      </c>
      <c r="J148" s="31"/>
      <c r="K148" s="31"/>
      <c r="L148" s="31"/>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c r="AY148" s="12"/>
      <c r="AZ148" s="12"/>
      <c r="BA148" s="12"/>
      <c r="BB148" s="12"/>
      <c r="BC148" s="12"/>
      <c r="BD148" s="12"/>
      <c r="BE148" s="12"/>
      <c r="BF148" s="12"/>
      <c r="BG148" s="12"/>
      <c r="BH148" s="12"/>
      <c r="BI148" s="12"/>
      <c r="BJ148" s="12"/>
      <c r="BK148" s="12"/>
      <c r="BL148" s="12"/>
      <c r="BM148" s="12"/>
      <c r="BN148" s="12"/>
      <c r="BO148" s="12"/>
      <c r="BP148" s="12"/>
      <c r="BQ148" s="12"/>
      <c r="BR148" s="12"/>
      <c r="BS148" s="12"/>
      <c r="BT148" s="12"/>
      <c r="BU148" s="12"/>
      <c r="BV148" s="12"/>
      <c r="BW148" s="12"/>
      <c r="BX148" s="12"/>
      <c r="BY148" s="12"/>
      <c r="BZ148" s="12"/>
      <c r="CA148" s="12"/>
      <c r="CB148" s="12"/>
      <c r="CC148" s="12"/>
      <c r="CD148" s="12"/>
      <c r="CE148" s="12"/>
      <c r="CF148" s="12"/>
      <c r="CG148" s="12"/>
      <c r="CH148" s="12"/>
      <c r="CI148" s="12"/>
      <c r="CJ148" s="12"/>
      <c r="CK148" s="12"/>
      <c r="CL148" s="12"/>
      <c r="CM148" s="12"/>
      <c r="CN148" s="12"/>
      <c r="CO148" s="12"/>
      <c r="CP148" s="12"/>
      <c r="CQ148" s="12"/>
      <c r="CR148" s="12"/>
      <c r="CS148" s="12"/>
      <c r="CT148" s="12"/>
      <c r="CU148" s="12"/>
      <c r="CV148" s="12"/>
      <c r="CW148" s="12"/>
      <c r="CX148" s="12"/>
      <c r="CY148" s="12"/>
      <c r="CZ148" s="12"/>
      <c r="DA148" s="12"/>
      <c r="DB148" s="12"/>
      <c r="DC148" s="12"/>
      <c r="DD148" s="12"/>
      <c r="DE148" s="12"/>
      <c r="DF148" s="12"/>
      <c r="DG148" s="12"/>
      <c r="DH148" s="12"/>
      <c r="DI148" s="12"/>
      <c r="DJ148" s="12"/>
      <c r="DK148" s="12"/>
      <c r="DL148" s="12"/>
      <c r="DM148" s="12"/>
      <c r="DN148" s="12"/>
      <c r="DO148" s="12"/>
      <c r="DP148" s="12"/>
      <c r="DQ148" s="12"/>
      <c r="DR148" s="12"/>
      <c r="DS148" s="12"/>
      <c r="DT148" s="12"/>
      <c r="DU148" s="12"/>
      <c r="DV148" s="12"/>
      <c r="DW148" s="12"/>
      <c r="DX148" s="12"/>
      <c r="DY148" s="12"/>
      <c r="DZ148" s="12"/>
      <c r="EA148" s="12"/>
      <c r="EB148" s="12"/>
    </row>
    <row r="149" spans="1:132" s="57" customFormat="1" ht="27">
      <c r="A149" s="31">
        <v>26</v>
      </c>
      <c r="B149" s="35" t="s">
        <v>227</v>
      </c>
      <c r="C149" s="28" t="s">
        <v>266</v>
      </c>
      <c r="D149" s="36" t="s">
        <v>267</v>
      </c>
      <c r="E149" s="37" t="s">
        <v>3408</v>
      </c>
      <c r="F149" s="21" t="s">
        <v>10</v>
      </c>
      <c r="G149" s="22"/>
      <c r="H149" s="22"/>
      <c r="I149" s="23"/>
      <c r="J149" s="31"/>
      <c r="K149" s="31"/>
      <c r="L149" s="31"/>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c r="AY149" s="12"/>
      <c r="AZ149" s="12"/>
      <c r="BA149" s="12"/>
      <c r="BB149" s="12"/>
      <c r="BC149" s="12"/>
      <c r="BD149" s="12"/>
      <c r="BE149" s="12"/>
      <c r="BF149" s="12"/>
      <c r="BG149" s="12"/>
      <c r="BH149" s="12"/>
      <c r="BI149" s="12"/>
      <c r="BJ149" s="12"/>
      <c r="BK149" s="12"/>
      <c r="BL149" s="12"/>
      <c r="BM149" s="12"/>
      <c r="BN149" s="12"/>
      <c r="BO149" s="12"/>
      <c r="BP149" s="12"/>
      <c r="BQ149" s="12"/>
      <c r="BR149" s="12"/>
      <c r="BS149" s="12"/>
      <c r="BT149" s="12"/>
      <c r="BU149" s="12"/>
      <c r="BV149" s="12"/>
      <c r="BW149" s="12"/>
      <c r="BX149" s="12"/>
      <c r="BY149" s="12"/>
      <c r="BZ149" s="12"/>
      <c r="CA149" s="12"/>
      <c r="CB149" s="12"/>
      <c r="CC149" s="12"/>
      <c r="CD149" s="12"/>
      <c r="CE149" s="12"/>
      <c r="CF149" s="12"/>
      <c r="CG149" s="12"/>
      <c r="CH149" s="12"/>
      <c r="CI149" s="12"/>
      <c r="CJ149" s="12"/>
      <c r="CK149" s="12"/>
      <c r="CL149" s="12"/>
      <c r="CM149" s="12"/>
      <c r="CN149" s="12"/>
      <c r="CO149" s="12"/>
      <c r="CP149" s="12"/>
      <c r="CQ149" s="12"/>
      <c r="CR149" s="12"/>
      <c r="CS149" s="12"/>
      <c r="CT149" s="12"/>
      <c r="CU149" s="12"/>
      <c r="CV149" s="12"/>
      <c r="CW149" s="12"/>
      <c r="CX149" s="12"/>
      <c r="CY149" s="12"/>
      <c r="CZ149" s="12"/>
      <c r="DA149" s="12"/>
      <c r="DB149" s="12"/>
      <c r="DC149" s="12"/>
      <c r="DD149" s="12"/>
      <c r="DE149" s="12"/>
      <c r="DF149" s="12"/>
      <c r="DG149" s="12"/>
      <c r="DH149" s="12"/>
      <c r="DI149" s="12"/>
      <c r="DJ149" s="12"/>
      <c r="DK149" s="12"/>
      <c r="DL149" s="12"/>
      <c r="DM149" s="12"/>
      <c r="DN149" s="12"/>
      <c r="DO149" s="12"/>
      <c r="DP149" s="12"/>
      <c r="DQ149" s="12"/>
      <c r="DR149" s="12"/>
      <c r="DS149" s="12"/>
      <c r="DT149" s="12"/>
      <c r="DU149" s="12"/>
      <c r="DV149" s="12"/>
      <c r="DW149" s="12"/>
      <c r="DX149" s="12"/>
      <c r="DY149" s="12"/>
      <c r="DZ149" s="12"/>
      <c r="EA149" s="12"/>
      <c r="EB149" s="12"/>
    </row>
    <row r="150" spans="1:132" s="57" customFormat="1" ht="27">
      <c r="A150" s="31">
        <v>27</v>
      </c>
      <c r="B150" s="35" t="s">
        <v>227</v>
      </c>
      <c r="C150" s="28" t="s">
        <v>268</v>
      </c>
      <c r="D150" s="36" t="s">
        <v>269</v>
      </c>
      <c r="E150" s="37" t="s">
        <v>3410</v>
      </c>
      <c r="F150" s="21" t="s">
        <v>10</v>
      </c>
      <c r="G150" s="22"/>
      <c r="H150" s="22"/>
      <c r="I150" s="23"/>
      <c r="J150" s="31"/>
      <c r="K150" s="31"/>
      <c r="L150" s="31"/>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c r="AY150" s="12"/>
      <c r="AZ150" s="12"/>
      <c r="BA150" s="12"/>
      <c r="BB150" s="12"/>
      <c r="BC150" s="12"/>
      <c r="BD150" s="12"/>
      <c r="BE150" s="12"/>
      <c r="BF150" s="12"/>
      <c r="BG150" s="12"/>
      <c r="BH150" s="12"/>
      <c r="BI150" s="12"/>
      <c r="BJ150" s="12"/>
      <c r="BK150" s="12"/>
      <c r="BL150" s="12"/>
      <c r="BM150" s="12"/>
      <c r="BN150" s="12"/>
      <c r="BO150" s="12"/>
      <c r="BP150" s="12"/>
      <c r="BQ150" s="12"/>
      <c r="BR150" s="12"/>
      <c r="BS150" s="12"/>
      <c r="BT150" s="12"/>
      <c r="BU150" s="12"/>
      <c r="BV150" s="12"/>
      <c r="BW150" s="12"/>
      <c r="BX150" s="12"/>
      <c r="BY150" s="12"/>
      <c r="BZ150" s="12"/>
      <c r="CA150" s="12"/>
      <c r="CB150" s="12"/>
      <c r="CC150" s="12"/>
      <c r="CD150" s="12"/>
      <c r="CE150" s="12"/>
      <c r="CF150" s="12"/>
      <c r="CG150" s="12"/>
      <c r="CH150" s="12"/>
      <c r="CI150" s="12"/>
      <c r="CJ150" s="12"/>
      <c r="CK150" s="12"/>
      <c r="CL150" s="12"/>
      <c r="CM150" s="12"/>
      <c r="CN150" s="12"/>
      <c r="CO150" s="12"/>
      <c r="CP150" s="12"/>
      <c r="CQ150" s="12"/>
      <c r="CR150" s="12"/>
      <c r="CS150" s="12"/>
      <c r="CT150" s="12"/>
      <c r="CU150" s="12"/>
      <c r="CV150" s="12"/>
      <c r="CW150" s="12"/>
      <c r="CX150" s="12"/>
      <c r="CY150" s="12"/>
      <c r="CZ150" s="12"/>
      <c r="DA150" s="12"/>
      <c r="DB150" s="12"/>
      <c r="DC150" s="12"/>
      <c r="DD150" s="12"/>
      <c r="DE150" s="12"/>
      <c r="DF150" s="12"/>
      <c r="DG150" s="12"/>
      <c r="DH150" s="12"/>
      <c r="DI150" s="12"/>
      <c r="DJ150" s="12"/>
      <c r="DK150" s="12"/>
      <c r="DL150" s="12"/>
      <c r="DM150" s="12"/>
      <c r="DN150" s="12"/>
      <c r="DO150" s="12"/>
      <c r="DP150" s="12"/>
      <c r="DQ150" s="12"/>
      <c r="DR150" s="12"/>
      <c r="DS150" s="12"/>
      <c r="DT150" s="12"/>
      <c r="DU150" s="12"/>
      <c r="DV150" s="12"/>
      <c r="DW150" s="12"/>
      <c r="DX150" s="12"/>
      <c r="DY150" s="12"/>
      <c r="DZ150" s="12"/>
      <c r="EA150" s="12"/>
      <c r="EB150" s="12"/>
    </row>
    <row r="151" spans="1:132" s="57" customFormat="1" ht="27">
      <c r="A151" s="31">
        <v>28</v>
      </c>
      <c r="B151" s="35" t="s">
        <v>227</v>
      </c>
      <c r="C151" s="28" t="s">
        <v>270</v>
      </c>
      <c r="D151" s="36" t="s">
        <v>271</v>
      </c>
      <c r="E151" s="37" t="s">
        <v>3411</v>
      </c>
      <c r="F151" s="21" t="s">
        <v>10</v>
      </c>
      <c r="G151" s="22"/>
      <c r="H151" s="22"/>
      <c r="I151" s="23"/>
      <c r="J151" s="31"/>
      <c r="K151" s="31"/>
      <c r="L151" s="31"/>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c r="AY151" s="12"/>
      <c r="AZ151" s="12"/>
      <c r="BA151" s="12"/>
      <c r="BB151" s="12"/>
      <c r="BC151" s="12"/>
      <c r="BD151" s="12"/>
      <c r="BE151" s="12"/>
      <c r="BF151" s="12"/>
      <c r="BG151" s="12"/>
      <c r="BH151" s="12"/>
      <c r="BI151" s="12"/>
      <c r="BJ151" s="12"/>
      <c r="BK151" s="12"/>
      <c r="BL151" s="12"/>
      <c r="BM151" s="12"/>
      <c r="BN151" s="12"/>
      <c r="BO151" s="12"/>
      <c r="BP151" s="12"/>
      <c r="BQ151" s="12"/>
      <c r="BR151" s="12"/>
      <c r="BS151" s="12"/>
      <c r="BT151" s="12"/>
      <c r="BU151" s="12"/>
      <c r="BV151" s="12"/>
      <c r="BW151" s="12"/>
      <c r="BX151" s="12"/>
      <c r="BY151" s="12"/>
      <c r="BZ151" s="12"/>
      <c r="CA151" s="12"/>
      <c r="CB151" s="12"/>
      <c r="CC151" s="12"/>
      <c r="CD151" s="12"/>
      <c r="CE151" s="12"/>
      <c r="CF151" s="12"/>
      <c r="CG151" s="12"/>
      <c r="CH151" s="12"/>
      <c r="CI151" s="12"/>
      <c r="CJ151" s="12"/>
      <c r="CK151" s="12"/>
      <c r="CL151" s="12"/>
      <c r="CM151" s="12"/>
      <c r="CN151" s="12"/>
      <c r="CO151" s="12"/>
      <c r="CP151" s="12"/>
      <c r="CQ151" s="12"/>
      <c r="CR151" s="12"/>
      <c r="CS151" s="12"/>
      <c r="CT151" s="12"/>
      <c r="CU151" s="12"/>
      <c r="CV151" s="12"/>
      <c r="CW151" s="12"/>
      <c r="CX151" s="12"/>
      <c r="CY151" s="12"/>
      <c r="CZ151" s="12"/>
      <c r="DA151" s="12"/>
      <c r="DB151" s="12"/>
      <c r="DC151" s="12"/>
      <c r="DD151" s="12"/>
      <c r="DE151" s="12"/>
      <c r="DF151" s="12"/>
      <c r="DG151" s="12"/>
      <c r="DH151" s="12"/>
      <c r="DI151" s="12"/>
      <c r="DJ151" s="12"/>
      <c r="DK151" s="12"/>
      <c r="DL151" s="12"/>
      <c r="DM151" s="12"/>
      <c r="DN151" s="12"/>
      <c r="DO151" s="12"/>
      <c r="DP151" s="12"/>
      <c r="DQ151" s="12"/>
      <c r="DR151" s="12"/>
      <c r="DS151" s="12"/>
      <c r="DT151" s="12"/>
      <c r="DU151" s="12"/>
      <c r="DV151" s="12"/>
      <c r="DW151" s="12"/>
      <c r="DX151" s="12"/>
      <c r="DY151" s="12"/>
      <c r="DZ151" s="12"/>
      <c r="EA151" s="12"/>
      <c r="EB151" s="12"/>
    </row>
    <row r="152" spans="1:132" s="57" customFormat="1" ht="36">
      <c r="A152" s="31">
        <v>29</v>
      </c>
      <c r="B152" s="35" t="s">
        <v>227</v>
      </c>
      <c r="C152" s="28" t="s">
        <v>272</v>
      </c>
      <c r="D152" s="36" t="s">
        <v>265</v>
      </c>
      <c r="E152" s="37" t="s">
        <v>3412</v>
      </c>
      <c r="F152" s="21" t="s">
        <v>10</v>
      </c>
      <c r="G152" s="22"/>
      <c r="H152" s="22"/>
      <c r="I152" s="23"/>
      <c r="J152" s="31"/>
      <c r="K152" s="31"/>
      <c r="L152" s="31"/>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c r="AY152" s="12"/>
      <c r="AZ152" s="12"/>
      <c r="BA152" s="12"/>
      <c r="BB152" s="12"/>
      <c r="BC152" s="12"/>
      <c r="BD152" s="12"/>
      <c r="BE152" s="12"/>
      <c r="BF152" s="12"/>
      <c r="BG152" s="12"/>
      <c r="BH152" s="12"/>
      <c r="BI152" s="12"/>
      <c r="BJ152" s="12"/>
      <c r="BK152" s="12"/>
      <c r="BL152" s="12"/>
      <c r="BM152" s="12"/>
      <c r="BN152" s="12"/>
      <c r="BO152" s="12"/>
      <c r="BP152" s="12"/>
      <c r="BQ152" s="12"/>
      <c r="BR152" s="12"/>
      <c r="BS152" s="12"/>
      <c r="BT152" s="12"/>
      <c r="BU152" s="12"/>
      <c r="BV152" s="12"/>
      <c r="BW152" s="12"/>
      <c r="BX152" s="12"/>
      <c r="BY152" s="12"/>
      <c r="BZ152" s="12"/>
      <c r="CA152" s="12"/>
      <c r="CB152" s="12"/>
      <c r="CC152" s="12"/>
      <c r="CD152" s="12"/>
      <c r="CE152" s="12"/>
      <c r="CF152" s="12"/>
      <c r="CG152" s="12"/>
      <c r="CH152" s="12"/>
      <c r="CI152" s="12"/>
      <c r="CJ152" s="12"/>
      <c r="CK152" s="12"/>
      <c r="CL152" s="12"/>
      <c r="CM152" s="12"/>
      <c r="CN152" s="12"/>
      <c r="CO152" s="12"/>
      <c r="CP152" s="12"/>
      <c r="CQ152" s="12"/>
      <c r="CR152" s="12"/>
      <c r="CS152" s="12"/>
      <c r="CT152" s="12"/>
      <c r="CU152" s="12"/>
      <c r="CV152" s="12"/>
      <c r="CW152" s="12"/>
      <c r="CX152" s="12"/>
      <c r="CY152" s="12"/>
      <c r="CZ152" s="12"/>
      <c r="DA152" s="12"/>
      <c r="DB152" s="12"/>
      <c r="DC152" s="12"/>
      <c r="DD152" s="12"/>
      <c r="DE152" s="12"/>
      <c r="DF152" s="12"/>
      <c r="DG152" s="12"/>
      <c r="DH152" s="12"/>
      <c r="DI152" s="12"/>
      <c r="DJ152" s="12"/>
      <c r="DK152" s="12"/>
      <c r="DL152" s="12"/>
      <c r="DM152" s="12"/>
      <c r="DN152" s="12"/>
      <c r="DO152" s="12"/>
      <c r="DP152" s="12"/>
      <c r="DQ152" s="12"/>
      <c r="DR152" s="12"/>
      <c r="DS152" s="12"/>
      <c r="DT152" s="12"/>
      <c r="DU152" s="12"/>
      <c r="DV152" s="12"/>
      <c r="DW152" s="12"/>
      <c r="DX152" s="12"/>
      <c r="DY152" s="12"/>
      <c r="DZ152" s="12"/>
      <c r="EA152" s="12"/>
      <c r="EB152" s="12"/>
    </row>
    <row r="153" spans="1:132" s="57" customFormat="1" ht="54">
      <c r="A153" s="31">
        <v>30</v>
      </c>
      <c r="B153" s="35" t="s">
        <v>227</v>
      </c>
      <c r="C153" s="28" t="s">
        <v>273</v>
      </c>
      <c r="D153" s="36" t="s">
        <v>274</v>
      </c>
      <c r="E153" s="37" t="s">
        <v>3413</v>
      </c>
      <c r="F153" s="21" t="s">
        <v>10</v>
      </c>
      <c r="G153" s="22"/>
      <c r="H153" s="22"/>
      <c r="I153" s="23"/>
      <c r="J153" s="31"/>
      <c r="K153" s="31"/>
      <c r="L153" s="31"/>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c r="AY153" s="12"/>
      <c r="AZ153" s="12"/>
      <c r="BA153" s="12"/>
      <c r="BB153" s="12"/>
      <c r="BC153" s="12"/>
      <c r="BD153" s="12"/>
      <c r="BE153" s="12"/>
      <c r="BF153" s="12"/>
      <c r="BG153" s="12"/>
      <c r="BH153" s="12"/>
      <c r="BI153" s="12"/>
      <c r="BJ153" s="12"/>
      <c r="BK153" s="12"/>
      <c r="BL153" s="12"/>
      <c r="BM153" s="12"/>
      <c r="BN153" s="12"/>
      <c r="BO153" s="12"/>
      <c r="BP153" s="12"/>
      <c r="BQ153" s="12"/>
      <c r="BR153" s="12"/>
      <c r="BS153" s="12"/>
      <c r="BT153" s="12"/>
      <c r="BU153" s="12"/>
      <c r="BV153" s="12"/>
      <c r="BW153" s="12"/>
      <c r="BX153" s="12"/>
      <c r="BY153" s="12"/>
      <c r="BZ153" s="12"/>
      <c r="CA153" s="12"/>
      <c r="CB153" s="12"/>
      <c r="CC153" s="12"/>
      <c r="CD153" s="12"/>
      <c r="CE153" s="12"/>
      <c r="CF153" s="12"/>
      <c r="CG153" s="12"/>
      <c r="CH153" s="12"/>
      <c r="CI153" s="12"/>
      <c r="CJ153" s="12"/>
      <c r="CK153" s="12"/>
      <c r="CL153" s="12"/>
      <c r="CM153" s="12"/>
      <c r="CN153" s="12"/>
      <c r="CO153" s="12"/>
      <c r="CP153" s="12"/>
      <c r="CQ153" s="12"/>
      <c r="CR153" s="12"/>
      <c r="CS153" s="12"/>
      <c r="CT153" s="12"/>
      <c r="CU153" s="12"/>
      <c r="CV153" s="12"/>
      <c r="CW153" s="12"/>
      <c r="CX153" s="12"/>
      <c r="CY153" s="12"/>
      <c r="CZ153" s="12"/>
      <c r="DA153" s="12"/>
      <c r="DB153" s="12"/>
      <c r="DC153" s="12"/>
      <c r="DD153" s="12"/>
      <c r="DE153" s="12"/>
      <c r="DF153" s="12"/>
      <c r="DG153" s="12"/>
      <c r="DH153" s="12"/>
      <c r="DI153" s="12"/>
      <c r="DJ153" s="12"/>
      <c r="DK153" s="12"/>
      <c r="DL153" s="12"/>
      <c r="DM153" s="12"/>
      <c r="DN153" s="12"/>
      <c r="DO153" s="12"/>
      <c r="DP153" s="12"/>
      <c r="DQ153" s="12"/>
      <c r="DR153" s="12"/>
      <c r="DS153" s="12"/>
      <c r="DT153" s="12"/>
      <c r="DU153" s="12"/>
      <c r="DV153" s="12"/>
      <c r="DW153" s="12"/>
      <c r="DX153" s="12"/>
      <c r="DY153" s="12"/>
      <c r="DZ153" s="12"/>
      <c r="EA153" s="12"/>
      <c r="EB153" s="12"/>
    </row>
    <row r="154" spans="1:132" s="57" customFormat="1" ht="54">
      <c r="A154" s="31">
        <v>31</v>
      </c>
      <c r="B154" s="35" t="s">
        <v>227</v>
      </c>
      <c r="C154" s="28" t="s">
        <v>275</v>
      </c>
      <c r="D154" s="36" t="s">
        <v>276</v>
      </c>
      <c r="E154" s="37" t="s">
        <v>3414</v>
      </c>
      <c r="F154" s="21" t="s">
        <v>10</v>
      </c>
      <c r="G154" s="22"/>
      <c r="H154" s="22"/>
      <c r="I154" s="23"/>
      <c r="J154" s="31"/>
      <c r="K154" s="31"/>
      <c r="L154" s="31"/>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c r="AY154" s="12"/>
      <c r="AZ154" s="12"/>
      <c r="BA154" s="12"/>
      <c r="BB154" s="12"/>
      <c r="BC154" s="12"/>
      <c r="BD154" s="12"/>
      <c r="BE154" s="12"/>
      <c r="BF154" s="12"/>
      <c r="BG154" s="12"/>
      <c r="BH154" s="12"/>
      <c r="BI154" s="12"/>
      <c r="BJ154" s="12"/>
      <c r="BK154" s="12"/>
      <c r="BL154" s="12"/>
      <c r="BM154" s="12"/>
      <c r="BN154" s="12"/>
      <c r="BO154" s="12"/>
      <c r="BP154" s="12"/>
      <c r="BQ154" s="12"/>
      <c r="BR154" s="12"/>
      <c r="BS154" s="12"/>
      <c r="BT154" s="12"/>
      <c r="BU154" s="12"/>
      <c r="BV154" s="12"/>
      <c r="BW154" s="12"/>
      <c r="BX154" s="12"/>
      <c r="BY154" s="12"/>
      <c r="BZ154" s="12"/>
      <c r="CA154" s="12"/>
      <c r="CB154" s="12"/>
      <c r="CC154" s="12"/>
      <c r="CD154" s="12"/>
      <c r="CE154" s="12"/>
      <c r="CF154" s="12"/>
      <c r="CG154" s="12"/>
      <c r="CH154" s="12"/>
      <c r="CI154" s="12"/>
      <c r="CJ154" s="12"/>
      <c r="CK154" s="12"/>
      <c r="CL154" s="12"/>
      <c r="CM154" s="12"/>
      <c r="CN154" s="12"/>
      <c r="CO154" s="12"/>
      <c r="CP154" s="12"/>
      <c r="CQ154" s="12"/>
      <c r="CR154" s="12"/>
      <c r="CS154" s="12"/>
      <c r="CT154" s="12"/>
      <c r="CU154" s="12"/>
      <c r="CV154" s="12"/>
      <c r="CW154" s="12"/>
      <c r="CX154" s="12"/>
      <c r="CY154" s="12"/>
      <c r="CZ154" s="12"/>
      <c r="DA154" s="12"/>
      <c r="DB154" s="12"/>
      <c r="DC154" s="12"/>
      <c r="DD154" s="12"/>
      <c r="DE154" s="12"/>
      <c r="DF154" s="12"/>
      <c r="DG154" s="12"/>
      <c r="DH154" s="12"/>
      <c r="DI154" s="12"/>
      <c r="DJ154" s="12"/>
      <c r="DK154" s="12"/>
      <c r="DL154" s="12"/>
      <c r="DM154" s="12"/>
      <c r="DN154" s="12"/>
      <c r="DO154" s="12"/>
      <c r="DP154" s="12"/>
      <c r="DQ154" s="12"/>
      <c r="DR154" s="12"/>
      <c r="DS154" s="12"/>
      <c r="DT154" s="12"/>
      <c r="DU154" s="12"/>
      <c r="DV154" s="12"/>
      <c r="DW154" s="12"/>
      <c r="DX154" s="12"/>
      <c r="DY154" s="12"/>
      <c r="DZ154" s="12"/>
      <c r="EA154" s="12"/>
      <c r="EB154" s="12"/>
    </row>
    <row r="155" spans="1:132" s="57" customFormat="1" ht="54">
      <c r="A155" s="31">
        <v>32</v>
      </c>
      <c r="B155" s="35" t="s">
        <v>227</v>
      </c>
      <c r="C155" s="28" t="s">
        <v>277</v>
      </c>
      <c r="D155" s="36" t="s">
        <v>278</v>
      </c>
      <c r="E155" s="37" t="s">
        <v>3415</v>
      </c>
      <c r="F155" s="21" t="s">
        <v>10</v>
      </c>
      <c r="G155" s="22"/>
      <c r="H155" s="22"/>
      <c r="I155" s="23"/>
      <c r="J155" s="31"/>
      <c r="K155" s="31"/>
      <c r="L155" s="31"/>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c r="AY155" s="12"/>
      <c r="AZ155" s="12"/>
      <c r="BA155" s="12"/>
      <c r="BB155" s="12"/>
      <c r="BC155" s="12"/>
      <c r="BD155" s="12"/>
      <c r="BE155" s="12"/>
      <c r="BF155" s="12"/>
      <c r="BG155" s="12"/>
      <c r="BH155" s="12"/>
      <c r="BI155" s="12"/>
      <c r="BJ155" s="12"/>
      <c r="BK155" s="12"/>
      <c r="BL155" s="12"/>
      <c r="BM155" s="12"/>
      <c r="BN155" s="12"/>
      <c r="BO155" s="12"/>
      <c r="BP155" s="12"/>
      <c r="BQ155" s="12"/>
      <c r="BR155" s="12"/>
      <c r="BS155" s="12"/>
      <c r="BT155" s="12"/>
      <c r="BU155" s="12"/>
      <c r="BV155" s="12"/>
      <c r="BW155" s="12"/>
      <c r="BX155" s="12"/>
      <c r="BY155" s="12"/>
      <c r="BZ155" s="12"/>
      <c r="CA155" s="12"/>
      <c r="CB155" s="12"/>
      <c r="CC155" s="12"/>
      <c r="CD155" s="12"/>
      <c r="CE155" s="12"/>
      <c r="CF155" s="12"/>
      <c r="CG155" s="12"/>
      <c r="CH155" s="12"/>
      <c r="CI155" s="12"/>
      <c r="CJ155" s="12"/>
      <c r="CK155" s="12"/>
      <c r="CL155" s="12"/>
      <c r="CM155" s="12"/>
      <c r="CN155" s="12"/>
      <c r="CO155" s="12"/>
      <c r="CP155" s="12"/>
      <c r="CQ155" s="12"/>
      <c r="CR155" s="12"/>
      <c r="CS155" s="12"/>
      <c r="CT155" s="12"/>
      <c r="CU155" s="12"/>
      <c r="CV155" s="12"/>
      <c r="CW155" s="12"/>
      <c r="CX155" s="12"/>
      <c r="CY155" s="12"/>
      <c r="CZ155" s="12"/>
      <c r="DA155" s="12"/>
      <c r="DB155" s="12"/>
      <c r="DC155" s="12"/>
      <c r="DD155" s="12"/>
      <c r="DE155" s="12"/>
      <c r="DF155" s="12"/>
      <c r="DG155" s="12"/>
      <c r="DH155" s="12"/>
      <c r="DI155" s="12"/>
      <c r="DJ155" s="12"/>
      <c r="DK155" s="12"/>
      <c r="DL155" s="12"/>
      <c r="DM155" s="12"/>
      <c r="DN155" s="12"/>
      <c r="DO155" s="12"/>
      <c r="DP155" s="12"/>
      <c r="DQ155" s="12"/>
      <c r="DR155" s="12"/>
      <c r="DS155" s="12"/>
      <c r="DT155" s="12"/>
      <c r="DU155" s="12"/>
      <c r="DV155" s="12"/>
      <c r="DW155" s="12"/>
      <c r="DX155" s="12"/>
      <c r="DY155" s="12"/>
      <c r="DZ155" s="12"/>
      <c r="EA155" s="12"/>
      <c r="EB155" s="12"/>
    </row>
    <row r="156" spans="1:132" s="57" customFormat="1" ht="54">
      <c r="A156" s="31">
        <v>33</v>
      </c>
      <c r="B156" s="35" t="s">
        <v>227</v>
      </c>
      <c r="C156" s="28" t="s">
        <v>279</v>
      </c>
      <c r="D156" s="36" t="s">
        <v>280</v>
      </c>
      <c r="E156" s="37" t="s">
        <v>281</v>
      </c>
      <c r="F156" s="21" t="s">
        <v>10</v>
      </c>
      <c r="G156" s="22"/>
      <c r="H156" s="22"/>
      <c r="I156" s="23"/>
      <c r="J156" s="31"/>
      <c r="K156" s="31"/>
      <c r="L156" s="31"/>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c r="AY156" s="12"/>
      <c r="AZ156" s="12"/>
      <c r="BA156" s="12"/>
      <c r="BB156" s="12"/>
      <c r="BC156" s="12"/>
      <c r="BD156" s="12"/>
      <c r="BE156" s="12"/>
      <c r="BF156" s="12"/>
      <c r="BG156" s="12"/>
      <c r="BH156" s="12"/>
      <c r="BI156" s="12"/>
      <c r="BJ156" s="12"/>
      <c r="BK156" s="12"/>
      <c r="BL156" s="12"/>
      <c r="BM156" s="12"/>
      <c r="BN156" s="12"/>
      <c r="BO156" s="12"/>
      <c r="BP156" s="12"/>
      <c r="BQ156" s="12"/>
      <c r="BR156" s="12"/>
      <c r="BS156" s="12"/>
      <c r="BT156" s="12"/>
      <c r="BU156" s="12"/>
      <c r="BV156" s="12"/>
      <c r="BW156" s="12"/>
      <c r="BX156" s="12"/>
      <c r="BY156" s="12"/>
      <c r="BZ156" s="12"/>
      <c r="CA156" s="12"/>
      <c r="CB156" s="12"/>
      <c r="CC156" s="12"/>
      <c r="CD156" s="12"/>
      <c r="CE156" s="12"/>
      <c r="CF156" s="12"/>
      <c r="CG156" s="12"/>
      <c r="CH156" s="12"/>
      <c r="CI156" s="12"/>
      <c r="CJ156" s="12"/>
      <c r="CK156" s="12"/>
      <c r="CL156" s="12"/>
      <c r="CM156" s="12"/>
      <c r="CN156" s="12"/>
      <c r="CO156" s="12"/>
      <c r="CP156" s="12"/>
      <c r="CQ156" s="12"/>
      <c r="CR156" s="12"/>
      <c r="CS156" s="12"/>
      <c r="CT156" s="12"/>
      <c r="CU156" s="12"/>
      <c r="CV156" s="12"/>
      <c r="CW156" s="12"/>
      <c r="CX156" s="12"/>
      <c r="CY156" s="12"/>
      <c r="CZ156" s="12"/>
      <c r="DA156" s="12"/>
      <c r="DB156" s="12"/>
      <c r="DC156" s="12"/>
      <c r="DD156" s="12"/>
      <c r="DE156" s="12"/>
      <c r="DF156" s="12"/>
      <c r="DG156" s="12"/>
      <c r="DH156" s="12"/>
      <c r="DI156" s="12"/>
      <c r="DJ156" s="12"/>
      <c r="DK156" s="12"/>
      <c r="DL156" s="12"/>
      <c r="DM156" s="12"/>
      <c r="DN156" s="12"/>
      <c r="DO156" s="12"/>
      <c r="DP156" s="12"/>
      <c r="DQ156" s="12"/>
      <c r="DR156" s="12"/>
      <c r="DS156" s="12"/>
      <c r="DT156" s="12"/>
      <c r="DU156" s="12"/>
      <c r="DV156" s="12"/>
      <c r="DW156" s="12"/>
      <c r="DX156" s="12"/>
      <c r="DY156" s="12"/>
      <c r="DZ156" s="12"/>
      <c r="EA156" s="12"/>
      <c r="EB156" s="12"/>
    </row>
    <row r="157" spans="1:132" s="57" customFormat="1" ht="63">
      <c r="A157" s="31">
        <v>34</v>
      </c>
      <c r="B157" s="35" t="s">
        <v>227</v>
      </c>
      <c r="C157" s="28" t="s">
        <v>282</v>
      </c>
      <c r="D157" s="36" t="s">
        <v>283</v>
      </c>
      <c r="E157" s="37" t="s">
        <v>284</v>
      </c>
      <c r="F157" s="21" t="s">
        <v>10</v>
      </c>
      <c r="G157" s="22"/>
      <c r="H157" s="22"/>
      <c r="I157" s="23"/>
      <c r="J157" s="31"/>
      <c r="K157" s="31"/>
      <c r="L157" s="31"/>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c r="AY157" s="12"/>
      <c r="AZ157" s="12"/>
      <c r="BA157" s="12"/>
      <c r="BB157" s="12"/>
      <c r="BC157" s="12"/>
      <c r="BD157" s="12"/>
      <c r="BE157" s="12"/>
      <c r="BF157" s="12"/>
      <c r="BG157" s="12"/>
      <c r="BH157" s="12"/>
      <c r="BI157" s="12"/>
      <c r="BJ157" s="12"/>
      <c r="BK157" s="12"/>
      <c r="BL157" s="12"/>
      <c r="BM157" s="12"/>
      <c r="BN157" s="12"/>
      <c r="BO157" s="12"/>
      <c r="BP157" s="12"/>
      <c r="BQ157" s="12"/>
      <c r="BR157" s="12"/>
      <c r="BS157" s="12"/>
      <c r="BT157" s="12"/>
      <c r="BU157" s="12"/>
      <c r="BV157" s="12"/>
      <c r="BW157" s="12"/>
      <c r="BX157" s="12"/>
      <c r="BY157" s="12"/>
      <c r="BZ157" s="12"/>
      <c r="CA157" s="12"/>
      <c r="CB157" s="12"/>
      <c r="CC157" s="12"/>
      <c r="CD157" s="12"/>
      <c r="CE157" s="12"/>
      <c r="CF157" s="12"/>
      <c r="CG157" s="12"/>
      <c r="CH157" s="12"/>
      <c r="CI157" s="12"/>
      <c r="CJ157" s="12"/>
      <c r="CK157" s="12"/>
      <c r="CL157" s="12"/>
      <c r="CM157" s="12"/>
      <c r="CN157" s="12"/>
      <c r="CO157" s="12"/>
      <c r="CP157" s="12"/>
      <c r="CQ157" s="12"/>
      <c r="CR157" s="12"/>
      <c r="CS157" s="12"/>
      <c r="CT157" s="12"/>
      <c r="CU157" s="12"/>
      <c r="CV157" s="12"/>
      <c r="CW157" s="12"/>
      <c r="CX157" s="12"/>
      <c r="CY157" s="12"/>
      <c r="CZ157" s="12"/>
      <c r="DA157" s="12"/>
      <c r="DB157" s="12"/>
      <c r="DC157" s="12"/>
      <c r="DD157" s="12"/>
      <c r="DE157" s="12"/>
      <c r="DF157" s="12"/>
      <c r="DG157" s="12"/>
      <c r="DH157" s="12"/>
      <c r="DI157" s="12"/>
      <c r="DJ157" s="12"/>
      <c r="DK157" s="12"/>
      <c r="DL157" s="12"/>
      <c r="DM157" s="12"/>
      <c r="DN157" s="12"/>
      <c r="DO157" s="12"/>
      <c r="DP157" s="12"/>
      <c r="DQ157" s="12"/>
      <c r="DR157" s="12"/>
      <c r="DS157" s="12"/>
      <c r="DT157" s="12"/>
      <c r="DU157" s="12"/>
      <c r="DV157" s="12"/>
      <c r="DW157" s="12"/>
      <c r="DX157" s="12"/>
      <c r="DY157" s="12"/>
      <c r="DZ157" s="12"/>
      <c r="EA157" s="12"/>
      <c r="EB157" s="12"/>
    </row>
    <row r="158" spans="1:132" s="57" customFormat="1" ht="48.75" customHeight="1">
      <c r="A158" s="31">
        <v>35</v>
      </c>
      <c r="B158" s="35" t="s">
        <v>227</v>
      </c>
      <c r="C158" s="28" t="s">
        <v>285</v>
      </c>
      <c r="D158" s="36" t="s">
        <v>286</v>
      </c>
      <c r="E158" s="37" t="s">
        <v>287</v>
      </c>
      <c r="F158" s="21" t="s">
        <v>10</v>
      </c>
      <c r="G158" s="22"/>
      <c r="H158" s="22"/>
      <c r="I158" s="23"/>
      <c r="J158" s="31"/>
      <c r="K158" s="31"/>
      <c r="L158" s="31"/>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c r="AY158" s="12"/>
      <c r="AZ158" s="12"/>
      <c r="BA158" s="12"/>
      <c r="BB158" s="12"/>
      <c r="BC158" s="12"/>
      <c r="BD158" s="12"/>
      <c r="BE158" s="12"/>
      <c r="BF158" s="12"/>
      <c r="BG158" s="12"/>
      <c r="BH158" s="12"/>
      <c r="BI158" s="12"/>
      <c r="BJ158" s="12"/>
      <c r="BK158" s="12"/>
      <c r="BL158" s="12"/>
      <c r="BM158" s="12"/>
      <c r="BN158" s="12"/>
      <c r="BO158" s="12"/>
      <c r="BP158" s="12"/>
      <c r="BQ158" s="12"/>
      <c r="BR158" s="12"/>
      <c r="BS158" s="12"/>
      <c r="BT158" s="12"/>
      <c r="BU158" s="12"/>
      <c r="BV158" s="12"/>
      <c r="BW158" s="12"/>
      <c r="BX158" s="12"/>
      <c r="BY158" s="12"/>
      <c r="BZ158" s="12"/>
      <c r="CA158" s="12"/>
      <c r="CB158" s="12"/>
      <c r="CC158" s="12"/>
      <c r="CD158" s="12"/>
      <c r="CE158" s="12"/>
      <c r="CF158" s="12"/>
      <c r="CG158" s="12"/>
      <c r="CH158" s="12"/>
      <c r="CI158" s="12"/>
      <c r="CJ158" s="12"/>
      <c r="CK158" s="12"/>
      <c r="CL158" s="12"/>
      <c r="CM158" s="12"/>
      <c r="CN158" s="12"/>
      <c r="CO158" s="12"/>
      <c r="CP158" s="12"/>
      <c r="CQ158" s="12"/>
      <c r="CR158" s="12"/>
      <c r="CS158" s="12"/>
      <c r="CT158" s="12"/>
      <c r="CU158" s="12"/>
      <c r="CV158" s="12"/>
      <c r="CW158" s="12"/>
      <c r="CX158" s="12"/>
      <c r="CY158" s="12"/>
      <c r="CZ158" s="12"/>
      <c r="DA158" s="12"/>
      <c r="DB158" s="12"/>
      <c r="DC158" s="12"/>
      <c r="DD158" s="12"/>
      <c r="DE158" s="12"/>
      <c r="DF158" s="12"/>
      <c r="DG158" s="12"/>
      <c r="DH158" s="12"/>
      <c r="DI158" s="12"/>
      <c r="DJ158" s="12"/>
      <c r="DK158" s="12"/>
      <c r="DL158" s="12"/>
      <c r="DM158" s="12"/>
      <c r="DN158" s="12"/>
      <c r="DO158" s="12"/>
      <c r="DP158" s="12"/>
      <c r="DQ158" s="12"/>
      <c r="DR158" s="12"/>
      <c r="DS158" s="12"/>
      <c r="DT158" s="12"/>
      <c r="DU158" s="12"/>
      <c r="DV158" s="12"/>
      <c r="DW158" s="12"/>
      <c r="DX158" s="12"/>
      <c r="DY158" s="12"/>
      <c r="DZ158" s="12"/>
      <c r="EA158" s="12"/>
      <c r="EB158" s="12"/>
    </row>
    <row r="159" spans="1:132" s="57" customFormat="1" ht="63">
      <c r="A159" s="31">
        <v>36</v>
      </c>
      <c r="B159" s="35" t="s">
        <v>227</v>
      </c>
      <c r="C159" s="28" t="s">
        <v>288</v>
      </c>
      <c r="D159" s="36" t="s">
        <v>289</v>
      </c>
      <c r="E159" s="37" t="s">
        <v>290</v>
      </c>
      <c r="F159" s="21" t="s">
        <v>10</v>
      </c>
      <c r="G159" s="22"/>
      <c r="H159" s="22"/>
      <c r="I159" s="23"/>
      <c r="J159" s="31"/>
      <c r="K159" s="31"/>
      <c r="L159" s="31"/>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c r="AY159" s="12"/>
      <c r="AZ159" s="12"/>
      <c r="BA159" s="12"/>
      <c r="BB159" s="12"/>
      <c r="BC159" s="12"/>
      <c r="BD159" s="12"/>
      <c r="BE159" s="12"/>
      <c r="BF159" s="12"/>
      <c r="BG159" s="12"/>
      <c r="BH159" s="12"/>
      <c r="BI159" s="12"/>
      <c r="BJ159" s="12"/>
      <c r="BK159" s="12"/>
      <c r="BL159" s="12"/>
      <c r="BM159" s="12"/>
      <c r="BN159" s="12"/>
      <c r="BO159" s="12"/>
      <c r="BP159" s="12"/>
      <c r="BQ159" s="12"/>
      <c r="BR159" s="12"/>
      <c r="BS159" s="12"/>
      <c r="BT159" s="12"/>
      <c r="BU159" s="12"/>
      <c r="BV159" s="12"/>
      <c r="BW159" s="12"/>
      <c r="BX159" s="12"/>
      <c r="BY159" s="12"/>
      <c r="BZ159" s="12"/>
      <c r="CA159" s="12"/>
      <c r="CB159" s="12"/>
      <c r="CC159" s="12"/>
      <c r="CD159" s="12"/>
      <c r="CE159" s="12"/>
      <c r="CF159" s="12"/>
      <c r="CG159" s="12"/>
      <c r="CH159" s="12"/>
      <c r="CI159" s="12"/>
      <c r="CJ159" s="12"/>
      <c r="CK159" s="12"/>
      <c r="CL159" s="12"/>
      <c r="CM159" s="12"/>
      <c r="CN159" s="12"/>
      <c r="CO159" s="12"/>
      <c r="CP159" s="12"/>
      <c r="CQ159" s="12"/>
      <c r="CR159" s="12"/>
      <c r="CS159" s="12"/>
      <c r="CT159" s="12"/>
      <c r="CU159" s="12"/>
      <c r="CV159" s="12"/>
      <c r="CW159" s="12"/>
      <c r="CX159" s="12"/>
      <c r="CY159" s="12"/>
      <c r="CZ159" s="12"/>
      <c r="DA159" s="12"/>
      <c r="DB159" s="12"/>
      <c r="DC159" s="12"/>
      <c r="DD159" s="12"/>
      <c r="DE159" s="12"/>
      <c r="DF159" s="12"/>
      <c r="DG159" s="12"/>
      <c r="DH159" s="12"/>
      <c r="DI159" s="12"/>
      <c r="DJ159" s="12"/>
      <c r="DK159" s="12"/>
      <c r="DL159" s="12"/>
      <c r="DM159" s="12"/>
      <c r="DN159" s="12"/>
      <c r="DO159" s="12"/>
      <c r="DP159" s="12"/>
      <c r="DQ159" s="12"/>
      <c r="DR159" s="12"/>
      <c r="DS159" s="12"/>
      <c r="DT159" s="12"/>
      <c r="DU159" s="12"/>
      <c r="DV159" s="12"/>
      <c r="DW159" s="12"/>
      <c r="DX159" s="12"/>
      <c r="DY159" s="12"/>
      <c r="DZ159" s="12"/>
      <c r="EA159" s="12"/>
      <c r="EB159" s="12"/>
    </row>
    <row r="160" spans="1:132" s="57" customFormat="1" ht="54">
      <c r="A160" s="31">
        <v>37</v>
      </c>
      <c r="B160" s="35" t="s">
        <v>227</v>
      </c>
      <c r="C160" s="28" t="s">
        <v>291</v>
      </c>
      <c r="D160" s="36" t="s">
        <v>292</v>
      </c>
      <c r="E160" s="37" t="s">
        <v>293</v>
      </c>
      <c r="F160" s="21" t="s">
        <v>10</v>
      </c>
      <c r="G160" s="22"/>
      <c r="H160" s="22"/>
      <c r="I160" s="23"/>
      <c r="J160" s="31"/>
      <c r="K160" s="31"/>
      <c r="L160" s="31"/>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c r="AY160" s="12"/>
      <c r="AZ160" s="12"/>
      <c r="BA160" s="12"/>
      <c r="BB160" s="12"/>
      <c r="BC160" s="12"/>
      <c r="BD160" s="12"/>
      <c r="BE160" s="12"/>
      <c r="BF160" s="12"/>
      <c r="BG160" s="12"/>
      <c r="BH160" s="12"/>
      <c r="BI160" s="12"/>
      <c r="BJ160" s="12"/>
      <c r="BK160" s="12"/>
      <c r="BL160" s="12"/>
      <c r="BM160" s="12"/>
      <c r="BN160" s="12"/>
      <c r="BO160" s="12"/>
      <c r="BP160" s="12"/>
      <c r="BQ160" s="12"/>
      <c r="BR160" s="12"/>
      <c r="BS160" s="12"/>
      <c r="BT160" s="12"/>
      <c r="BU160" s="12"/>
      <c r="BV160" s="12"/>
      <c r="BW160" s="12"/>
      <c r="BX160" s="12"/>
      <c r="BY160" s="12"/>
      <c r="BZ160" s="12"/>
      <c r="CA160" s="12"/>
      <c r="CB160" s="12"/>
      <c r="CC160" s="12"/>
      <c r="CD160" s="12"/>
      <c r="CE160" s="12"/>
      <c r="CF160" s="12"/>
      <c r="CG160" s="12"/>
      <c r="CH160" s="12"/>
      <c r="CI160" s="12"/>
      <c r="CJ160" s="12"/>
      <c r="CK160" s="12"/>
      <c r="CL160" s="12"/>
      <c r="CM160" s="12"/>
      <c r="CN160" s="12"/>
      <c r="CO160" s="12"/>
      <c r="CP160" s="12"/>
      <c r="CQ160" s="12"/>
      <c r="CR160" s="12"/>
      <c r="CS160" s="12"/>
      <c r="CT160" s="12"/>
      <c r="CU160" s="12"/>
      <c r="CV160" s="12"/>
      <c r="CW160" s="12"/>
      <c r="CX160" s="12"/>
      <c r="CY160" s="12"/>
      <c r="CZ160" s="12"/>
      <c r="DA160" s="12"/>
      <c r="DB160" s="12"/>
      <c r="DC160" s="12"/>
      <c r="DD160" s="12"/>
      <c r="DE160" s="12"/>
      <c r="DF160" s="12"/>
      <c r="DG160" s="12"/>
      <c r="DH160" s="12"/>
      <c r="DI160" s="12"/>
      <c r="DJ160" s="12"/>
      <c r="DK160" s="12"/>
      <c r="DL160" s="12"/>
      <c r="DM160" s="12"/>
      <c r="DN160" s="12"/>
      <c r="DO160" s="12"/>
      <c r="DP160" s="12"/>
      <c r="DQ160" s="12"/>
      <c r="DR160" s="12"/>
      <c r="DS160" s="12"/>
      <c r="DT160" s="12"/>
      <c r="DU160" s="12"/>
      <c r="DV160" s="12"/>
      <c r="DW160" s="12"/>
      <c r="DX160" s="12"/>
      <c r="DY160" s="12"/>
      <c r="DZ160" s="12"/>
      <c r="EA160" s="12"/>
      <c r="EB160" s="12"/>
    </row>
    <row r="161" spans="1:132" s="57" customFormat="1" ht="90">
      <c r="A161" s="31">
        <v>38</v>
      </c>
      <c r="B161" s="35" t="s">
        <v>227</v>
      </c>
      <c r="C161" s="28" t="s">
        <v>294</v>
      </c>
      <c r="D161" s="36" t="s">
        <v>295</v>
      </c>
      <c r="E161" s="37" t="s">
        <v>296</v>
      </c>
      <c r="F161" s="21" t="s">
        <v>10</v>
      </c>
      <c r="G161" s="22"/>
      <c r="H161" s="22"/>
      <c r="I161" s="23"/>
      <c r="J161" s="31"/>
      <c r="K161" s="31"/>
      <c r="L161" s="31"/>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c r="AY161" s="12"/>
      <c r="AZ161" s="12"/>
      <c r="BA161" s="12"/>
      <c r="BB161" s="12"/>
      <c r="BC161" s="12"/>
      <c r="BD161" s="12"/>
      <c r="BE161" s="12"/>
      <c r="BF161" s="12"/>
      <c r="BG161" s="12"/>
      <c r="BH161" s="12"/>
      <c r="BI161" s="12"/>
      <c r="BJ161" s="12"/>
      <c r="BK161" s="12"/>
      <c r="BL161" s="12"/>
      <c r="BM161" s="12"/>
      <c r="BN161" s="12"/>
      <c r="BO161" s="12"/>
      <c r="BP161" s="12"/>
      <c r="BQ161" s="12"/>
      <c r="BR161" s="12"/>
      <c r="BS161" s="12"/>
      <c r="BT161" s="12"/>
      <c r="BU161" s="12"/>
      <c r="BV161" s="12"/>
      <c r="BW161" s="12"/>
      <c r="BX161" s="12"/>
      <c r="BY161" s="12"/>
      <c r="BZ161" s="12"/>
      <c r="CA161" s="12"/>
      <c r="CB161" s="12"/>
      <c r="CC161" s="12"/>
      <c r="CD161" s="12"/>
      <c r="CE161" s="12"/>
      <c r="CF161" s="12"/>
      <c r="CG161" s="12"/>
      <c r="CH161" s="12"/>
      <c r="CI161" s="12"/>
      <c r="CJ161" s="12"/>
      <c r="CK161" s="12"/>
      <c r="CL161" s="12"/>
      <c r="CM161" s="12"/>
      <c r="CN161" s="12"/>
      <c r="CO161" s="12"/>
      <c r="CP161" s="12"/>
      <c r="CQ161" s="12"/>
      <c r="CR161" s="12"/>
      <c r="CS161" s="12"/>
      <c r="CT161" s="12"/>
      <c r="CU161" s="12"/>
      <c r="CV161" s="12"/>
      <c r="CW161" s="12"/>
      <c r="CX161" s="12"/>
      <c r="CY161" s="12"/>
      <c r="CZ161" s="12"/>
      <c r="DA161" s="12"/>
      <c r="DB161" s="12"/>
      <c r="DC161" s="12"/>
      <c r="DD161" s="12"/>
      <c r="DE161" s="12"/>
      <c r="DF161" s="12"/>
      <c r="DG161" s="12"/>
      <c r="DH161" s="12"/>
      <c r="DI161" s="12"/>
      <c r="DJ161" s="12"/>
      <c r="DK161" s="12"/>
      <c r="DL161" s="12"/>
      <c r="DM161" s="12"/>
      <c r="DN161" s="12"/>
      <c r="DO161" s="12"/>
      <c r="DP161" s="12"/>
      <c r="DQ161" s="12"/>
      <c r="DR161" s="12"/>
      <c r="DS161" s="12"/>
      <c r="DT161" s="12"/>
      <c r="DU161" s="12"/>
      <c r="DV161" s="12"/>
      <c r="DW161" s="12"/>
      <c r="DX161" s="12"/>
      <c r="DY161" s="12"/>
      <c r="DZ161" s="12"/>
      <c r="EA161" s="12"/>
      <c r="EB161" s="12"/>
    </row>
    <row r="162" spans="1:132" s="13" customFormat="1" ht="18">
      <c r="A162" s="39" t="s">
        <v>298</v>
      </c>
      <c r="B162" s="166" t="s">
        <v>299</v>
      </c>
      <c r="C162" s="166"/>
      <c r="D162" s="166"/>
      <c r="E162" s="166"/>
      <c r="F162" s="29" t="s">
        <v>297</v>
      </c>
      <c r="G162" s="167" t="s">
        <v>3773</v>
      </c>
      <c r="H162" s="167"/>
      <c r="I162" s="167"/>
      <c r="J162" s="31"/>
      <c r="K162" s="31"/>
      <c r="L162" s="31"/>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c r="AY162" s="12"/>
      <c r="AZ162" s="12"/>
      <c r="BA162" s="12"/>
      <c r="BB162" s="12"/>
      <c r="BC162" s="12"/>
      <c r="BD162" s="12"/>
      <c r="BE162" s="12"/>
      <c r="BF162" s="12"/>
      <c r="BG162" s="12"/>
      <c r="BH162" s="12"/>
      <c r="BI162" s="12"/>
      <c r="BJ162" s="12"/>
      <c r="BK162" s="12"/>
      <c r="BL162" s="12"/>
      <c r="BM162" s="12"/>
      <c r="BN162" s="12"/>
      <c r="BO162" s="12"/>
      <c r="BP162" s="12"/>
      <c r="BQ162" s="12"/>
      <c r="BR162" s="12"/>
      <c r="BS162" s="12"/>
      <c r="BT162" s="12"/>
      <c r="BU162" s="12"/>
      <c r="BV162" s="12"/>
      <c r="BW162" s="12"/>
      <c r="BX162" s="12"/>
      <c r="BY162" s="12"/>
      <c r="BZ162" s="12"/>
      <c r="CA162" s="12"/>
      <c r="CB162" s="12"/>
      <c r="CC162" s="12"/>
      <c r="CD162" s="12"/>
      <c r="CE162" s="12"/>
      <c r="CF162" s="12"/>
      <c r="CG162" s="12"/>
      <c r="CH162" s="12"/>
      <c r="CI162" s="12"/>
      <c r="CJ162" s="12"/>
      <c r="CK162" s="12"/>
      <c r="CL162" s="12"/>
      <c r="CM162" s="12"/>
      <c r="CN162" s="12"/>
      <c r="CO162" s="12"/>
      <c r="CP162" s="12"/>
      <c r="CQ162" s="12"/>
      <c r="CR162" s="12"/>
      <c r="CS162" s="12"/>
      <c r="CT162" s="12"/>
      <c r="CU162" s="12"/>
      <c r="CV162" s="12"/>
      <c r="CW162" s="12"/>
      <c r="CX162" s="12"/>
      <c r="CY162" s="12"/>
      <c r="CZ162" s="12"/>
      <c r="DA162" s="12"/>
      <c r="DB162" s="12"/>
      <c r="DC162" s="12"/>
      <c r="DD162" s="12"/>
      <c r="DE162" s="12"/>
      <c r="DF162" s="12"/>
      <c r="DG162" s="12"/>
      <c r="DH162" s="12"/>
      <c r="DI162" s="12"/>
      <c r="DJ162" s="12"/>
      <c r="DK162" s="12"/>
      <c r="DL162" s="12"/>
      <c r="DM162" s="12"/>
      <c r="DN162" s="12"/>
      <c r="DO162" s="12"/>
      <c r="DP162" s="12"/>
      <c r="DQ162" s="12"/>
      <c r="DR162" s="12"/>
      <c r="DS162" s="12"/>
      <c r="DT162" s="12"/>
      <c r="DU162" s="12"/>
      <c r="DV162" s="12"/>
      <c r="DW162" s="12"/>
      <c r="DX162" s="12"/>
      <c r="DY162" s="12"/>
    </row>
    <row r="163" spans="1:132" s="13" customFormat="1" ht="27">
      <c r="A163" s="14" t="s">
        <v>2</v>
      </c>
      <c r="B163" s="14" t="s">
        <v>3</v>
      </c>
      <c r="C163" s="15" t="s">
        <v>4</v>
      </c>
      <c r="D163" s="15" t="s">
        <v>5</v>
      </c>
      <c r="E163" s="15" t="s">
        <v>6</v>
      </c>
      <c r="F163" s="15" t="s">
        <v>7</v>
      </c>
      <c r="G163" s="16" t="s">
        <v>3347</v>
      </c>
      <c r="H163" s="16" t="s">
        <v>3348</v>
      </c>
      <c r="I163" s="16" t="s">
        <v>3349</v>
      </c>
      <c r="J163" s="31"/>
      <c r="K163" s="31"/>
      <c r="L163" s="31"/>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c r="AY163" s="12"/>
      <c r="AZ163" s="12"/>
      <c r="BA163" s="12"/>
      <c r="BB163" s="12"/>
      <c r="BC163" s="12"/>
      <c r="BD163" s="12"/>
      <c r="BE163" s="12"/>
      <c r="BF163" s="12"/>
      <c r="BG163" s="12"/>
      <c r="BH163" s="12"/>
      <c r="BI163" s="12"/>
      <c r="BJ163" s="12"/>
      <c r="BK163" s="12"/>
      <c r="BL163" s="12"/>
      <c r="BM163" s="12"/>
      <c r="BN163" s="12"/>
      <c r="BO163" s="12"/>
      <c r="BP163" s="12"/>
      <c r="BQ163" s="12"/>
      <c r="BR163" s="12"/>
      <c r="BS163" s="12"/>
      <c r="BT163" s="12"/>
      <c r="BU163" s="12"/>
      <c r="BV163" s="12"/>
      <c r="BW163" s="12"/>
      <c r="BX163" s="12"/>
      <c r="BY163" s="12"/>
      <c r="BZ163" s="12"/>
      <c r="CA163" s="12"/>
      <c r="CB163" s="12"/>
      <c r="CC163" s="12"/>
      <c r="CD163" s="12"/>
      <c r="CE163" s="12"/>
      <c r="CF163" s="12"/>
      <c r="CG163" s="12"/>
      <c r="CH163" s="12"/>
      <c r="CI163" s="12"/>
      <c r="CJ163" s="12"/>
      <c r="CK163" s="12"/>
      <c r="CL163" s="12"/>
      <c r="CM163" s="12"/>
      <c r="CN163" s="12"/>
      <c r="CO163" s="12"/>
      <c r="CP163" s="12"/>
      <c r="CQ163" s="12"/>
      <c r="CR163" s="12"/>
      <c r="CS163" s="12"/>
      <c r="CT163" s="12"/>
      <c r="CU163" s="12"/>
      <c r="CV163" s="12"/>
      <c r="CW163" s="12"/>
      <c r="CX163" s="12"/>
      <c r="CY163" s="12"/>
      <c r="CZ163" s="12"/>
      <c r="DA163" s="12"/>
      <c r="DB163" s="12"/>
      <c r="DC163" s="12"/>
      <c r="DD163" s="12"/>
      <c r="DE163" s="12"/>
      <c r="DF163" s="12"/>
      <c r="DG163" s="12"/>
      <c r="DH163" s="12"/>
      <c r="DI163" s="12"/>
      <c r="DJ163" s="12"/>
      <c r="DK163" s="12"/>
      <c r="DL163" s="12"/>
      <c r="DM163" s="12"/>
      <c r="DN163" s="12"/>
      <c r="DO163" s="12"/>
      <c r="DP163" s="12"/>
      <c r="DQ163" s="12"/>
      <c r="DR163" s="12"/>
      <c r="DS163" s="12"/>
      <c r="DT163" s="12"/>
      <c r="DU163" s="12"/>
      <c r="DV163" s="12"/>
      <c r="DW163" s="12"/>
      <c r="DX163" s="12"/>
      <c r="DY163" s="12"/>
    </row>
    <row r="164" spans="1:132" s="13" customFormat="1" ht="45">
      <c r="A164" s="31">
        <v>1</v>
      </c>
      <c r="B164" s="27">
        <v>1186220328</v>
      </c>
      <c r="C164" s="28">
        <v>42294909</v>
      </c>
      <c r="D164" s="36" t="s">
        <v>300</v>
      </c>
      <c r="E164" s="34" t="s">
        <v>301</v>
      </c>
      <c r="F164" s="21" t="s">
        <v>10</v>
      </c>
      <c r="G164" s="22">
        <v>609859.68051600002</v>
      </c>
      <c r="H164" s="22">
        <v>0</v>
      </c>
      <c r="I164" s="23">
        <v>609859.68051600002</v>
      </c>
      <c r="J164" s="31"/>
      <c r="K164" s="31"/>
      <c r="L164" s="31"/>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c r="AY164" s="12"/>
      <c r="AZ164" s="12"/>
      <c r="BA164" s="12"/>
      <c r="BB164" s="12"/>
      <c r="BC164" s="12"/>
      <c r="BD164" s="12"/>
      <c r="BE164" s="12"/>
      <c r="BF164" s="12"/>
      <c r="BG164" s="12"/>
      <c r="BH164" s="12"/>
      <c r="BI164" s="12"/>
      <c r="BJ164" s="12"/>
      <c r="BK164" s="12"/>
      <c r="BL164" s="12"/>
      <c r="BM164" s="12"/>
      <c r="BN164" s="12"/>
      <c r="BO164" s="12"/>
      <c r="BP164" s="12"/>
      <c r="BQ164" s="12"/>
      <c r="BR164" s="12"/>
      <c r="BS164" s="12"/>
      <c r="BT164" s="12"/>
      <c r="BU164" s="12"/>
      <c r="BV164" s="12"/>
      <c r="BW164" s="12"/>
      <c r="BX164" s="12"/>
      <c r="BY164" s="12"/>
      <c r="BZ164" s="12"/>
      <c r="CA164" s="12"/>
      <c r="CB164" s="12"/>
      <c r="CC164" s="12"/>
      <c r="CD164" s="12"/>
      <c r="CE164" s="12"/>
      <c r="CF164" s="12"/>
      <c r="CG164" s="12"/>
      <c r="CH164" s="12"/>
      <c r="CI164" s="12"/>
      <c r="CJ164" s="12"/>
      <c r="CK164" s="12"/>
      <c r="CL164" s="12"/>
      <c r="CM164" s="12"/>
      <c r="CN164" s="12"/>
      <c r="CO164" s="12"/>
      <c r="CP164" s="12"/>
      <c r="CQ164" s="12"/>
      <c r="CR164" s="12"/>
      <c r="CS164" s="12"/>
      <c r="CT164" s="12"/>
      <c r="CU164" s="12"/>
      <c r="CV164" s="12"/>
      <c r="CW164" s="12"/>
      <c r="CX164" s="12"/>
      <c r="CY164" s="12"/>
      <c r="CZ164" s="12"/>
      <c r="DA164" s="12"/>
      <c r="DB164" s="12"/>
      <c r="DC164" s="12"/>
      <c r="DD164" s="12"/>
      <c r="DE164" s="12"/>
      <c r="DF164" s="12"/>
      <c r="DG164" s="12"/>
      <c r="DH164" s="12"/>
      <c r="DI164" s="12"/>
      <c r="DJ164" s="12"/>
      <c r="DK164" s="12"/>
      <c r="DL164" s="12"/>
      <c r="DM164" s="12"/>
      <c r="DN164" s="12"/>
      <c r="DO164" s="12"/>
      <c r="DP164" s="12"/>
      <c r="DQ164" s="12"/>
      <c r="DR164" s="12"/>
      <c r="DS164" s="12"/>
      <c r="DT164" s="12"/>
      <c r="DU164" s="12"/>
      <c r="DV164" s="12"/>
      <c r="DW164" s="12"/>
      <c r="DX164" s="12"/>
      <c r="DY164" s="12"/>
    </row>
    <row r="165" spans="1:132" s="13" customFormat="1" ht="54">
      <c r="A165" s="31">
        <v>2</v>
      </c>
      <c r="B165" s="27">
        <v>1186220179</v>
      </c>
      <c r="C165" s="28">
        <v>42294901</v>
      </c>
      <c r="D165" s="36" t="s">
        <v>302</v>
      </c>
      <c r="E165" s="34" t="s">
        <v>303</v>
      </c>
      <c r="F165" s="21" t="s">
        <v>10</v>
      </c>
      <c r="G165" s="22">
        <v>991366.73620699998</v>
      </c>
      <c r="H165" s="22">
        <v>188360</v>
      </c>
      <c r="I165" s="23">
        <v>1179726.736207</v>
      </c>
      <c r="J165" s="31"/>
      <c r="K165" s="31"/>
      <c r="L165" s="31"/>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c r="AY165" s="12"/>
      <c r="AZ165" s="12"/>
      <c r="BA165" s="12"/>
      <c r="BB165" s="12"/>
      <c r="BC165" s="12"/>
      <c r="BD165" s="12"/>
      <c r="BE165" s="12"/>
      <c r="BF165" s="12"/>
      <c r="BG165" s="12"/>
      <c r="BH165" s="12"/>
      <c r="BI165" s="12"/>
      <c r="BJ165" s="12"/>
      <c r="BK165" s="12"/>
      <c r="BL165" s="12"/>
      <c r="BM165" s="12"/>
      <c r="BN165" s="12"/>
      <c r="BO165" s="12"/>
      <c r="BP165" s="12"/>
      <c r="BQ165" s="12"/>
      <c r="BR165" s="12"/>
      <c r="BS165" s="12"/>
      <c r="BT165" s="12"/>
      <c r="BU165" s="12"/>
      <c r="BV165" s="12"/>
      <c r="BW165" s="12"/>
      <c r="BX165" s="12"/>
      <c r="BY165" s="12"/>
      <c r="BZ165" s="12"/>
      <c r="CA165" s="12"/>
      <c r="CB165" s="12"/>
      <c r="CC165" s="12"/>
      <c r="CD165" s="12"/>
      <c r="CE165" s="12"/>
      <c r="CF165" s="12"/>
      <c r="CG165" s="12"/>
      <c r="CH165" s="12"/>
      <c r="CI165" s="12"/>
      <c r="CJ165" s="12"/>
      <c r="CK165" s="12"/>
      <c r="CL165" s="12"/>
      <c r="CM165" s="12"/>
      <c r="CN165" s="12"/>
      <c r="CO165" s="12"/>
      <c r="CP165" s="12"/>
      <c r="CQ165" s="12"/>
      <c r="CR165" s="12"/>
      <c r="CS165" s="12"/>
      <c r="CT165" s="12"/>
      <c r="CU165" s="12"/>
      <c r="CV165" s="12"/>
      <c r="CW165" s="12"/>
      <c r="CX165" s="12"/>
      <c r="CY165" s="12"/>
      <c r="CZ165" s="12"/>
      <c r="DA165" s="12"/>
      <c r="DB165" s="12"/>
      <c r="DC165" s="12"/>
      <c r="DD165" s="12"/>
      <c r="DE165" s="12"/>
      <c r="DF165" s="12"/>
      <c r="DG165" s="12"/>
      <c r="DH165" s="12"/>
      <c r="DI165" s="12"/>
      <c r="DJ165" s="12"/>
      <c r="DK165" s="12"/>
      <c r="DL165" s="12"/>
      <c r="DM165" s="12"/>
      <c r="DN165" s="12"/>
      <c r="DO165" s="12"/>
      <c r="DP165" s="12"/>
      <c r="DQ165" s="12"/>
      <c r="DR165" s="12"/>
      <c r="DS165" s="12"/>
      <c r="DT165" s="12"/>
      <c r="DU165" s="12"/>
      <c r="DV165" s="12"/>
      <c r="DW165" s="12"/>
      <c r="DX165" s="12"/>
      <c r="DY165" s="12"/>
    </row>
    <row r="166" spans="1:132" s="13" customFormat="1" ht="54">
      <c r="A166" s="31">
        <v>3</v>
      </c>
      <c r="B166" s="21">
        <v>1186290943</v>
      </c>
      <c r="C166" s="28">
        <v>42294900</v>
      </c>
      <c r="D166" s="36" t="s">
        <v>304</v>
      </c>
      <c r="E166" s="34" t="s">
        <v>305</v>
      </c>
      <c r="F166" s="21" t="s">
        <v>10</v>
      </c>
      <c r="G166" s="22">
        <v>991366.73620699998</v>
      </c>
      <c r="H166" s="22">
        <v>188360</v>
      </c>
      <c r="I166" s="23">
        <v>1179726.736207</v>
      </c>
      <c r="J166" s="31"/>
      <c r="K166" s="31"/>
      <c r="L166" s="31"/>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c r="AY166" s="12"/>
      <c r="AZ166" s="12"/>
      <c r="BA166" s="12"/>
      <c r="BB166" s="12"/>
      <c r="BC166" s="12"/>
      <c r="BD166" s="12"/>
      <c r="BE166" s="12"/>
      <c r="BF166" s="12"/>
      <c r="BG166" s="12"/>
      <c r="BH166" s="12"/>
      <c r="BI166" s="12"/>
      <c r="BJ166" s="12"/>
      <c r="BK166" s="12"/>
      <c r="BL166" s="12"/>
      <c r="BM166" s="12"/>
      <c r="BN166" s="12"/>
      <c r="BO166" s="12"/>
      <c r="BP166" s="12"/>
      <c r="BQ166" s="12"/>
      <c r="BR166" s="12"/>
      <c r="BS166" s="12"/>
      <c r="BT166" s="12"/>
      <c r="BU166" s="12"/>
      <c r="BV166" s="12"/>
      <c r="BW166" s="12"/>
      <c r="BX166" s="12"/>
      <c r="BY166" s="12"/>
      <c r="BZ166" s="12"/>
      <c r="CA166" s="12"/>
      <c r="CB166" s="12"/>
      <c r="CC166" s="12"/>
      <c r="CD166" s="12"/>
      <c r="CE166" s="12"/>
      <c r="CF166" s="12"/>
      <c r="CG166" s="12"/>
      <c r="CH166" s="12"/>
      <c r="CI166" s="12"/>
      <c r="CJ166" s="12"/>
      <c r="CK166" s="12"/>
      <c r="CL166" s="12"/>
      <c r="CM166" s="12"/>
      <c r="CN166" s="12"/>
      <c r="CO166" s="12"/>
      <c r="CP166" s="12"/>
      <c r="CQ166" s="12"/>
      <c r="CR166" s="12"/>
      <c r="CS166" s="12"/>
      <c r="CT166" s="12"/>
      <c r="CU166" s="12"/>
      <c r="CV166" s="12"/>
      <c r="CW166" s="12"/>
      <c r="CX166" s="12"/>
      <c r="CY166" s="12"/>
      <c r="CZ166" s="12"/>
      <c r="DA166" s="12"/>
      <c r="DB166" s="12"/>
      <c r="DC166" s="12"/>
      <c r="DD166" s="12"/>
      <c r="DE166" s="12"/>
      <c r="DF166" s="12"/>
      <c r="DG166" s="12"/>
      <c r="DH166" s="12"/>
      <c r="DI166" s="12"/>
      <c r="DJ166" s="12"/>
      <c r="DK166" s="12"/>
      <c r="DL166" s="12"/>
      <c r="DM166" s="12"/>
      <c r="DN166" s="12"/>
      <c r="DO166" s="12"/>
      <c r="DP166" s="12"/>
      <c r="DQ166" s="12"/>
      <c r="DR166" s="12"/>
      <c r="DS166" s="12"/>
      <c r="DT166" s="12"/>
      <c r="DU166" s="12"/>
      <c r="DV166" s="12"/>
      <c r="DW166" s="12"/>
      <c r="DX166" s="12"/>
      <c r="DY166" s="12"/>
    </row>
    <row r="167" spans="1:132" s="13" customFormat="1" ht="45">
      <c r="A167" s="31">
        <v>4</v>
      </c>
      <c r="B167" s="27">
        <v>1186290931</v>
      </c>
      <c r="C167" s="28">
        <v>42294901</v>
      </c>
      <c r="D167" s="36" t="s">
        <v>306</v>
      </c>
      <c r="E167" s="34" t="s">
        <v>3416</v>
      </c>
      <c r="F167" s="21" t="s">
        <v>10</v>
      </c>
      <c r="G167" s="22">
        <v>791373.65521300014</v>
      </c>
      <c r="H167" s="22">
        <v>150361</v>
      </c>
      <c r="I167" s="23">
        <v>941734.65521300014</v>
      </c>
      <c r="J167" s="31"/>
      <c r="K167" s="31"/>
      <c r="L167" s="31"/>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c r="AY167" s="12"/>
      <c r="AZ167" s="12"/>
      <c r="BA167" s="12"/>
      <c r="BB167" s="12"/>
      <c r="BC167" s="12"/>
      <c r="BD167" s="12"/>
      <c r="BE167" s="12"/>
      <c r="BF167" s="12"/>
      <c r="BG167" s="12"/>
      <c r="BH167" s="12"/>
      <c r="BI167" s="12"/>
      <c r="BJ167" s="12"/>
      <c r="BK167" s="12"/>
      <c r="BL167" s="12"/>
      <c r="BM167" s="12"/>
      <c r="BN167" s="12"/>
      <c r="BO167" s="12"/>
      <c r="BP167" s="12"/>
      <c r="BQ167" s="12"/>
      <c r="BR167" s="12"/>
      <c r="BS167" s="12"/>
      <c r="BT167" s="12"/>
      <c r="BU167" s="12"/>
      <c r="BV167" s="12"/>
      <c r="BW167" s="12"/>
      <c r="BX167" s="12"/>
      <c r="BY167" s="12"/>
      <c r="BZ167" s="12"/>
      <c r="CA167" s="12"/>
      <c r="CB167" s="12"/>
      <c r="CC167" s="12"/>
      <c r="CD167" s="12"/>
      <c r="CE167" s="12"/>
      <c r="CF167" s="12"/>
      <c r="CG167" s="12"/>
      <c r="CH167" s="12"/>
      <c r="CI167" s="12"/>
      <c r="CJ167" s="12"/>
      <c r="CK167" s="12"/>
      <c r="CL167" s="12"/>
      <c r="CM167" s="12"/>
      <c r="CN167" s="12"/>
      <c r="CO167" s="12"/>
      <c r="CP167" s="12"/>
      <c r="CQ167" s="12"/>
      <c r="CR167" s="12"/>
      <c r="CS167" s="12"/>
      <c r="CT167" s="12"/>
      <c r="CU167" s="12"/>
      <c r="CV167" s="12"/>
      <c r="CW167" s="12"/>
      <c r="CX167" s="12"/>
      <c r="CY167" s="12"/>
      <c r="CZ167" s="12"/>
      <c r="DA167" s="12"/>
      <c r="DB167" s="12"/>
      <c r="DC167" s="12"/>
      <c r="DD167" s="12"/>
      <c r="DE167" s="12"/>
      <c r="DF167" s="12"/>
      <c r="DG167" s="12"/>
      <c r="DH167" s="12"/>
      <c r="DI167" s="12"/>
      <c r="DJ167" s="12"/>
      <c r="DK167" s="12"/>
      <c r="DL167" s="12"/>
      <c r="DM167" s="12"/>
      <c r="DN167" s="12"/>
      <c r="DO167" s="12"/>
      <c r="DP167" s="12"/>
      <c r="DQ167" s="12"/>
      <c r="DR167" s="12"/>
      <c r="DS167" s="12"/>
      <c r="DT167" s="12"/>
      <c r="DU167" s="12"/>
      <c r="DV167" s="12"/>
      <c r="DW167" s="12"/>
      <c r="DX167" s="12"/>
      <c r="DY167" s="12"/>
    </row>
    <row r="168" spans="1:132" s="13" customFormat="1" ht="45">
      <c r="A168" s="31">
        <v>5</v>
      </c>
      <c r="B168" s="27">
        <v>1186290035</v>
      </c>
      <c r="C168" s="28">
        <v>42294901</v>
      </c>
      <c r="D168" s="36" t="s">
        <v>307</v>
      </c>
      <c r="E168" s="34" t="s">
        <v>3417</v>
      </c>
      <c r="F168" s="21" t="s">
        <v>10</v>
      </c>
      <c r="G168" s="22">
        <v>791373.65521300014</v>
      </c>
      <c r="H168" s="22">
        <v>150361</v>
      </c>
      <c r="I168" s="23">
        <v>941734.65521300014</v>
      </c>
      <c r="J168" s="31"/>
      <c r="K168" s="31"/>
      <c r="L168" s="31"/>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c r="AY168" s="12"/>
      <c r="AZ168" s="12"/>
      <c r="BA168" s="12"/>
      <c r="BB168" s="12"/>
      <c r="BC168" s="12"/>
      <c r="BD168" s="12"/>
      <c r="BE168" s="12"/>
      <c r="BF168" s="12"/>
      <c r="BG168" s="12"/>
      <c r="BH168" s="12"/>
      <c r="BI168" s="12"/>
      <c r="BJ168" s="12"/>
      <c r="BK168" s="12"/>
      <c r="BL168" s="12"/>
      <c r="BM168" s="12"/>
      <c r="BN168" s="12"/>
      <c r="BO168" s="12"/>
      <c r="BP168" s="12"/>
      <c r="BQ168" s="12"/>
      <c r="BR168" s="12"/>
      <c r="BS168" s="12"/>
      <c r="BT168" s="12"/>
      <c r="BU168" s="12"/>
      <c r="BV168" s="12"/>
      <c r="BW168" s="12"/>
      <c r="BX168" s="12"/>
      <c r="BY168" s="12"/>
      <c r="BZ168" s="12"/>
      <c r="CA168" s="12"/>
      <c r="CB168" s="12"/>
      <c r="CC168" s="12"/>
      <c r="CD168" s="12"/>
      <c r="CE168" s="12"/>
      <c r="CF168" s="12"/>
      <c r="CG168" s="12"/>
      <c r="CH168" s="12"/>
      <c r="CI168" s="12"/>
      <c r="CJ168" s="12"/>
      <c r="CK168" s="12"/>
      <c r="CL168" s="12"/>
      <c r="CM168" s="12"/>
      <c r="CN168" s="12"/>
      <c r="CO168" s="12"/>
      <c r="CP168" s="12"/>
      <c r="CQ168" s="12"/>
      <c r="CR168" s="12"/>
      <c r="CS168" s="12"/>
      <c r="CT168" s="12"/>
      <c r="CU168" s="12"/>
      <c r="CV168" s="12"/>
      <c r="CW168" s="12"/>
      <c r="CX168" s="12"/>
      <c r="CY168" s="12"/>
      <c r="CZ168" s="12"/>
      <c r="DA168" s="12"/>
      <c r="DB168" s="12"/>
      <c r="DC168" s="12"/>
      <c r="DD168" s="12"/>
      <c r="DE168" s="12"/>
      <c r="DF168" s="12"/>
      <c r="DG168" s="12"/>
      <c r="DH168" s="12"/>
      <c r="DI168" s="12"/>
      <c r="DJ168" s="12"/>
      <c r="DK168" s="12"/>
      <c r="DL168" s="12"/>
      <c r="DM168" s="12"/>
      <c r="DN168" s="12"/>
      <c r="DO168" s="12"/>
      <c r="DP168" s="12"/>
      <c r="DQ168" s="12"/>
      <c r="DR168" s="12"/>
      <c r="DS168" s="12"/>
      <c r="DT168" s="12"/>
      <c r="DU168" s="12"/>
      <c r="DV168" s="12"/>
      <c r="DW168" s="12"/>
      <c r="DX168" s="12"/>
      <c r="DY168" s="12"/>
    </row>
    <row r="169" spans="1:132" s="13" customFormat="1" ht="45">
      <c r="A169" s="31">
        <v>6</v>
      </c>
      <c r="B169" s="27">
        <v>1196490109</v>
      </c>
      <c r="C169" s="28">
        <v>42294900</v>
      </c>
      <c r="D169" s="36" t="s">
        <v>308</v>
      </c>
      <c r="E169" s="34" t="s">
        <v>3418</v>
      </c>
      <c r="F169" s="21" t="s">
        <v>10</v>
      </c>
      <c r="G169" s="22">
        <v>588235.70591300004</v>
      </c>
      <c r="H169" s="22">
        <v>111765</v>
      </c>
      <c r="I169" s="23">
        <v>700000.70591300004</v>
      </c>
      <c r="J169" s="31"/>
      <c r="K169" s="31"/>
      <c r="L169" s="31"/>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c r="AY169" s="12"/>
      <c r="AZ169" s="12"/>
      <c r="BA169" s="12"/>
      <c r="BB169" s="12"/>
      <c r="BC169" s="12"/>
      <c r="BD169" s="12"/>
      <c r="BE169" s="12"/>
      <c r="BF169" s="12"/>
      <c r="BG169" s="12"/>
      <c r="BH169" s="12"/>
      <c r="BI169" s="12"/>
      <c r="BJ169" s="12"/>
      <c r="BK169" s="12"/>
      <c r="BL169" s="12"/>
      <c r="BM169" s="12"/>
      <c r="BN169" s="12"/>
      <c r="BO169" s="12"/>
      <c r="BP169" s="12"/>
      <c r="BQ169" s="12"/>
      <c r="BR169" s="12"/>
      <c r="BS169" s="12"/>
      <c r="BT169" s="12"/>
      <c r="BU169" s="12"/>
      <c r="BV169" s="12"/>
      <c r="BW169" s="12"/>
      <c r="BX169" s="12"/>
      <c r="BY169" s="12"/>
      <c r="BZ169" s="12"/>
      <c r="CA169" s="12"/>
      <c r="CB169" s="12"/>
      <c r="CC169" s="12"/>
      <c r="CD169" s="12"/>
      <c r="CE169" s="12"/>
      <c r="CF169" s="12"/>
      <c r="CG169" s="12"/>
      <c r="CH169" s="12"/>
      <c r="CI169" s="12"/>
      <c r="CJ169" s="12"/>
      <c r="CK169" s="12"/>
      <c r="CL169" s="12"/>
      <c r="CM169" s="12"/>
      <c r="CN169" s="12"/>
      <c r="CO169" s="12"/>
      <c r="CP169" s="12"/>
      <c r="CQ169" s="12"/>
      <c r="CR169" s="12"/>
      <c r="CS169" s="12"/>
      <c r="CT169" s="12"/>
      <c r="CU169" s="12"/>
      <c r="CV169" s="12"/>
      <c r="CW169" s="12"/>
      <c r="CX169" s="12"/>
      <c r="CY169" s="12"/>
      <c r="CZ169" s="12"/>
      <c r="DA169" s="12"/>
      <c r="DB169" s="12"/>
      <c r="DC169" s="12"/>
      <c r="DD169" s="12"/>
      <c r="DE169" s="12"/>
      <c r="DF169" s="12"/>
      <c r="DG169" s="12"/>
      <c r="DH169" s="12"/>
      <c r="DI169" s="12"/>
      <c r="DJ169" s="12"/>
      <c r="DK169" s="12"/>
      <c r="DL169" s="12"/>
      <c r="DM169" s="12"/>
      <c r="DN169" s="12"/>
      <c r="DO169" s="12"/>
      <c r="DP169" s="12"/>
      <c r="DQ169" s="12"/>
      <c r="DR169" s="12"/>
      <c r="DS169" s="12"/>
      <c r="DT169" s="12"/>
      <c r="DU169" s="12"/>
      <c r="DV169" s="12"/>
      <c r="DW169" s="12"/>
      <c r="DX169" s="12"/>
      <c r="DY169" s="12"/>
    </row>
    <row r="170" spans="1:132" s="13" customFormat="1" ht="36">
      <c r="A170" s="31">
        <v>7</v>
      </c>
      <c r="B170" s="27">
        <v>1196490464</v>
      </c>
      <c r="C170" s="28">
        <v>42294900</v>
      </c>
      <c r="D170" s="36" t="s">
        <v>309</v>
      </c>
      <c r="E170" s="34" t="s">
        <v>3419</v>
      </c>
      <c r="F170" s="21" t="s">
        <v>10</v>
      </c>
      <c r="G170" s="22">
        <v>606786.93219199998</v>
      </c>
      <c r="H170" s="22">
        <v>115290</v>
      </c>
      <c r="I170" s="23">
        <v>722076.93219199998</v>
      </c>
      <c r="J170" s="31"/>
      <c r="K170" s="31"/>
      <c r="L170" s="31"/>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c r="AY170" s="12"/>
      <c r="AZ170" s="12"/>
      <c r="BA170" s="12"/>
      <c r="BB170" s="12"/>
      <c r="BC170" s="12"/>
      <c r="BD170" s="12"/>
      <c r="BE170" s="12"/>
      <c r="BF170" s="12"/>
      <c r="BG170" s="12"/>
      <c r="BH170" s="12"/>
      <c r="BI170" s="12"/>
      <c r="BJ170" s="12"/>
      <c r="BK170" s="12"/>
      <c r="BL170" s="12"/>
      <c r="BM170" s="12"/>
      <c r="BN170" s="12"/>
      <c r="BO170" s="12"/>
      <c r="BP170" s="12"/>
      <c r="BQ170" s="12"/>
      <c r="BR170" s="12"/>
      <c r="BS170" s="12"/>
      <c r="BT170" s="12"/>
      <c r="BU170" s="12"/>
      <c r="BV170" s="12"/>
      <c r="BW170" s="12"/>
      <c r="BX170" s="12"/>
      <c r="BY170" s="12"/>
      <c r="BZ170" s="12"/>
      <c r="CA170" s="12"/>
      <c r="CB170" s="12"/>
      <c r="CC170" s="12"/>
      <c r="CD170" s="12"/>
      <c r="CE170" s="12"/>
      <c r="CF170" s="12"/>
      <c r="CG170" s="12"/>
      <c r="CH170" s="12"/>
      <c r="CI170" s="12"/>
      <c r="CJ170" s="12"/>
      <c r="CK170" s="12"/>
      <c r="CL170" s="12"/>
      <c r="CM170" s="12"/>
      <c r="CN170" s="12"/>
      <c r="CO170" s="12"/>
      <c r="CP170" s="12"/>
      <c r="CQ170" s="12"/>
      <c r="CR170" s="12"/>
      <c r="CS170" s="12"/>
      <c r="CT170" s="12"/>
      <c r="CU170" s="12"/>
      <c r="CV170" s="12"/>
      <c r="CW170" s="12"/>
      <c r="CX170" s="12"/>
      <c r="CY170" s="12"/>
      <c r="CZ170" s="12"/>
      <c r="DA170" s="12"/>
      <c r="DB170" s="12"/>
      <c r="DC170" s="12"/>
      <c r="DD170" s="12"/>
      <c r="DE170" s="12"/>
      <c r="DF170" s="12"/>
      <c r="DG170" s="12"/>
      <c r="DH170" s="12"/>
      <c r="DI170" s="12"/>
      <c r="DJ170" s="12"/>
      <c r="DK170" s="12"/>
      <c r="DL170" s="12"/>
      <c r="DM170" s="12"/>
      <c r="DN170" s="12"/>
      <c r="DO170" s="12"/>
      <c r="DP170" s="12"/>
      <c r="DQ170" s="12"/>
      <c r="DR170" s="12"/>
      <c r="DS170" s="12"/>
      <c r="DT170" s="12"/>
      <c r="DU170" s="12"/>
      <c r="DV170" s="12"/>
      <c r="DW170" s="12"/>
      <c r="DX170" s="12"/>
      <c r="DY170" s="12"/>
    </row>
    <row r="171" spans="1:132" s="13" customFormat="1" ht="18">
      <c r="A171" s="31">
        <v>8</v>
      </c>
      <c r="B171" s="27">
        <v>1196490154</v>
      </c>
      <c r="C171" s="28">
        <v>42294900</v>
      </c>
      <c r="D171" s="36" t="s">
        <v>310</v>
      </c>
      <c r="E171" s="34" t="s">
        <v>3420</v>
      </c>
      <c r="F171" s="21" t="s">
        <v>10</v>
      </c>
      <c r="G171" s="22">
        <v>101299.071081</v>
      </c>
      <c r="H171" s="22">
        <v>19247</v>
      </c>
      <c r="I171" s="23">
        <v>120546.071081</v>
      </c>
      <c r="J171" s="31"/>
      <c r="K171" s="31"/>
      <c r="L171" s="31"/>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c r="AY171" s="12"/>
      <c r="AZ171" s="12"/>
      <c r="BA171" s="12"/>
      <c r="BB171" s="12"/>
      <c r="BC171" s="12"/>
      <c r="BD171" s="12"/>
      <c r="BE171" s="12"/>
      <c r="BF171" s="12"/>
      <c r="BG171" s="12"/>
      <c r="BH171" s="12"/>
      <c r="BI171" s="12"/>
      <c r="BJ171" s="12"/>
      <c r="BK171" s="12"/>
      <c r="BL171" s="12"/>
      <c r="BM171" s="12"/>
      <c r="BN171" s="12"/>
      <c r="BO171" s="12"/>
      <c r="BP171" s="12"/>
      <c r="BQ171" s="12"/>
      <c r="BR171" s="12"/>
      <c r="BS171" s="12"/>
      <c r="BT171" s="12"/>
      <c r="BU171" s="12"/>
      <c r="BV171" s="12"/>
      <c r="BW171" s="12"/>
      <c r="BX171" s="12"/>
      <c r="BY171" s="12"/>
      <c r="BZ171" s="12"/>
      <c r="CA171" s="12"/>
      <c r="CB171" s="12"/>
      <c r="CC171" s="12"/>
      <c r="CD171" s="12"/>
      <c r="CE171" s="12"/>
      <c r="CF171" s="12"/>
      <c r="CG171" s="12"/>
      <c r="CH171" s="12"/>
      <c r="CI171" s="12"/>
      <c r="CJ171" s="12"/>
      <c r="CK171" s="12"/>
      <c r="CL171" s="12"/>
      <c r="CM171" s="12"/>
      <c r="CN171" s="12"/>
      <c r="CO171" s="12"/>
      <c r="CP171" s="12"/>
      <c r="CQ171" s="12"/>
      <c r="CR171" s="12"/>
      <c r="CS171" s="12"/>
      <c r="CT171" s="12"/>
      <c r="CU171" s="12"/>
      <c r="CV171" s="12"/>
      <c r="CW171" s="12"/>
      <c r="CX171" s="12"/>
      <c r="CY171" s="12"/>
      <c r="CZ171" s="12"/>
      <c r="DA171" s="12"/>
      <c r="DB171" s="12"/>
      <c r="DC171" s="12"/>
      <c r="DD171" s="12"/>
      <c r="DE171" s="12"/>
      <c r="DF171" s="12"/>
      <c r="DG171" s="12"/>
      <c r="DH171" s="12"/>
      <c r="DI171" s="12"/>
      <c r="DJ171" s="12"/>
      <c r="DK171" s="12"/>
      <c r="DL171" s="12"/>
      <c r="DM171" s="12"/>
      <c r="DN171" s="12"/>
      <c r="DO171" s="12"/>
      <c r="DP171" s="12"/>
      <c r="DQ171" s="12"/>
      <c r="DR171" s="12"/>
      <c r="DS171" s="12"/>
      <c r="DT171" s="12"/>
      <c r="DU171" s="12"/>
      <c r="DV171" s="12"/>
      <c r="DW171" s="12"/>
      <c r="DX171" s="12"/>
      <c r="DY171" s="12"/>
    </row>
    <row r="172" spans="1:132" s="13" customFormat="1" ht="27">
      <c r="A172" s="31">
        <v>9</v>
      </c>
      <c r="B172" s="27">
        <v>1186220360</v>
      </c>
      <c r="C172" s="28">
        <v>42294944</v>
      </c>
      <c r="D172" s="36" t="s">
        <v>311</v>
      </c>
      <c r="E172" s="34" t="s">
        <v>3421</v>
      </c>
      <c r="F172" s="21" t="s">
        <v>10</v>
      </c>
      <c r="G172" s="22">
        <v>535693.02084500005</v>
      </c>
      <c r="H172" s="22">
        <v>101782</v>
      </c>
      <c r="I172" s="23">
        <v>637475.02084500005</v>
      </c>
      <c r="J172" s="31"/>
      <c r="K172" s="31"/>
      <c r="L172" s="31"/>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c r="AY172" s="12"/>
      <c r="AZ172" s="12"/>
      <c r="BA172" s="12"/>
      <c r="BB172" s="12"/>
      <c r="BC172" s="12"/>
      <c r="BD172" s="12"/>
      <c r="BE172" s="12"/>
      <c r="BF172" s="12"/>
      <c r="BG172" s="12"/>
      <c r="BH172" s="12"/>
      <c r="BI172" s="12"/>
      <c r="BJ172" s="12"/>
      <c r="BK172" s="12"/>
      <c r="BL172" s="12"/>
      <c r="BM172" s="12"/>
      <c r="BN172" s="12"/>
      <c r="BO172" s="12"/>
      <c r="BP172" s="12"/>
      <c r="BQ172" s="12"/>
      <c r="BR172" s="12"/>
      <c r="BS172" s="12"/>
      <c r="BT172" s="12"/>
      <c r="BU172" s="12"/>
      <c r="BV172" s="12"/>
      <c r="BW172" s="12"/>
      <c r="BX172" s="12"/>
      <c r="BY172" s="12"/>
      <c r="BZ172" s="12"/>
      <c r="CA172" s="12"/>
      <c r="CB172" s="12"/>
      <c r="CC172" s="12"/>
      <c r="CD172" s="12"/>
      <c r="CE172" s="12"/>
      <c r="CF172" s="12"/>
      <c r="CG172" s="12"/>
      <c r="CH172" s="12"/>
      <c r="CI172" s="12"/>
      <c r="CJ172" s="12"/>
      <c r="CK172" s="12"/>
      <c r="CL172" s="12"/>
      <c r="CM172" s="12"/>
      <c r="CN172" s="12"/>
      <c r="CO172" s="12"/>
      <c r="CP172" s="12"/>
      <c r="CQ172" s="12"/>
      <c r="CR172" s="12"/>
      <c r="CS172" s="12"/>
      <c r="CT172" s="12"/>
      <c r="CU172" s="12"/>
      <c r="CV172" s="12"/>
      <c r="CW172" s="12"/>
      <c r="CX172" s="12"/>
      <c r="CY172" s="12"/>
      <c r="CZ172" s="12"/>
      <c r="DA172" s="12"/>
      <c r="DB172" s="12"/>
      <c r="DC172" s="12"/>
      <c r="DD172" s="12"/>
      <c r="DE172" s="12"/>
      <c r="DF172" s="12"/>
      <c r="DG172" s="12"/>
      <c r="DH172" s="12"/>
      <c r="DI172" s="12"/>
      <c r="DJ172" s="12"/>
      <c r="DK172" s="12"/>
      <c r="DL172" s="12"/>
      <c r="DM172" s="12"/>
      <c r="DN172" s="12"/>
      <c r="DO172" s="12"/>
      <c r="DP172" s="12"/>
      <c r="DQ172" s="12"/>
      <c r="DR172" s="12"/>
      <c r="DS172" s="12"/>
      <c r="DT172" s="12"/>
      <c r="DU172" s="12"/>
      <c r="DV172" s="12"/>
      <c r="DW172" s="12"/>
      <c r="DX172" s="12"/>
      <c r="DY172" s="12"/>
    </row>
    <row r="173" spans="1:132" s="13" customFormat="1" ht="27">
      <c r="A173" s="31">
        <v>10</v>
      </c>
      <c r="B173" s="27">
        <v>1186220367</v>
      </c>
      <c r="C173" s="28">
        <v>42294944</v>
      </c>
      <c r="D173" s="36" t="s">
        <v>312</v>
      </c>
      <c r="E173" s="34" t="s">
        <v>3422</v>
      </c>
      <c r="F173" s="21" t="s">
        <v>10</v>
      </c>
      <c r="G173" s="22">
        <v>787905.33971500001</v>
      </c>
      <c r="H173" s="22">
        <v>149702</v>
      </c>
      <c r="I173" s="23">
        <v>937607.33971500001</v>
      </c>
      <c r="J173" s="31"/>
      <c r="K173" s="31"/>
      <c r="L173" s="31"/>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c r="AY173" s="12"/>
      <c r="AZ173" s="12"/>
      <c r="BA173" s="12"/>
      <c r="BB173" s="12"/>
      <c r="BC173" s="12"/>
      <c r="BD173" s="12"/>
      <c r="BE173" s="12"/>
      <c r="BF173" s="12"/>
      <c r="BG173" s="12"/>
      <c r="BH173" s="12"/>
      <c r="BI173" s="12"/>
      <c r="BJ173" s="12"/>
      <c r="BK173" s="12"/>
      <c r="BL173" s="12"/>
      <c r="BM173" s="12"/>
      <c r="BN173" s="12"/>
      <c r="BO173" s="12"/>
      <c r="BP173" s="12"/>
      <c r="BQ173" s="12"/>
      <c r="BR173" s="12"/>
      <c r="BS173" s="12"/>
      <c r="BT173" s="12"/>
      <c r="BU173" s="12"/>
      <c r="BV173" s="12"/>
      <c r="BW173" s="12"/>
      <c r="BX173" s="12"/>
      <c r="BY173" s="12"/>
      <c r="BZ173" s="12"/>
      <c r="CA173" s="12"/>
      <c r="CB173" s="12"/>
      <c r="CC173" s="12"/>
      <c r="CD173" s="12"/>
      <c r="CE173" s="12"/>
      <c r="CF173" s="12"/>
      <c r="CG173" s="12"/>
      <c r="CH173" s="12"/>
      <c r="CI173" s="12"/>
      <c r="CJ173" s="12"/>
      <c r="CK173" s="12"/>
      <c r="CL173" s="12"/>
      <c r="CM173" s="12"/>
      <c r="CN173" s="12"/>
      <c r="CO173" s="12"/>
      <c r="CP173" s="12"/>
      <c r="CQ173" s="12"/>
      <c r="CR173" s="12"/>
      <c r="CS173" s="12"/>
      <c r="CT173" s="12"/>
      <c r="CU173" s="12"/>
      <c r="CV173" s="12"/>
      <c r="CW173" s="12"/>
      <c r="CX173" s="12"/>
      <c r="CY173" s="12"/>
      <c r="CZ173" s="12"/>
      <c r="DA173" s="12"/>
      <c r="DB173" s="12"/>
      <c r="DC173" s="12"/>
      <c r="DD173" s="12"/>
      <c r="DE173" s="12"/>
      <c r="DF173" s="12"/>
      <c r="DG173" s="12"/>
      <c r="DH173" s="12"/>
      <c r="DI173" s="12"/>
      <c r="DJ173" s="12"/>
      <c r="DK173" s="12"/>
      <c r="DL173" s="12"/>
      <c r="DM173" s="12"/>
      <c r="DN173" s="12"/>
      <c r="DO173" s="12"/>
      <c r="DP173" s="12"/>
      <c r="DQ173" s="12"/>
      <c r="DR173" s="12"/>
      <c r="DS173" s="12"/>
      <c r="DT173" s="12"/>
      <c r="DU173" s="12"/>
      <c r="DV173" s="12"/>
      <c r="DW173" s="12"/>
      <c r="DX173" s="12"/>
      <c r="DY173" s="12"/>
    </row>
    <row r="174" spans="1:132" s="13" customFormat="1" ht="18">
      <c r="A174" s="31">
        <v>11</v>
      </c>
      <c r="B174" s="27">
        <v>1186220158</v>
      </c>
      <c r="C174" s="28">
        <v>42294944</v>
      </c>
      <c r="D174" s="36" t="s">
        <v>313</v>
      </c>
      <c r="E174" s="34" t="s">
        <v>314</v>
      </c>
      <c r="F174" s="21" t="s">
        <v>10</v>
      </c>
      <c r="G174" s="22">
        <v>344836.23029800004</v>
      </c>
      <c r="H174" s="22">
        <v>65519</v>
      </c>
      <c r="I174" s="23">
        <v>410355.23029800004</v>
      </c>
      <c r="J174" s="31"/>
      <c r="K174" s="31"/>
      <c r="L174" s="31"/>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c r="AY174" s="12"/>
      <c r="AZ174" s="12"/>
      <c r="BA174" s="12"/>
      <c r="BB174" s="12"/>
      <c r="BC174" s="12"/>
      <c r="BD174" s="12"/>
      <c r="BE174" s="12"/>
      <c r="BF174" s="12"/>
      <c r="BG174" s="12"/>
      <c r="BH174" s="12"/>
      <c r="BI174" s="12"/>
      <c r="BJ174" s="12"/>
      <c r="BK174" s="12"/>
      <c r="BL174" s="12"/>
      <c r="BM174" s="12"/>
      <c r="BN174" s="12"/>
      <c r="BO174" s="12"/>
      <c r="BP174" s="12"/>
      <c r="BQ174" s="12"/>
      <c r="BR174" s="12"/>
      <c r="BS174" s="12"/>
      <c r="BT174" s="12"/>
      <c r="BU174" s="12"/>
      <c r="BV174" s="12"/>
      <c r="BW174" s="12"/>
      <c r="BX174" s="12"/>
      <c r="BY174" s="12"/>
      <c r="BZ174" s="12"/>
      <c r="CA174" s="12"/>
      <c r="CB174" s="12"/>
      <c r="CC174" s="12"/>
      <c r="CD174" s="12"/>
      <c r="CE174" s="12"/>
      <c r="CF174" s="12"/>
      <c r="CG174" s="12"/>
      <c r="CH174" s="12"/>
      <c r="CI174" s="12"/>
      <c r="CJ174" s="12"/>
      <c r="CK174" s="12"/>
      <c r="CL174" s="12"/>
      <c r="CM174" s="12"/>
      <c r="CN174" s="12"/>
      <c r="CO174" s="12"/>
      <c r="CP174" s="12"/>
      <c r="CQ174" s="12"/>
      <c r="CR174" s="12"/>
      <c r="CS174" s="12"/>
      <c r="CT174" s="12"/>
      <c r="CU174" s="12"/>
      <c r="CV174" s="12"/>
      <c r="CW174" s="12"/>
      <c r="CX174" s="12"/>
      <c r="CY174" s="12"/>
      <c r="CZ174" s="12"/>
      <c r="DA174" s="12"/>
      <c r="DB174" s="12"/>
      <c r="DC174" s="12"/>
      <c r="DD174" s="12"/>
      <c r="DE174" s="12"/>
      <c r="DF174" s="12"/>
      <c r="DG174" s="12"/>
      <c r="DH174" s="12"/>
      <c r="DI174" s="12"/>
      <c r="DJ174" s="12"/>
      <c r="DK174" s="12"/>
      <c r="DL174" s="12"/>
      <c r="DM174" s="12"/>
      <c r="DN174" s="12"/>
      <c r="DO174" s="12"/>
      <c r="DP174" s="12"/>
      <c r="DQ174" s="12"/>
      <c r="DR174" s="12"/>
      <c r="DS174" s="12"/>
      <c r="DT174" s="12"/>
      <c r="DU174" s="12"/>
      <c r="DV174" s="12"/>
      <c r="DW174" s="12"/>
      <c r="DX174" s="12"/>
      <c r="DY174" s="12"/>
    </row>
    <row r="175" spans="1:132" s="13" customFormat="1" ht="27">
      <c r="A175" s="31">
        <v>12</v>
      </c>
      <c r="B175" s="27">
        <v>1186220851</v>
      </c>
      <c r="C175" s="28">
        <v>42294944</v>
      </c>
      <c r="D175" s="36" t="s">
        <v>315</v>
      </c>
      <c r="E175" s="34" t="s">
        <v>3423</v>
      </c>
      <c r="F175" s="21" t="s">
        <v>10</v>
      </c>
      <c r="G175" s="22">
        <v>535693.02084500005</v>
      </c>
      <c r="H175" s="22">
        <v>101782</v>
      </c>
      <c r="I175" s="23">
        <v>637475.02084500005</v>
      </c>
      <c r="J175" s="31"/>
      <c r="K175" s="31"/>
      <c r="L175" s="31"/>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c r="AY175" s="12"/>
      <c r="AZ175" s="12"/>
      <c r="BA175" s="12"/>
      <c r="BB175" s="12"/>
      <c r="BC175" s="12"/>
      <c r="BD175" s="12"/>
      <c r="BE175" s="12"/>
      <c r="BF175" s="12"/>
      <c r="BG175" s="12"/>
      <c r="BH175" s="12"/>
      <c r="BI175" s="12"/>
      <c r="BJ175" s="12"/>
      <c r="BK175" s="12"/>
      <c r="BL175" s="12"/>
      <c r="BM175" s="12"/>
      <c r="BN175" s="12"/>
      <c r="BO175" s="12"/>
      <c r="BP175" s="12"/>
      <c r="BQ175" s="12"/>
      <c r="BR175" s="12"/>
      <c r="BS175" s="12"/>
      <c r="BT175" s="12"/>
      <c r="BU175" s="12"/>
      <c r="BV175" s="12"/>
      <c r="BW175" s="12"/>
      <c r="BX175" s="12"/>
      <c r="BY175" s="12"/>
      <c r="BZ175" s="12"/>
      <c r="CA175" s="12"/>
      <c r="CB175" s="12"/>
      <c r="CC175" s="12"/>
      <c r="CD175" s="12"/>
      <c r="CE175" s="12"/>
      <c r="CF175" s="12"/>
      <c r="CG175" s="12"/>
      <c r="CH175" s="12"/>
      <c r="CI175" s="12"/>
      <c r="CJ175" s="12"/>
      <c r="CK175" s="12"/>
      <c r="CL175" s="12"/>
      <c r="CM175" s="12"/>
      <c r="CN175" s="12"/>
      <c r="CO175" s="12"/>
      <c r="CP175" s="12"/>
      <c r="CQ175" s="12"/>
      <c r="CR175" s="12"/>
      <c r="CS175" s="12"/>
      <c r="CT175" s="12"/>
      <c r="CU175" s="12"/>
      <c r="CV175" s="12"/>
      <c r="CW175" s="12"/>
      <c r="CX175" s="12"/>
      <c r="CY175" s="12"/>
      <c r="CZ175" s="12"/>
      <c r="DA175" s="12"/>
      <c r="DB175" s="12"/>
      <c r="DC175" s="12"/>
      <c r="DD175" s="12"/>
      <c r="DE175" s="12"/>
      <c r="DF175" s="12"/>
      <c r="DG175" s="12"/>
      <c r="DH175" s="12"/>
      <c r="DI175" s="12"/>
      <c r="DJ175" s="12"/>
      <c r="DK175" s="12"/>
      <c r="DL175" s="12"/>
      <c r="DM175" s="12"/>
      <c r="DN175" s="12"/>
      <c r="DO175" s="12"/>
      <c r="DP175" s="12"/>
      <c r="DQ175" s="12"/>
      <c r="DR175" s="12"/>
      <c r="DS175" s="12"/>
      <c r="DT175" s="12"/>
      <c r="DU175" s="12"/>
      <c r="DV175" s="12"/>
      <c r="DW175" s="12"/>
      <c r="DX175" s="12"/>
      <c r="DY175" s="12"/>
    </row>
    <row r="176" spans="1:132" s="13" customFormat="1" ht="18">
      <c r="A176" s="39" t="s">
        <v>316</v>
      </c>
      <c r="B176" s="166" t="s">
        <v>317</v>
      </c>
      <c r="C176" s="166"/>
      <c r="D176" s="166"/>
      <c r="E176" s="166"/>
      <c r="F176" s="29" t="s">
        <v>144</v>
      </c>
      <c r="G176" s="167" t="s">
        <v>3765</v>
      </c>
      <c r="H176" s="167"/>
      <c r="I176" s="167"/>
      <c r="J176" s="31"/>
      <c r="K176" s="31"/>
      <c r="L176" s="31"/>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c r="AY176" s="12"/>
      <c r="AZ176" s="12"/>
      <c r="BA176" s="12"/>
      <c r="BB176" s="12"/>
      <c r="BC176" s="12"/>
      <c r="BD176" s="12"/>
      <c r="BE176" s="12"/>
      <c r="BF176" s="12"/>
      <c r="BG176" s="12"/>
      <c r="BH176" s="12"/>
      <c r="BI176" s="12"/>
      <c r="BJ176" s="12"/>
      <c r="BK176" s="12"/>
      <c r="BL176" s="12"/>
      <c r="BM176" s="12"/>
      <c r="BN176" s="12"/>
      <c r="BO176" s="12"/>
      <c r="BP176" s="12"/>
      <c r="BQ176" s="12"/>
      <c r="BR176" s="12"/>
      <c r="BS176" s="12"/>
      <c r="BT176" s="12"/>
      <c r="BU176" s="12"/>
      <c r="BV176" s="12"/>
      <c r="BW176" s="12"/>
      <c r="BX176" s="12"/>
      <c r="BY176" s="12"/>
      <c r="BZ176" s="12"/>
      <c r="CA176" s="12"/>
      <c r="CB176" s="12"/>
      <c r="CC176" s="12"/>
      <c r="CD176" s="12"/>
      <c r="CE176" s="12"/>
      <c r="CF176" s="12"/>
      <c r="CG176" s="12"/>
      <c r="CH176" s="12"/>
      <c r="CI176" s="12"/>
      <c r="CJ176" s="12"/>
      <c r="CK176" s="12"/>
      <c r="CL176" s="12"/>
      <c r="CM176" s="12"/>
      <c r="CN176" s="12"/>
      <c r="CO176" s="12"/>
      <c r="CP176" s="12"/>
      <c r="CQ176" s="12"/>
      <c r="CR176" s="12"/>
      <c r="CS176" s="12"/>
      <c r="CT176" s="12"/>
      <c r="CU176" s="12"/>
      <c r="CV176" s="12"/>
      <c r="CW176" s="12"/>
      <c r="CX176" s="12"/>
      <c r="CY176" s="12"/>
      <c r="CZ176" s="12"/>
      <c r="DA176" s="12"/>
      <c r="DB176" s="12"/>
      <c r="DC176" s="12"/>
      <c r="DD176" s="12"/>
      <c r="DE176" s="12"/>
      <c r="DF176" s="12"/>
      <c r="DG176" s="12"/>
      <c r="DH176" s="12"/>
      <c r="DI176" s="12"/>
      <c r="DJ176" s="12"/>
      <c r="DK176" s="12"/>
      <c r="DL176" s="12"/>
      <c r="DM176" s="12"/>
      <c r="DN176" s="12"/>
      <c r="DO176" s="12"/>
      <c r="DP176" s="12"/>
      <c r="DQ176" s="12"/>
      <c r="DR176" s="12"/>
      <c r="DS176" s="12"/>
      <c r="DT176" s="12"/>
      <c r="DU176" s="12"/>
      <c r="DV176" s="12"/>
      <c r="DW176" s="12"/>
      <c r="DX176" s="12"/>
      <c r="DY176" s="12"/>
    </row>
    <row r="177" spans="1:129" s="13" customFormat="1" ht="27">
      <c r="A177" s="14" t="s">
        <v>2</v>
      </c>
      <c r="B177" s="14" t="s">
        <v>3</v>
      </c>
      <c r="C177" s="15" t="s">
        <v>4</v>
      </c>
      <c r="D177" s="15" t="s">
        <v>5</v>
      </c>
      <c r="E177" s="15" t="s">
        <v>6</v>
      </c>
      <c r="F177" s="15" t="s">
        <v>7</v>
      </c>
      <c r="G177" s="16" t="s">
        <v>3347</v>
      </c>
      <c r="H177" s="16" t="s">
        <v>3348</v>
      </c>
      <c r="I177" s="16" t="s">
        <v>3349</v>
      </c>
      <c r="J177" s="31"/>
      <c r="K177" s="31"/>
      <c r="L177" s="31"/>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c r="AY177" s="12"/>
      <c r="AZ177" s="12"/>
      <c r="BA177" s="12"/>
      <c r="BB177" s="12"/>
      <c r="BC177" s="12"/>
      <c r="BD177" s="12"/>
      <c r="BE177" s="12"/>
      <c r="BF177" s="12"/>
      <c r="BG177" s="12"/>
      <c r="BH177" s="12"/>
      <c r="BI177" s="12"/>
      <c r="BJ177" s="12"/>
      <c r="BK177" s="12"/>
      <c r="BL177" s="12"/>
      <c r="BM177" s="12"/>
      <c r="BN177" s="12"/>
      <c r="BO177" s="12"/>
      <c r="BP177" s="12"/>
      <c r="BQ177" s="12"/>
      <c r="BR177" s="12"/>
      <c r="BS177" s="12"/>
      <c r="BT177" s="12"/>
      <c r="BU177" s="12"/>
      <c r="BV177" s="12"/>
      <c r="BW177" s="12"/>
      <c r="BX177" s="12"/>
      <c r="BY177" s="12"/>
      <c r="BZ177" s="12"/>
      <c r="CA177" s="12"/>
      <c r="CB177" s="12"/>
      <c r="CC177" s="12"/>
      <c r="CD177" s="12"/>
      <c r="CE177" s="12"/>
      <c r="CF177" s="12"/>
      <c r="CG177" s="12"/>
      <c r="CH177" s="12"/>
      <c r="CI177" s="12"/>
      <c r="CJ177" s="12"/>
      <c r="CK177" s="12"/>
      <c r="CL177" s="12"/>
      <c r="CM177" s="12"/>
      <c r="CN177" s="12"/>
      <c r="CO177" s="12"/>
      <c r="CP177" s="12"/>
      <c r="CQ177" s="12"/>
      <c r="CR177" s="12"/>
      <c r="CS177" s="12"/>
      <c r="CT177" s="12"/>
      <c r="CU177" s="12"/>
      <c r="CV177" s="12"/>
      <c r="CW177" s="12"/>
      <c r="CX177" s="12"/>
      <c r="CY177" s="12"/>
      <c r="CZ177" s="12"/>
      <c r="DA177" s="12"/>
      <c r="DB177" s="12"/>
      <c r="DC177" s="12"/>
      <c r="DD177" s="12"/>
      <c r="DE177" s="12"/>
      <c r="DF177" s="12"/>
      <c r="DG177" s="12"/>
      <c r="DH177" s="12"/>
      <c r="DI177" s="12"/>
      <c r="DJ177" s="12"/>
      <c r="DK177" s="12"/>
      <c r="DL177" s="12"/>
      <c r="DM177" s="12"/>
      <c r="DN177" s="12"/>
      <c r="DO177" s="12"/>
      <c r="DP177" s="12"/>
      <c r="DQ177" s="12"/>
      <c r="DR177" s="12"/>
      <c r="DS177" s="12"/>
      <c r="DT177" s="12"/>
      <c r="DU177" s="12"/>
      <c r="DV177" s="12"/>
      <c r="DW177" s="12"/>
      <c r="DX177" s="12"/>
      <c r="DY177" s="12"/>
    </row>
    <row r="178" spans="1:129" s="13" customFormat="1" ht="156" customHeight="1">
      <c r="A178" s="31">
        <v>1</v>
      </c>
      <c r="B178" s="27">
        <v>1186220899</v>
      </c>
      <c r="C178" s="21">
        <v>42203401</v>
      </c>
      <c r="D178" s="36" t="s">
        <v>318</v>
      </c>
      <c r="E178" s="49" t="s">
        <v>319</v>
      </c>
      <c r="F178" s="21" t="s">
        <v>10</v>
      </c>
      <c r="G178" s="58">
        <v>2787413.0588733237</v>
      </c>
      <c r="H178" s="22">
        <v>0</v>
      </c>
      <c r="I178" s="23">
        <v>1575712.334</v>
      </c>
      <c r="J178" s="31"/>
      <c r="K178" s="31"/>
      <c r="L178" s="31"/>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c r="AY178" s="12"/>
      <c r="AZ178" s="12"/>
      <c r="BA178" s="12"/>
      <c r="BB178" s="12"/>
      <c r="BC178" s="12"/>
      <c r="BD178" s="12"/>
      <c r="BE178" s="12"/>
      <c r="BF178" s="12"/>
      <c r="BG178" s="12"/>
      <c r="BH178" s="12"/>
      <c r="BI178" s="12"/>
      <c r="BJ178" s="12"/>
      <c r="BK178" s="12"/>
      <c r="BL178" s="12"/>
      <c r="BM178" s="12"/>
      <c r="BN178" s="12"/>
      <c r="BO178" s="12"/>
      <c r="BP178" s="12"/>
      <c r="BQ178" s="12"/>
      <c r="BR178" s="12"/>
      <c r="BS178" s="12"/>
      <c r="BT178" s="12"/>
      <c r="BU178" s="12"/>
      <c r="BV178" s="12"/>
      <c r="BW178" s="12"/>
      <c r="BX178" s="12"/>
      <c r="BY178" s="12"/>
      <c r="BZ178" s="12"/>
      <c r="CA178" s="12"/>
      <c r="CB178" s="12"/>
      <c r="CC178" s="12"/>
      <c r="CD178" s="12"/>
      <c r="CE178" s="12"/>
      <c r="CF178" s="12"/>
      <c r="CG178" s="12"/>
      <c r="CH178" s="12"/>
      <c r="CI178" s="12"/>
      <c r="CJ178" s="12"/>
      <c r="CK178" s="12"/>
      <c r="CL178" s="12"/>
      <c r="CM178" s="12"/>
      <c r="CN178" s="12"/>
      <c r="CO178" s="12"/>
      <c r="CP178" s="12"/>
      <c r="CQ178" s="12"/>
      <c r="CR178" s="12"/>
      <c r="CS178" s="12"/>
      <c r="CT178" s="12"/>
      <c r="CU178" s="12"/>
      <c r="CV178" s="12"/>
      <c r="CW178" s="12"/>
      <c r="CX178" s="12"/>
      <c r="CY178" s="12"/>
      <c r="CZ178" s="12"/>
      <c r="DA178" s="12"/>
      <c r="DB178" s="12"/>
      <c r="DC178" s="12"/>
      <c r="DD178" s="12"/>
      <c r="DE178" s="12"/>
      <c r="DF178" s="12"/>
      <c r="DG178" s="12"/>
      <c r="DH178" s="12"/>
      <c r="DI178" s="12"/>
      <c r="DJ178" s="12"/>
      <c r="DK178" s="12"/>
      <c r="DL178" s="12"/>
      <c r="DM178" s="12"/>
      <c r="DN178" s="12"/>
      <c r="DO178" s="12"/>
      <c r="DP178" s="12"/>
      <c r="DQ178" s="12"/>
      <c r="DR178" s="12"/>
      <c r="DS178" s="12"/>
      <c r="DT178" s="12"/>
      <c r="DU178" s="12"/>
      <c r="DV178" s="12"/>
      <c r="DW178" s="12"/>
      <c r="DX178" s="12"/>
      <c r="DY178" s="12"/>
    </row>
    <row r="179" spans="1:129" s="13" customFormat="1" ht="141" customHeight="1">
      <c r="A179" s="31">
        <v>2</v>
      </c>
      <c r="B179" s="27">
        <v>1186220055</v>
      </c>
      <c r="C179" s="21">
        <v>42203425</v>
      </c>
      <c r="D179" s="36" t="s">
        <v>320</v>
      </c>
      <c r="E179" s="49" t="s">
        <v>321</v>
      </c>
      <c r="F179" s="21" t="s">
        <v>10</v>
      </c>
      <c r="G179" s="58">
        <v>1846621.21184</v>
      </c>
      <c r="H179" s="22">
        <v>0</v>
      </c>
      <c r="I179" s="23">
        <v>1846621.21184</v>
      </c>
      <c r="J179" s="31"/>
      <c r="K179" s="31"/>
      <c r="L179" s="31"/>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c r="AY179" s="12"/>
      <c r="AZ179" s="12"/>
      <c r="BA179" s="12"/>
      <c r="BB179" s="12"/>
      <c r="BC179" s="12"/>
      <c r="BD179" s="12"/>
      <c r="BE179" s="12"/>
      <c r="BF179" s="12"/>
      <c r="BG179" s="12"/>
      <c r="BH179" s="12"/>
      <c r="BI179" s="12"/>
      <c r="BJ179" s="12"/>
      <c r="BK179" s="12"/>
      <c r="BL179" s="12"/>
      <c r="BM179" s="12"/>
      <c r="BN179" s="12"/>
      <c r="BO179" s="12"/>
      <c r="BP179" s="12"/>
      <c r="BQ179" s="12"/>
      <c r="BR179" s="12"/>
      <c r="BS179" s="12"/>
      <c r="BT179" s="12"/>
      <c r="BU179" s="12"/>
      <c r="BV179" s="12"/>
      <c r="BW179" s="12"/>
      <c r="BX179" s="12"/>
      <c r="BY179" s="12"/>
      <c r="BZ179" s="12"/>
      <c r="CA179" s="12"/>
      <c r="CB179" s="12"/>
      <c r="CC179" s="12"/>
      <c r="CD179" s="12"/>
      <c r="CE179" s="12"/>
      <c r="CF179" s="12"/>
      <c r="CG179" s="12"/>
      <c r="CH179" s="12"/>
      <c r="CI179" s="12"/>
      <c r="CJ179" s="12"/>
      <c r="CK179" s="12"/>
      <c r="CL179" s="12"/>
      <c r="CM179" s="12"/>
      <c r="CN179" s="12"/>
      <c r="CO179" s="12"/>
      <c r="CP179" s="12"/>
      <c r="CQ179" s="12"/>
      <c r="CR179" s="12"/>
      <c r="CS179" s="12"/>
      <c r="CT179" s="12"/>
      <c r="CU179" s="12"/>
      <c r="CV179" s="12"/>
      <c r="CW179" s="12"/>
      <c r="CX179" s="12"/>
      <c r="CY179" s="12"/>
      <c r="CZ179" s="12"/>
      <c r="DA179" s="12"/>
      <c r="DB179" s="12"/>
      <c r="DC179" s="12"/>
      <c r="DD179" s="12"/>
      <c r="DE179" s="12"/>
      <c r="DF179" s="12"/>
      <c r="DG179" s="12"/>
      <c r="DH179" s="12"/>
      <c r="DI179" s="12"/>
      <c r="DJ179" s="12"/>
      <c r="DK179" s="12"/>
      <c r="DL179" s="12"/>
      <c r="DM179" s="12"/>
      <c r="DN179" s="12"/>
      <c r="DO179" s="12"/>
      <c r="DP179" s="12"/>
      <c r="DQ179" s="12"/>
      <c r="DR179" s="12"/>
      <c r="DS179" s="12"/>
      <c r="DT179" s="12"/>
      <c r="DU179" s="12"/>
      <c r="DV179" s="12"/>
      <c r="DW179" s="12"/>
      <c r="DX179" s="12"/>
      <c r="DY179" s="12"/>
    </row>
    <row r="180" spans="1:129" s="13" customFormat="1" ht="18">
      <c r="A180" s="39" t="s">
        <v>322</v>
      </c>
      <c r="B180" s="166" t="s">
        <v>323</v>
      </c>
      <c r="C180" s="166"/>
      <c r="D180" s="166"/>
      <c r="E180" s="166"/>
      <c r="F180" s="29" t="s">
        <v>297</v>
      </c>
      <c r="G180" s="167" t="s">
        <v>3765</v>
      </c>
      <c r="H180" s="167"/>
      <c r="I180" s="167"/>
      <c r="J180" s="31"/>
      <c r="K180" s="31"/>
      <c r="L180" s="31"/>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c r="AY180" s="12"/>
      <c r="AZ180" s="12"/>
      <c r="BA180" s="12"/>
      <c r="BB180" s="12"/>
      <c r="BC180" s="12"/>
      <c r="BD180" s="12"/>
      <c r="BE180" s="12"/>
      <c r="BF180" s="12"/>
      <c r="BG180" s="12"/>
      <c r="BH180" s="12"/>
      <c r="BI180" s="12"/>
      <c r="BJ180" s="12"/>
      <c r="BK180" s="12"/>
      <c r="BL180" s="12"/>
      <c r="BM180" s="12"/>
      <c r="BN180" s="12"/>
      <c r="BO180" s="12"/>
      <c r="BP180" s="12"/>
      <c r="BQ180" s="12"/>
      <c r="BR180" s="12"/>
      <c r="BS180" s="12"/>
      <c r="BT180" s="12"/>
      <c r="BU180" s="12"/>
      <c r="BV180" s="12"/>
      <c r="BW180" s="12"/>
      <c r="BX180" s="12"/>
      <c r="BY180" s="12"/>
      <c r="BZ180" s="12"/>
      <c r="CA180" s="12"/>
      <c r="CB180" s="12"/>
      <c r="CC180" s="12"/>
      <c r="CD180" s="12"/>
      <c r="CE180" s="12"/>
      <c r="CF180" s="12"/>
      <c r="CG180" s="12"/>
      <c r="CH180" s="12"/>
      <c r="CI180" s="12"/>
      <c r="CJ180" s="12"/>
      <c r="CK180" s="12"/>
      <c r="CL180" s="12"/>
      <c r="CM180" s="12"/>
      <c r="CN180" s="12"/>
      <c r="CO180" s="12"/>
      <c r="CP180" s="12"/>
      <c r="CQ180" s="12"/>
      <c r="CR180" s="12"/>
      <c r="CS180" s="12"/>
      <c r="CT180" s="12"/>
      <c r="CU180" s="12"/>
      <c r="CV180" s="12"/>
      <c r="CW180" s="12"/>
      <c r="CX180" s="12"/>
      <c r="CY180" s="12"/>
      <c r="CZ180" s="12"/>
      <c r="DA180" s="12"/>
      <c r="DB180" s="12"/>
      <c r="DC180" s="12"/>
      <c r="DD180" s="12"/>
      <c r="DE180" s="12"/>
      <c r="DF180" s="12"/>
      <c r="DG180" s="12"/>
      <c r="DH180" s="12"/>
      <c r="DI180" s="12"/>
      <c r="DJ180" s="12"/>
      <c r="DK180" s="12"/>
      <c r="DL180" s="12"/>
      <c r="DM180" s="12"/>
      <c r="DN180" s="12"/>
      <c r="DO180" s="12"/>
      <c r="DP180" s="12"/>
      <c r="DQ180" s="12"/>
      <c r="DR180" s="12"/>
      <c r="DS180" s="12"/>
      <c r="DT180" s="12"/>
      <c r="DU180" s="12"/>
      <c r="DV180" s="12"/>
      <c r="DW180" s="12"/>
      <c r="DX180" s="12"/>
      <c r="DY180" s="12"/>
    </row>
    <row r="181" spans="1:129" s="13" customFormat="1" ht="27">
      <c r="A181" s="14" t="s">
        <v>2</v>
      </c>
      <c r="B181" s="14" t="s">
        <v>3</v>
      </c>
      <c r="C181" s="15" t="s">
        <v>4</v>
      </c>
      <c r="D181" s="15" t="s">
        <v>5</v>
      </c>
      <c r="E181" s="15" t="s">
        <v>6</v>
      </c>
      <c r="F181" s="15" t="s">
        <v>7</v>
      </c>
      <c r="G181" s="16" t="s">
        <v>3347</v>
      </c>
      <c r="H181" s="16" t="s">
        <v>3348</v>
      </c>
      <c r="I181" s="16" t="s">
        <v>3349</v>
      </c>
      <c r="J181" s="31"/>
      <c r="K181" s="31"/>
      <c r="L181" s="31"/>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c r="AY181" s="12"/>
      <c r="AZ181" s="12"/>
      <c r="BA181" s="12"/>
      <c r="BB181" s="12"/>
      <c r="BC181" s="12"/>
      <c r="BD181" s="12"/>
      <c r="BE181" s="12"/>
      <c r="BF181" s="12"/>
      <c r="BG181" s="12"/>
      <c r="BH181" s="12"/>
      <c r="BI181" s="12"/>
      <c r="BJ181" s="12"/>
      <c r="BK181" s="12"/>
      <c r="BL181" s="12"/>
      <c r="BM181" s="12"/>
      <c r="BN181" s="12"/>
      <c r="BO181" s="12"/>
      <c r="BP181" s="12"/>
      <c r="BQ181" s="12"/>
      <c r="BR181" s="12"/>
      <c r="BS181" s="12"/>
      <c r="BT181" s="12"/>
      <c r="BU181" s="12"/>
      <c r="BV181" s="12"/>
      <c r="BW181" s="12"/>
      <c r="BX181" s="12"/>
      <c r="BY181" s="12"/>
      <c r="BZ181" s="12"/>
      <c r="CA181" s="12"/>
      <c r="CB181" s="12"/>
      <c r="CC181" s="12"/>
      <c r="CD181" s="12"/>
      <c r="CE181" s="12"/>
      <c r="CF181" s="12"/>
      <c r="CG181" s="12"/>
      <c r="CH181" s="12"/>
      <c r="CI181" s="12"/>
      <c r="CJ181" s="12"/>
      <c r="CK181" s="12"/>
      <c r="CL181" s="12"/>
      <c r="CM181" s="12"/>
      <c r="CN181" s="12"/>
      <c r="CO181" s="12"/>
      <c r="CP181" s="12"/>
      <c r="CQ181" s="12"/>
      <c r="CR181" s="12"/>
      <c r="CS181" s="12"/>
      <c r="CT181" s="12"/>
      <c r="CU181" s="12"/>
      <c r="CV181" s="12"/>
      <c r="CW181" s="12"/>
      <c r="CX181" s="12"/>
      <c r="CY181" s="12"/>
      <c r="CZ181" s="12"/>
      <c r="DA181" s="12"/>
      <c r="DB181" s="12"/>
      <c r="DC181" s="12"/>
      <c r="DD181" s="12"/>
      <c r="DE181" s="12"/>
      <c r="DF181" s="12"/>
      <c r="DG181" s="12"/>
      <c r="DH181" s="12"/>
      <c r="DI181" s="12"/>
      <c r="DJ181" s="12"/>
      <c r="DK181" s="12"/>
      <c r="DL181" s="12"/>
      <c r="DM181" s="12"/>
      <c r="DN181" s="12"/>
      <c r="DO181" s="12"/>
      <c r="DP181" s="12"/>
      <c r="DQ181" s="12"/>
      <c r="DR181" s="12"/>
      <c r="DS181" s="12"/>
      <c r="DT181" s="12"/>
      <c r="DU181" s="12"/>
      <c r="DV181" s="12"/>
      <c r="DW181" s="12"/>
      <c r="DX181" s="12"/>
      <c r="DY181" s="12"/>
    </row>
    <row r="182" spans="1:129" s="13" customFormat="1" ht="36">
      <c r="A182" s="31">
        <v>1</v>
      </c>
      <c r="B182" s="35" t="s">
        <v>194</v>
      </c>
      <c r="C182" s="28">
        <v>42295513</v>
      </c>
      <c r="D182" s="36" t="s">
        <v>324</v>
      </c>
      <c r="E182" s="36" t="s">
        <v>325</v>
      </c>
      <c r="F182" s="21" t="s">
        <v>10</v>
      </c>
      <c r="G182" s="58"/>
      <c r="H182" s="22"/>
      <c r="I182" s="23"/>
      <c r="J182" s="31"/>
      <c r="K182" s="31"/>
      <c r="L182" s="31"/>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c r="AY182" s="12"/>
      <c r="AZ182" s="12"/>
      <c r="BA182" s="12"/>
      <c r="BB182" s="12"/>
      <c r="BC182" s="12"/>
      <c r="BD182" s="12"/>
      <c r="BE182" s="12"/>
      <c r="BF182" s="12"/>
      <c r="BG182" s="12"/>
      <c r="BH182" s="12"/>
      <c r="BI182" s="12"/>
      <c r="BJ182" s="12"/>
      <c r="BK182" s="12"/>
      <c r="BL182" s="12"/>
      <c r="BM182" s="12"/>
      <c r="BN182" s="12"/>
      <c r="BO182" s="12"/>
      <c r="BP182" s="12"/>
      <c r="BQ182" s="12"/>
      <c r="BR182" s="12"/>
      <c r="BS182" s="12"/>
      <c r="BT182" s="12"/>
      <c r="BU182" s="12"/>
      <c r="BV182" s="12"/>
      <c r="BW182" s="12"/>
      <c r="BX182" s="12"/>
      <c r="BY182" s="12"/>
      <c r="BZ182" s="12"/>
      <c r="CA182" s="12"/>
      <c r="CB182" s="12"/>
      <c r="CC182" s="12"/>
      <c r="CD182" s="12"/>
      <c r="CE182" s="12"/>
      <c r="CF182" s="12"/>
      <c r="CG182" s="12"/>
      <c r="CH182" s="12"/>
      <c r="CI182" s="12"/>
      <c r="CJ182" s="12"/>
      <c r="CK182" s="12"/>
      <c r="CL182" s="12"/>
      <c r="CM182" s="12"/>
      <c r="CN182" s="12"/>
      <c r="CO182" s="12"/>
      <c r="CP182" s="12"/>
      <c r="CQ182" s="12"/>
      <c r="CR182" s="12"/>
      <c r="CS182" s="12"/>
      <c r="CT182" s="12"/>
      <c r="CU182" s="12"/>
      <c r="CV182" s="12"/>
      <c r="CW182" s="12"/>
      <c r="CX182" s="12"/>
      <c r="CY182" s="12"/>
      <c r="CZ182" s="12"/>
      <c r="DA182" s="12"/>
      <c r="DB182" s="12"/>
      <c r="DC182" s="12"/>
      <c r="DD182" s="12"/>
      <c r="DE182" s="12"/>
      <c r="DF182" s="12"/>
      <c r="DG182" s="12"/>
      <c r="DH182" s="12"/>
      <c r="DI182" s="12"/>
      <c r="DJ182" s="12"/>
      <c r="DK182" s="12"/>
      <c r="DL182" s="12"/>
      <c r="DM182" s="12"/>
      <c r="DN182" s="12"/>
      <c r="DO182" s="12"/>
      <c r="DP182" s="12"/>
      <c r="DQ182" s="12"/>
      <c r="DR182" s="12"/>
      <c r="DS182" s="12"/>
      <c r="DT182" s="12"/>
      <c r="DU182" s="12"/>
      <c r="DV182" s="12"/>
      <c r="DW182" s="12"/>
      <c r="DX182" s="12"/>
      <c r="DY182" s="12"/>
    </row>
    <row r="183" spans="1:129" s="13" customFormat="1" ht="27">
      <c r="A183" s="31">
        <v>2</v>
      </c>
      <c r="B183" s="27">
        <v>1196491282</v>
      </c>
      <c r="C183" s="21">
        <v>42294913</v>
      </c>
      <c r="D183" s="36" t="s">
        <v>326</v>
      </c>
      <c r="E183" s="37" t="s">
        <v>326</v>
      </c>
      <c r="F183" s="21" t="s">
        <v>10</v>
      </c>
      <c r="G183" s="58">
        <v>1882999.6497132482</v>
      </c>
      <c r="H183" s="22">
        <v>357770</v>
      </c>
      <c r="I183" s="23">
        <v>2240769.649713248</v>
      </c>
      <c r="J183" s="31"/>
      <c r="K183" s="31"/>
      <c r="L183" s="31"/>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c r="AY183" s="12"/>
      <c r="AZ183" s="12"/>
      <c r="BA183" s="12"/>
      <c r="BB183" s="12"/>
      <c r="BC183" s="12"/>
      <c r="BD183" s="12"/>
      <c r="BE183" s="12"/>
      <c r="BF183" s="12"/>
      <c r="BG183" s="12"/>
      <c r="BH183" s="12"/>
      <c r="BI183" s="12"/>
      <c r="BJ183" s="12"/>
      <c r="BK183" s="12"/>
      <c r="BL183" s="12"/>
      <c r="BM183" s="12"/>
      <c r="BN183" s="12"/>
      <c r="BO183" s="12"/>
      <c r="BP183" s="12"/>
      <c r="BQ183" s="12"/>
      <c r="BR183" s="12"/>
      <c r="BS183" s="12"/>
      <c r="BT183" s="12"/>
      <c r="BU183" s="12"/>
      <c r="BV183" s="12"/>
      <c r="BW183" s="12"/>
      <c r="BX183" s="12"/>
      <c r="BY183" s="12"/>
      <c r="BZ183" s="12"/>
      <c r="CA183" s="12"/>
      <c r="CB183" s="12"/>
      <c r="CC183" s="12"/>
      <c r="CD183" s="12"/>
      <c r="CE183" s="12"/>
      <c r="CF183" s="12"/>
      <c r="CG183" s="12"/>
      <c r="CH183" s="12"/>
      <c r="CI183" s="12"/>
      <c r="CJ183" s="12"/>
      <c r="CK183" s="12"/>
      <c r="CL183" s="12"/>
      <c r="CM183" s="12"/>
      <c r="CN183" s="12"/>
      <c r="CO183" s="12"/>
      <c r="CP183" s="12"/>
      <c r="CQ183" s="12"/>
      <c r="CR183" s="12"/>
      <c r="CS183" s="12"/>
      <c r="CT183" s="12"/>
      <c r="CU183" s="12"/>
      <c r="CV183" s="12"/>
      <c r="CW183" s="12"/>
      <c r="CX183" s="12"/>
      <c r="CY183" s="12"/>
      <c r="CZ183" s="12"/>
      <c r="DA183" s="12"/>
      <c r="DB183" s="12"/>
      <c r="DC183" s="12"/>
      <c r="DD183" s="12"/>
      <c r="DE183" s="12"/>
      <c r="DF183" s="12"/>
      <c r="DG183" s="12"/>
      <c r="DH183" s="12"/>
      <c r="DI183" s="12"/>
      <c r="DJ183" s="12"/>
      <c r="DK183" s="12"/>
      <c r="DL183" s="12"/>
      <c r="DM183" s="12"/>
      <c r="DN183" s="12"/>
      <c r="DO183" s="12"/>
      <c r="DP183" s="12"/>
      <c r="DQ183" s="12"/>
      <c r="DR183" s="12"/>
      <c r="DS183" s="12"/>
      <c r="DT183" s="12"/>
      <c r="DU183" s="12"/>
      <c r="DV183" s="12"/>
      <c r="DW183" s="12"/>
      <c r="DX183" s="12"/>
      <c r="DY183" s="12"/>
    </row>
    <row r="184" spans="1:129" s="13" customFormat="1" ht="18">
      <c r="A184" s="39" t="s">
        <v>327</v>
      </c>
      <c r="B184" s="166" t="s">
        <v>328</v>
      </c>
      <c r="C184" s="166"/>
      <c r="D184" s="166"/>
      <c r="E184" s="166"/>
      <c r="F184" s="29" t="s">
        <v>297</v>
      </c>
      <c r="G184" s="167" t="s">
        <v>3769</v>
      </c>
      <c r="H184" s="167"/>
      <c r="I184" s="167"/>
      <c r="J184" s="31"/>
      <c r="K184" s="31"/>
      <c r="L184" s="31"/>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c r="AY184" s="12"/>
      <c r="AZ184" s="12"/>
      <c r="BA184" s="12"/>
      <c r="BB184" s="12"/>
      <c r="BC184" s="12"/>
      <c r="BD184" s="12"/>
      <c r="BE184" s="12"/>
      <c r="BF184" s="12"/>
      <c r="BG184" s="12"/>
      <c r="BH184" s="12"/>
      <c r="BI184" s="12"/>
      <c r="BJ184" s="12"/>
      <c r="BK184" s="12"/>
      <c r="BL184" s="12"/>
      <c r="BM184" s="12"/>
      <c r="BN184" s="12"/>
      <c r="BO184" s="12"/>
      <c r="BP184" s="12"/>
      <c r="BQ184" s="12"/>
      <c r="BR184" s="12"/>
      <c r="BS184" s="12"/>
      <c r="BT184" s="12"/>
      <c r="BU184" s="12"/>
      <c r="BV184" s="12"/>
      <c r="BW184" s="12"/>
      <c r="BX184" s="12"/>
      <c r="BY184" s="12"/>
      <c r="BZ184" s="12"/>
      <c r="CA184" s="12"/>
      <c r="CB184" s="12"/>
      <c r="CC184" s="12"/>
      <c r="CD184" s="12"/>
      <c r="CE184" s="12"/>
      <c r="CF184" s="12"/>
      <c r="CG184" s="12"/>
      <c r="CH184" s="12"/>
      <c r="CI184" s="12"/>
      <c r="CJ184" s="12"/>
      <c r="CK184" s="12"/>
      <c r="CL184" s="12"/>
      <c r="CM184" s="12"/>
      <c r="CN184" s="12"/>
      <c r="CO184" s="12"/>
      <c r="CP184" s="12"/>
      <c r="CQ184" s="12"/>
      <c r="CR184" s="12"/>
      <c r="CS184" s="12"/>
      <c r="CT184" s="12"/>
      <c r="CU184" s="12"/>
      <c r="CV184" s="12"/>
      <c r="CW184" s="12"/>
      <c r="CX184" s="12"/>
      <c r="CY184" s="12"/>
      <c r="CZ184" s="12"/>
      <c r="DA184" s="12"/>
      <c r="DB184" s="12"/>
      <c r="DC184" s="12"/>
      <c r="DD184" s="12"/>
      <c r="DE184" s="12"/>
      <c r="DF184" s="12"/>
      <c r="DG184" s="12"/>
      <c r="DH184" s="12"/>
      <c r="DI184" s="12"/>
      <c r="DJ184" s="12"/>
      <c r="DK184" s="12"/>
      <c r="DL184" s="12"/>
      <c r="DM184" s="12"/>
      <c r="DN184" s="12"/>
      <c r="DO184" s="12"/>
      <c r="DP184" s="12"/>
      <c r="DQ184" s="12"/>
      <c r="DR184" s="12"/>
      <c r="DS184" s="12"/>
      <c r="DT184" s="12"/>
      <c r="DU184" s="12"/>
      <c r="DV184" s="12"/>
      <c r="DW184" s="12"/>
      <c r="DX184" s="12"/>
      <c r="DY184" s="12"/>
    </row>
    <row r="185" spans="1:129" s="13" customFormat="1" ht="27">
      <c r="A185" s="14" t="s">
        <v>2</v>
      </c>
      <c r="B185" s="14" t="s">
        <v>3</v>
      </c>
      <c r="C185" s="15" t="s">
        <v>4</v>
      </c>
      <c r="D185" s="15" t="s">
        <v>5</v>
      </c>
      <c r="E185" s="15" t="s">
        <v>6</v>
      </c>
      <c r="F185" s="15" t="s">
        <v>7</v>
      </c>
      <c r="G185" s="16" t="s">
        <v>3347</v>
      </c>
      <c r="H185" s="16" t="s">
        <v>3348</v>
      </c>
      <c r="I185" s="16" t="s">
        <v>3349</v>
      </c>
      <c r="J185" s="31"/>
      <c r="K185" s="31"/>
      <c r="L185" s="31"/>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c r="AY185" s="12"/>
      <c r="AZ185" s="12"/>
      <c r="BA185" s="12"/>
      <c r="BB185" s="12"/>
      <c r="BC185" s="12"/>
      <c r="BD185" s="12"/>
      <c r="BE185" s="12"/>
      <c r="BF185" s="12"/>
      <c r="BG185" s="12"/>
      <c r="BH185" s="12"/>
      <c r="BI185" s="12"/>
      <c r="BJ185" s="12"/>
      <c r="BK185" s="12"/>
      <c r="BL185" s="12"/>
      <c r="BM185" s="12"/>
      <c r="BN185" s="12"/>
      <c r="BO185" s="12"/>
      <c r="BP185" s="12"/>
      <c r="BQ185" s="12"/>
      <c r="BR185" s="12"/>
      <c r="BS185" s="12"/>
      <c r="BT185" s="12"/>
      <c r="BU185" s="12"/>
      <c r="BV185" s="12"/>
      <c r="BW185" s="12"/>
      <c r="BX185" s="12"/>
      <c r="BY185" s="12"/>
      <c r="BZ185" s="12"/>
      <c r="CA185" s="12"/>
      <c r="CB185" s="12"/>
      <c r="CC185" s="12"/>
      <c r="CD185" s="12"/>
      <c r="CE185" s="12"/>
      <c r="CF185" s="12"/>
      <c r="CG185" s="12"/>
      <c r="CH185" s="12"/>
      <c r="CI185" s="12"/>
      <c r="CJ185" s="12"/>
      <c r="CK185" s="12"/>
      <c r="CL185" s="12"/>
      <c r="CM185" s="12"/>
      <c r="CN185" s="12"/>
      <c r="CO185" s="12"/>
      <c r="CP185" s="12"/>
      <c r="CQ185" s="12"/>
      <c r="CR185" s="12"/>
      <c r="CS185" s="12"/>
      <c r="CT185" s="12"/>
      <c r="CU185" s="12"/>
      <c r="CV185" s="12"/>
      <c r="CW185" s="12"/>
      <c r="CX185" s="12"/>
      <c r="CY185" s="12"/>
      <c r="CZ185" s="12"/>
      <c r="DA185" s="12"/>
      <c r="DB185" s="12"/>
      <c r="DC185" s="12"/>
      <c r="DD185" s="12"/>
      <c r="DE185" s="12"/>
      <c r="DF185" s="12"/>
      <c r="DG185" s="12"/>
      <c r="DH185" s="12"/>
      <c r="DI185" s="12"/>
      <c r="DJ185" s="12"/>
      <c r="DK185" s="12"/>
      <c r="DL185" s="12"/>
      <c r="DM185" s="12"/>
      <c r="DN185" s="12"/>
      <c r="DO185" s="12"/>
      <c r="DP185" s="12"/>
      <c r="DQ185" s="12"/>
      <c r="DR185" s="12"/>
      <c r="DS185" s="12"/>
      <c r="DT185" s="12"/>
      <c r="DU185" s="12"/>
      <c r="DV185" s="12"/>
      <c r="DW185" s="12"/>
      <c r="DX185" s="12"/>
      <c r="DY185" s="12"/>
    </row>
    <row r="186" spans="1:129" s="13" customFormat="1" ht="36">
      <c r="A186" s="31">
        <v>1</v>
      </c>
      <c r="B186" s="27">
        <v>1196490598</v>
      </c>
      <c r="C186" s="28">
        <v>42294913</v>
      </c>
      <c r="D186" s="36" t="s">
        <v>329</v>
      </c>
      <c r="E186" s="37" t="s">
        <v>330</v>
      </c>
      <c r="F186" s="21" t="s">
        <v>10</v>
      </c>
      <c r="G186" s="58">
        <v>1604668.7639900087</v>
      </c>
      <c r="H186" s="22">
        <v>304887</v>
      </c>
      <c r="I186" s="23">
        <v>1909555.7639900087</v>
      </c>
      <c r="J186" s="31"/>
      <c r="K186" s="31"/>
      <c r="L186" s="31"/>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c r="AY186" s="12"/>
      <c r="AZ186" s="12"/>
      <c r="BA186" s="12"/>
      <c r="BB186" s="12"/>
      <c r="BC186" s="12"/>
      <c r="BD186" s="12"/>
      <c r="BE186" s="12"/>
      <c r="BF186" s="12"/>
      <c r="BG186" s="12"/>
      <c r="BH186" s="12"/>
      <c r="BI186" s="12"/>
      <c r="BJ186" s="12"/>
      <c r="BK186" s="12"/>
      <c r="BL186" s="12"/>
      <c r="BM186" s="12"/>
      <c r="BN186" s="12"/>
      <c r="BO186" s="12"/>
      <c r="BP186" s="12"/>
      <c r="BQ186" s="12"/>
      <c r="BR186" s="12"/>
      <c r="BS186" s="12"/>
      <c r="BT186" s="12"/>
      <c r="BU186" s="12"/>
      <c r="BV186" s="12"/>
      <c r="BW186" s="12"/>
      <c r="BX186" s="12"/>
      <c r="BY186" s="12"/>
      <c r="BZ186" s="12"/>
      <c r="CA186" s="12"/>
      <c r="CB186" s="12"/>
      <c r="CC186" s="12"/>
      <c r="CD186" s="12"/>
      <c r="CE186" s="12"/>
      <c r="CF186" s="12"/>
      <c r="CG186" s="12"/>
      <c r="CH186" s="12"/>
      <c r="CI186" s="12"/>
      <c r="CJ186" s="12"/>
      <c r="CK186" s="12"/>
      <c r="CL186" s="12"/>
      <c r="CM186" s="12"/>
      <c r="CN186" s="12"/>
      <c r="CO186" s="12"/>
      <c r="CP186" s="12"/>
      <c r="CQ186" s="12"/>
      <c r="CR186" s="12"/>
      <c r="CS186" s="12"/>
      <c r="CT186" s="12"/>
      <c r="CU186" s="12"/>
      <c r="CV186" s="12"/>
      <c r="CW186" s="12"/>
      <c r="CX186" s="12"/>
      <c r="CY186" s="12"/>
      <c r="CZ186" s="12"/>
      <c r="DA186" s="12"/>
      <c r="DB186" s="12"/>
      <c r="DC186" s="12"/>
      <c r="DD186" s="12"/>
      <c r="DE186" s="12"/>
      <c r="DF186" s="12"/>
      <c r="DG186" s="12"/>
      <c r="DH186" s="12"/>
      <c r="DI186" s="12"/>
      <c r="DJ186" s="12"/>
      <c r="DK186" s="12"/>
      <c r="DL186" s="12"/>
      <c r="DM186" s="12"/>
      <c r="DN186" s="12"/>
      <c r="DO186" s="12"/>
      <c r="DP186" s="12"/>
      <c r="DQ186" s="12"/>
      <c r="DR186" s="12"/>
      <c r="DS186" s="12"/>
      <c r="DT186" s="12"/>
      <c r="DU186" s="12"/>
      <c r="DV186" s="12"/>
      <c r="DW186" s="12"/>
      <c r="DX186" s="12"/>
      <c r="DY186" s="12"/>
    </row>
    <row r="187" spans="1:129" s="13" customFormat="1" ht="54">
      <c r="A187" s="31">
        <v>2</v>
      </c>
      <c r="B187" s="27">
        <v>1196491021</v>
      </c>
      <c r="C187" s="28" t="s">
        <v>331</v>
      </c>
      <c r="D187" s="36" t="s">
        <v>332</v>
      </c>
      <c r="E187" s="37" t="s">
        <v>333</v>
      </c>
      <c r="F187" s="21" t="s">
        <v>10</v>
      </c>
      <c r="G187" s="58"/>
      <c r="H187" s="22"/>
      <c r="I187" s="23"/>
      <c r="J187" s="31"/>
      <c r="K187" s="31"/>
      <c r="L187" s="31"/>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c r="AY187" s="12"/>
      <c r="AZ187" s="12"/>
      <c r="BA187" s="12"/>
      <c r="BB187" s="12"/>
      <c r="BC187" s="12"/>
      <c r="BD187" s="12"/>
      <c r="BE187" s="12"/>
      <c r="BF187" s="12"/>
      <c r="BG187" s="12"/>
      <c r="BH187" s="12"/>
      <c r="BI187" s="12"/>
      <c r="BJ187" s="12"/>
      <c r="BK187" s="12"/>
      <c r="BL187" s="12"/>
      <c r="BM187" s="12"/>
      <c r="BN187" s="12"/>
      <c r="BO187" s="12"/>
      <c r="BP187" s="12"/>
      <c r="BQ187" s="12"/>
      <c r="BR187" s="12"/>
      <c r="BS187" s="12"/>
      <c r="BT187" s="12"/>
      <c r="BU187" s="12"/>
      <c r="BV187" s="12"/>
      <c r="BW187" s="12"/>
      <c r="BX187" s="12"/>
      <c r="BY187" s="12"/>
      <c r="BZ187" s="12"/>
      <c r="CA187" s="12"/>
      <c r="CB187" s="12"/>
      <c r="CC187" s="12"/>
      <c r="CD187" s="12"/>
      <c r="CE187" s="12"/>
      <c r="CF187" s="12"/>
      <c r="CG187" s="12"/>
      <c r="CH187" s="12"/>
      <c r="CI187" s="12"/>
      <c r="CJ187" s="12"/>
      <c r="CK187" s="12"/>
      <c r="CL187" s="12"/>
      <c r="CM187" s="12"/>
      <c r="CN187" s="12"/>
      <c r="CO187" s="12"/>
      <c r="CP187" s="12"/>
      <c r="CQ187" s="12"/>
      <c r="CR187" s="12"/>
      <c r="CS187" s="12"/>
      <c r="CT187" s="12"/>
      <c r="CU187" s="12"/>
      <c r="CV187" s="12"/>
      <c r="CW187" s="12"/>
      <c r="CX187" s="12"/>
      <c r="CY187" s="12"/>
      <c r="CZ187" s="12"/>
      <c r="DA187" s="12"/>
      <c r="DB187" s="12"/>
      <c r="DC187" s="12"/>
      <c r="DD187" s="12"/>
      <c r="DE187" s="12"/>
      <c r="DF187" s="12"/>
      <c r="DG187" s="12"/>
      <c r="DH187" s="12"/>
      <c r="DI187" s="12"/>
      <c r="DJ187" s="12"/>
      <c r="DK187" s="12"/>
      <c r="DL187" s="12"/>
      <c r="DM187" s="12"/>
      <c r="DN187" s="12"/>
      <c r="DO187" s="12"/>
      <c r="DP187" s="12"/>
      <c r="DQ187" s="12"/>
      <c r="DR187" s="12"/>
      <c r="DS187" s="12"/>
      <c r="DT187" s="12"/>
      <c r="DU187" s="12"/>
      <c r="DV187" s="12"/>
      <c r="DW187" s="12"/>
      <c r="DX187" s="12"/>
      <c r="DY187" s="12"/>
    </row>
    <row r="188" spans="1:129" s="13" customFormat="1" ht="54">
      <c r="A188" s="31">
        <v>3</v>
      </c>
      <c r="B188" s="27">
        <v>1196490538</v>
      </c>
      <c r="C188" s="28" t="s">
        <v>334</v>
      </c>
      <c r="D188" s="36" t="s">
        <v>335</v>
      </c>
      <c r="E188" s="37" t="s">
        <v>336</v>
      </c>
      <c r="F188" s="21" t="s">
        <v>10</v>
      </c>
      <c r="G188" s="58"/>
      <c r="H188" s="22"/>
      <c r="I188" s="23"/>
      <c r="J188" s="31"/>
      <c r="K188" s="31"/>
      <c r="L188" s="31"/>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c r="AY188" s="12"/>
      <c r="AZ188" s="12"/>
      <c r="BA188" s="12"/>
      <c r="BB188" s="12"/>
      <c r="BC188" s="12"/>
      <c r="BD188" s="12"/>
      <c r="BE188" s="12"/>
      <c r="BF188" s="12"/>
      <c r="BG188" s="12"/>
      <c r="BH188" s="12"/>
      <c r="BI188" s="12"/>
      <c r="BJ188" s="12"/>
      <c r="BK188" s="12"/>
      <c r="BL188" s="12"/>
      <c r="BM188" s="12"/>
      <c r="BN188" s="12"/>
      <c r="BO188" s="12"/>
      <c r="BP188" s="12"/>
      <c r="BQ188" s="12"/>
      <c r="BR188" s="12"/>
      <c r="BS188" s="12"/>
      <c r="BT188" s="12"/>
      <c r="BU188" s="12"/>
      <c r="BV188" s="12"/>
      <c r="BW188" s="12"/>
      <c r="BX188" s="12"/>
      <c r="BY188" s="12"/>
      <c r="BZ188" s="12"/>
      <c r="CA188" s="12"/>
      <c r="CB188" s="12"/>
      <c r="CC188" s="12"/>
      <c r="CD188" s="12"/>
      <c r="CE188" s="12"/>
      <c r="CF188" s="12"/>
      <c r="CG188" s="12"/>
      <c r="CH188" s="12"/>
      <c r="CI188" s="12"/>
      <c r="CJ188" s="12"/>
      <c r="CK188" s="12"/>
      <c r="CL188" s="12"/>
      <c r="CM188" s="12"/>
      <c r="CN188" s="12"/>
      <c r="CO188" s="12"/>
      <c r="CP188" s="12"/>
      <c r="CQ188" s="12"/>
      <c r="CR188" s="12"/>
      <c r="CS188" s="12"/>
      <c r="CT188" s="12"/>
      <c r="CU188" s="12"/>
      <c r="CV188" s="12"/>
      <c r="CW188" s="12"/>
      <c r="CX188" s="12"/>
      <c r="CY188" s="12"/>
      <c r="CZ188" s="12"/>
      <c r="DA188" s="12"/>
      <c r="DB188" s="12"/>
      <c r="DC188" s="12"/>
      <c r="DD188" s="12"/>
      <c r="DE188" s="12"/>
      <c r="DF188" s="12"/>
      <c r="DG188" s="12"/>
      <c r="DH188" s="12"/>
      <c r="DI188" s="12"/>
      <c r="DJ188" s="12"/>
      <c r="DK188" s="12"/>
      <c r="DL188" s="12"/>
      <c r="DM188" s="12"/>
      <c r="DN188" s="12"/>
      <c r="DO188" s="12"/>
      <c r="DP188" s="12"/>
      <c r="DQ188" s="12"/>
      <c r="DR188" s="12"/>
      <c r="DS188" s="12"/>
      <c r="DT188" s="12"/>
      <c r="DU188" s="12"/>
      <c r="DV188" s="12"/>
      <c r="DW188" s="12"/>
      <c r="DX188" s="12"/>
      <c r="DY188" s="12"/>
    </row>
    <row r="189" spans="1:129" s="13" customFormat="1" ht="36">
      <c r="A189" s="31">
        <v>4</v>
      </c>
      <c r="B189" s="27">
        <v>1196491342</v>
      </c>
      <c r="C189" s="59">
        <v>42271708</v>
      </c>
      <c r="D189" s="36" t="s">
        <v>337</v>
      </c>
      <c r="E189" s="37" t="s">
        <v>338</v>
      </c>
      <c r="F189" s="21" t="s">
        <v>10</v>
      </c>
      <c r="G189" s="58">
        <v>45965.561255000008</v>
      </c>
      <c r="H189" s="22">
        <v>8733</v>
      </c>
      <c r="I189" s="23">
        <v>54698.561255000008</v>
      </c>
      <c r="J189" s="31"/>
      <c r="K189" s="31"/>
      <c r="L189" s="31"/>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c r="AY189" s="12"/>
      <c r="AZ189" s="12"/>
      <c r="BA189" s="12"/>
      <c r="BB189" s="12"/>
      <c r="BC189" s="12"/>
      <c r="BD189" s="12"/>
      <c r="BE189" s="12"/>
      <c r="BF189" s="12"/>
      <c r="BG189" s="12"/>
      <c r="BH189" s="12"/>
      <c r="BI189" s="12"/>
      <c r="BJ189" s="12"/>
      <c r="BK189" s="12"/>
      <c r="BL189" s="12"/>
      <c r="BM189" s="12"/>
      <c r="BN189" s="12"/>
      <c r="BO189" s="12"/>
      <c r="BP189" s="12"/>
      <c r="BQ189" s="12"/>
      <c r="BR189" s="12"/>
      <c r="BS189" s="12"/>
      <c r="BT189" s="12"/>
      <c r="BU189" s="12"/>
      <c r="BV189" s="12"/>
      <c r="BW189" s="12"/>
      <c r="BX189" s="12"/>
      <c r="BY189" s="12"/>
      <c r="BZ189" s="12"/>
      <c r="CA189" s="12"/>
      <c r="CB189" s="12"/>
      <c r="CC189" s="12"/>
      <c r="CD189" s="12"/>
      <c r="CE189" s="12"/>
      <c r="CF189" s="12"/>
      <c r="CG189" s="12"/>
      <c r="CH189" s="12"/>
      <c r="CI189" s="12"/>
      <c r="CJ189" s="12"/>
      <c r="CK189" s="12"/>
      <c r="CL189" s="12"/>
      <c r="CM189" s="12"/>
      <c r="CN189" s="12"/>
      <c r="CO189" s="12"/>
      <c r="CP189" s="12"/>
      <c r="CQ189" s="12"/>
      <c r="CR189" s="12"/>
      <c r="CS189" s="12"/>
      <c r="CT189" s="12"/>
      <c r="CU189" s="12"/>
      <c r="CV189" s="12"/>
      <c r="CW189" s="12"/>
      <c r="CX189" s="12"/>
      <c r="CY189" s="12"/>
      <c r="CZ189" s="12"/>
      <c r="DA189" s="12"/>
      <c r="DB189" s="12"/>
      <c r="DC189" s="12"/>
      <c r="DD189" s="12"/>
      <c r="DE189" s="12"/>
      <c r="DF189" s="12"/>
      <c r="DG189" s="12"/>
      <c r="DH189" s="12"/>
      <c r="DI189" s="12"/>
      <c r="DJ189" s="12"/>
      <c r="DK189" s="12"/>
      <c r="DL189" s="12"/>
      <c r="DM189" s="12"/>
      <c r="DN189" s="12"/>
      <c r="DO189" s="12"/>
      <c r="DP189" s="12"/>
      <c r="DQ189" s="12"/>
      <c r="DR189" s="12"/>
      <c r="DS189" s="12"/>
      <c r="DT189" s="12"/>
      <c r="DU189" s="12"/>
      <c r="DV189" s="12"/>
      <c r="DW189" s="12"/>
      <c r="DX189" s="12"/>
      <c r="DY189" s="12"/>
    </row>
    <row r="190" spans="1:129" s="13" customFormat="1" ht="36">
      <c r="A190" s="31">
        <v>5</v>
      </c>
      <c r="B190" s="27">
        <v>1196491126</v>
      </c>
      <c r="C190" s="59">
        <v>42271708</v>
      </c>
      <c r="D190" s="36" t="s">
        <v>339</v>
      </c>
      <c r="E190" s="37" t="s">
        <v>340</v>
      </c>
      <c r="F190" s="21" t="s">
        <v>10</v>
      </c>
      <c r="G190" s="58">
        <v>45965.561255000008</v>
      </c>
      <c r="H190" s="22">
        <v>8733</v>
      </c>
      <c r="I190" s="23">
        <v>54698.561255000008</v>
      </c>
      <c r="J190" s="31"/>
      <c r="K190" s="31"/>
      <c r="L190" s="31"/>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c r="AY190" s="12"/>
      <c r="AZ190" s="12"/>
      <c r="BA190" s="12"/>
      <c r="BB190" s="12"/>
      <c r="BC190" s="12"/>
      <c r="BD190" s="12"/>
      <c r="BE190" s="12"/>
      <c r="BF190" s="12"/>
      <c r="BG190" s="12"/>
      <c r="BH190" s="12"/>
      <c r="BI190" s="12"/>
      <c r="BJ190" s="12"/>
      <c r="BK190" s="12"/>
      <c r="BL190" s="12"/>
      <c r="BM190" s="12"/>
      <c r="BN190" s="12"/>
      <c r="BO190" s="12"/>
      <c r="BP190" s="12"/>
      <c r="BQ190" s="12"/>
      <c r="BR190" s="12"/>
      <c r="BS190" s="12"/>
      <c r="BT190" s="12"/>
      <c r="BU190" s="12"/>
      <c r="BV190" s="12"/>
      <c r="BW190" s="12"/>
      <c r="BX190" s="12"/>
      <c r="BY190" s="12"/>
      <c r="BZ190" s="12"/>
      <c r="CA190" s="12"/>
      <c r="CB190" s="12"/>
      <c r="CC190" s="12"/>
      <c r="CD190" s="12"/>
      <c r="CE190" s="12"/>
      <c r="CF190" s="12"/>
      <c r="CG190" s="12"/>
      <c r="CH190" s="12"/>
      <c r="CI190" s="12"/>
      <c r="CJ190" s="12"/>
      <c r="CK190" s="12"/>
      <c r="CL190" s="12"/>
      <c r="CM190" s="12"/>
      <c r="CN190" s="12"/>
      <c r="CO190" s="12"/>
      <c r="CP190" s="12"/>
      <c r="CQ190" s="12"/>
      <c r="CR190" s="12"/>
      <c r="CS190" s="12"/>
      <c r="CT190" s="12"/>
      <c r="CU190" s="12"/>
      <c r="CV190" s="12"/>
      <c r="CW190" s="12"/>
      <c r="CX190" s="12"/>
      <c r="CY190" s="12"/>
      <c r="CZ190" s="12"/>
      <c r="DA190" s="12"/>
      <c r="DB190" s="12"/>
      <c r="DC190" s="12"/>
      <c r="DD190" s="12"/>
      <c r="DE190" s="12"/>
      <c r="DF190" s="12"/>
      <c r="DG190" s="12"/>
      <c r="DH190" s="12"/>
      <c r="DI190" s="12"/>
      <c r="DJ190" s="12"/>
      <c r="DK190" s="12"/>
      <c r="DL190" s="12"/>
      <c r="DM190" s="12"/>
      <c r="DN190" s="12"/>
      <c r="DO190" s="12"/>
      <c r="DP190" s="12"/>
      <c r="DQ190" s="12"/>
      <c r="DR190" s="12"/>
      <c r="DS190" s="12"/>
      <c r="DT190" s="12"/>
      <c r="DU190" s="12"/>
      <c r="DV190" s="12"/>
      <c r="DW190" s="12"/>
      <c r="DX190" s="12"/>
      <c r="DY190" s="12"/>
    </row>
    <row r="191" spans="1:129" s="13" customFormat="1" ht="36">
      <c r="A191" s="31">
        <v>6</v>
      </c>
      <c r="B191" s="27">
        <v>1196491340</v>
      </c>
      <c r="C191" s="59">
        <v>42271708</v>
      </c>
      <c r="D191" s="36" t="s">
        <v>341</v>
      </c>
      <c r="E191" s="37" t="s">
        <v>342</v>
      </c>
      <c r="F191" s="21" t="s">
        <v>10</v>
      </c>
      <c r="G191" s="58">
        <v>45965.561255000008</v>
      </c>
      <c r="H191" s="22">
        <v>8733</v>
      </c>
      <c r="I191" s="23">
        <v>54698.561255000008</v>
      </c>
      <c r="J191" s="31"/>
      <c r="K191" s="31"/>
      <c r="L191" s="31"/>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c r="AY191" s="12"/>
      <c r="AZ191" s="12"/>
      <c r="BA191" s="12"/>
      <c r="BB191" s="12"/>
      <c r="BC191" s="12"/>
      <c r="BD191" s="12"/>
      <c r="BE191" s="12"/>
      <c r="BF191" s="12"/>
      <c r="BG191" s="12"/>
      <c r="BH191" s="12"/>
      <c r="BI191" s="12"/>
      <c r="BJ191" s="12"/>
      <c r="BK191" s="12"/>
      <c r="BL191" s="12"/>
      <c r="BM191" s="12"/>
      <c r="BN191" s="12"/>
      <c r="BO191" s="12"/>
      <c r="BP191" s="12"/>
      <c r="BQ191" s="12"/>
      <c r="BR191" s="12"/>
      <c r="BS191" s="12"/>
      <c r="BT191" s="12"/>
      <c r="BU191" s="12"/>
      <c r="BV191" s="12"/>
      <c r="BW191" s="12"/>
      <c r="BX191" s="12"/>
      <c r="BY191" s="12"/>
      <c r="BZ191" s="12"/>
      <c r="CA191" s="12"/>
      <c r="CB191" s="12"/>
      <c r="CC191" s="12"/>
      <c r="CD191" s="12"/>
      <c r="CE191" s="12"/>
      <c r="CF191" s="12"/>
      <c r="CG191" s="12"/>
      <c r="CH191" s="12"/>
      <c r="CI191" s="12"/>
      <c r="CJ191" s="12"/>
      <c r="CK191" s="12"/>
      <c r="CL191" s="12"/>
      <c r="CM191" s="12"/>
      <c r="CN191" s="12"/>
      <c r="CO191" s="12"/>
      <c r="CP191" s="12"/>
      <c r="CQ191" s="12"/>
      <c r="CR191" s="12"/>
      <c r="CS191" s="12"/>
      <c r="CT191" s="12"/>
      <c r="CU191" s="12"/>
      <c r="CV191" s="12"/>
      <c r="CW191" s="12"/>
      <c r="CX191" s="12"/>
      <c r="CY191" s="12"/>
      <c r="CZ191" s="12"/>
      <c r="DA191" s="12"/>
      <c r="DB191" s="12"/>
      <c r="DC191" s="12"/>
      <c r="DD191" s="12"/>
      <c r="DE191" s="12"/>
      <c r="DF191" s="12"/>
      <c r="DG191" s="12"/>
      <c r="DH191" s="12"/>
      <c r="DI191" s="12"/>
      <c r="DJ191" s="12"/>
      <c r="DK191" s="12"/>
      <c r="DL191" s="12"/>
      <c r="DM191" s="12"/>
      <c r="DN191" s="12"/>
      <c r="DO191" s="12"/>
      <c r="DP191" s="12"/>
      <c r="DQ191" s="12"/>
      <c r="DR191" s="12"/>
      <c r="DS191" s="12"/>
      <c r="DT191" s="12"/>
      <c r="DU191" s="12"/>
      <c r="DV191" s="12"/>
      <c r="DW191" s="12"/>
      <c r="DX191" s="12"/>
      <c r="DY191" s="12"/>
    </row>
    <row r="192" spans="1:129" s="13" customFormat="1" ht="45">
      <c r="A192" s="31">
        <v>7</v>
      </c>
      <c r="B192" s="27">
        <v>1196490295</v>
      </c>
      <c r="C192" s="28" t="s">
        <v>343</v>
      </c>
      <c r="D192" s="36" t="s">
        <v>344</v>
      </c>
      <c r="E192" s="37" t="s">
        <v>345</v>
      </c>
      <c r="F192" s="21" t="s">
        <v>10</v>
      </c>
      <c r="G192" s="58">
        <v>9002.9449711900015</v>
      </c>
      <c r="H192" s="22">
        <v>1711</v>
      </c>
      <c r="I192" s="23">
        <v>10713.944971190002</v>
      </c>
      <c r="J192" s="31"/>
      <c r="K192" s="31"/>
      <c r="L192" s="31"/>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c r="AY192" s="12"/>
      <c r="AZ192" s="12"/>
      <c r="BA192" s="12"/>
      <c r="BB192" s="12"/>
      <c r="BC192" s="12"/>
      <c r="BD192" s="12"/>
      <c r="BE192" s="12"/>
      <c r="BF192" s="12"/>
      <c r="BG192" s="12"/>
      <c r="BH192" s="12"/>
      <c r="BI192" s="12"/>
      <c r="BJ192" s="12"/>
      <c r="BK192" s="12"/>
      <c r="BL192" s="12"/>
      <c r="BM192" s="12"/>
      <c r="BN192" s="12"/>
      <c r="BO192" s="12"/>
      <c r="BP192" s="12"/>
      <c r="BQ192" s="12"/>
      <c r="BR192" s="12"/>
      <c r="BS192" s="12"/>
      <c r="BT192" s="12"/>
      <c r="BU192" s="12"/>
      <c r="BV192" s="12"/>
      <c r="BW192" s="12"/>
      <c r="BX192" s="12"/>
      <c r="BY192" s="12"/>
      <c r="BZ192" s="12"/>
      <c r="CA192" s="12"/>
      <c r="CB192" s="12"/>
      <c r="CC192" s="12"/>
      <c r="CD192" s="12"/>
      <c r="CE192" s="12"/>
      <c r="CF192" s="12"/>
      <c r="CG192" s="12"/>
      <c r="CH192" s="12"/>
      <c r="CI192" s="12"/>
      <c r="CJ192" s="12"/>
      <c r="CK192" s="12"/>
      <c r="CL192" s="12"/>
      <c r="CM192" s="12"/>
      <c r="CN192" s="12"/>
      <c r="CO192" s="12"/>
      <c r="CP192" s="12"/>
      <c r="CQ192" s="12"/>
      <c r="CR192" s="12"/>
      <c r="CS192" s="12"/>
      <c r="CT192" s="12"/>
      <c r="CU192" s="12"/>
      <c r="CV192" s="12"/>
      <c r="CW192" s="12"/>
      <c r="CX192" s="12"/>
      <c r="CY192" s="12"/>
      <c r="CZ192" s="12"/>
      <c r="DA192" s="12"/>
      <c r="DB192" s="12"/>
      <c r="DC192" s="12"/>
      <c r="DD192" s="12"/>
      <c r="DE192" s="12"/>
      <c r="DF192" s="12"/>
      <c r="DG192" s="12"/>
      <c r="DH192" s="12"/>
      <c r="DI192" s="12"/>
      <c r="DJ192" s="12"/>
      <c r="DK192" s="12"/>
      <c r="DL192" s="12"/>
      <c r="DM192" s="12"/>
      <c r="DN192" s="12"/>
      <c r="DO192" s="12"/>
      <c r="DP192" s="12"/>
      <c r="DQ192" s="12"/>
      <c r="DR192" s="12"/>
      <c r="DS192" s="12"/>
      <c r="DT192" s="12"/>
      <c r="DU192" s="12"/>
      <c r="DV192" s="12"/>
      <c r="DW192" s="12"/>
      <c r="DX192" s="12"/>
      <c r="DY192" s="12"/>
    </row>
    <row r="193" spans="1:132" s="13" customFormat="1" ht="18">
      <c r="A193" s="31">
        <v>8</v>
      </c>
      <c r="B193" s="27">
        <v>1186220197</v>
      </c>
      <c r="C193" s="28" t="s">
        <v>346</v>
      </c>
      <c r="D193" s="36" t="s">
        <v>347</v>
      </c>
      <c r="E193" s="37" t="s">
        <v>348</v>
      </c>
      <c r="F193" s="21" t="s">
        <v>10</v>
      </c>
      <c r="G193" s="58">
        <v>528946.96473346476</v>
      </c>
      <c r="H193" s="22">
        <v>100500</v>
      </c>
      <c r="I193" s="23">
        <v>629446.96473346476</v>
      </c>
      <c r="J193" s="31"/>
      <c r="K193" s="31"/>
      <c r="L193" s="31"/>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c r="AY193" s="12"/>
      <c r="AZ193" s="12"/>
      <c r="BA193" s="12"/>
      <c r="BB193" s="12"/>
      <c r="BC193" s="12"/>
      <c r="BD193" s="12"/>
      <c r="BE193" s="12"/>
      <c r="BF193" s="12"/>
      <c r="BG193" s="12"/>
      <c r="BH193" s="12"/>
      <c r="BI193" s="12"/>
      <c r="BJ193" s="12"/>
      <c r="BK193" s="12"/>
      <c r="BL193" s="12"/>
      <c r="BM193" s="12"/>
      <c r="BN193" s="12"/>
      <c r="BO193" s="12"/>
      <c r="BP193" s="12"/>
      <c r="BQ193" s="12"/>
      <c r="BR193" s="12"/>
      <c r="BS193" s="12"/>
      <c r="BT193" s="12"/>
      <c r="BU193" s="12"/>
      <c r="BV193" s="12"/>
      <c r="BW193" s="12"/>
      <c r="BX193" s="12"/>
      <c r="BY193" s="12"/>
      <c r="BZ193" s="12"/>
      <c r="CA193" s="12"/>
      <c r="CB193" s="12"/>
      <c r="CC193" s="12"/>
      <c r="CD193" s="12"/>
      <c r="CE193" s="12"/>
      <c r="CF193" s="12"/>
      <c r="CG193" s="12"/>
      <c r="CH193" s="12"/>
      <c r="CI193" s="12"/>
      <c r="CJ193" s="12"/>
      <c r="CK193" s="12"/>
      <c r="CL193" s="12"/>
      <c r="CM193" s="12"/>
      <c r="CN193" s="12"/>
      <c r="CO193" s="12"/>
      <c r="CP193" s="12"/>
      <c r="CQ193" s="12"/>
      <c r="CR193" s="12"/>
      <c r="CS193" s="12"/>
      <c r="CT193" s="12"/>
      <c r="CU193" s="12"/>
      <c r="CV193" s="12"/>
      <c r="CW193" s="12"/>
      <c r="CX193" s="12"/>
      <c r="CY193" s="12"/>
      <c r="CZ193" s="12"/>
      <c r="DA193" s="12"/>
      <c r="DB193" s="12"/>
      <c r="DC193" s="12"/>
      <c r="DD193" s="12"/>
      <c r="DE193" s="12"/>
      <c r="DF193" s="12"/>
      <c r="DG193" s="12"/>
      <c r="DH193" s="12"/>
      <c r="DI193" s="12"/>
      <c r="DJ193" s="12"/>
      <c r="DK193" s="12"/>
      <c r="DL193" s="12"/>
      <c r="DM193" s="12"/>
      <c r="DN193" s="12"/>
      <c r="DO193" s="12"/>
      <c r="DP193" s="12"/>
      <c r="DQ193" s="12"/>
      <c r="DR193" s="12"/>
      <c r="DS193" s="12"/>
      <c r="DT193" s="12"/>
      <c r="DU193" s="12"/>
      <c r="DV193" s="12"/>
      <c r="DW193" s="12"/>
      <c r="DX193" s="12"/>
      <c r="DY193" s="12"/>
    </row>
    <row r="194" spans="1:132" s="13" customFormat="1" ht="18">
      <c r="A194" s="31">
        <v>9</v>
      </c>
      <c r="B194" s="27">
        <v>1196491301</v>
      </c>
      <c r="C194" s="28">
        <v>42294900</v>
      </c>
      <c r="D194" s="36" t="s">
        <v>349</v>
      </c>
      <c r="E194" s="37" t="s">
        <v>350</v>
      </c>
      <c r="F194" s="21" t="s">
        <v>10</v>
      </c>
      <c r="G194" s="58">
        <v>169976.38125877435</v>
      </c>
      <c r="H194" s="22">
        <v>32296</v>
      </c>
      <c r="I194" s="23">
        <v>202272.38125877435</v>
      </c>
      <c r="J194" s="31"/>
      <c r="K194" s="31"/>
      <c r="L194" s="31"/>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c r="AY194" s="12"/>
      <c r="AZ194" s="12"/>
      <c r="BA194" s="12"/>
      <c r="BB194" s="12"/>
      <c r="BC194" s="12"/>
      <c r="BD194" s="12"/>
      <c r="BE194" s="12"/>
      <c r="BF194" s="12"/>
      <c r="BG194" s="12"/>
      <c r="BH194" s="12"/>
      <c r="BI194" s="12"/>
      <c r="BJ194" s="12"/>
      <c r="BK194" s="12"/>
      <c r="BL194" s="12"/>
      <c r="BM194" s="12"/>
      <c r="BN194" s="12"/>
      <c r="BO194" s="12"/>
      <c r="BP194" s="12"/>
      <c r="BQ194" s="12"/>
      <c r="BR194" s="12"/>
      <c r="BS194" s="12"/>
      <c r="BT194" s="12"/>
      <c r="BU194" s="12"/>
      <c r="BV194" s="12"/>
      <c r="BW194" s="12"/>
      <c r="BX194" s="12"/>
      <c r="BY194" s="12"/>
      <c r="BZ194" s="12"/>
      <c r="CA194" s="12"/>
      <c r="CB194" s="12"/>
      <c r="CC194" s="12"/>
      <c r="CD194" s="12"/>
      <c r="CE194" s="12"/>
      <c r="CF194" s="12"/>
      <c r="CG194" s="12"/>
      <c r="CH194" s="12"/>
      <c r="CI194" s="12"/>
      <c r="CJ194" s="12"/>
      <c r="CK194" s="12"/>
      <c r="CL194" s="12"/>
      <c r="CM194" s="12"/>
      <c r="CN194" s="12"/>
      <c r="CO194" s="12"/>
      <c r="CP194" s="12"/>
      <c r="CQ194" s="12"/>
      <c r="CR194" s="12"/>
      <c r="CS194" s="12"/>
      <c r="CT194" s="12"/>
      <c r="CU194" s="12"/>
      <c r="CV194" s="12"/>
      <c r="CW194" s="12"/>
      <c r="CX194" s="12"/>
      <c r="CY194" s="12"/>
      <c r="CZ194" s="12"/>
      <c r="DA194" s="12"/>
      <c r="DB194" s="12"/>
      <c r="DC194" s="12"/>
      <c r="DD194" s="12"/>
      <c r="DE194" s="12"/>
      <c r="DF194" s="12"/>
      <c r="DG194" s="12"/>
      <c r="DH194" s="12"/>
      <c r="DI194" s="12"/>
      <c r="DJ194" s="12"/>
      <c r="DK194" s="12"/>
      <c r="DL194" s="12"/>
      <c r="DM194" s="12"/>
      <c r="DN194" s="12"/>
      <c r="DO194" s="12"/>
      <c r="DP194" s="12"/>
      <c r="DQ194" s="12"/>
      <c r="DR194" s="12"/>
      <c r="DS194" s="12"/>
      <c r="DT194" s="12"/>
      <c r="DU194" s="12"/>
      <c r="DV194" s="12"/>
      <c r="DW194" s="12"/>
      <c r="DX194" s="12"/>
      <c r="DY194" s="12"/>
    </row>
    <row r="195" spans="1:132" s="13" customFormat="1" ht="27">
      <c r="A195" s="31">
        <v>10</v>
      </c>
      <c r="B195" s="27">
        <v>1196491218</v>
      </c>
      <c r="C195" s="28">
        <v>42294900</v>
      </c>
      <c r="D195" s="36" t="s">
        <v>351</v>
      </c>
      <c r="E195" s="37" t="s">
        <v>352</v>
      </c>
      <c r="F195" s="21" t="s">
        <v>10</v>
      </c>
      <c r="G195" s="58">
        <v>597962.94368763256</v>
      </c>
      <c r="H195" s="22">
        <v>113613</v>
      </c>
      <c r="I195" s="23">
        <v>711575.94368763256</v>
      </c>
      <c r="J195" s="31"/>
      <c r="K195" s="31"/>
      <c r="L195" s="31"/>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c r="AY195" s="12"/>
      <c r="AZ195" s="12"/>
      <c r="BA195" s="12"/>
      <c r="BB195" s="12"/>
      <c r="BC195" s="12"/>
      <c r="BD195" s="12"/>
      <c r="BE195" s="12"/>
      <c r="BF195" s="12"/>
      <c r="BG195" s="12"/>
      <c r="BH195" s="12"/>
      <c r="BI195" s="12"/>
      <c r="BJ195" s="12"/>
      <c r="BK195" s="12"/>
      <c r="BL195" s="12"/>
      <c r="BM195" s="12"/>
      <c r="BN195" s="12"/>
      <c r="BO195" s="12"/>
      <c r="BP195" s="12"/>
      <c r="BQ195" s="12"/>
      <c r="BR195" s="12"/>
      <c r="BS195" s="12"/>
      <c r="BT195" s="12"/>
      <c r="BU195" s="12"/>
      <c r="BV195" s="12"/>
      <c r="BW195" s="12"/>
      <c r="BX195" s="12"/>
      <c r="BY195" s="12"/>
      <c r="BZ195" s="12"/>
      <c r="CA195" s="12"/>
      <c r="CB195" s="12"/>
      <c r="CC195" s="12"/>
      <c r="CD195" s="12"/>
      <c r="CE195" s="12"/>
      <c r="CF195" s="12"/>
      <c r="CG195" s="12"/>
      <c r="CH195" s="12"/>
      <c r="CI195" s="12"/>
      <c r="CJ195" s="12"/>
      <c r="CK195" s="12"/>
      <c r="CL195" s="12"/>
      <c r="CM195" s="12"/>
      <c r="CN195" s="12"/>
      <c r="CO195" s="12"/>
      <c r="CP195" s="12"/>
      <c r="CQ195" s="12"/>
      <c r="CR195" s="12"/>
      <c r="CS195" s="12"/>
      <c r="CT195" s="12"/>
      <c r="CU195" s="12"/>
      <c r="CV195" s="12"/>
      <c r="CW195" s="12"/>
      <c r="CX195" s="12"/>
      <c r="CY195" s="12"/>
      <c r="CZ195" s="12"/>
      <c r="DA195" s="12"/>
      <c r="DB195" s="12"/>
      <c r="DC195" s="12"/>
      <c r="DD195" s="12"/>
      <c r="DE195" s="12"/>
      <c r="DF195" s="12"/>
      <c r="DG195" s="12"/>
      <c r="DH195" s="12"/>
      <c r="DI195" s="12"/>
      <c r="DJ195" s="12"/>
      <c r="DK195" s="12"/>
      <c r="DL195" s="12"/>
      <c r="DM195" s="12"/>
      <c r="DN195" s="12"/>
      <c r="DO195" s="12"/>
      <c r="DP195" s="12"/>
      <c r="DQ195" s="12"/>
      <c r="DR195" s="12"/>
      <c r="DS195" s="12"/>
      <c r="DT195" s="12"/>
      <c r="DU195" s="12"/>
      <c r="DV195" s="12"/>
      <c r="DW195" s="12"/>
      <c r="DX195" s="12"/>
      <c r="DY195" s="12"/>
    </row>
    <row r="196" spans="1:132" s="13" customFormat="1" ht="27">
      <c r="A196" s="31">
        <v>11</v>
      </c>
      <c r="B196" s="27">
        <v>1196491219</v>
      </c>
      <c r="C196" s="28">
        <v>42294933</v>
      </c>
      <c r="D196" s="36" t="s">
        <v>353</v>
      </c>
      <c r="E196" s="37" t="s">
        <v>354</v>
      </c>
      <c r="F196" s="21" t="s">
        <v>10</v>
      </c>
      <c r="G196" s="58">
        <v>502858.38499065727</v>
      </c>
      <c r="H196" s="22">
        <v>95543</v>
      </c>
      <c r="I196" s="23">
        <v>598401.38499065721</v>
      </c>
      <c r="J196" s="31"/>
      <c r="K196" s="31"/>
      <c r="L196" s="31"/>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c r="AY196" s="12"/>
      <c r="AZ196" s="12"/>
      <c r="BA196" s="12"/>
      <c r="BB196" s="12"/>
      <c r="BC196" s="12"/>
      <c r="BD196" s="12"/>
      <c r="BE196" s="12"/>
      <c r="BF196" s="12"/>
      <c r="BG196" s="12"/>
      <c r="BH196" s="12"/>
      <c r="BI196" s="12"/>
      <c r="BJ196" s="12"/>
      <c r="BK196" s="12"/>
      <c r="BL196" s="12"/>
      <c r="BM196" s="12"/>
      <c r="BN196" s="12"/>
      <c r="BO196" s="12"/>
      <c r="BP196" s="12"/>
      <c r="BQ196" s="12"/>
      <c r="BR196" s="12"/>
      <c r="BS196" s="12"/>
      <c r="BT196" s="12"/>
      <c r="BU196" s="12"/>
      <c r="BV196" s="12"/>
      <c r="BW196" s="12"/>
      <c r="BX196" s="12"/>
      <c r="BY196" s="12"/>
      <c r="BZ196" s="12"/>
      <c r="CA196" s="12"/>
      <c r="CB196" s="12"/>
      <c r="CC196" s="12"/>
      <c r="CD196" s="12"/>
      <c r="CE196" s="12"/>
      <c r="CF196" s="12"/>
      <c r="CG196" s="12"/>
      <c r="CH196" s="12"/>
      <c r="CI196" s="12"/>
      <c r="CJ196" s="12"/>
      <c r="CK196" s="12"/>
      <c r="CL196" s="12"/>
      <c r="CM196" s="12"/>
      <c r="CN196" s="12"/>
      <c r="CO196" s="12"/>
      <c r="CP196" s="12"/>
      <c r="CQ196" s="12"/>
      <c r="CR196" s="12"/>
      <c r="CS196" s="12"/>
      <c r="CT196" s="12"/>
      <c r="CU196" s="12"/>
      <c r="CV196" s="12"/>
      <c r="CW196" s="12"/>
      <c r="CX196" s="12"/>
      <c r="CY196" s="12"/>
      <c r="CZ196" s="12"/>
      <c r="DA196" s="12"/>
      <c r="DB196" s="12"/>
      <c r="DC196" s="12"/>
      <c r="DD196" s="12"/>
      <c r="DE196" s="12"/>
      <c r="DF196" s="12"/>
      <c r="DG196" s="12"/>
      <c r="DH196" s="12"/>
      <c r="DI196" s="12"/>
      <c r="DJ196" s="12"/>
      <c r="DK196" s="12"/>
      <c r="DL196" s="12"/>
      <c r="DM196" s="12"/>
      <c r="DN196" s="12"/>
      <c r="DO196" s="12"/>
      <c r="DP196" s="12"/>
      <c r="DQ196" s="12"/>
      <c r="DR196" s="12"/>
      <c r="DS196" s="12"/>
      <c r="DT196" s="12"/>
      <c r="DU196" s="12"/>
      <c r="DV196" s="12"/>
      <c r="DW196" s="12"/>
      <c r="DX196" s="12"/>
      <c r="DY196" s="12"/>
    </row>
    <row r="197" spans="1:132" s="13" customFormat="1" ht="13.5" customHeight="1">
      <c r="A197" s="39" t="s">
        <v>356</v>
      </c>
      <c r="B197" s="166" t="s">
        <v>357</v>
      </c>
      <c r="C197" s="166"/>
      <c r="D197" s="166"/>
      <c r="E197" s="166"/>
      <c r="F197" s="29" t="s">
        <v>355</v>
      </c>
      <c r="G197" s="167" t="s">
        <v>3775</v>
      </c>
      <c r="H197" s="167"/>
      <c r="I197" s="167"/>
      <c r="J197" s="31"/>
      <c r="K197" s="31"/>
      <c r="L197" s="31"/>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c r="AY197" s="12"/>
      <c r="AZ197" s="12"/>
      <c r="BA197" s="12"/>
      <c r="BB197" s="12"/>
      <c r="BC197" s="12"/>
      <c r="BD197" s="12"/>
      <c r="BE197" s="12"/>
      <c r="BF197" s="12"/>
      <c r="BG197" s="12"/>
      <c r="BH197" s="12"/>
      <c r="BI197" s="12"/>
      <c r="BJ197" s="12"/>
      <c r="BK197" s="12"/>
      <c r="BL197" s="12"/>
      <c r="BM197" s="12"/>
      <c r="BN197" s="12"/>
      <c r="BO197" s="12"/>
      <c r="BP197" s="12"/>
      <c r="BQ197" s="12"/>
      <c r="BR197" s="12"/>
      <c r="BS197" s="12"/>
      <c r="BT197" s="12"/>
      <c r="BU197" s="12"/>
      <c r="BV197" s="12"/>
      <c r="BW197" s="12"/>
      <c r="BX197" s="12"/>
      <c r="BY197" s="12"/>
      <c r="BZ197" s="12"/>
      <c r="CA197" s="12"/>
      <c r="CB197" s="12"/>
      <c r="CC197" s="12"/>
      <c r="CD197" s="12"/>
      <c r="CE197" s="12"/>
      <c r="CF197" s="12"/>
      <c r="CG197" s="12"/>
      <c r="CH197" s="12"/>
      <c r="CI197" s="12"/>
      <c r="CJ197" s="12"/>
      <c r="CK197" s="12"/>
      <c r="CL197" s="12"/>
      <c r="CM197" s="12"/>
      <c r="CN197" s="12"/>
      <c r="CO197" s="12"/>
      <c r="CP197" s="12"/>
      <c r="CQ197" s="12"/>
      <c r="CR197" s="12"/>
      <c r="CS197" s="12"/>
      <c r="CT197" s="12"/>
      <c r="CU197" s="12"/>
      <c r="CV197" s="12"/>
      <c r="CW197" s="12"/>
      <c r="CX197" s="12"/>
      <c r="CY197" s="12"/>
      <c r="CZ197" s="12"/>
      <c r="DA197" s="12"/>
      <c r="DB197" s="12"/>
      <c r="DC197" s="12"/>
      <c r="DD197" s="12"/>
      <c r="DE197" s="12"/>
      <c r="DF197" s="12"/>
      <c r="DG197" s="12"/>
      <c r="DH197" s="12"/>
      <c r="DI197" s="12"/>
      <c r="DJ197" s="12"/>
      <c r="DK197" s="12"/>
      <c r="DL197" s="12"/>
      <c r="DM197" s="12"/>
      <c r="DN197" s="12"/>
      <c r="DO197" s="12"/>
      <c r="DP197" s="12"/>
      <c r="DQ197" s="12"/>
      <c r="DR197" s="12"/>
      <c r="DS197" s="12"/>
      <c r="DT197" s="12"/>
      <c r="DU197" s="12"/>
      <c r="DV197" s="12"/>
      <c r="DW197" s="12"/>
      <c r="DX197" s="12"/>
      <c r="DY197" s="12"/>
    </row>
    <row r="198" spans="1:132" s="13" customFormat="1" ht="27">
      <c r="A198" s="14" t="s">
        <v>2</v>
      </c>
      <c r="B198" s="14" t="s">
        <v>3</v>
      </c>
      <c r="C198" s="15" t="s">
        <v>4</v>
      </c>
      <c r="D198" s="15" t="s">
        <v>5</v>
      </c>
      <c r="E198" s="15" t="s">
        <v>6</v>
      </c>
      <c r="F198" s="15" t="s">
        <v>7</v>
      </c>
      <c r="G198" s="16" t="s">
        <v>3347</v>
      </c>
      <c r="H198" s="16" t="s">
        <v>3348</v>
      </c>
      <c r="I198" s="16" t="s">
        <v>3349</v>
      </c>
      <c r="J198" s="31"/>
      <c r="K198" s="31"/>
      <c r="L198" s="31"/>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c r="AY198" s="12"/>
      <c r="AZ198" s="12"/>
      <c r="BA198" s="12"/>
      <c r="BB198" s="12"/>
      <c r="BC198" s="12"/>
      <c r="BD198" s="12"/>
      <c r="BE198" s="12"/>
      <c r="BF198" s="12"/>
      <c r="BG198" s="12"/>
      <c r="BH198" s="12"/>
      <c r="BI198" s="12"/>
      <c r="BJ198" s="12"/>
      <c r="BK198" s="12"/>
      <c r="BL198" s="12"/>
      <c r="BM198" s="12"/>
      <c r="BN198" s="12"/>
      <c r="BO198" s="12"/>
      <c r="BP198" s="12"/>
      <c r="BQ198" s="12"/>
      <c r="BR198" s="12"/>
      <c r="BS198" s="12"/>
      <c r="BT198" s="12"/>
      <c r="BU198" s="12"/>
      <c r="BV198" s="12"/>
      <c r="BW198" s="12"/>
      <c r="BX198" s="12"/>
      <c r="BY198" s="12"/>
      <c r="BZ198" s="12"/>
      <c r="CA198" s="12"/>
      <c r="CB198" s="12"/>
      <c r="CC198" s="12"/>
      <c r="CD198" s="12"/>
      <c r="CE198" s="12"/>
      <c r="CF198" s="12"/>
      <c r="CG198" s="12"/>
      <c r="CH198" s="12"/>
      <c r="CI198" s="12"/>
      <c r="CJ198" s="12"/>
      <c r="CK198" s="12"/>
      <c r="CL198" s="12"/>
      <c r="CM198" s="12"/>
      <c r="CN198" s="12"/>
      <c r="CO198" s="12"/>
      <c r="CP198" s="12"/>
      <c r="CQ198" s="12"/>
      <c r="CR198" s="12"/>
      <c r="CS198" s="12"/>
      <c r="CT198" s="12"/>
      <c r="CU198" s="12"/>
      <c r="CV198" s="12"/>
      <c r="CW198" s="12"/>
      <c r="CX198" s="12"/>
      <c r="CY198" s="12"/>
      <c r="CZ198" s="12"/>
      <c r="DA198" s="12"/>
      <c r="DB198" s="12"/>
      <c r="DC198" s="12"/>
      <c r="DD198" s="12"/>
      <c r="DE198" s="12"/>
      <c r="DF198" s="12"/>
      <c r="DG198" s="12"/>
      <c r="DH198" s="12"/>
      <c r="DI198" s="12"/>
      <c r="DJ198" s="12"/>
      <c r="DK198" s="12"/>
      <c r="DL198" s="12"/>
      <c r="DM198" s="12"/>
      <c r="DN198" s="12"/>
      <c r="DO198" s="12"/>
      <c r="DP198" s="12"/>
      <c r="DQ198" s="12"/>
      <c r="DR198" s="12"/>
      <c r="DS198" s="12"/>
      <c r="DT198" s="12"/>
      <c r="DU198" s="12"/>
      <c r="DV198" s="12"/>
      <c r="DW198" s="12"/>
      <c r="DX198" s="12"/>
      <c r="DY198" s="12"/>
    </row>
    <row r="199" spans="1:132" s="13" customFormat="1" ht="18">
      <c r="A199" s="31">
        <v>1</v>
      </c>
      <c r="B199" s="27">
        <v>1186220357</v>
      </c>
      <c r="C199" s="28" t="s">
        <v>358</v>
      </c>
      <c r="D199" s="36" t="s">
        <v>359</v>
      </c>
      <c r="E199" s="37" t="s">
        <v>360</v>
      </c>
      <c r="F199" s="28" t="s">
        <v>10</v>
      </c>
      <c r="G199" s="22">
        <v>509595.10154048365</v>
      </c>
      <c r="H199" s="22">
        <v>0</v>
      </c>
      <c r="I199" s="23">
        <v>509595.10154048365</v>
      </c>
      <c r="J199" s="31"/>
      <c r="K199" s="31"/>
      <c r="L199" s="31"/>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c r="AY199" s="12"/>
      <c r="AZ199" s="12"/>
      <c r="BA199" s="12"/>
      <c r="BB199" s="12"/>
      <c r="BC199" s="12"/>
      <c r="BD199" s="12"/>
      <c r="BE199" s="12"/>
      <c r="BF199" s="12"/>
      <c r="BG199" s="12"/>
      <c r="BH199" s="12"/>
      <c r="BI199" s="12"/>
      <c r="BJ199" s="12"/>
      <c r="BK199" s="12"/>
      <c r="BL199" s="12"/>
      <c r="BM199" s="12"/>
      <c r="BN199" s="12"/>
      <c r="BO199" s="12"/>
      <c r="BP199" s="12"/>
      <c r="BQ199" s="12"/>
      <c r="BR199" s="12"/>
      <c r="BS199" s="12"/>
      <c r="BT199" s="12"/>
      <c r="BU199" s="12"/>
      <c r="BV199" s="12"/>
      <c r="BW199" s="12"/>
      <c r="BX199" s="12"/>
      <c r="BY199" s="12"/>
      <c r="BZ199" s="12"/>
      <c r="CA199" s="12"/>
      <c r="CB199" s="12"/>
      <c r="CC199" s="12"/>
      <c r="CD199" s="12"/>
      <c r="CE199" s="12"/>
      <c r="CF199" s="12"/>
      <c r="CG199" s="12"/>
      <c r="CH199" s="12"/>
      <c r="CI199" s="12"/>
      <c r="CJ199" s="12"/>
      <c r="CK199" s="12"/>
      <c r="CL199" s="12"/>
      <c r="CM199" s="12"/>
      <c r="CN199" s="12"/>
      <c r="CO199" s="12"/>
      <c r="CP199" s="12"/>
      <c r="CQ199" s="12"/>
      <c r="CR199" s="12"/>
      <c r="CS199" s="12"/>
      <c r="CT199" s="12"/>
      <c r="CU199" s="12"/>
      <c r="CV199" s="12"/>
      <c r="CW199" s="12"/>
      <c r="CX199" s="12"/>
      <c r="CY199" s="12"/>
      <c r="CZ199" s="12"/>
      <c r="DA199" s="12"/>
      <c r="DB199" s="12"/>
      <c r="DC199" s="12"/>
      <c r="DD199" s="12"/>
      <c r="DE199" s="12"/>
      <c r="DF199" s="12"/>
      <c r="DG199" s="12"/>
      <c r="DH199" s="12"/>
      <c r="DI199" s="12"/>
      <c r="DJ199" s="12"/>
      <c r="DK199" s="12"/>
      <c r="DL199" s="12"/>
      <c r="DM199" s="12"/>
      <c r="DN199" s="12"/>
      <c r="DO199" s="12"/>
      <c r="DP199" s="12"/>
      <c r="DQ199" s="12"/>
      <c r="DR199" s="12"/>
      <c r="DS199" s="12"/>
      <c r="DT199" s="12"/>
      <c r="DU199" s="12"/>
      <c r="DV199" s="12"/>
      <c r="DW199" s="12"/>
      <c r="DX199" s="12"/>
      <c r="DY199" s="12"/>
    </row>
    <row r="200" spans="1:132" s="13" customFormat="1" ht="13.5" customHeight="1">
      <c r="A200" s="39" t="s">
        <v>361</v>
      </c>
      <c r="B200" s="166" t="s">
        <v>362</v>
      </c>
      <c r="C200" s="166"/>
      <c r="D200" s="166"/>
      <c r="E200" s="166"/>
      <c r="F200" s="29" t="s">
        <v>355</v>
      </c>
      <c r="G200" s="167" t="s">
        <v>3833</v>
      </c>
      <c r="H200" s="167"/>
      <c r="I200" s="167"/>
      <c r="J200" s="31"/>
      <c r="K200" s="31"/>
      <c r="L200" s="31"/>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c r="AY200" s="12"/>
      <c r="AZ200" s="12"/>
      <c r="BA200" s="12"/>
      <c r="BB200" s="12"/>
      <c r="BC200" s="12"/>
      <c r="BD200" s="12"/>
      <c r="BE200" s="12"/>
      <c r="BF200" s="12"/>
      <c r="BG200" s="12"/>
      <c r="BH200" s="12"/>
      <c r="BI200" s="12"/>
      <c r="BJ200" s="12"/>
      <c r="BK200" s="12"/>
      <c r="BL200" s="12"/>
      <c r="BM200" s="12"/>
      <c r="BN200" s="12"/>
      <c r="BO200" s="12"/>
      <c r="BP200" s="12"/>
      <c r="BQ200" s="12"/>
      <c r="BR200" s="12"/>
      <c r="BS200" s="12"/>
      <c r="BT200" s="12"/>
      <c r="BU200" s="12"/>
      <c r="BV200" s="12"/>
      <c r="BW200" s="12"/>
      <c r="BX200" s="12"/>
      <c r="BY200" s="12"/>
      <c r="BZ200" s="12"/>
      <c r="CA200" s="12"/>
      <c r="CB200" s="12"/>
      <c r="CC200" s="12"/>
      <c r="CD200" s="12"/>
      <c r="CE200" s="12"/>
      <c r="CF200" s="12"/>
      <c r="CG200" s="12"/>
      <c r="CH200" s="12"/>
      <c r="CI200" s="12"/>
      <c r="CJ200" s="12"/>
      <c r="CK200" s="12"/>
      <c r="CL200" s="12"/>
      <c r="CM200" s="12"/>
      <c r="CN200" s="12"/>
      <c r="CO200" s="12"/>
      <c r="CP200" s="12"/>
      <c r="CQ200" s="12"/>
      <c r="CR200" s="12"/>
      <c r="CS200" s="12"/>
      <c r="CT200" s="12"/>
      <c r="CU200" s="12"/>
      <c r="CV200" s="12"/>
      <c r="CW200" s="12"/>
      <c r="CX200" s="12"/>
      <c r="CY200" s="12"/>
      <c r="CZ200" s="12"/>
      <c r="DA200" s="12"/>
      <c r="DB200" s="12"/>
      <c r="DC200" s="12"/>
      <c r="DD200" s="12"/>
      <c r="DE200" s="12"/>
      <c r="DF200" s="12"/>
      <c r="DG200" s="12"/>
      <c r="DH200" s="12"/>
      <c r="DI200" s="12"/>
      <c r="DJ200" s="12"/>
      <c r="DK200" s="12"/>
      <c r="DL200" s="12"/>
      <c r="DM200" s="12"/>
      <c r="DN200" s="12"/>
      <c r="DO200" s="12"/>
      <c r="DP200" s="12"/>
      <c r="DQ200" s="12"/>
      <c r="DR200" s="12"/>
      <c r="DS200" s="12"/>
      <c r="DT200" s="12"/>
      <c r="DU200" s="12"/>
      <c r="DV200" s="12"/>
    </row>
    <row r="201" spans="1:132" s="13" customFormat="1" ht="27">
      <c r="A201" s="14" t="s">
        <v>2</v>
      </c>
      <c r="B201" s="14" t="s">
        <v>3</v>
      </c>
      <c r="C201" s="15" t="s">
        <v>4</v>
      </c>
      <c r="D201" s="15" t="s">
        <v>5</v>
      </c>
      <c r="E201" s="15" t="s">
        <v>6</v>
      </c>
      <c r="F201" s="15" t="s">
        <v>7</v>
      </c>
      <c r="G201" s="16" t="s">
        <v>3347</v>
      </c>
      <c r="H201" s="16" t="s">
        <v>3348</v>
      </c>
      <c r="I201" s="16" t="s">
        <v>3349</v>
      </c>
      <c r="J201" s="31"/>
      <c r="K201" s="31"/>
      <c r="L201" s="31"/>
      <c r="M201" s="12"/>
      <c r="N201" s="12"/>
      <c r="O201" s="12"/>
      <c r="P201" s="12"/>
      <c r="Q201" s="12"/>
      <c r="R201" s="12"/>
      <c r="S201" s="12"/>
      <c r="T201" s="12"/>
      <c r="U201" s="12"/>
      <c r="V201" s="12"/>
      <c r="W201" s="12"/>
      <c r="X201" s="12"/>
      <c r="Y201" s="12"/>
      <c r="Z201" s="12"/>
      <c r="AA201" s="12"/>
      <c r="AB201" s="12"/>
      <c r="AC201" s="12"/>
      <c r="AD201" s="12"/>
      <c r="AE201" s="12"/>
      <c r="AF201" s="12"/>
      <c r="AG201" s="12"/>
      <c r="AH201" s="12"/>
      <c r="AI201" s="12"/>
      <c r="AJ201" s="12"/>
      <c r="AK201" s="12"/>
      <c r="AL201" s="12"/>
      <c r="AM201" s="12"/>
      <c r="AN201" s="12"/>
      <c r="AO201" s="12"/>
      <c r="AP201" s="12"/>
      <c r="AQ201" s="12"/>
      <c r="AR201" s="12"/>
      <c r="AS201" s="12"/>
      <c r="AT201" s="12"/>
      <c r="AU201" s="12"/>
      <c r="AV201" s="12"/>
      <c r="AW201" s="12"/>
      <c r="AX201" s="12"/>
      <c r="AY201" s="12"/>
      <c r="AZ201" s="12"/>
      <c r="BA201" s="12"/>
      <c r="BB201" s="12"/>
      <c r="BC201" s="12"/>
      <c r="BD201" s="12"/>
      <c r="BE201" s="12"/>
      <c r="BF201" s="12"/>
      <c r="BG201" s="12"/>
      <c r="BH201" s="12"/>
      <c r="BI201" s="12"/>
      <c r="BJ201" s="12"/>
      <c r="BK201" s="12"/>
      <c r="BL201" s="12"/>
      <c r="BM201" s="12"/>
      <c r="BN201" s="12"/>
      <c r="BO201" s="12"/>
      <c r="BP201" s="12"/>
      <c r="BQ201" s="12"/>
      <c r="BR201" s="12"/>
      <c r="BS201" s="12"/>
      <c r="BT201" s="12"/>
      <c r="BU201" s="12"/>
      <c r="BV201" s="12"/>
      <c r="BW201" s="12"/>
      <c r="BX201" s="12"/>
      <c r="BY201" s="12"/>
      <c r="BZ201" s="12"/>
      <c r="CA201" s="12"/>
      <c r="CB201" s="12"/>
      <c r="CC201" s="12"/>
      <c r="CD201" s="12"/>
      <c r="CE201" s="12"/>
      <c r="CF201" s="12"/>
      <c r="CG201" s="12"/>
      <c r="CH201" s="12"/>
      <c r="CI201" s="12"/>
      <c r="CJ201" s="12"/>
      <c r="CK201" s="12"/>
      <c r="CL201" s="12"/>
      <c r="CM201" s="12"/>
      <c r="CN201" s="12"/>
      <c r="CO201" s="12"/>
      <c r="CP201" s="12"/>
      <c r="CQ201" s="12"/>
      <c r="CR201" s="12"/>
      <c r="CS201" s="12"/>
      <c r="CT201" s="12"/>
      <c r="CU201" s="12"/>
      <c r="CV201" s="12"/>
      <c r="CW201" s="12"/>
      <c r="CX201" s="12"/>
      <c r="CY201" s="12"/>
      <c r="CZ201" s="12"/>
      <c r="DA201" s="12"/>
      <c r="DB201" s="12"/>
      <c r="DC201" s="12"/>
      <c r="DD201" s="12"/>
      <c r="DE201" s="12"/>
      <c r="DF201" s="12"/>
      <c r="DG201" s="12"/>
      <c r="DH201" s="12"/>
      <c r="DI201" s="12"/>
      <c r="DJ201" s="12"/>
      <c r="DK201" s="12"/>
      <c r="DL201" s="12"/>
      <c r="DM201" s="12"/>
      <c r="DN201" s="12"/>
      <c r="DO201" s="12"/>
      <c r="DP201" s="12"/>
      <c r="DQ201" s="12"/>
      <c r="DR201" s="12"/>
      <c r="DS201" s="12"/>
      <c r="DT201" s="12"/>
      <c r="DU201" s="12"/>
      <c r="DV201" s="12"/>
    </row>
    <row r="202" spans="1:132" s="13" customFormat="1" ht="18">
      <c r="A202" s="31">
        <v>1</v>
      </c>
      <c r="B202" s="27">
        <v>1186220219</v>
      </c>
      <c r="C202" s="60" t="s">
        <v>363</v>
      </c>
      <c r="D202" s="36" t="s">
        <v>364</v>
      </c>
      <c r="E202" s="37" t="s">
        <v>365</v>
      </c>
      <c r="F202" s="28" t="s">
        <v>10</v>
      </c>
      <c r="G202" s="58">
        <v>125985.03969482958</v>
      </c>
      <c r="H202" s="22">
        <v>23937</v>
      </c>
      <c r="I202" s="23">
        <v>149922.03969482958</v>
      </c>
      <c r="J202" s="31"/>
      <c r="K202" s="31"/>
      <c r="L202" s="31"/>
      <c r="M202" s="12"/>
      <c r="N202" s="12"/>
      <c r="O202" s="12"/>
      <c r="P202" s="12"/>
      <c r="Q202" s="12"/>
      <c r="R202" s="12"/>
      <c r="S202" s="12"/>
      <c r="T202" s="12"/>
      <c r="U202" s="12"/>
      <c r="V202" s="12"/>
      <c r="W202" s="12"/>
      <c r="X202" s="12"/>
      <c r="Y202" s="12"/>
      <c r="Z202" s="12"/>
      <c r="AA202" s="12"/>
      <c r="AB202" s="12"/>
      <c r="AC202" s="12"/>
      <c r="AD202" s="12"/>
      <c r="AE202" s="12"/>
      <c r="AF202" s="12"/>
      <c r="AG202" s="12"/>
      <c r="AH202" s="12"/>
      <c r="AI202" s="12"/>
      <c r="AJ202" s="12"/>
      <c r="AK202" s="12"/>
      <c r="AL202" s="12"/>
      <c r="AM202" s="12"/>
      <c r="AN202" s="12"/>
      <c r="AO202" s="12"/>
      <c r="AP202" s="12"/>
      <c r="AQ202" s="12"/>
      <c r="AR202" s="12"/>
      <c r="AS202" s="12"/>
      <c r="AT202" s="12"/>
      <c r="AU202" s="12"/>
      <c r="AV202" s="12"/>
      <c r="AW202" s="12"/>
      <c r="AX202" s="12"/>
      <c r="AY202" s="12"/>
      <c r="AZ202" s="12"/>
      <c r="BA202" s="12"/>
      <c r="BB202" s="12"/>
      <c r="BC202" s="12"/>
      <c r="BD202" s="12"/>
      <c r="BE202" s="12"/>
      <c r="BF202" s="12"/>
      <c r="BG202" s="12"/>
      <c r="BH202" s="12"/>
      <c r="BI202" s="12"/>
      <c r="BJ202" s="12"/>
      <c r="BK202" s="12"/>
      <c r="BL202" s="12"/>
      <c r="BM202" s="12"/>
      <c r="BN202" s="12"/>
      <c r="BO202" s="12"/>
      <c r="BP202" s="12"/>
      <c r="BQ202" s="12"/>
      <c r="BR202" s="12"/>
      <c r="BS202" s="12"/>
      <c r="BT202" s="12"/>
      <c r="BU202" s="12"/>
      <c r="BV202" s="12"/>
      <c r="BW202" s="12"/>
      <c r="BX202" s="12"/>
      <c r="BY202" s="12"/>
      <c r="BZ202" s="12"/>
      <c r="CA202" s="12"/>
      <c r="CB202" s="12"/>
      <c r="CC202" s="12"/>
      <c r="CD202" s="12"/>
      <c r="CE202" s="12"/>
      <c r="CF202" s="12"/>
      <c r="CG202" s="12"/>
      <c r="CH202" s="12"/>
      <c r="CI202" s="12"/>
      <c r="CJ202" s="12"/>
      <c r="CK202" s="12"/>
      <c r="CL202" s="12"/>
      <c r="CM202" s="12"/>
      <c r="CN202" s="12"/>
      <c r="CO202" s="12"/>
      <c r="CP202" s="12"/>
      <c r="CQ202" s="12"/>
      <c r="CR202" s="12"/>
      <c r="CS202" s="12"/>
      <c r="CT202" s="12"/>
      <c r="CU202" s="12"/>
      <c r="CV202" s="12"/>
      <c r="CW202" s="12"/>
      <c r="CX202" s="12"/>
      <c r="CY202" s="12"/>
      <c r="CZ202" s="12"/>
      <c r="DA202" s="12"/>
      <c r="DB202" s="12"/>
      <c r="DC202" s="12"/>
      <c r="DD202" s="12"/>
      <c r="DE202" s="12"/>
      <c r="DF202" s="12"/>
      <c r="DG202" s="12"/>
      <c r="DH202" s="12"/>
      <c r="DI202" s="12"/>
      <c r="DJ202" s="12"/>
      <c r="DK202" s="12"/>
      <c r="DL202" s="12"/>
      <c r="DM202" s="12"/>
      <c r="DN202" s="12"/>
      <c r="DO202" s="12"/>
      <c r="DP202" s="12"/>
      <c r="DQ202" s="12"/>
      <c r="DR202" s="12"/>
      <c r="DS202" s="12"/>
      <c r="DT202" s="12"/>
      <c r="DU202" s="12"/>
      <c r="DV202" s="12"/>
    </row>
    <row r="203" spans="1:132" s="13" customFormat="1" ht="13.5" customHeight="1">
      <c r="A203" s="39" t="s">
        <v>366</v>
      </c>
      <c r="B203" s="166" t="s">
        <v>367</v>
      </c>
      <c r="C203" s="166"/>
      <c r="D203" s="166"/>
      <c r="E203" s="166"/>
      <c r="F203" s="29" t="s">
        <v>355</v>
      </c>
      <c r="G203" s="167" t="s">
        <v>3776</v>
      </c>
      <c r="H203" s="167"/>
      <c r="I203" s="167"/>
      <c r="J203" s="31"/>
      <c r="K203" s="31"/>
      <c r="L203" s="31"/>
      <c r="M203" s="12"/>
      <c r="N203" s="12"/>
      <c r="O203" s="12"/>
      <c r="P203" s="12"/>
      <c r="Q203" s="12"/>
      <c r="R203" s="12"/>
      <c r="S203" s="12"/>
      <c r="T203" s="12"/>
      <c r="U203" s="12"/>
      <c r="V203" s="12"/>
      <c r="W203" s="12"/>
      <c r="X203" s="12"/>
      <c r="Y203" s="12"/>
      <c r="Z203" s="12"/>
      <c r="AA203" s="12"/>
      <c r="AB203" s="12"/>
      <c r="AC203" s="12"/>
      <c r="AD203" s="12"/>
      <c r="AE203" s="12"/>
      <c r="AF203" s="12"/>
      <c r="AG203" s="12"/>
      <c r="AH203" s="12"/>
      <c r="AI203" s="12"/>
      <c r="AJ203" s="12"/>
      <c r="AK203" s="12"/>
      <c r="AL203" s="12"/>
      <c r="AM203" s="12"/>
      <c r="AN203" s="12"/>
      <c r="AO203" s="12"/>
      <c r="AP203" s="12"/>
      <c r="AQ203" s="12"/>
      <c r="AR203" s="12"/>
      <c r="AS203" s="12"/>
      <c r="AT203" s="12"/>
      <c r="AU203" s="12"/>
      <c r="AV203" s="12"/>
      <c r="AW203" s="12"/>
      <c r="AX203" s="12"/>
      <c r="AY203" s="12"/>
      <c r="AZ203" s="12"/>
      <c r="BA203" s="12"/>
      <c r="BB203" s="12"/>
      <c r="BC203" s="12"/>
      <c r="BD203" s="12"/>
      <c r="BE203" s="12"/>
      <c r="BF203" s="12"/>
      <c r="BG203" s="12"/>
      <c r="BH203" s="12"/>
      <c r="BI203" s="12"/>
      <c r="BJ203" s="12"/>
      <c r="BK203" s="12"/>
      <c r="BL203" s="12"/>
      <c r="BM203" s="12"/>
      <c r="BN203" s="12"/>
      <c r="BO203" s="12"/>
      <c r="BP203" s="12"/>
      <c r="BQ203" s="12"/>
      <c r="BR203" s="12"/>
      <c r="BS203" s="12"/>
      <c r="BT203" s="12"/>
      <c r="BU203" s="12"/>
      <c r="BV203" s="12"/>
      <c r="BW203" s="12"/>
      <c r="BX203" s="12"/>
      <c r="BY203" s="12"/>
      <c r="BZ203" s="12"/>
      <c r="CA203" s="12"/>
      <c r="CB203" s="12"/>
      <c r="CC203" s="12"/>
      <c r="CD203" s="12"/>
      <c r="CE203" s="12"/>
      <c r="CF203" s="12"/>
      <c r="CG203" s="12"/>
      <c r="CH203" s="12"/>
      <c r="CI203" s="12"/>
      <c r="CJ203" s="12"/>
      <c r="CK203" s="12"/>
      <c r="CL203" s="12"/>
      <c r="CM203" s="12"/>
      <c r="CN203" s="12"/>
      <c r="CO203" s="12"/>
      <c r="CP203" s="12"/>
      <c r="CQ203" s="12"/>
      <c r="CR203" s="12"/>
      <c r="CS203" s="12"/>
      <c r="CT203" s="12"/>
      <c r="CU203" s="12"/>
      <c r="CV203" s="12"/>
      <c r="CW203" s="12"/>
      <c r="CX203" s="12"/>
      <c r="CY203" s="12"/>
      <c r="CZ203" s="12"/>
      <c r="DA203" s="12"/>
      <c r="DB203" s="12"/>
      <c r="DC203" s="12"/>
      <c r="DD203" s="12"/>
      <c r="DE203" s="12"/>
      <c r="DF203" s="12"/>
      <c r="DG203" s="12"/>
      <c r="DH203" s="12"/>
      <c r="DI203" s="12"/>
      <c r="DJ203" s="12"/>
      <c r="DK203" s="12"/>
      <c r="DL203" s="12"/>
      <c r="DM203" s="12"/>
      <c r="DN203" s="12"/>
      <c r="DO203" s="12"/>
      <c r="DP203" s="12"/>
      <c r="DQ203" s="12"/>
      <c r="DR203" s="12"/>
      <c r="DS203" s="12"/>
      <c r="DT203" s="12"/>
      <c r="DU203" s="12"/>
      <c r="DV203" s="12"/>
      <c r="DW203" s="12"/>
      <c r="DX203" s="12"/>
      <c r="DY203" s="12"/>
      <c r="DZ203" s="12"/>
      <c r="EA203" s="12"/>
      <c r="EB203" s="12"/>
    </row>
    <row r="204" spans="1:132" s="13" customFormat="1" ht="27">
      <c r="A204" s="14" t="s">
        <v>2</v>
      </c>
      <c r="B204" s="14" t="s">
        <v>3</v>
      </c>
      <c r="C204" s="15" t="s">
        <v>4</v>
      </c>
      <c r="D204" s="15" t="s">
        <v>5</v>
      </c>
      <c r="E204" s="15" t="s">
        <v>6</v>
      </c>
      <c r="F204" s="15" t="s">
        <v>7</v>
      </c>
      <c r="G204" s="16" t="s">
        <v>3347</v>
      </c>
      <c r="H204" s="16" t="s">
        <v>3348</v>
      </c>
      <c r="I204" s="16" t="s">
        <v>3349</v>
      </c>
      <c r="J204" s="31"/>
      <c r="K204" s="31"/>
      <c r="L204" s="31"/>
      <c r="M204" s="12"/>
      <c r="N204" s="12"/>
      <c r="O204" s="12"/>
      <c r="P204" s="12"/>
      <c r="Q204" s="12"/>
      <c r="R204" s="12"/>
      <c r="S204" s="12"/>
      <c r="T204" s="12"/>
      <c r="U204" s="12"/>
      <c r="V204" s="12"/>
      <c r="W204" s="12"/>
      <c r="X204" s="12"/>
      <c r="Y204" s="12"/>
      <c r="Z204" s="12"/>
      <c r="AA204" s="12"/>
      <c r="AB204" s="12"/>
      <c r="AC204" s="12"/>
      <c r="AD204" s="12"/>
      <c r="AE204" s="12"/>
      <c r="AF204" s="12"/>
      <c r="AG204" s="12"/>
      <c r="AH204" s="12"/>
      <c r="AI204" s="12"/>
      <c r="AJ204" s="12"/>
      <c r="AK204" s="12"/>
      <c r="AL204" s="12"/>
      <c r="AM204" s="12"/>
      <c r="AN204" s="12"/>
      <c r="AO204" s="12"/>
      <c r="AP204" s="12"/>
      <c r="AQ204" s="12"/>
      <c r="AR204" s="12"/>
      <c r="AS204" s="12"/>
      <c r="AT204" s="12"/>
      <c r="AU204" s="12"/>
      <c r="AV204" s="12"/>
      <c r="AW204" s="12"/>
      <c r="AX204" s="12"/>
      <c r="AY204" s="12"/>
      <c r="AZ204" s="12"/>
      <c r="BA204" s="12"/>
      <c r="BB204" s="12"/>
      <c r="BC204" s="12"/>
      <c r="BD204" s="12"/>
      <c r="BE204" s="12"/>
      <c r="BF204" s="12"/>
      <c r="BG204" s="12"/>
      <c r="BH204" s="12"/>
      <c r="BI204" s="12"/>
      <c r="BJ204" s="12"/>
      <c r="BK204" s="12"/>
      <c r="BL204" s="12"/>
      <c r="BM204" s="12"/>
      <c r="BN204" s="12"/>
      <c r="BO204" s="12"/>
      <c r="BP204" s="12"/>
      <c r="BQ204" s="12"/>
      <c r="BR204" s="12"/>
      <c r="BS204" s="12"/>
      <c r="BT204" s="12"/>
      <c r="BU204" s="12"/>
      <c r="BV204" s="12"/>
      <c r="BW204" s="12"/>
      <c r="BX204" s="12"/>
      <c r="BY204" s="12"/>
      <c r="BZ204" s="12"/>
      <c r="CA204" s="12"/>
      <c r="CB204" s="12"/>
      <c r="CC204" s="12"/>
      <c r="CD204" s="12"/>
      <c r="CE204" s="12"/>
      <c r="CF204" s="12"/>
      <c r="CG204" s="12"/>
      <c r="CH204" s="12"/>
      <c r="CI204" s="12"/>
      <c r="CJ204" s="12"/>
      <c r="CK204" s="12"/>
      <c r="CL204" s="12"/>
      <c r="CM204" s="12"/>
      <c r="CN204" s="12"/>
      <c r="CO204" s="12"/>
      <c r="CP204" s="12"/>
      <c r="CQ204" s="12"/>
      <c r="CR204" s="12"/>
      <c r="CS204" s="12"/>
      <c r="CT204" s="12"/>
      <c r="CU204" s="12"/>
      <c r="CV204" s="12"/>
      <c r="CW204" s="12"/>
      <c r="CX204" s="12"/>
      <c r="CY204" s="12"/>
      <c r="CZ204" s="12"/>
      <c r="DA204" s="12"/>
      <c r="DB204" s="12"/>
      <c r="DC204" s="12"/>
      <c r="DD204" s="12"/>
      <c r="DE204" s="12"/>
      <c r="DF204" s="12"/>
      <c r="DG204" s="12"/>
      <c r="DH204" s="12"/>
      <c r="DI204" s="12"/>
      <c r="DJ204" s="12"/>
      <c r="DK204" s="12"/>
      <c r="DL204" s="12"/>
      <c r="DM204" s="12"/>
      <c r="DN204" s="12"/>
      <c r="DO204" s="12"/>
      <c r="DP204" s="12"/>
      <c r="DQ204" s="12"/>
      <c r="DR204" s="12"/>
      <c r="DS204" s="12"/>
      <c r="DT204" s="12"/>
      <c r="DU204" s="12"/>
      <c r="DV204" s="12"/>
      <c r="DW204" s="12"/>
      <c r="DX204" s="12"/>
      <c r="DY204" s="12"/>
      <c r="DZ204" s="12"/>
      <c r="EA204" s="12"/>
      <c r="EB204" s="12"/>
    </row>
    <row r="205" spans="1:132" s="13" customFormat="1" ht="18">
      <c r="A205" s="31">
        <v>1</v>
      </c>
      <c r="B205" s="27">
        <v>1196410031</v>
      </c>
      <c r="C205" s="21">
        <v>42294900</v>
      </c>
      <c r="D205" s="36" t="s">
        <v>368</v>
      </c>
      <c r="E205" s="37" t="s">
        <v>369</v>
      </c>
      <c r="F205" s="28" t="s">
        <v>10</v>
      </c>
      <c r="G205" s="61">
        <v>1009067.82088</v>
      </c>
      <c r="H205" s="22">
        <v>191723</v>
      </c>
      <c r="I205" s="23">
        <v>1200790.82088</v>
      </c>
      <c r="J205" s="31"/>
      <c r="K205" s="31"/>
      <c r="L205" s="31"/>
      <c r="M205" s="12"/>
      <c r="N205" s="12"/>
      <c r="O205" s="12"/>
      <c r="P205" s="12"/>
      <c r="Q205" s="12"/>
      <c r="R205" s="12"/>
      <c r="S205" s="12"/>
      <c r="T205" s="12"/>
      <c r="U205" s="12"/>
      <c r="V205" s="12"/>
      <c r="W205" s="12"/>
      <c r="X205" s="12"/>
      <c r="Y205" s="12"/>
      <c r="Z205" s="12"/>
      <c r="AA205" s="12"/>
      <c r="AB205" s="12"/>
      <c r="AC205" s="12"/>
      <c r="AD205" s="12"/>
      <c r="AE205" s="12"/>
      <c r="AF205" s="12"/>
      <c r="AG205" s="12"/>
      <c r="AH205" s="12"/>
      <c r="AI205" s="12"/>
      <c r="AJ205" s="12"/>
      <c r="AK205" s="12"/>
      <c r="AL205" s="12"/>
      <c r="AM205" s="12"/>
      <c r="AN205" s="12"/>
      <c r="AO205" s="12"/>
      <c r="AP205" s="12"/>
      <c r="AQ205" s="12"/>
      <c r="AR205" s="12"/>
      <c r="AS205" s="12"/>
      <c r="AT205" s="12"/>
      <c r="AU205" s="12"/>
      <c r="AV205" s="12"/>
      <c r="AW205" s="12"/>
      <c r="AX205" s="12"/>
      <c r="AY205" s="12"/>
      <c r="AZ205" s="12"/>
      <c r="BA205" s="12"/>
      <c r="BB205" s="12"/>
      <c r="BC205" s="12"/>
      <c r="BD205" s="12"/>
      <c r="BE205" s="12"/>
      <c r="BF205" s="12"/>
      <c r="BG205" s="12"/>
      <c r="BH205" s="12"/>
      <c r="BI205" s="12"/>
      <c r="BJ205" s="12"/>
      <c r="BK205" s="12"/>
      <c r="BL205" s="12"/>
      <c r="BM205" s="12"/>
      <c r="BN205" s="12"/>
      <c r="BO205" s="12"/>
      <c r="BP205" s="12"/>
      <c r="BQ205" s="12"/>
      <c r="BR205" s="12"/>
      <c r="BS205" s="12"/>
      <c r="BT205" s="12"/>
      <c r="BU205" s="12"/>
      <c r="BV205" s="12"/>
      <c r="BW205" s="12"/>
      <c r="BX205" s="12"/>
      <c r="BY205" s="12"/>
      <c r="BZ205" s="12"/>
      <c r="CA205" s="12"/>
      <c r="CB205" s="12"/>
      <c r="CC205" s="12"/>
      <c r="CD205" s="12"/>
      <c r="CE205" s="12"/>
      <c r="CF205" s="12"/>
      <c r="CG205" s="12"/>
      <c r="CH205" s="12"/>
      <c r="CI205" s="12"/>
      <c r="CJ205" s="12"/>
      <c r="CK205" s="12"/>
      <c r="CL205" s="12"/>
      <c r="CM205" s="12"/>
      <c r="CN205" s="12"/>
      <c r="CO205" s="12"/>
      <c r="CP205" s="12"/>
      <c r="CQ205" s="12"/>
      <c r="CR205" s="12"/>
      <c r="CS205" s="12"/>
      <c r="CT205" s="12"/>
      <c r="CU205" s="12"/>
      <c r="CV205" s="12"/>
      <c r="CW205" s="12"/>
      <c r="CX205" s="12"/>
      <c r="CY205" s="12"/>
      <c r="CZ205" s="12"/>
      <c r="DA205" s="12"/>
      <c r="DB205" s="12"/>
      <c r="DC205" s="12"/>
      <c r="DD205" s="12"/>
      <c r="DE205" s="12"/>
      <c r="DF205" s="12"/>
      <c r="DG205" s="12"/>
      <c r="DH205" s="12"/>
      <c r="DI205" s="12"/>
      <c r="DJ205" s="12"/>
      <c r="DK205" s="12"/>
      <c r="DL205" s="12"/>
      <c r="DM205" s="12"/>
      <c r="DN205" s="12"/>
      <c r="DO205" s="12"/>
      <c r="DP205" s="12"/>
      <c r="DQ205" s="12"/>
      <c r="DR205" s="12"/>
      <c r="DS205" s="12"/>
      <c r="DT205" s="12"/>
      <c r="DU205" s="12"/>
      <c r="DV205" s="12"/>
      <c r="DW205" s="12"/>
      <c r="DX205" s="12"/>
      <c r="DY205" s="12"/>
      <c r="DZ205" s="12"/>
      <c r="EA205" s="12"/>
      <c r="EB205" s="12"/>
    </row>
    <row r="206" spans="1:132" s="13" customFormat="1" ht="27">
      <c r="A206" s="31">
        <v>2</v>
      </c>
      <c r="B206" s="27">
        <v>1196490004</v>
      </c>
      <c r="C206" s="21">
        <v>42294900</v>
      </c>
      <c r="D206" s="36" t="s">
        <v>370</v>
      </c>
      <c r="E206" s="37" t="s">
        <v>369</v>
      </c>
      <c r="F206" s="28" t="s">
        <v>10</v>
      </c>
      <c r="G206" s="61">
        <v>2119890.38</v>
      </c>
      <c r="H206" s="22">
        <v>0</v>
      </c>
      <c r="I206" s="23">
        <v>2119890.38</v>
      </c>
      <c r="J206" s="31"/>
      <c r="K206" s="31"/>
      <c r="L206" s="31"/>
      <c r="M206" s="12"/>
      <c r="N206" s="12"/>
      <c r="O206" s="12"/>
      <c r="P206" s="12"/>
      <c r="Q206" s="12"/>
      <c r="R206" s="12"/>
      <c r="S206" s="12"/>
      <c r="T206" s="12"/>
      <c r="U206" s="12"/>
      <c r="V206" s="12"/>
      <c r="W206" s="12"/>
      <c r="X206" s="12"/>
      <c r="Y206" s="12"/>
      <c r="Z206" s="12"/>
      <c r="AA206" s="12"/>
      <c r="AB206" s="12"/>
      <c r="AC206" s="12"/>
      <c r="AD206" s="12"/>
      <c r="AE206" s="12"/>
      <c r="AF206" s="12"/>
      <c r="AG206" s="12"/>
      <c r="AH206" s="12"/>
      <c r="AI206" s="12"/>
      <c r="AJ206" s="12"/>
      <c r="AK206" s="12"/>
      <c r="AL206" s="12"/>
      <c r="AM206" s="12"/>
      <c r="AN206" s="12"/>
      <c r="AO206" s="12"/>
      <c r="AP206" s="12"/>
      <c r="AQ206" s="12"/>
      <c r="AR206" s="12"/>
      <c r="AS206" s="12"/>
      <c r="AT206" s="12"/>
      <c r="AU206" s="12"/>
      <c r="AV206" s="12"/>
      <c r="AW206" s="12"/>
      <c r="AX206" s="12"/>
      <c r="AY206" s="12"/>
      <c r="AZ206" s="12"/>
      <c r="BA206" s="12"/>
      <c r="BB206" s="12"/>
      <c r="BC206" s="12"/>
      <c r="BD206" s="12"/>
      <c r="BE206" s="12"/>
      <c r="BF206" s="12"/>
      <c r="BG206" s="12"/>
      <c r="BH206" s="12"/>
      <c r="BI206" s="12"/>
      <c r="BJ206" s="12"/>
      <c r="BK206" s="12"/>
      <c r="BL206" s="12"/>
      <c r="BM206" s="12"/>
      <c r="BN206" s="12"/>
      <c r="BO206" s="12"/>
      <c r="BP206" s="12"/>
      <c r="BQ206" s="12"/>
      <c r="BR206" s="12"/>
      <c r="BS206" s="12"/>
      <c r="BT206" s="12"/>
      <c r="BU206" s="12"/>
      <c r="BV206" s="12"/>
      <c r="BW206" s="12"/>
      <c r="BX206" s="12"/>
      <c r="BY206" s="12"/>
      <c r="BZ206" s="12"/>
      <c r="CA206" s="12"/>
      <c r="CB206" s="12"/>
      <c r="CC206" s="12"/>
      <c r="CD206" s="12"/>
      <c r="CE206" s="12"/>
      <c r="CF206" s="12"/>
      <c r="CG206" s="12"/>
      <c r="CH206" s="12"/>
      <c r="CI206" s="12"/>
      <c r="CJ206" s="12"/>
      <c r="CK206" s="12"/>
      <c r="CL206" s="12"/>
      <c r="CM206" s="12"/>
      <c r="CN206" s="12"/>
      <c r="CO206" s="12"/>
      <c r="CP206" s="12"/>
      <c r="CQ206" s="12"/>
      <c r="CR206" s="12"/>
      <c r="CS206" s="12"/>
      <c r="CT206" s="12"/>
      <c r="CU206" s="12"/>
      <c r="CV206" s="12"/>
      <c r="CW206" s="12"/>
      <c r="CX206" s="12"/>
      <c r="CY206" s="12"/>
      <c r="CZ206" s="12"/>
      <c r="DA206" s="12"/>
      <c r="DB206" s="12"/>
      <c r="DC206" s="12"/>
      <c r="DD206" s="12"/>
      <c r="DE206" s="12"/>
      <c r="DF206" s="12"/>
      <c r="DG206" s="12"/>
      <c r="DH206" s="12"/>
      <c r="DI206" s="12"/>
      <c r="DJ206" s="12"/>
      <c r="DK206" s="12"/>
      <c r="DL206" s="12"/>
      <c r="DM206" s="12"/>
      <c r="DN206" s="12"/>
      <c r="DO206" s="12"/>
      <c r="DP206" s="12"/>
      <c r="DQ206" s="12"/>
      <c r="DR206" s="12"/>
      <c r="DS206" s="12"/>
      <c r="DT206" s="12"/>
      <c r="DU206" s="12"/>
      <c r="DV206" s="12"/>
      <c r="DW206" s="12"/>
      <c r="DX206" s="12"/>
      <c r="DY206" s="12"/>
      <c r="DZ206" s="12"/>
      <c r="EA206" s="12"/>
      <c r="EB206" s="12"/>
    </row>
    <row r="207" spans="1:132" s="13" customFormat="1" ht="18">
      <c r="A207" s="31">
        <v>3</v>
      </c>
      <c r="B207" s="27">
        <v>1196410032</v>
      </c>
      <c r="C207" s="21">
        <v>42294900</v>
      </c>
      <c r="D207" s="36" t="s">
        <v>371</v>
      </c>
      <c r="E207" s="34" t="s">
        <v>372</v>
      </c>
      <c r="F207" s="28" t="s">
        <v>10</v>
      </c>
      <c r="G207" s="61">
        <v>1510323.5503199999</v>
      </c>
      <c r="H207" s="22">
        <v>0</v>
      </c>
      <c r="I207" s="23">
        <v>1510323.5503199999</v>
      </c>
      <c r="J207" s="31"/>
      <c r="K207" s="31"/>
      <c r="L207" s="31"/>
      <c r="M207" s="12"/>
      <c r="N207" s="12"/>
      <c r="O207" s="12"/>
      <c r="P207" s="12"/>
      <c r="Q207" s="12"/>
      <c r="R207" s="12"/>
      <c r="S207" s="12"/>
      <c r="T207" s="12"/>
      <c r="U207" s="12"/>
      <c r="V207" s="12"/>
      <c r="W207" s="12"/>
      <c r="X207" s="12"/>
      <c r="Y207" s="12"/>
      <c r="Z207" s="12"/>
      <c r="AA207" s="12"/>
      <c r="AB207" s="12"/>
      <c r="AC207" s="12"/>
      <c r="AD207" s="12"/>
      <c r="AE207" s="12"/>
      <c r="AF207" s="12"/>
      <c r="AG207" s="12"/>
      <c r="AH207" s="12"/>
      <c r="AI207" s="12"/>
      <c r="AJ207" s="12"/>
      <c r="AK207" s="12"/>
      <c r="AL207" s="12"/>
      <c r="AM207" s="12"/>
      <c r="AN207" s="12"/>
      <c r="AO207" s="12"/>
      <c r="AP207" s="12"/>
      <c r="AQ207" s="12"/>
      <c r="AR207" s="12"/>
      <c r="AS207" s="12"/>
      <c r="AT207" s="12"/>
      <c r="AU207" s="12"/>
      <c r="AV207" s="12"/>
      <c r="AW207" s="12"/>
      <c r="AX207" s="12"/>
      <c r="AY207" s="12"/>
      <c r="AZ207" s="12"/>
      <c r="BA207" s="12"/>
      <c r="BB207" s="12"/>
      <c r="BC207" s="12"/>
      <c r="BD207" s="12"/>
      <c r="BE207" s="12"/>
      <c r="BF207" s="12"/>
      <c r="BG207" s="12"/>
      <c r="BH207" s="12"/>
      <c r="BI207" s="12"/>
      <c r="BJ207" s="12"/>
      <c r="BK207" s="12"/>
      <c r="BL207" s="12"/>
      <c r="BM207" s="12"/>
      <c r="BN207" s="12"/>
      <c r="BO207" s="12"/>
      <c r="BP207" s="12"/>
      <c r="BQ207" s="12"/>
      <c r="BR207" s="12"/>
      <c r="BS207" s="12"/>
      <c r="BT207" s="12"/>
      <c r="BU207" s="12"/>
      <c r="BV207" s="12"/>
      <c r="BW207" s="12"/>
      <c r="BX207" s="12"/>
      <c r="BY207" s="12"/>
      <c r="BZ207" s="12"/>
      <c r="CA207" s="12"/>
      <c r="CB207" s="12"/>
      <c r="CC207" s="12"/>
      <c r="CD207" s="12"/>
      <c r="CE207" s="12"/>
      <c r="CF207" s="12"/>
      <c r="CG207" s="12"/>
      <c r="CH207" s="12"/>
      <c r="CI207" s="12"/>
      <c r="CJ207" s="12"/>
      <c r="CK207" s="12"/>
      <c r="CL207" s="12"/>
      <c r="CM207" s="12"/>
      <c r="CN207" s="12"/>
      <c r="CO207" s="12"/>
      <c r="CP207" s="12"/>
      <c r="CQ207" s="12"/>
      <c r="CR207" s="12"/>
      <c r="CS207" s="12"/>
      <c r="CT207" s="12"/>
      <c r="CU207" s="12"/>
      <c r="CV207" s="12"/>
      <c r="CW207" s="12"/>
      <c r="CX207" s="12"/>
      <c r="CY207" s="12"/>
      <c r="CZ207" s="12"/>
      <c r="DA207" s="12"/>
      <c r="DB207" s="12"/>
      <c r="DC207" s="12"/>
      <c r="DD207" s="12"/>
      <c r="DE207" s="12"/>
      <c r="DF207" s="12"/>
      <c r="DG207" s="12"/>
      <c r="DH207" s="12"/>
      <c r="DI207" s="12"/>
      <c r="DJ207" s="12"/>
      <c r="DK207" s="12"/>
      <c r="DL207" s="12"/>
      <c r="DM207" s="12"/>
      <c r="DN207" s="12"/>
      <c r="DO207" s="12"/>
      <c r="DP207" s="12"/>
      <c r="DQ207" s="12"/>
      <c r="DR207" s="12"/>
      <c r="DS207" s="12"/>
      <c r="DT207" s="12"/>
      <c r="DU207" s="12"/>
      <c r="DV207" s="12"/>
      <c r="DW207" s="12"/>
      <c r="DX207" s="12"/>
      <c r="DY207" s="12"/>
      <c r="DZ207" s="12"/>
      <c r="EA207" s="12"/>
      <c r="EB207" s="12"/>
    </row>
    <row r="208" spans="1:132" s="13" customFormat="1" ht="18">
      <c r="A208" s="31">
        <v>4</v>
      </c>
      <c r="B208" s="27">
        <v>1196410033</v>
      </c>
      <c r="C208" s="21">
        <v>42294900</v>
      </c>
      <c r="D208" s="36" t="s">
        <v>373</v>
      </c>
      <c r="E208" s="34" t="s">
        <v>374</v>
      </c>
      <c r="F208" s="28" t="s">
        <v>10</v>
      </c>
      <c r="G208" s="61">
        <v>1510323.5503199999</v>
      </c>
      <c r="H208" s="22">
        <v>0</v>
      </c>
      <c r="I208" s="23">
        <v>1510323.5503199999</v>
      </c>
      <c r="J208" s="31"/>
      <c r="K208" s="31"/>
      <c r="L208" s="31"/>
      <c r="M208" s="12"/>
      <c r="N208" s="12"/>
      <c r="O208" s="12"/>
      <c r="P208" s="12"/>
      <c r="Q208" s="12"/>
      <c r="R208" s="12"/>
      <c r="S208" s="12"/>
      <c r="T208" s="12"/>
      <c r="U208" s="12"/>
      <c r="V208" s="12"/>
      <c r="W208" s="12"/>
      <c r="X208" s="12"/>
      <c r="Y208" s="12"/>
      <c r="Z208" s="12"/>
      <c r="AA208" s="12"/>
      <c r="AB208" s="12"/>
      <c r="AC208" s="12"/>
      <c r="AD208" s="12"/>
      <c r="AE208" s="12"/>
      <c r="AF208" s="12"/>
      <c r="AG208" s="12"/>
      <c r="AH208" s="12"/>
      <c r="AI208" s="12"/>
      <c r="AJ208" s="12"/>
      <c r="AK208" s="12"/>
      <c r="AL208" s="12"/>
      <c r="AM208" s="12"/>
      <c r="AN208" s="12"/>
      <c r="AO208" s="12"/>
      <c r="AP208" s="12"/>
      <c r="AQ208" s="12"/>
      <c r="AR208" s="12"/>
      <c r="AS208" s="12"/>
      <c r="AT208" s="12"/>
      <c r="AU208" s="12"/>
      <c r="AV208" s="12"/>
      <c r="AW208" s="12"/>
      <c r="AX208" s="12"/>
      <c r="AY208" s="12"/>
      <c r="AZ208" s="12"/>
      <c r="BA208" s="12"/>
      <c r="BB208" s="12"/>
      <c r="BC208" s="12"/>
      <c r="BD208" s="12"/>
      <c r="BE208" s="12"/>
      <c r="BF208" s="12"/>
      <c r="BG208" s="12"/>
      <c r="BH208" s="12"/>
      <c r="BI208" s="12"/>
      <c r="BJ208" s="12"/>
      <c r="BK208" s="12"/>
      <c r="BL208" s="12"/>
      <c r="BM208" s="12"/>
      <c r="BN208" s="12"/>
      <c r="BO208" s="12"/>
      <c r="BP208" s="12"/>
      <c r="BQ208" s="12"/>
      <c r="BR208" s="12"/>
      <c r="BS208" s="12"/>
      <c r="BT208" s="12"/>
      <c r="BU208" s="12"/>
      <c r="BV208" s="12"/>
      <c r="BW208" s="12"/>
      <c r="BX208" s="12"/>
      <c r="BY208" s="12"/>
      <c r="BZ208" s="12"/>
      <c r="CA208" s="12"/>
      <c r="CB208" s="12"/>
      <c r="CC208" s="12"/>
      <c r="CD208" s="12"/>
      <c r="CE208" s="12"/>
      <c r="CF208" s="12"/>
      <c r="CG208" s="12"/>
      <c r="CH208" s="12"/>
      <c r="CI208" s="12"/>
      <c r="CJ208" s="12"/>
      <c r="CK208" s="12"/>
      <c r="CL208" s="12"/>
      <c r="CM208" s="12"/>
      <c r="CN208" s="12"/>
      <c r="CO208" s="12"/>
      <c r="CP208" s="12"/>
      <c r="CQ208" s="12"/>
      <c r="CR208" s="12"/>
      <c r="CS208" s="12"/>
      <c r="CT208" s="12"/>
      <c r="CU208" s="12"/>
      <c r="CV208" s="12"/>
      <c r="CW208" s="12"/>
      <c r="CX208" s="12"/>
      <c r="CY208" s="12"/>
      <c r="CZ208" s="12"/>
      <c r="DA208" s="12"/>
      <c r="DB208" s="12"/>
      <c r="DC208" s="12"/>
      <c r="DD208" s="12"/>
      <c r="DE208" s="12"/>
      <c r="DF208" s="12"/>
      <c r="DG208" s="12"/>
      <c r="DH208" s="12"/>
      <c r="DI208" s="12"/>
      <c r="DJ208" s="12"/>
      <c r="DK208" s="12"/>
      <c r="DL208" s="12"/>
      <c r="DM208" s="12"/>
      <c r="DN208" s="12"/>
      <c r="DO208" s="12"/>
      <c r="DP208" s="12"/>
      <c r="DQ208" s="12"/>
      <c r="DR208" s="12"/>
      <c r="DS208" s="12"/>
      <c r="DT208" s="12"/>
      <c r="DU208" s="12"/>
      <c r="DV208" s="12"/>
      <c r="DW208" s="12"/>
      <c r="DX208" s="12"/>
      <c r="DY208" s="12"/>
      <c r="DZ208" s="12"/>
      <c r="EA208" s="12"/>
      <c r="EB208" s="12"/>
    </row>
    <row r="209" spans="1:129" s="13" customFormat="1" ht="13.5" customHeight="1">
      <c r="A209" s="39" t="s">
        <v>376</v>
      </c>
      <c r="B209" s="166" t="s">
        <v>377</v>
      </c>
      <c r="C209" s="166"/>
      <c r="D209" s="166"/>
      <c r="E209" s="166"/>
      <c r="F209" s="29" t="s">
        <v>375</v>
      </c>
      <c r="G209" s="167" t="s">
        <v>3770</v>
      </c>
      <c r="H209" s="167"/>
      <c r="I209" s="167"/>
      <c r="J209" s="31"/>
      <c r="K209" s="31"/>
      <c r="L209" s="31"/>
      <c r="M209" s="12"/>
      <c r="N209" s="12"/>
      <c r="O209" s="12"/>
      <c r="P209" s="12"/>
      <c r="Q209" s="12"/>
      <c r="R209" s="12"/>
      <c r="S209" s="12"/>
      <c r="T209" s="12"/>
      <c r="U209" s="12"/>
      <c r="V209" s="12"/>
      <c r="W209" s="12"/>
      <c r="X209" s="12"/>
      <c r="Y209" s="12"/>
      <c r="Z209" s="12"/>
      <c r="AA209" s="12"/>
      <c r="AB209" s="12"/>
      <c r="AC209" s="12"/>
      <c r="AD209" s="12"/>
      <c r="AE209" s="12"/>
      <c r="AF209" s="12"/>
      <c r="AG209" s="12"/>
      <c r="AH209" s="12"/>
      <c r="AI209" s="12"/>
      <c r="AJ209" s="12"/>
      <c r="AK209" s="12"/>
      <c r="AL209" s="12"/>
      <c r="AM209" s="12"/>
      <c r="AN209" s="12"/>
      <c r="AO209" s="12"/>
      <c r="AP209" s="12"/>
      <c r="AQ209" s="12"/>
      <c r="AR209" s="12"/>
      <c r="AS209" s="12"/>
      <c r="AT209" s="12"/>
      <c r="AU209" s="12"/>
      <c r="AV209" s="12"/>
      <c r="AW209" s="12"/>
      <c r="AX209" s="12"/>
      <c r="AY209" s="12"/>
      <c r="AZ209" s="12"/>
      <c r="BA209" s="12"/>
      <c r="BB209" s="12"/>
      <c r="BC209" s="12"/>
      <c r="BD209" s="12"/>
      <c r="BE209" s="12"/>
      <c r="BF209" s="12"/>
      <c r="BG209" s="12"/>
      <c r="BH209" s="12"/>
      <c r="BI209" s="12"/>
      <c r="BJ209" s="12"/>
      <c r="BK209" s="12"/>
      <c r="BL209" s="12"/>
      <c r="BM209" s="12"/>
      <c r="BN209" s="12"/>
      <c r="BO209" s="12"/>
      <c r="BP209" s="12"/>
      <c r="BQ209" s="12"/>
      <c r="BR209" s="12"/>
      <c r="BS209" s="12"/>
      <c r="BT209" s="12"/>
      <c r="BU209" s="12"/>
      <c r="BV209" s="12"/>
      <c r="BW209" s="12"/>
      <c r="BX209" s="12"/>
      <c r="BY209" s="12"/>
      <c r="BZ209" s="12"/>
      <c r="CA209" s="12"/>
      <c r="CB209" s="12"/>
      <c r="CC209" s="12"/>
      <c r="CD209" s="12"/>
      <c r="CE209" s="12"/>
      <c r="CF209" s="12"/>
      <c r="CG209" s="12"/>
      <c r="CH209" s="12"/>
      <c r="CI209" s="12"/>
      <c r="CJ209" s="12"/>
      <c r="CK209" s="12"/>
      <c r="CL209" s="12"/>
      <c r="CM209" s="12"/>
      <c r="CN209" s="12"/>
      <c r="CO209" s="12"/>
      <c r="CP209" s="12"/>
      <c r="CQ209" s="12"/>
      <c r="CR209" s="12"/>
      <c r="CS209" s="12"/>
      <c r="CT209" s="12"/>
      <c r="CU209" s="12"/>
      <c r="CV209" s="12"/>
      <c r="CW209" s="12"/>
      <c r="CX209" s="12"/>
      <c r="CY209" s="12"/>
      <c r="CZ209" s="12"/>
      <c r="DA209" s="12"/>
      <c r="DB209" s="12"/>
      <c r="DC209" s="12"/>
      <c r="DD209" s="12"/>
      <c r="DE209" s="12"/>
      <c r="DF209" s="12"/>
      <c r="DG209" s="12"/>
      <c r="DH209" s="12"/>
      <c r="DI209" s="12"/>
      <c r="DJ209" s="12"/>
      <c r="DK209" s="12"/>
      <c r="DL209" s="12"/>
      <c r="DM209" s="12"/>
      <c r="DN209" s="12"/>
      <c r="DO209" s="12"/>
      <c r="DP209" s="12"/>
      <c r="DQ209" s="12"/>
      <c r="DR209" s="12"/>
      <c r="DS209" s="12"/>
      <c r="DT209" s="12"/>
      <c r="DU209" s="12"/>
      <c r="DV209" s="12"/>
      <c r="DW209" s="12"/>
      <c r="DX209" s="12"/>
      <c r="DY209" s="12"/>
    </row>
    <row r="210" spans="1:129" s="13" customFormat="1" ht="27">
      <c r="A210" s="14" t="s">
        <v>2</v>
      </c>
      <c r="B210" s="14" t="s">
        <v>3</v>
      </c>
      <c r="C210" s="15" t="s">
        <v>4</v>
      </c>
      <c r="D210" s="15" t="s">
        <v>5</v>
      </c>
      <c r="E210" s="15" t="s">
        <v>6</v>
      </c>
      <c r="F210" s="15" t="s">
        <v>7</v>
      </c>
      <c r="G210" s="16" t="s">
        <v>3347</v>
      </c>
      <c r="H210" s="16" t="s">
        <v>3348</v>
      </c>
      <c r="I210" s="16" t="s">
        <v>3349</v>
      </c>
      <c r="J210" s="31"/>
      <c r="K210" s="31"/>
      <c r="L210" s="31"/>
      <c r="M210" s="12"/>
      <c r="N210" s="12"/>
      <c r="O210" s="12"/>
      <c r="P210" s="12"/>
      <c r="Q210" s="12"/>
      <c r="R210" s="12"/>
      <c r="S210" s="12"/>
      <c r="T210" s="12"/>
      <c r="U210" s="12"/>
      <c r="V210" s="12"/>
      <c r="W210" s="12"/>
      <c r="X210" s="12"/>
      <c r="Y210" s="12"/>
      <c r="Z210" s="12"/>
      <c r="AA210" s="12"/>
      <c r="AB210" s="12"/>
      <c r="AC210" s="12"/>
      <c r="AD210" s="12"/>
      <c r="AE210" s="12"/>
      <c r="AF210" s="12"/>
      <c r="AG210" s="12"/>
      <c r="AH210" s="12"/>
      <c r="AI210" s="12"/>
      <c r="AJ210" s="12"/>
      <c r="AK210" s="12"/>
      <c r="AL210" s="12"/>
      <c r="AM210" s="12"/>
      <c r="AN210" s="12"/>
      <c r="AO210" s="12"/>
      <c r="AP210" s="12"/>
      <c r="AQ210" s="12"/>
      <c r="AR210" s="12"/>
      <c r="AS210" s="12"/>
      <c r="AT210" s="12"/>
      <c r="AU210" s="12"/>
      <c r="AV210" s="12"/>
      <c r="AW210" s="12"/>
      <c r="AX210" s="12"/>
      <c r="AY210" s="12"/>
      <c r="AZ210" s="12"/>
      <c r="BA210" s="12"/>
      <c r="BB210" s="12"/>
      <c r="BC210" s="12"/>
      <c r="BD210" s="12"/>
      <c r="BE210" s="12"/>
      <c r="BF210" s="12"/>
      <c r="BG210" s="12"/>
      <c r="BH210" s="12"/>
      <c r="BI210" s="12"/>
      <c r="BJ210" s="12"/>
      <c r="BK210" s="12"/>
      <c r="BL210" s="12"/>
      <c r="BM210" s="12"/>
      <c r="BN210" s="12"/>
      <c r="BO210" s="12"/>
      <c r="BP210" s="12"/>
      <c r="BQ210" s="12"/>
      <c r="BR210" s="12"/>
      <c r="BS210" s="12"/>
      <c r="BT210" s="12"/>
      <c r="BU210" s="12"/>
      <c r="BV210" s="12"/>
      <c r="BW210" s="12"/>
      <c r="BX210" s="12"/>
      <c r="BY210" s="12"/>
      <c r="BZ210" s="12"/>
      <c r="CA210" s="12"/>
      <c r="CB210" s="12"/>
      <c r="CC210" s="12"/>
      <c r="CD210" s="12"/>
      <c r="CE210" s="12"/>
      <c r="CF210" s="12"/>
      <c r="CG210" s="12"/>
      <c r="CH210" s="12"/>
      <c r="CI210" s="12"/>
      <c r="CJ210" s="12"/>
      <c r="CK210" s="12"/>
      <c r="CL210" s="12"/>
      <c r="CM210" s="12"/>
      <c r="CN210" s="12"/>
      <c r="CO210" s="12"/>
      <c r="CP210" s="12"/>
      <c r="CQ210" s="12"/>
      <c r="CR210" s="12"/>
      <c r="CS210" s="12"/>
      <c r="CT210" s="12"/>
      <c r="CU210" s="12"/>
      <c r="CV210" s="12"/>
      <c r="CW210" s="12"/>
      <c r="CX210" s="12"/>
      <c r="CY210" s="12"/>
      <c r="CZ210" s="12"/>
      <c r="DA210" s="12"/>
      <c r="DB210" s="12"/>
      <c r="DC210" s="12"/>
      <c r="DD210" s="12"/>
      <c r="DE210" s="12"/>
      <c r="DF210" s="12"/>
      <c r="DG210" s="12"/>
      <c r="DH210" s="12"/>
      <c r="DI210" s="12"/>
      <c r="DJ210" s="12"/>
      <c r="DK210" s="12"/>
      <c r="DL210" s="12"/>
      <c r="DM210" s="12"/>
      <c r="DN210" s="12"/>
      <c r="DO210" s="12"/>
      <c r="DP210" s="12"/>
      <c r="DQ210" s="12"/>
      <c r="DR210" s="12"/>
      <c r="DS210" s="12"/>
      <c r="DT210" s="12"/>
      <c r="DU210" s="12"/>
      <c r="DV210" s="12"/>
      <c r="DW210" s="12"/>
      <c r="DX210" s="12"/>
      <c r="DY210" s="12"/>
    </row>
    <row r="211" spans="1:129" s="13" customFormat="1" ht="99">
      <c r="A211" s="31">
        <v>1</v>
      </c>
      <c r="B211" s="27">
        <v>1197011020</v>
      </c>
      <c r="C211" s="28">
        <v>42181608</v>
      </c>
      <c r="D211" s="36" t="s">
        <v>378</v>
      </c>
      <c r="E211" s="37" t="s">
        <v>3424</v>
      </c>
      <c r="F211" s="28" t="s">
        <v>10</v>
      </c>
      <c r="G211" s="22">
        <v>52445.432365000001</v>
      </c>
      <c r="H211" s="22">
        <v>9965</v>
      </c>
      <c r="I211" s="23">
        <v>62410.432365000001</v>
      </c>
      <c r="J211" s="31"/>
      <c r="K211" s="31"/>
      <c r="L211" s="31"/>
      <c r="M211" s="12"/>
      <c r="N211" s="12"/>
      <c r="O211" s="12"/>
      <c r="P211" s="12"/>
      <c r="Q211" s="12"/>
      <c r="R211" s="12"/>
      <c r="S211" s="12"/>
      <c r="T211" s="12"/>
      <c r="U211" s="12"/>
      <c r="V211" s="12"/>
      <c r="W211" s="12"/>
      <c r="X211" s="12"/>
      <c r="Y211" s="12"/>
      <c r="Z211" s="12"/>
      <c r="AA211" s="12"/>
      <c r="AB211" s="12"/>
      <c r="AC211" s="12"/>
      <c r="AD211" s="12"/>
      <c r="AE211" s="12"/>
      <c r="AF211" s="12"/>
      <c r="AG211" s="12"/>
      <c r="AH211" s="12"/>
      <c r="AI211" s="12"/>
      <c r="AJ211" s="12"/>
      <c r="AK211" s="12"/>
      <c r="AL211" s="12"/>
      <c r="AM211" s="12"/>
      <c r="AN211" s="12"/>
      <c r="AO211" s="12"/>
      <c r="AP211" s="12"/>
      <c r="AQ211" s="12"/>
      <c r="AR211" s="12"/>
      <c r="AS211" s="12"/>
      <c r="AT211" s="12"/>
      <c r="AU211" s="12"/>
      <c r="AV211" s="12"/>
      <c r="AW211" s="12"/>
      <c r="AX211" s="12"/>
      <c r="AY211" s="12"/>
      <c r="AZ211" s="12"/>
      <c r="BA211" s="12"/>
      <c r="BB211" s="12"/>
      <c r="BC211" s="12"/>
      <c r="BD211" s="12"/>
      <c r="BE211" s="12"/>
      <c r="BF211" s="12"/>
      <c r="BG211" s="12"/>
      <c r="BH211" s="12"/>
      <c r="BI211" s="12"/>
      <c r="BJ211" s="12"/>
      <c r="BK211" s="12"/>
      <c r="BL211" s="12"/>
      <c r="BM211" s="12"/>
      <c r="BN211" s="12"/>
      <c r="BO211" s="12"/>
      <c r="BP211" s="12"/>
      <c r="BQ211" s="12"/>
      <c r="BR211" s="12"/>
      <c r="BS211" s="12"/>
      <c r="BT211" s="12"/>
      <c r="BU211" s="12"/>
      <c r="BV211" s="12"/>
      <c r="BW211" s="12"/>
      <c r="BX211" s="12"/>
      <c r="BY211" s="12"/>
      <c r="BZ211" s="12"/>
      <c r="CA211" s="12"/>
      <c r="CB211" s="12"/>
      <c r="CC211" s="12"/>
      <c r="CD211" s="12"/>
      <c r="CE211" s="12"/>
      <c r="CF211" s="12"/>
      <c r="CG211" s="12"/>
      <c r="CH211" s="12"/>
      <c r="CI211" s="12"/>
      <c r="CJ211" s="12"/>
      <c r="CK211" s="12"/>
      <c r="CL211" s="12"/>
      <c r="CM211" s="12"/>
      <c r="CN211" s="12"/>
      <c r="CO211" s="12"/>
      <c r="CP211" s="12"/>
      <c r="CQ211" s="12"/>
      <c r="CR211" s="12"/>
      <c r="CS211" s="12"/>
      <c r="CT211" s="12"/>
      <c r="CU211" s="12"/>
      <c r="CV211" s="12"/>
      <c r="CW211" s="12"/>
      <c r="CX211" s="12"/>
      <c r="CY211" s="12"/>
      <c r="CZ211" s="12"/>
      <c r="DA211" s="12"/>
      <c r="DB211" s="12"/>
      <c r="DC211" s="12"/>
      <c r="DD211" s="12"/>
      <c r="DE211" s="12"/>
      <c r="DF211" s="12"/>
      <c r="DG211" s="12"/>
      <c r="DH211" s="12"/>
      <c r="DI211" s="12"/>
      <c r="DJ211" s="12"/>
      <c r="DK211" s="12"/>
      <c r="DL211" s="12"/>
      <c r="DM211" s="12"/>
      <c r="DN211" s="12"/>
      <c r="DO211" s="12"/>
      <c r="DP211" s="12"/>
      <c r="DQ211" s="12"/>
      <c r="DR211" s="12"/>
      <c r="DS211" s="12"/>
      <c r="DT211" s="12"/>
      <c r="DU211" s="12"/>
      <c r="DV211" s="12"/>
      <c r="DW211" s="12"/>
      <c r="DX211" s="12"/>
      <c r="DY211" s="12"/>
    </row>
    <row r="212" spans="1:129" s="13" customFormat="1" ht="13.5" customHeight="1">
      <c r="A212" s="39" t="s">
        <v>379</v>
      </c>
      <c r="B212" s="166" t="s">
        <v>380</v>
      </c>
      <c r="C212" s="166"/>
      <c r="D212" s="166"/>
      <c r="E212" s="166"/>
      <c r="F212" s="29" t="s">
        <v>375</v>
      </c>
      <c r="G212" s="167" t="s">
        <v>3832</v>
      </c>
      <c r="H212" s="167"/>
      <c r="I212" s="167"/>
      <c r="J212" s="31"/>
      <c r="K212" s="31"/>
      <c r="L212" s="31"/>
      <c r="M212" s="12"/>
      <c r="N212" s="12"/>
      <c r="O212" s="12"/>
      <c r="P212" s="12"/>
      <c r="Q212" s="12"/>
      <c r="R212" s="12"/>
      <c r="S212" s="12"/>
      <c r="T212" s="12"/>
      <c r="U212" s="12"/>
      <c r="V212" s="12"/>
      <c r="W212" s="12"/>
      <c r="X212" s="12"/>
      <c r="Y212" s="12"/>
      <c r="Z212" s="12"/>
      <c r="AA212" s="12"/>
      <c r="AB212" s="12"/>
      <c r="AC212" s="12"/>
      <c r="AD212" s="12"/>
      <c r="AE212" s="12"/>
      <c r="AF212" s="12"/>
      <c r="AG212" s="12"/>
      <c r="AH212" s="12"/>
      <c r="AI212" s="12"/>
      <c r="AJ212" s="12"/>
      <c r="AK212" s="12"/>
      <c r="AL212" s="12"/>
      <c r="AM212" s="12"/>
      <c r="AN212" s="12"/>
      <c r="AO212" s="12"/>
      <c r="AP212" s="12"/>
      <c r="AQ212" s="12"/>
      <c r="AR212" s="12"/>
      <c r="AS212" s="12"/>
      <c r="AT212" s="12"/>
      <c r="AU212" s="12"/>
      <c r="AV212" s="12"/>
      <c r="AW212" s="12"/>
      <c r="AX212" s="12"/>
      <c r="AY212" s="12"/>
      <c r="AZ212" s="12"/>
      <c r="BA212" s="12"/>
      <c r="BB212" s="12"/>
      <c r="BC212" s="12"/>
      <c r="BD212" s="12"/>
      <c r="BE212" s="12"/>
      <c r="BF212" s="12"/>
      <c r="BG212" s="12"/>
      <c r="BH212" s="12"/>
      <c r="BI212" s="12"/>
      <c r="BJ212" s="12"/>
      <c r="BK212" s="12"/>
      <c r="BL212" s="12"/>
      <c r="BM212" s="12"/>
      <c r="BN212" s="12"/>
      <c r="BO212" s="12"/>
      <c r="BP212" s="12"/>
      <c r="BQ212" s="12"/>
      <c r="BR212" s="12"/>
      <c r="BS212" s="12"/>
      <c r="BT212" s="12"/>
      <c r="BU212" s="12"/>
      <c r="BV212" s="12"/>
      <c r="BW212" s="12"/>
      <c r="BX212" s="12"/>
      <c r="BY212" s="12"/>
      <c r="BZ212" s="12"/>
      <c r="CA212" s="12"/>
      <c r="CB212" s="12"/>
      <c r="CC212" s="12"/>
      <c r="CD212" s="12"/>
      <c r="CE212" s="12"/>
      <c r="CF212" s="12"/>
      <c r="CG212" s="12"/>
      <c r="CH212" s="12"/>
      <c r="CI212" s="12"/>
      <c r="CJ212" s="12"/>
      <c r="CK212" s="12"/>
      <c r="CL212" s="12"/>
      <c r="CM212" s="12"/>
      <c r="CN212" s="12"/>
      <c r="CO212" s="12"/>
      <c r="CP212" s="12"/>
      <c r="CQ212" s="12"/>
      <c r="CR212" s="12"/>
      <c r="CS212" s="12"/>
      <c r="CT212" s="12"/>
      <c r="CU212" s="12"/>
      <c r="CV212" s="12"/>
      <c r="CW212" s="12"/>
      <c r="CX212" s="12"/>
      <c r="CY212" s="12"/>
      <c r="CZ212" s="12"/>
      <c r="DA212" s="12"/>
      <c r="DB212" s="12"/>
      <c r="DC212" s="12"/>
      <c r="DD212" s="12"/>
      <c r="DE212" s="12"/>
      <c r="DF212" s="12"/>
      <c r="DG212" s="12"/>
      <c r="DH212" s="12"/>
      <c r="DI212" s="12"/>
      <c r="DJ212" s="12"/>
      <c r="DK212" s="12"/>
      <c r="DL212" s="12"/>
      <c r="DM212" s="12"/>
      <c r="DN212" s="12"/>
      <c r="DO212" s="12"/>
      <c r="DP212" s="12"/>
      <c r="DQ212" s="12"/>
      <c r="DR212" s="12"/>
      <c r="DS212" s="12"/>
      <c r="DT212" s="12"/>
      <c r="DU212" s="12"/>
      <c r="DV212" s="12"/>
    </row>
    <row r="213" spans="1:129" s="13" customFormat="1" ht="27">
      <c r="A213" s="14" t="s">
        <v>2</v>
      </c>
      <c r="B213" s="14" t="s">
        <v>3</v>
      </c>
      <c r="C213" s="15" t="s">
        <v>4</v>
      </c>
      <c r="D213" s="15" t="s">
        <v>5</v>
      </c>
      <c r="E213" s="15" t="s">
        <v>6</v>
      </c>
      <c r="F213" s="15" t="s">
        <v>7</v>
      </c>
      <c r="G213" s="16" t="s">
        <v>3347</v>
      </c>
      <c r="H213" s="16" t="s">
        <v>3348</v>
      </c>
      <c r="I213" s="16" t="s">
        <v>3349</v>
      </c>
      <c r="J213" s="31"/>
      <c r="K213" s="31"/>
      <c r="L213" s="31"/>
      <c r="M213" s="12"/>
      <c r="N213" s="12"/>
      <c r="O213" s="12"/>
      <c r="P213" s="12"/>
      <c r="Q213" s="12"/>
      <c r="R213" s="12"/>
      <c r="S213" s="12"/>
      <c r="T213" s="12"/>
      <c r="U213" s="12"/>
      <c r="V213" s="12"/>
      <c r="W213" s="12"/>
      <c r="X213" s="12"/>
      <c r="Y213" s="12"/>
      <c r="Z213" s="12"/>
      <c r="AA213" s="12"/>
      <c r="AB213" s="12"/>
      <c r="AC213" s="12"/>
      <c r="AD213" s="12"/>
      <c r="AE213" s="12"/>
      <c r="AF213" s="12"/>
      <c r="AG213" s="12"/>
      <c r="AH213" s="12"/>
      <c r="AI213" s="12"/>
      <c r="AJ213" s="12"/>
      <c r="AK213" s="12"/>
      <c r="AL213" s="12"/>
      <c r="AM213" s="12"/>
      <c r="AN213" s="12"/>
      <c r="AO213" s="12"/>
      <c r="AP213" s="12"/>
      <c r="AQ213" s="12"/>
      <c r="AR213" s="12"/>
      <c r="AS213" s="12"/>
      <c r="AT213" s="12"/>
      <c r="AU213" s="12"/>
      <c r="AV213" s="12"/>
      <c r="AW213" s="12"/>
      <c r="AX213" s="12"/>
      <c r="AY213" s="12"/>
      <c r="AZ213" s="12"/>
      <c r="BA213" s="12"/>
      <c r="BB213" s="12"/>
      <c r="BC213" s="12"/>
      <c r="BD213" s="12"/>
      <c r="BE213" s="12"/>
      <c r="BF213" s="12"/>
      <c r="BG213" s="12"/>
      <c r="BH213" s="12"/>
      <c r="BI213" s="12"/>
      <c r="BJ213" s="12"/>
      <c r="BK213" s="12"/>
      <c r="BL213" s="12"/>
      <c r="BM213" s="12"/>
      <c r="BN213" s="12"/>
      <c r="BO213" s="12"/>
      <c r="BP213" s="12"/>
      <c r="BQ213" s="12"/>
      <c r="BR213" s="12"/>
      <c r="BS213" s="12"/>
      <c r="BT213" s="12"/>
      <c r="BU213" s="12"/>
      <c r="BV213" s="12"/>
      <c r="BW213" s="12"/>
      <c r="BX213" s="12"/>
      <c r="BY213" s="12"/>
      <c r="BZ213" s="12"/>
      <c r="CA213" s="12"/>
      <c r="CB213" s="12"/>
      <c r="CC213" s="12"/>
      <c r="CD213" s="12"/>
      <c r="CE213" s="12"/>
      <c r="CF213" s="12"/>
      <c r="CG213" s="12"/>
      <c r="CH213" s="12"/>
      <c r="CI213" s="12"/>
      <c r="CJ213" s="12"/>
      <c r="CK213" s="12"/>
      <c r="CL213" s="12"/>
      <c r="CM213" s="12"/>
      <c r="CN213" s="12"/>
      <c r="CO213" s="12"/>
      <c r="CP213" s="12"/>
      <c r="CQ213" s="12"/>
      <c r="CR213" s="12"/>
      <c r="CS213" s="12"/>
      <c r="CT213" s="12"/>
      <c r="CU213" s="12"/>
      <c r="CV213" s="12"/>
      <c r="CW213" s="12"/>
      <c r="CX213" s="12"/>
      <c r="CY213" s="12"/>
      <c r="CZ213" s="12"/>
      <c r="DA213" s="12"/>
      <c r="DB213" s="12"/>
      <c r="DC213" s="12"/>
      <c r="DD213" s="12"/>
      <c r="DE213" s="12"/>
      <c r="DF213" s="12"/>
      <c r="DG213" s="12"/>
      <c r="DH213" s="12"/>
      <c r="DI213" s="12"/>
      <c r="DJ213" s="12"/>
      <c r="DK213" s="12"/>
      <c r="DL213" s="12"/>
      <c r="DM213" s="12"/>
      <c r="DN213" s="12"/>
      <c r="DO213" s="12"/>
      <c r="DP213" s="12"/>
      <c r="DQ213" s="12"/>
      <c r="DR213" s="12"/>
      <c r="DS213" s="12"/>
      <c r="DT213" s="12"/>
      <c r="DU213" s="12"/>
      <c r="DV213" s="12"/>
    </row>
    <row r="214" spans="1:129" s="13" customFormat="1" ht="27">
      <c r="A214" s="31">
        <v>1</v>
      </c>
      <c r="B214" s="27">
        <v>1196491310</v>
      </c>
      <c r="C214" s="28">
        <v>42221500</v>
      </c>
      <c r="D214" s="36" t="s">
        <v>381</v>
      </c>
      <c r="E214" s="37" t="s">
        <v>382</v>
      </c>
      <c r="F214" s="28" t="s">
        <v>10</v>
      </c>
      <c r="G214" s="55">
        <v>1210779.0575604229</v>
      </c>
      <c r="H214" s="55">
        <v>0</v>
      </c>
      <c r="I214" s="55">
        <v>1210779.0575604229</v>
      </c>
      <c r="J214" s="31"/>
      <c r="K214" s="31"/>
      <c r="L214" s="31"/>
      <c r="M214" s="12"/>
      <c r="N214" s="12"/>
      <c r="O214" s="12"/>
      <c r="P214" s="12"/>
      <c r="Q214" s="12"/>
      <c r="R214" s="12"/>
      <c r="S214" s="12"/>
      <c r="T214" s="12"/>
      <c r="U214" s="12"/>
      <c r="V214" s="12"/>
      <c r="W214" s="12"/>
      <c r="X214" s="12"/>
      <c r="Y214" s="12"/>
      <c r="Z214" s="12"/>
      <c r="AA214" s="12"/>
      <c r="AB214" s="12"/>
      <c r="AC214" s="12"/>
      <c r="AD214" s="12"/>
      <c r="AE214" s="12"/>
      <c r="AF214" s="12"/>
      <c r="AG214" s="12"/>
      <c r="AH214" s="12"/>
      <c r="AI214" s="12"/>
      <c r="AJ214" s="12"/>
      <c r="AK214" s="12"/>
      <c r="AL214" s="12"/>
      <c r="AM214" s="12"/>
      <c r="AN214" s="12"/>
      <c r="AO214" s="12"/>
      <c r="AP214" s="12"/>
      <c r="AQ214" s="12"/>
      <c r="AR214" s="12"/>
      <c r="AS214" s="12"/>
      <c r="AT214" s="12"/>
      <c r="AU214" s="12"/>
      <c r="AV214" s="12"/>
      <c r="AW214" s="12"/>
      <c r="AX214" s="12"/>
      <c r="AY214" s="12"/>
      <c r="AZ214" s="12"/>
      <c r="BA214" s="12"/>
      <c r="BB214" s="12"/>
      <c r="BC214" s="12"/>
      <c r="BD214" s="12"/>
      <c r="BE214" s="12"/>
      <c r="BF214" s="12"/>
      <c r="BG214" s="12"/>
      <c r="BH214" s="12"/>
      <c r="BI214" s="12"/>
      <c r="BJ214" s="12"/>
      <c r="BK214" s="12"/>
      <c r="BL214" s="12"/>
      <c r="BM214" s="12"/>
      <c r="BN214" s="12"/>
      <c r="BO214" s="12"/>
      <c r="BP214" s="12"/>
      <c r="BQ214" s="12"/>
      <c r="BR214" s="12"/>
      <c r="BS214" s="12"/>
      <c r="BT214" s="12"/>
      <c r="BU214" s="12"/>
      <c r="BV214" s="12"/>
      <c r="BW214" s="12"/>
      <c r="BX214" s="12"/>
      <c r="BY214" s="12"/>
      <c r="BZ214" s="12"/>
      <c r="CA214" s="12"/>
      <c r="CB214" s="12"/>
      <c r="CC214" s="12"/>
      <c r="CD214" s="12"/>
      <c r="CE214" s="12"/>
      <c r="CF214" s="12"/>
      <c r="CG214" s="12"/>
      <c r="CH214" s="12"/>
      <c r="CI214" s="12"/>
      <c r="CJ214" s="12"/>
      <c r="CK214" s="12"/>
      <c r="CL214" s="12"/>
      <c r="CM214" s="12"/>
      <c r="CN214" s="12"/>
      <c r="CO214" s="12"/>
      <c r="CP214" s="12"/>
      <c r="CQ214" s="12"/>
      <c r="CR214" s="12"/>
      <c r="CS214" s="12"/>
      <c r="CT214" s="12"/>
      <c r="CU214" s="12"/>
      <c r="CV214" s="12"/>
      <c r="CW214" s="12"/>
      <c r="CX214" s="12"/>
      <c r="CY214" s="12"/>
      <c r="CZ214" s="12"/>
      <c r="DA214" s="12"/>
      <c r="DB214" s="12"/>
      <c r="DC214" s="12"/>
      <c r="DD214" s="12"/>
      <c r="DE214" s="12"/>
      <c r="DF214" s="12"/>
      <c r="DG214" s="12"/>
      <c r="DH214" s="12"/>
      <c r="DI214" s="12"/>
      <c r="DJ214" s="12"/>
      <c r="DK214" s="12"/>
      <c r="DL214" s="12"/>
      <c r="DM214" s="12"/>
      <c r="DN214" s="12"/>
      <c r="DO214" s="12"/>
      <c r="DP214" s="12"/>
      <c r="DQ214" s="12"/>
      <c r="DR214" s="12"/>
      <c r="DS214" s="12"/>
      <c r="DT214" s="12"/>
      <c r="DU214" s="12"/>
      <c r="DV214" s="12"/>
    </row>
    <row r="215" spans="1:129" s="13" customFormat="1" ht="13.5" customHeight="1">
      <c r="A215" s="39" t="s">
        <v>383</v>
      </c>
      <c r="B215" s="166" t="s">
        <v>384</v>
      </c>
      <c r="C215" s="166"/>
      <c r="D215" s="166"/>
      <c r="E215" s="166"/>
      <c r="F215" s="29" t="s">
        <v>176</v>
      </c>
      <c r="G215" s="167" t="s">
        <v>3737</v>
      </c>
      <c r="H215" s="167"/>
      <c r="I215" s="167"/>
      <c r="J215" s="31"/>
      <c r="K215" s="31"/>
      <c r="L215" s="31"/>
      <c r="M215" s="12"/>
      <c r="N215" s="12"/>
      <c r="O215" s="12"/>
      <c r="P215" s="12"/>
      <c r="Q215" s="12"/>
      <c r="R215" s="12"/>
      <c r="S215" s="12"/>
      <c r="T215" s="12"/>
      <c r="U215" s="12"/>
      <c r="V215" s="12"/>
      <c r="W215" s="12"/>
      <c r="X215" s="12"/>
      <c r="Y215" s="12"/>
      <c r="Z215" s="12"/>
      <c r="AA215" s="12"/>
      <c r="AB215" s="12"/>
      <c r="AC215" s="12"/>
      <c r="AD215" s="12"/>
      <c r="AE215" s="12"/>
      <c r="AF215" s="12"/>
      <c r="AG215" s="12"/>
      <c r="AH215" s="12"/>
      <c r="AI215" s="12"/>
      <c r="AJ215" s="12"/>
      <c r="AK215" s="12"/>
      <c r="AL215" s="12"/>
      <c r="AM215" s="12"/>
      <c r="AN215" s="12"/>
      <c r="AO215" s="12"/>
      <c r="AP215" s="12"/>
      <c r="AQ215" s="12"/>
      <c r="AR215" s="12"/>
      <c r="AS215" s="12"/>
      <c r="AT215" s="12"/>
      <c r="AU215" s="12"/>
      <c r="AV215" s="12"/>
      <c r="AW215" s="12"/>
      <c r="AX215" s="12"/>
      <c r="AY215" s="12"/>
      <c r="AZ215" s="12"/>
      <c r="BA215" s="12"/>
      <c r="BB215" s="12"/>
      <c r="BC215" s="12"/>
      <c r="BD215" s="12"/>
      <c r="BE215" s="12"/>
      <c r="BF215" s="12"/>
      <c r="BG215" s="12"/>
      <c r="BH215" s="12"/>
      <c r="BI215" s="12"/>
      <c r="BJ215" s="12"/>
      <c r="BK215" s="12"/>
      <c r="BL215" s="12"/>
      <c r="BM215" s="12"/>
      <c r="BN215" s="12"/>
      <c r="BO215" s="12"/>
      <c r="BP215" s="12"/>
      <c r="BQ215" s="12"/>
      <c r="BR215" s="12"/>
      <c r="BS215" s="12"/>
      <c r="BT215" s="12"/>
      <c r="BU215" s="12"/>
      <c r="BV215" s="12"/>
      <c r="BW215" s="12"/>
      <c r="BX215" s="12"/>
      <c r="BY215" s="12"/>
      <c r="BZ215" s="12"/>
      <c r="CA215" s="12"/>
      <c r="CB215" s="12"/>
      <c r="CC215" s="12"/>
      <c r="CD215" s="12"/>
      <c r="CE215" s="12"/>
      <c r="CF215" s="12"/>
      <c r="CG215" s="12"/>
      <c r="CH215" s="12"/>
      <c r="CI215" s="12"/>
      <c r="CJ215" s="12"/>
      <c r="CK215" s="12"/>
      <c r="CL215" s="12"/>
      <c r="CM215" s="12"/>
      <c r="CN215" s="12"/>
      <c r="CO215" s="12"/>
      <c r="CP215" s="12"/>
      <c r="CQ215" s="12"/>
      <c r="CR215" s="12"/>
      <c r="CS215" s="12"/>
      <c r="CT215" s="12"/>
      <c r="CU215" s="12"/>
      <c r="CV215" s="12"/>
      <c r="CW215" s="12"/>
      <c r="CX215" s="12"/>
      <c r="CY215" s="12"/>
      <c r="CZ215" s="12"/>
      <c r="DA215" s="12"/>
      <c r="DB215" s="12"/>
      <c r="DC215" s="12"/>
      <c r="DD215" s="12"/>
      <c r="DE215" s="12"/>
      <c r="DF215" s="12"/>
      <c r="DG215" s="12"/>
      <c r="DH215" s="12"/>
      <c r="DI215" s="12"/>
      <c r="DJ215" s="12"/>
      <c r="DK215" s="12"/>
      <c r="DL215" s="12"/>
      <c r="DM215" s="12"/>
      <c r="DN215" s="12"/>
      <c r="DO215" s="12"/>
      <c r="DP215" s="12"/>
      <c r="DQ215" s="12"/>
      <c r="DR215" s="12"/>
      <c r="DS215" s="12"/>
      <c r="DT215" s="12"/>
      <c r="DU215" s="12"/>
      <c r="DV215" s="12"/>
    </row>
    <row r="216" spans="1:129" s="13" customFormat="1" ht="27">
      <c r="A216" s="14" t="s">
        <v>2</v>
      </c>
      <c r="B216" s="14" t="s">
        <v>3</v>
      </c>
      <c r="C216" s="15" t="s">
        <v>4</v>
      </c>
      <c r="D216" s="15" t="s">
        <v>5</v>
      </c>
      <c r="E216" s="15" t="s">
        <v>6</v>
      </c>
      <c r="F216" s="15" t="s">
        <v>7</v>
      </c>
      <c r="G216" s="16" t="s">
        <v>3347</v>
      </c>
      <c r="H216" s="16" t="s">
        <v>3348</v>
      </c>
      <c r="I216" s="16" t="s">
        <v>3349</v>
      </c>
      <c r="J216" s="31"/>
      <c r="K216" s="31"/>
      <c r="L216" s="31"/>
      <c r="M216" s="12"/>
      <c r="N216" s="12"/>
      <c r="O216" s="12"/>
      <c r="P216" s="12"/>
      <c r="Q216" s="12"/>
      <c r="R216" s="12"/>
      <c r="S216" s="12"/>
      <c r="T216" s="12"/>
      <c r="U216" s="12"/>
      <c r="V216" s="12"/>
      <c r="W216" s="12"/>
      <c r="X216" s="12"/>
      <c r="Y216" s="12"/>
      <c r="Z216" s="12"/>
      <c r="AA216" s="12"/>
      <c r="AB216" s="12"/>
      <c r="AC216" s="12"/>
      <c r="AD216" s="12"/>
      <c r="AE216" s="12"/>
      <c r="AF216" s="12"/>
      <c r="AG216" s="12"/>
      <c r="AH216" s="12"/>
      <c r="AI216" s="12"/>
      <c r="AJ216" s="12"/>
      <c r="AK216" s="12"/>
      <c r="AL216" s="12"/>
      <c r="AM216" s="12"/>
      <c r="AN216" s="12"/>
      <c r="AO216" s="12"/>
      <c r="AP216" s="12"/>
      <c r="AQ216" s="12"/>
      <c r="AR216" s="12"/>
      <c r="AS216" s="12"/>
      <c r="AT216" s="12"/>
      <c r="AU216" s="12"/>
      <c r="AV216" s="12"/>
      <c r="AW216" s="12"/>
      <c r="AX216" s="12"/>
      <c r="AY216" s="12"/>
      <c r="AZ216" s="12"/>
      <c r="BA216" s="12"/>
      <c r="BB216" s="12"/>
      <c r="BC216" s="12"/>
      <c r="BD216" s="12"/>
      <c r="BE216" s="12"/>
      <c r="BF216" s="12"/>
      <c r="BG216" s="12"/>
      <c r="BH216" s="12"/>
      <c r="BI216" s="12"/>
      <c r="BJ216" s="12"/>
      <c r="BK216" s="12"/>
      <c r="BL216" s="12"/>
      <c r="BM216" s="12"/>
      <c r="BN216" s="12"/>
      <c r="BO216" s="12"/>
      <c r="BP216" s="12"/>
      <c r="BQ216" s="12"/>
      <c r="BR216" s="12"/>
      <c r="BS216" s="12"/>
      <c r="BT216" s="12"/>
      <c r="BU216" s="12"/>
      <c r="BV216" s="12"/>
      <c r="BW216" s="12"/>
      <c r="BX216" s="12"/>
      <c r="BY216" s="12"/>
      <c r="BZ216" s="12"/>
      <c r="CA216" s="12"/>
      <c r="CB216" s="12"/>
      <c r="CC216" s="12"/>
      <c r="CD216" s="12"/>
      <c r="CE216" s="12"/>
      <c r="CF216" s="12"/>
      <c r="CG216" s="12"/>
      <c r="CH216" s="12"/>
      <c r="CI216" s="12"/>
      <c r="CJ216" s="12"/>
      <c r="CK216" s="12"/>
      <c r="CL216" s="12"/>
      <c r="CM216" s="12"/>
      <c r="CN216" s="12"/>
      <c r="CO216" s="12"/>
      <c r="CP216" s="12"/>
      <c r="CQ216" s="12"/>
      <c r="CR216" s="12"/>
      <c r="CS216" s="12"/>
      <c r="CT216" s="12"/>
      <c r="CU216" s="12"/>
      <c r="CV216" s="12"/>
      <c r="CW216" s="12"/>
      <c r="CX216" s="12"/>
      <c r="CY216" s="12"/>
      <c r="CZ216" s="12"/>
      <c r="DA216" s="12"/>
      <c r="DB216" s="12"/>
      <c r="DC216" s="12"/>
      <c r="DD216" s="12"/>
      <c r="DE216" s="12"/>
      <c r="DF216" s="12"/>
      <c r="DG216" s="12"/>
      <c r="DH216" s="12"/>
      <c r="DI216" s="12"/>
      <c r="DJ216" s="12"/>
      <c r="DK216" s="12"/>
      <c r="DL216" s="12"/>
      <c r="DM216" s="12"/>
      <c r="DN216" s="12"/>
      <c r="DO216" s="12"/>
      <c r="DP216" s="12"/>
      <c r="DQ216" s="12"/>
      <c r="DR216" s="12"/>
      <c r="DS216" s="12"/>
      <c r="DT216" s="12"/>
      <c r="DU216" s="12"/>
      <c r="DV216" s="12"/>
    </row>
    <row r="217" spans="1:129" s="13" customFormat="1" ht="27">
      <c r="A217" s="31">
        <v>1186220311</v>
      </c>
      <c r="B217" s="27">
        <v>1196491310</v>
      </c>
      <c r="C217" s="28">
        <v>42221500</v>
      </c>
      <c r="D217" s="36" t="s">
        <v>385</v>
      </c>
      <c r="E217" s="37" t="s">
        <v>386</v>
      </c>
      <c r="F217" s="28" t="s">
        <v>10</v>
      </c>
      <c r="G217" s="22">
        <v>3821000</v>
      </c>
      <c r="H217" s="22">
        <v>725990</v>
      </c>
      <c r="I217" s="23">
        <v>4546990</v>
      </c>
      <c r="J217" s="31"/>
      <c r="K217" s="31"/>
      <c r="L217" s="31"/>
      <c r="M217" s="12"/>
      <c r="N217" s="12"/>
      <c r="O217" s="12"/>
      <c r="P217" s="12"/>
      <c r="Q217" s="12"/>
      <c r="R217" s="12"/>
      <c r="S217" s="12"/>
      <c r="T217" s="12"/>
      <c r="U217" s="12"/>
      <c r="V217" s="12"/>
      <c r="W217" s="12"/>
      <c r="X217" s="12"/>
      <c r="Y217" s="12"/>
      <c r="Z217" s="12"/>
      <c r="AA217" s="12"/>
      <c r="AB217" s="12"/>
      <c r="AC217" s="12"/>
      <c r="AD217" s="12"/>
      <c r="AE217" s="12"/>
      <c r="AF217" s="12"/>
      <c r="AG217" s="12"/>
      <c r="AH217" s="12"/>
      <c r="AI217" s="12"/>
      <c r="AJ217" s="12"/>
      <c r="AK217" s="12"/>
      <c r="AL217" s="12"/>
      <c r="AM217" s="12"/>
      <c r="AN217" s="12"/>
      <c r="AO217" s="12"/>
      <c r="AP217" s="12"/>
      <c r="AQ217" s="12"/>
      <c r="AR217" s="12"/>
      <c r="AS217" s="12"/>
      <c r="AT217" s="12"/>
      <c r="AU217" s="12"/>
      <c r="AV217" s="12"/>
      <c r="AW217" s="12"/>
      <c r="AX217" s="12"/>
      <c r="AY217" s="12"/>
      <c r="AZ217" s="12"/>
      <c r="BA217" s="12"/>
      <c r="BB217" s="12"/>
      <c r="BC217" s="12"/>
      <c r="BD217" s="12"/>
      <c r="BE217" s="12"/>
      <c r="BF217" s="12"/>
      <c r="BG217" s="12"/>
      <c r="BH217" s="12"/>
      <c r="BI217" s="12"/>
      <c r="BJ217" s="12"/>
      <c r="BK217" s="12"/>
      <c r="BL217" s="12"/>
      <c r="BM217" s="12"/>
      <c r="BN217" s="12"/>
      <c r="BO217" s="12"/>
      <c r="BP217" s="12"/>
      <c r="BQ217" s="12"/>
      <c r="BR217" s="12"/>
      <c r="BS217" s="12"/>
      <c r="BT217" s="12"/>
      <c r="BU217" s="12"/>
      <c r="BV217" s="12"/>
      <c r="BW217" s="12"/>
      <c r="BX217" s="12"/>
      <c r="BY217" s="12"/>
      <c r="BZ217" s="12"/>
      <c r="CA217" s="12"/>
      <c r="CB217" s="12"/>
      <c r="CC217" s="12"/>
      <c r="CD217" s="12"/>
      <c r="CE217" s="12"/>
      <c r="CF217" s="12"/>
      <c r="CG217" s="12"/>
      <c r="CH217" s="12"/>
      <c r="CI217" s="12"/>
      <c r="CJ217" s="12"/>
      <c r="CK217" s="12"/>
      <c r="CL217" s="12"/>
      <c r="CM217" s="12"/>
      <c r="CN217" s="12"/>
      <c r="CO217" s="12"/>
      <c r="CP217" s="12"/>
      <c r="CQ217" s="12"/>
      <c r="CR217" s="12"/>
      <c r="CS217" s="12"/>
      <c r="CT217" s="12"/>
      <c r="CU217" s="12"/>
      <c r="CV217" s="12"/>
      <c r="CW217" s="12"/>
      <c r="CX217" s="12"/>
      <c r="CY217" s="12"/>
      <c r="CZ217" s="12"/>
      <c r="DA217" s="12"/>
      <c r="DB217" s="12"/>
      <c r="DC217" s="12"/>
      <c r="DD217" s="12"/>
      <c r="DE217" s="12"/>
      <c r="DF217" s="12"/>
      <c r="DG217" s="12"/>
      <c r="DH217" s="12"/>
      <c r="DI217" s="12"/>
      <c r="DJ217" s="12"/>
      <c r="DK217" s="12"/>
      <c r="DL217" s="12"/>
      <c r="DM217" s="12"/>
      <c r="DN217" s="12"/>
      <c r="DO217" s="12"/>
      <c r="DP217" s="12"/>
      <c r="DQ217" s="12"/>
      <c r="DR217" s="12"/>
      <c r="DS217" s="12"/>
      <c r="DT217" s="12"/>
      <c r="DU217" s="12"/>
      <c r="DV217" s="12"/>
    </row>
    <row r="218" spans="1:129" s="13" customFormat="1" ht="27">
      <c r="A218" s="39" t="s">
        <v>388</v>
      </c>
      <c r="B218" s="166" t="s">
        <v>389</v>
      </c>
      <c r="C218" s="166"/>
      <c r="D218" s="166"/>
      <c r="E218" s="166"/>
      <c r="F218" s="29" t="s">
        <v>387</v>
      </c>
      <c r="G218" s="167" t="s">
        <v>3780</v>
      </c>
      <c r="H218" s="167"/>
      <c r="I218" s="167"/>
      <c r="J218" s="31"/>
      <c r="K218" s="31"/>
      <c r="L218" s="31"/>
      <c r="M218" s="12"/>
      <c r="N218" s="12"/>
      <c r="O218" s="12"/>
      <c r="P218" s="12"/>
      <c r="Q218" s="12"/>
      <c r="R218" s="12"/>
      <c r="S218" s="12"/>
      <c r="T218" s="12"/>
      <c r="U218" s="12"/>
      <c r="V218" s="12"/>
      <c r="W218" s="12"/>
      <c r="X218" s="12"/>
      <c r="Y218" s="12"/>
      <c r="Z218" s="12"/>
      <c r="AA218" s="12"/>
      <c r="AB218" s="12"/>
      <c r="AC218" s="12"/>
      <c r="AD218" s="12"/>
      <c r="AE218" s="12"/>
      <c r="AF218" s="12"/>
      <c r="AG218" s="12"/>
      <c r="AH218" s="12"/>
      <c r="AI218" s="12"/>
      <c r="AJ218" s="12"/>
      <c r="AK218" s="12"/>
      <c r="AL218" s="12"/>
      <c r="AM218" s="12"/>
      <c r="AN218" s="12"/>
      <c r="AO218" s="12"/>
      <c r="AP218" s="12"/>
      <c r="AQ218" s="12"/>
      <c r="AR218" s="12"/>
      <c r="AS218" s="12"/>
      <c r="AT218" s="12"/>
      <c r="AU218" s="12"/>
      <c r="AV218" s="12"/>
      <c r="AW218" s="12"/>
      <c r="AX218" s="12"/>
      <c r="AY218" s="12"/>
      <c r="AZ218" s="12"/>
      <c r="BA218" s="12"/>
      <c r="BB218" s="12"/>
      <c r="BC218" s="12"/>
      <c r="BD218" s="12"/>
      <c r="BE218" s="12"/>
      <c r="BF218" s="12"/>
      <c r="BG218" s="12"/>
      <c r="BH218" s="12"/>
      <c r="BI218" s="12"/>
      <c r="BJ218" s="12"/>
      <c r="BK218" s="12"/>
      <c r="BL218" s="12"/>
      <c r="BM218" s="12"/>
      <c r="BN218" s="12"/>
      <c r="BO218" s="12"/>
      <c r="BP218" s="12"/>
      <c r="BQ218" s="12"/>
      <c r="BR218" s="12"/>
      <c r="BS218" s="12"/>
      <c r="BT218" s="12"/>
      <c r="BU218" s="12"/>
      <c r="BV218" s="12"/>
      <c r="BW218" s="12"/>
      <c r="BX218" s="12"/>
      <c r="BY218" s="12"/>
      <c r="BZ218" s="12"/>
      <c r="CA218" s="12"/>
      <c r="CB218" s="12"/>
      <c r="CC218" s="12"/>
      <c r="CD218" s="12"/>
      <c r="CE218" s="12"/>
      <c r="CF218" s="12"/>
      <c r="CG218" s="12"/>
      <c r="CH218" s="12"/>
      <c r="CI218" s="12"/>
      <c r="CJ218" s="12"/>
      <c r="CK218" s="12"/>
      <c r="CL218" s="12"/>
      <c r="CM218" s="12"/>
      <c r="CN218" s="12"/>
      <c r="CO218" s="12"/>
      <c r="CP218" s="12"/>
      <c r="CQ218" s="12"/>
      <c r="CR218" s="12"/>
      <c r="CS218" s="12"/>
      <c r="CT218" s="12"/>
      <c r="CU218" s="12"/>
      <c r="CV218" s="12"/>
      <c r="CW218" s="12"/>
      <c r="CX218" s="12"/>
      <c r="CY218" s="12"/>
      <c r="CZ218" s="12"/>
      <c r="DA218" s="12"/>
      <c r="DB218" s="12"/>
      <c r="DC218" s="12"/>
      <c r="DD218" s="12"/>
      <c r="DE218" s="12"/>
      <c r="DF218" s="12"/>
      <c r="DG218" s="12"/>
      <c r="DH218" s="12"/>
      <c r="DI218" s="12"/>
      <c r="DJ218" s="12"/>
      <c r="DK218" s="12"/>
      <c r="DL218" s="12"/>
      <c r="DM218" s="12"/>
      <c r="DN218" s="12"/>
      <c r="DO218" s="12"/>
      <c r="DP218" s="12"/>
      <c r="DQ218" s="12"/>
      <c r="DR218" s="12"/>
      <c r="DS218" s="12"/>
      <c r="DT218" s="12"/>
      <c r="DU218" s="12"/>
      <c r="DV218" s="12"/>
      <c r="DW218" s="12"/>
      <c r="DX218" s="12"/>
      <c r="DY218" s="12"/>
    </row>
    <row r="219" spans="1:129" s="13" customFormat="1" ht="27">
      <c r="A219" s="14" t="s">
        <v>2</v>
      </c>
      <c r="B219" s="14" t="s">
        <v>3</v>
      </c>
      <c r="C219" s="15" t="s">
        <v>4</v>
      </c>
      <c r="D219" s="15" t="s">
        <v>5</v>
      </c>
      <c r="E219" s="15" t="s">
        <v>6</v>
      </c>
      <c r="F219" s="15" t="s">
        <v>7</v>
      </c>
      <c r="G219" s="16" t="s">
        <v>3347</v>
      </c>
      <c r="H219" s="16" t="s">
        <v>3348</v>
      </c>
      <c r="I219" s="16" t="s">
        <v>3349</v>
      </c>
      <c r="J219" s="31"/>
      <c r="K219" s="31"/>
      <c r="L219" s="31"/>
      <c r="M219" s="12"/>
      <c r="N219" s="12"/>
      <c r="O219" s="12"/>
      <c r="P219" s="12"/>
      <c r="Q219" s="12"/>
      <c r="R219" s="12"/>
      <c r="S219" s="12"/>
      <c r="T219" s="12"/>
      <c r="U219" s="12"/>
      <c r="V219" s="12"/>
      <c r="W219" s="12"/>
      <c r="X219" s="12"/>
      <c r="Y219" s="12"/>
      <c r="Z219" s="12"/>
      <c r="AA219" s="12"/>
      <c r="AB219" s="12"/>
      <c r="AC219" s="12"/>
      <c r="AD219" s="12"/>
      <c r="AE219" s="12"/>
      <c r="AF219" s="12"/>
      <c r="AG219" s="12"/>
      <c r="AH219" s="12"/>
      <c r="AI219" s="12"/>
      <c r="AJ219" s="12"/>
      <c r="AK219" s="12"/>
      <c r="AL219" s="12"/>
      <c r="AM219" s="12"/>
      <c r="AN219" s="12"/>
      <c r="AO219" s="12"/>
      <c r="AP219" s="12"/>
      <c r="AQ219" s="12"/>
      <c r="AR219" s="12"/>
      <c r="AS219" s="12"/>
      <c r="AT219" s="12"/>
      <c r="AU219" s="12"/>
      <c r="AV219" s="12"/>
      <c r="AW219" s="12"/>
      <c r="AX219" s="12"/>
      <c r="AY219" s="12"/>
      <c r="AZ219" s="12"/>
      <c r="BA219" s="12"/>
      <c r="BB219" s="12"/>
      <c r="BC219" s="12"/>
      <c r="BD219" s="12"/>
      <c r="BE219" s="12"/>
      <c r="BF219" s="12"/>
      <c r="BG219" s="12"/>
      <c r="BH219" s="12"/>
      <c r="BI219" s="12"/>
      <c r="BJ219" s="12"/>
      <c r="BK219" s="12"/>
      <c r="BL219" s="12"/>
      <c r="BM219" s="12"/>
      <c r="BN219" s="12"/>
      <c r="BO219" s="12"/>
      <c r="BP219" s="12"/>
      <c r="BQ219" s="12"/>
      <c r="BR219" s="12"/>
      <c r="BS219" s="12"/>
      <c r="BT219" s="12"/>
      <c r="BU219" s="12"/>
      <c r="BV219" s="12"/>
      <c r="BW219" s="12"/>
      <c r="BX219" s="12"/>
      <c r="BY219" s="12"/>
      <c r="BZ219" s="12"/>
      <c r="CA219" s="12"/>
      <c r="CB219" s="12"/>
      <c r="CC219" s="12"/>
      <c r="CD219" s="12"/>
      <c r="CE219" s="12"/>
      <c r="CF219" s="12"/>
      <c r="CG219" s="12"/>
      <c r="CH219" s="12"/>
      <c r="CI219" s="12"/>
      <c r="CJ219" s="12"/>
      <c r="CK219" s="12"/>
      <c r="CL219" s="12"/>
      <c r="CM219" s="12"/>
      <c r="CN219" s="12"/>
      <c r="CO219" s="12"/>
      <c r="CP219" s="12"/>
      <c r="CQ219" s="12"/>
      <c r="CR219" s="12"/>
      <c r="CS219" s="12"/>
      <c r="CT219" s="12"/>
      <c r="CU219" s="12"/>
      <c r="CV219" s="12"/>
      <c r="CW219" s="12"/>
      <c r="CX219" s="12"/>
      <c r="CY219" s="12"/>
      <c r="CZ219" s="12"/>
      <c r="DA219" s="12"/>
      <c r="DB219" s="12"/>
      <c r="DC219" s="12"/>
      <c r="DD219" s="12"/>
      <c r="DE219" s="12"/>
      <c r="DF219" s="12"/>
      <c r="DG219" s="12"/>
      <c r="DH219" s="12"/>
      <c r="DI219" s="12"/>
      <c r="DJ219" s="12"/>
      <c r="DK219" s="12"/>
      <c r="DL219" s="12"/>
      <c r="DM219" s="12"/>
      <c r="DN219" s="12"/>
      <c r="DO219" s="12"/>
      <c r="DP219" s="12"/>
      <c r="DQ219" s="12"/>
      <c r="DR219" s="12"/>
      <c r="DS219" s="12"/>
      <c r="DT219" s="12"/>
      <c r="DU219" s="12"/>
      <c r="DV219" s="12"/>
      <c r="DW219" s="12"/>
      <c r="DX219" s="12"/>
      <c r="DY219" s="12"/>
    </row>
    <row r="220" spans="1:129" s="13" customFormat="1" ht="90">
      <c r="A220" s="31">
        <v>1</v>
      </c>
      <c r="B220" s="27">
        <v>1186220209</v>
      </c>
      <c r="C220" s="28">
        <v>42294702</v>
      </c>
      <c r="D220" s="36" t="s">
        <v>390</v>
      </c>
      <c r="E220" s="37" t="s">
        <v>3425</v>
      </c>
      <c r="F220" s="28" t="s">
        <v>10</v>
      </c>
      <c r="G220" s="22">
        <v>4601005.0329826707</v>
      </c>
      <c r="H220" s="22">
        <v>0</v>
      </c>
      <c r="I220" s="23">
        <v>4601005.0329826707</v>
      </c>
      <c r="J220" s="31"/>
      <c r="K220" s="31"/>
      <c r="L220" s="31"/>
      <c r="M220" s="12"/>
      <c r="N220" s="12"/>
      <c r="O220" s="12"/>
      <c r="P220" s="12"/>
      <c r="Q220" s="12"/>
      <c r="R220" s="12"/>
      <c r="S220" s="12"/>
      <c r="T220" s="12"/>
      <c r="U220" s="12"/>
      <c r="V220" s="12"/>
      <c r="W220" s="12"/>
      <c r="X220" s="12"/>
      <c r="Y220" s="12"/>
      <c r="Z220" s="12"/>
      <c r="AA220" s="12"/>
      <c r="AB220" s="12"/>
      <c r="AC220" s="12"/>
      <c r="AD220" s="12"/>
      <c r="AE220" s="12"/>
      <c r="AF220" s="12"/>
      <c r="AG220" s="12"/>
      <c r="AH220" s="12"/>
      <c r="AI220" s="12"/>
      <c r="AJ220" s="12"/>
      <c r="AK220" s="12"/>
      <c r="AL220" s="12"/>
      <c r="AM220" s="12"/>
      <c r="AN220" s="12"/>
      <c r="AO220" s="12"/>
      <c r="AP220" s="12"/>
      <c r="AQ220" s="12"/>
      <c r="AR220" s="12"/>
      <c r="AS220" s="12"/>
      <c r="AT220" s="12"/>
      <c r="AU220" s="12"/>
      <c r="AV220" s="12"/>
      <c r="AW220" s="12"/>
      <c r="AX220" s="12"/>
      <c r="AY220" s="12"/>
      <c r="AZ220" s="12"/>
      <c r="BA220" s="12"/>
      <c r="BB220" s="12"/>
      <c r="BC220" s="12"/>
      <c r="BD220" s="12"/>
      <c r="BE220" s="12"/>
      <c r="BF220" s="12"/>
      <c r="BG220" s="12"/>
      <c r="BH220" s="12"/>
      <c r="BI220" s="12"/>
      <c r="BJ220" s="12"/>
      <c r="BK220" s="12"/>
      <c r="BL220" s="12"/>
      <c r="BM220" s="12"/>
      <c r="BN220" s="12"/>
      <c r="BO220" s="12"/>
      <c r="BP220" s="12"/>
      <c r="BQ220" s="12"/>
      <c r="BR220" s="12"/>
      <c r="BS220" s="12"/>
      <c r="BT220" s="12"/>
      <c r="BU220" s="12"/>
      <c r="BV220" s="12"/>
      <c r="BW220" s="12"/>
      <c r="BX220" s="12"/>
      <c r="BY220" s="12"/>
      <c r="BZ220" s="12"/>
      <c r="CA220" s="12"/>
      <c r="CB220" s="12"/>
      <c r="CC220" s="12"/>
      <c r="CD220" s="12"/>
      <c r="CE220" s="12"/>
      <c r="CF220" s="12"/>
      <c r="CG220" s="12"/>
      <c r="CH220" s="12"/>
      <c r="CI220" s="12"/>
      <c r="CJ220" s="12"/>
      <c r="CK220" s="12"/>
      <c r="CL220" s="12"/>
      <c r="CM220" s="12"/>
      <c r="CN220" s="12"/>
      <c r="CO220" s="12"/>
      <c r="CP220" s="12"/>
      <c r="CQ220" s="12"/>
      <c r="CR220" s="12"/>
      <c r="CS220" s="12"/>
      <c r="CT220" s="12"/>
      <c r="CU220" s="12"/>
      <c r="CV220" s="12"/>
      <c r="CW220" s="12"/>
      <c r="CX220" s="12"/>
      <c r="CY220" s="12"/>
      <c r="CZ220" s="12"/>
      <c r="DA220" s="12"/>
      <c r="DB220" s="12"/>
      <c r="DC220" s="12"/>
      <c r="DD220" s="12"/>
      <c r="DE220" s="12"/>
      <c r="DF220" s="12"/>
      <c r="DG220" s="12"/>
      <c r="DH220" s="12"/>
      <c r="DI220" s="12"/>
      <c r="DJ220" s="12"/>
      <c r="DK220" s="12"/>
      <c r="DL220" s="12"/>
      <c r="DM220" s="12"/>
      <c r="DN220" s="12"/>
      <c r="DO220" s="12"/>
      <c r="DP220" s="12"/>
      <c r="DQ220" s="12"/>
      <c r="DR220" s="12"/>
      <c r="DS220" s="12"/>
      <c r="DT220" s="12"/>
      <c r="DU220" s="12"/>
      <c r="DV220" s="12"/>
      <c r="DW220" s="12"/>
      <c r="DX220" s="12"/>
      <c r="DY220" s="12"/>
    </row>
    <row r="221" spans="1:129" s="13" customFormat="1" ht="99">
      <c r="A221" s="31">
        <v>2</v>
      </c>
      <c r="B221" s="27">
        <v>1186220230</v>
      </c>
      <c r="C221" s="28">
        <v>42294702</v>
      </c>
      <c r="D221" s="36" t="s">
        <v>391</v>
      </c>
      <c r="E221" s="37" t="s">
        <v>392</v>
      </c>
      <c r="F221" s="28" t="s">
        <v>10</v>
      </c>
      <c r="G221" s="22">
        <v>4601005.0329826707</v>
      </c>
      <c r="H221" s="22">
        <v>0</v>
      </c>
      <c r="I221" s="23">
        <v>4601005.0329826707</v>
      </c>
      <c r="J221" s="31"/>
      <c r="K221" s="31"/>
      <c r="L221" s="31"/>
      <c r="M221" s="12"/>
      <c r="N221" s="12"/>
      <c r="O221" s="12"/>
      <c r="P221" s="12"/>
      <c r="Q221" s="12"/>
      <c r="R221" s="12"/>
      <c r="S221" s="12"/>
      <c r="T221" s="12"/>
      <c r="U221" s="12"/>
      <c r="V221" s="12"/>
      <c r="W221" s="12"/>
      <c r="X221" s="12"/>
      <c r="Y221" s="12"/>
      <c r="Z221" s="12"/>
      <c r="AA221" s="12"/>
      <c r="AB221" s="12"/>
      <c r="AC221" s="12"/>
      <c r="AD221" s="12"/>
      <c r="AE221" s="12"/>
      <c r="AF221" s="12"/>
      <c r="AG221" s="12"/>
      <c r="AH221" s="12"/>
      <c r="AI221" s="12"/>
      <c r="AJ221" s="12"/>
      <c r="AK221" s="12"/>
      <c r="AL221" s="12"/>
      <c r="AM221" s="12"/>
      <c r="AN221" s="12"/>
      <c r="AO221" s="12"/>
      <c r="AP221" s="12"/>
      <c r="AQ221" s="12"/>
      <c r="AR221" s="12"/>
      <c r="AS221" s="12"/>
      <c r="AT221" s="12"/>
      <c r="AU221" s="12"/>
      <c r="AV221" s="12"/>
      <c r="AW221" s="12"/>
      <c r="AX221" s="12"/>
      <c r="AY221" s="12"/>
      <c r="AZ221" s="12"/>
      <c r="BA221" s="12"/>
      <c r="BB221" s="12"/>
      <c r="BC221" s="12"/>
      <c r="BD221" s="12"/>
      <c r="BE221" s="12"/>
      <c r="BF221" s="12"/>
      <c r="BG221" s="12"/>
      <c r="BH221" s="12"/>
      <c r="BI221" s="12"/>
      <c r="BJ221" s="12"/>
      <c r="BK221" s="12"/>
      <c r="BL221" s="12"/>
      <c r="BM221" s="12"/>
      <c r="BN221" s="12"/>
      <c r="BO221" s="12"/>
      <c r="BP221" s="12"/>
      <c r="BQ221" s="12"/>
      <c r="BR221" s="12"/>
      <c r="BS221" s="12"/>
      <c r="BT221" s="12"/>
      <c r="BU221" s="12"/>
      <c r="BV221" s="12"/>
      <c r="BW221" s="12"/>
      <c r="BX221" s="12"/>
      <c r="BY221" s="12"/>
      <c r="BZ221" s="12"/>
      <c r="CA221" s="12"/>
      <c r="CB221" s="12"/>
      <c r="CC221" s="12"/>
      <c r="CD221" s="12"/>
      <c r="CE221" s="12"/>
      <c r="CF221" s="12"/>
      <c r="CG221" s="12"/>
      <c r="CH221" s="12"/>
      <c r="CI221" s="12"/>
      <c r="CJ221" s="12"/>
      <c r="CK221" s="12"/>
      <c r="CL221" s="12"/>
      <c r="CM221" s="12"/>
      <c r="CN221" s="12"/>
      <c r="CO221" s="12"/>
      <c r="CP221" s="12"/>
      <c r="CQ221" s="12"/>
      <c r="CR221" s="12"/>
      <c r="CS221" s="12"/>
      <c r="CT221" s="12"/>
      <c r="CU221" s="12"/>
      <c r="CV221" s="12"/>
      <c r="CW221" s="12"/>
      <c r="CX221" s="12"/>
      <c r="CY221" s="12"/>
      <c r="CZ221" s="12"/>
      <c r="DA221" s="12"/>
      <c r="DB221" s="12"/>
      <c r="DC221" s="12"/>
      <c r="DD221" s="12"/>
      <c r="DE221" s="12"/>
      <c r="DF221" s="12"/>
      <c r="DG221" s="12"/>
      <c r="DH221" s="12"/>
      <c r="DI221" s="12"/>
      <c r="DJ221" s="12"/>
      <c r="DK221" s="12"/>
      <c r="DL221" s="12"/>
      <c r="DM221" s="12"/>
      <c r="DN221" s="12"/>
      <c r="DO221" s="12"/>
      <c r="DP221" s="12"/>
      <c r="DQ221" s="12"/>
      <c r="DR221" s="12"/>
      <c r="DS221" s="12"/>
      <c r="DT221" s="12"/>
      <c r="DU221" s="12"/>
      <c r="DV221" s="12"/>
      <c r="DW221" s="12"/>
      <c r="DX221" s="12"/>
      <c r="DY221" s="12"/>
    </row>
    <row r="222" spans="1:129" s="13" customFormat="1" ht="18">
      <c r="A222" s="27">
        <v>3</v>
      </c>
      <c r="B222" s="27">
        <v>1186220788</v>
      </c>
      <c r="C222" s="21">
        <v>42181900</v>
      </c>
      <c r="D222" s="36" t="s">
        <v>393</v>
      </c>
      <c r="E222" s="37" t="s">
        <v>394</v>
      </c>
      <c r="F222" s="28" t="s">
        <v>10</v>
      </c>
      <c r="G222" s="22">
        <v>93739.859455895319</v>
      </c>
      <c r="H222" s="22">
        <v>0</v>
      </c>
      <c r="I222" s="23">
        <v>93739.859455895319</v>
      </c>
      <c r="J222" s="31"/>
      <c r="K222" s="31"/>
      <c r="L222" s="31"/>
      <c r="M222" s="12"/>
      <c r="N222" s="12"/>
      <c r="O222" s="12"/>
      <c r="P222" s="12"/>
      <c r="Q222" s="12"/>
      <c r="R222" s="12"/>
      <c r="S222" s="12"/>
      <c r="T222" s="12"/>
      <c r="U222" s="12"/>
      <c r="V222" s="12"/>
      <c r="W222" s="12"/>
      <c r="X222" s="12"/>
      <c r="Y222" s="12"/>
      <c r="Z222" s="12"/>
      <c r="AA222" s="12"/>
      <c r="AB222" s="12"/>
      <c r="AC222" s="12"/>
      <c r="AD222" s="12"/>
      <c r="AE222" s="12"/>
      <c r="AF222" s="12"/>
      <c r="AG222" s="12"/>
      <c r="AH222" s="12"/>
      <c r="AI222" s="12"/>
      <c r="AJ222" s="12"/>
      <c r="AK222" s="12"/>
      <c r="AL222" s="12"/>
      <c r="AM222" s="12"/>
      <c r="AN222" s="12"/>
      <c r="AO222" s="12"/>
      <c r="AP222" s="12"/>
      <c r="AQ222" s="12"/>
      <c r="AR222" s="12"/>
      <c r="AS222" s="12"/>
      <c r="AT222" s="12"/>
      <c r="AU222" s="12"/>
      <c r="AV222" s="12"/>
      <c r="AW222" s="12"/>
      <c r="AX222" s="12"/>
      <c r="AY222" s="12"/>
      <c r="AZ222" s="12"/>
      <c r="BA222" s="12"/>
      <c r="BB222" s="12"/>
      <c r="BC222" s="12"/>
      <c r="BD222" s="12"/>
      <c r="BE222" s="12"/>
      <c r="BF222" s="12"/>
      <c r="BG222" s="12"/>
      <c r="BH222" s="12"/>
      <c r="BI222" s="12"/>
      <c r="BJ222" s="12"/>
      <c r="BK222" s="12"/>
      <c r="BL222" s="12"/>
      <c r="BM222" s="12"/>
      <c r="BN222" s="12"/>
      <c r="BO222" s="12"/>
      <c r="BP222" s="12"/>
      <c r="BQ222" s="12"/>
      <c r="BR222" s="12"/>
      <c r="BS222" s="12"/>
      <c r="BT222" s="12"/>
      <c r="BU222" s="12"/>
      <c r="BV222" s="12"/>
      <c r="BW222" s="12"/>
      <c r="BX222" s="12"/>
      <c r="BY222" s="12"/>
      <c r="BZ222" s="12"/>
      <c r="CA222" s="12"/>
      <c r="CB222" s="12"/>
      <c r="CC222" s="12"/>
      <c r="CD222" s="12"/>
      <c r="CE222" s="12"/>
      <c r="CF222" s="12"/>
      <c r="CG222" s="12"/>
      <c r="CH222" s="12"/>
      <c r="CI222" s="12"/>
      <c r="CJ222" s="12"/>
      <c r="CK222" s="12"/>
      <c r="CL222" s="12"/>
      <c r="CM222" s="12"/>
      <c r="CN222" s="12"/>
      <c r="CO222" s="12"/>
      <c r="CP222" s="12"/>
      <c r="CQ222" s="12"/>
      <c r="CR222" s="12"/>
      <c r="CS222" s="12"/>
      <c r="CT222" s="12"/>
      <c r="CU222" s="12"/>
      <c r="CV222" s="12"/>
      <c r="CW222" s="12"/>
      <c r="CX222" s="12"/>
      <c r="CY222" s="12"/>
      <c r="CZ222" s="12"/>
      <c r="DA222" s="12"/>
      <c r="DB222" s="12"/>
      <c r="DC222" s="12"/>
      <c r="DD222" s="12"/>
      <c r="DE222" s="12"/>
      <c r="DF222" s="12"/>
      <c r="DG222" s="12"/>
      <c r="DH222" s="12"/>
      <c r="DI222" s="12"/>
      <c r="DJ222" s="12"/>
      <c r="DK222" s="12"/>
      <c r="DL222" s="12"/>
      <c r="DM222" s="12"/>
      <c r="DN222" s="12"/>
      <c r="DO222" s="12"/>
      <c r="DP222" s="12"/>
      <c r="DQ222" s="12"/>
      <c r="DR222" s="12"/>
      <c r="DS222" s="12"/>
      <c r="DT222" s="12"/>
      <c r="DU222" s="12"/>
      <c r="DV222" s="12"/>
      <c r="DW222" s="12"/>
      <c r="DX222" s="12"/>
      <c r="DY222" s="12"/>
    </row>
    <row r="223" spans="1:129" s="13" customFormat="1" ht="18">
      <c r="A223" s="27">
        <v>4</v>
      </c>
      <c r="B223" s="27">
        <v>1186220787</v>
      </c>
      <c r="C223" s="21">
        <v>42294900</v>
      </c>
      <c r="D223" s="36" t="s">
        <v>395</v>
      </c>
      <c r="E223" s="37" t="s">
        <v>396</v>
      </c>
      <c r="F223" s="28" t="s">
        <v>10</v>
      </c>
      <c r="G223" s="22">
        <v>713849.44675095088</v>
      </c>
      <c r="H223" s="22">
        <v>0</v>
      </c>
      <c r="I223" s="23">
        <v>713849.44675095088</v>
      </c>
      <c r="J223" s="31"/>
      <c r="K223" s="31"/>
      <c r="L223" s="31"/>
      <c r="M223" s="12"/>
      <c r="N223" s="12"/>
      <c r="O223" s="12"/>
      <c r="P223" s="12"/>
      <c r="Q223" s="12"/>
      <c r="R223" s="12"/>
      <c r="S223" s="12"/>
      <c r="T223" s="12"/>
      <c r="U223" s="12"/>
      <c r="V223" s="12"/>
      <c r="W223" s="12"/>
      <c r="X223" s="12"/>
      <c r="Y223" s="12"/>
      <c r="Z223" s="12"/>
      <c r="AA223" s="12"/>
      <c r="AB223" s="12"/>
      <c r="AC223" s="12"/>
      <c r="AD223" s="12"/>
      <c r="AE223" s="12"/>
      <c r="AF223" s="12"/>
      <c r="AG223" s="12"/>
      <c r="AH223" s="12"/>
      <c r="AI223" s="12"/>
      <c r="AJ223" s="12"/>
      <c r="AK223" s="12"/>
      <c r="AL223" s="12"/>
      <c r="AM223" s="12"/>
      <c r="AN223" s="12"/>
      <c r="AO223" s="12"/>
      <c r="AP223" s="12"/>
      <c r="AQ223" s="12"/>
      <c r="AR223" s="12"/>
      <c r="AS223" s="12"/>
      <c r="AT223" s="12"/>
      <c r="AU223" s="12"/>
      <c r="AV223" s="12"/>
      <c r="AW223" s="12"/>
      <c r="AX223" s="12"/>
      <c r="AY223" s="12"/>
      <c r="AZ223" s="12"/>
      <c r="BA223" s="12"/>
      <c r="BB223" s="12"/>
      <c r="BC223" s="12"/>
      <c r="BD223" s="12"/>
      <c r="BE223" s="12"/>
      <c r="BF223" s="12"/>
      <c r="BG223" s="12"/>
      <c r="BH223" s="12"/>
      <c r="BI223" s="12"/>
      <c r="BJ223" s="12"/>
      <c r="BK223" s="12"/>
      <c r="BL223" s="12"/>
      <c r="BM223" s="12"/>
      <c r="BN223" s="12"/>
      <c r="BO223" s="12"/>
      <c r="BP223" s="12"/>
      <c r="BQ223" s="12"/>
      <c r="BR223" s="12"/>
      <c r="BS223" s="12"/>
      <c r="BT223" s="12"/>
      <c r="BU223" s="12"/>
      <c r="BV223" s="12"/>
      <c r="BW223" s="12"/>
      <c r="BX223" s="12"/>
      <c r="BY223" s="12"/>
      <c r="BZ223" s="12"/>
      <c r="CA223" s="12"/>
      <c r="CB223" s="12"/>
      <c r="CC223" s="12"/>
      <c r="CD223" s="12"/>
      <c r="CE223" s="12"/>
      <c r="CF223" s="12"/>
      <c r="CG223" s="12"/>
      <c r="CH223" s="12"/>
      <c r="CI223" s="12"/>
      <c r="CJ223" s="12"/>
      <c r="CK223" s="12"/>
      <c r="CL223" s="12"/>
      <c r="CM223" s="12"/>
      <c r="CN223" s="12"/>
      <c r="CO223" s="12"/>
      <c r="CP223" s="12"/>
      <c r="CQ223" s="12"/>
      <c r="CR223" s="12"/>
      <c r="CS223" s="12"/>
      <c r="CT223" s="12"/>
      <c r="CU223" s="12"/>
      <c r="CV223" s="12"/>
      <c r="CW223" s="12"/>
      <c r="CX223" s="12"/>
      <c r="CY223" s="12"/>
      <c r="CZ223" s="12"/>
      <c r="DA223" s="12"/>
      <c r="DB223" s="12"/>
      <c r="DC223" s="12"/>
      <c r="DD223" s="12"/>
      <c r="DE223" s="12"/>
      <c r="DF223" s="12"/>
      <c r="DG223" s="12"/>
      <c r="DH223" s="12"/>
      <c r="DI223" s="12"/>
      <c r="DJ223" s="12"/>
      <c r="DK223" s="12"/>
      <c r="DL223" s="12"/>
      <c r="DM223" s="12"/>
      <c r="DN223" s="12"/>
      <c r="DO223" s="12"/>
      <c r="DP223" s="12"/>
      <c r="DQ223" s="12"/>
      <c r="DR223" s="12"/>
      <c r="DS223" s="12"/>
      <c r="DT223" s="12"/>
      <c r="DU223" s="12"/>
      <c r="DV223" s="12"/>
      <c r="DW223" s="12"/>
      <c r="DX223" s="12"/>
      <c r="DY223" s="12"/>
    </row>
    <row r="224" spans="1:129" s="13" customFormat="1" ht="18">
      <c r="A224" s="39" t="s">
        <v>397</v>
      </c>
      <c r="B224" s="166" t="s">
        <v>398</v>
      </c>
      <c r="C224" s="166"/>
      <c r="D224" s="166"/>
      <c r="E224" s="166"/>
      <c r="F224" s="29" t="s">
        <v>144</v>
      </c>
      <c r="G224" s="167" t="s">
        <v>3765</v>
      </c>
      <c r="H224" s="167"/>
      <c r="I224" s="167"/>
      <c r="J224" s="31"/>
      <c r="K224" s="31"/>
      <c r="L224" s="31"/>
      <c r="M224" s="12"/>
      <c r="N224" s="12"/>
      <c r="O224" s="12"/>
      <c r="P224" s="12"/>
      <c r="Q224" s="12"/>
      <c r="R224" s="12"/>
      <c r="S224" s="12"/>
      <c r="T224" s="12"/>
      <c r="U224" s="12"/>
      <c r="V224" s="12"/>
      <c r="W224" s="12"/>
      <c r="X224" s="12"/>
      <c r="Y224" s="12"/>
      <c r="Z224" s="12"/>
      <c r="AA224" s="12"/>
      <c r="AB224" s="12"/>
      <c r="AC224" s="12"/>
      <c r="AD224" s="12"/>
      <c r="AE224" s="12"/>
      <c r="AF224" s="12"/>
      <c r="AG224" s="12"/>
      <c r="AH224" s="12"/>
      <c r="AI224" s="12"/>
      <c r="AJ224" s="12"/>
      <c r="AK224" s="12"/>
      <c r="AL224" s="12"/>
      <c r="AM224" s="12"/>
      <c r="AN224" s="12"/>
      <c r="AO224" s="12"/>
      <c r="AP224" s="12"/>
      <c r="AQ224" s="12"/>
      <c r="AR224" s="12"/>
      <c r="AS224" s="12"/>
      <c r="AT224" s="12"/>
      <c r="AU224" s="12"/>
      <c r="AV224" s="12"/>
      <c r="AW224" s="12"/>
      <c r="AX224" s="12"/>
      <c r="AY224" s="12"/>
      <c r="AZ224" s="12"/>
      <c r="BA224" s="12"/>
      <c r="BB224" s="12"/>
      <c r="BC224" s="12"/>
      <c r="BD224" s="12"/>
      <c r="BE224" s="12"/>
      <c r="BF224" s="12"/>
      <c r="BG224" s="12"/>
      <c r="BH224" s="12"/>
      <c r="BI224" s="12"/>
      <c r="BJ224" s="12"/>
      <c r="BK224" s="12"/>
      <c r="BL224" s="12"/>
      <c r="BM224" s="12"/>
      <c r="BN224" s="12"/>
      <c r="BO224" s="12"/>
      <c r="BP224" s="12"/>
      <c r="BQ224" s="12"/>
      <c r="BR224" s="12"/>
      <c r="BS224" s="12"/>
      <c r="BT224" s="12"/>
      <c r="BU224" s="12"/>
      <c r="BV224" s="12"/>
      <c r="BW224" s="12"/>
      <c r="BX224" s="12"/>
      <c r="BY224" s="12"/>
      <c r="BZ224" s="12"/>
      <c r="CA224" s="12"/>
      <c r="CB224" s="12"/>
      <c r="CC224" s="12"/>
      <c r="CD224" s="12"/>
      <c r="CE224" s="12"/>
      <c r="CF224" s="12"/>
      <c r="CG224" s="12"/>
      <c r="CH224" s="12"/>
      <c r="CI224" s="12"/>
      <c r="CJ224" s="12"/>
      <c r="CK224" s="12"/>
      <c r="CL224" s="12"/>
      <c r="CM224" s="12"/>
      <c r="CN224" s="12"/>
      <c r="CO224" s="12"/>
      <c r="CP224" s="12"/>
      <c r="CQ224" s="12"/>
      <c r="CR224" s="12"/>
      <c r="CS224" s="12"/>
      <c r="CT224" s="12"/>
      <c r="CU224" s="12"/>
      <c r="CV224" s="12"/>
      <c r="CW224" s="12"/>
      <c r="CX224" s="12"/>
      <c r="CY224" s="12"/>
      <c r="CZ224" s="12"/>
      <c r="DA224" s="12"/>
      <c r="DB224" s="12"/>
      <c r="DC224" s="12"/>
      <c r="DD224" s="12"/>
      <c r="DE224" s="12"/>
      <c r="DF224" s="12"/>
      <c r="DG224" s="12"/>
      <c r="DH224" s="12"/>
      <c r="DI224" s="12"/>
      <c r="DJ224" s="12"/>
      <c r="DK224" s="12"/>
      <c r="DL224" s="12"/>
      <c r="DM224" s="12"/>
      <c r="DN224" s="12"/>
      <c r="DO224" s="12"/>
      <c r="DP224" s="12"/>
      <c r="DQ224" s="12"/>
      <c r="DR224" s="12"/>
      <c r="DS224" s="12"/>
      <c r="DT224" s="12"/>
      <c r="DU224" s="12"/>
      <c r="DV224" s="12"/>
    </row>
    <row r="225" spans="1:129" s="13" customFormat="1" ht="27">
      <c r="A225" s="14" t="s">
        <v>2</v>
      </c>
      <c r="B225" s="14" t="s">
        <v>3</v>
      </c>
      <c r="C225" s="15" t="s">
        <v>4</v>
      </c>
      <c r="D225" s="15" t="s">
        <v>5</v>
      </c>
      <c r="E225" s="15" t="s">
        <v>6</v>
      </c>
      <c r="F225" s="15" t="s">
        <v>7</v>
      </c>
      <c r="G225" s="16" t="s">
        <v>3347</v>
      </c>
      <c r="H225" s="16" t="s">
        <v>3348</v>
      </c>
      <c r="I225" s="16" t="s">
        <v>3349</v>
      </c>
      <c r="J225" s="31"/>
      <c r="K225" s="31"/>
      <c r="L225" s="31"/>
      <c r="M225" s="12"/>
      <c r="N225" s="12"/>
      <c r="O225" s="12"/>
      <c r="P225" s="12"/>
      <c r="Q225" s="12"/>
      <c r="R225" s="12"/>
      <c r="S225" s="12"/>
      <c r="T225" s="12"/>
      <c r="U225" s="12"/>
      <c r="V225" s="12"/>
      <c r="W225" s="12"/>
      <c r="X225" s="12"/>
      <c r="Y225" s="12"/>
      <c r="Z225" s="12"/>
      <c r="AA225" s="12"/>
      <c r="AB225" s="12"/>
      <c r="AC225" s="12"/>
      <c r="AD225" s="12"/>
      <c r="AE225" s="12"/>
      <c r="AF225" s="12"/>
      <c r="AG225" s="12"/>
      <c r="AH225" s="12"/>
      <c r="AI225" s="12"/>
      <c r="AJ225" s="12"/>
      <c r="AK225" s="12"/>
      <c r="AL225" s="12"/>
      <c r="AM225" s="12"/>
      <c r="AN225" s="12"/>
      <c r="AO225" s="12"/>
      <c r="AP225" s="12"/>
      <c r="AQ225" s="12"/>
      <c r="AR225" s="12"/>
      <c r="AS225" s="12"/>
      <c r="AT225" s="12"/>
      <c r="AU225" s="12"/>
      <c r="AV225" s="12"/>
      <c r="AW225" s="12"/>
      <c r="AX225" s="12"/>
      <c r="AY225" s="12"/>
      <c r="AZ225" s="12"/>
      <c r="BA225" s="12"/>
      <c r="BB225" s="12"/>
      <c r="BC225" s="12"/>
      <c r="BD225" s="12"/>
      <c r="BE225" s="12"/>
      <c r="BF225" s="12"/>
      <c r="BG225" s="12"/>
      <c r="BH225" s="12"/>
      <c r="BI225" s="12"/>
      <c r="BJ225" s="12"/>
      <c r="BK225" s="12"/>
      <c r="BL225" s="12"/>
      <c r="BM225" s="12"/>
      <c r="BN225" s="12"/>
      <c r="BO225" s="12"/>
      <c r="BP225" s="12"/>
      <c r="BQ225" s="12"/>
      <c r="BR225" s="12"/>
      <c r="BS225" s="12"/>
      <c r="BT225" s="12"/>
      <c r="BU225" s="12"/>
      <c r="BV225" s="12"/>
      <c r="BW225" s="12"/>
      <c r="BX225" s="12"/>
      <c r="BY225" s="12"/>
      <c r="BZ225" s="12"/>
      <c r="CA225" s="12"/>
      <c r="CB225" s="12"/>
      <c r="CC225" s="12"/>
      <c r="CD225" s="12"/>
      <c r="CE225" s="12"/>
      <c r="CF225" s="12"/>
      <c r="CG225" s="12"/>
      <c r="CH225" s="12"/>
      <c r="CI225" s="12"/>
      <c r="CJ225" s="12"/>
      <c r="CK225" s="12"/>
      <c r="CL225" s="12"/>
      <c r="CM225" s="12"/>
      <c r="CN225" s="12"/>
      <c r="CO225" s="12"/>
      <c r="CP225" s="12"/>
      <c r="CQ225" s="12"/>
      <c r="CR225" s="12"/>
      <c r="CS225" s="12"/>
      <c r="CT225" s="12"/>
      <c r="CU225" s="12"/>
      <c r="CV225" s="12"/>
      <c r="CW225" s="12"/>
      <c r="CX225" s="12"/>
      <c r="CY225" s="12"/>
      <c r="CZ225" s="12"/>
      <c r="DA225" s="12"/>
      <c r="DB225" s="12"/>
      <c r="DC225" s="12"/>
      <c r="DD225" s="12"/>
      <c r="DE225" s="12"/>
      <c r="DF225" s="12"/>
      <c r="DG225" s="12"/>
      <c r="DH225" s="12"/>
      <c r="DI225" s="12"/>
      <c r="DJ225" s="12"/>
      <c r="DK225" s="12"/>
      <c r="DL225" s="12"/>
      <c r="DM225" s="12"/>
      <c r="DN225" s="12"/>
      <c r="DO225" s="12"/>
      <c r="DP225" s="12"/>
      <c r="DQ225" s="12"/>
      <c r="DR225" s="12"/>
      <c r="DS225" s="12"/>
      <c r="DT225" s="12"/>
      <c r="DU225" s="12"/>
      <c r="DV225" s="12"/>
    </row>
    <row r="226" spans="1:129" s="13" customFormat="1" ht="99">
      <c r="A226" s="31">
        <v>1</v>
      </c>
      <c r="B226" s="27">
        <v>1196460485</v>
      </c>
      <c r="C226" s="21">
        <v>42295905</v>
      </c>
      <c r="D226" s="36" t="s">
        <v>4056</v>
      </c>
      <c r="E226" s="37" t="s">
        <v>4057</v>
      </c>
      <c r="F226" s="28" t="s">
        <v>399</v>
      </c>
      <c r="G226" s="22">
        <v>23975039.833581645</v>
      </c>
      <c r="H226" s="22">
        <v>4555258</v>
      </c>
      <c r="I226" s="23">
        <v>28530297.833581645</v>
      </c>
      <c r="J226" s="31"/>
      <c r="K226" s="31"/>
      <c r="L226" s="31"/>
      <c r="M226" s="12"/>
      <c r="N226" s="12"/>
      <c r="O226" s="12"/>
      <c r="P226" s="12"/>
      <c r="Q226" s="12"/>
      <c r="R226" s="12"/>
      <c r="S226" s="12"/>
      <c r="T226" s="12"/>
      <c r="U226" s="12"/>
      <c r="V226" s="12"/>
      <c r="W226" s="12"/>
      <c r="X226" s="12"/>
      <c r="Y226" s="12"/>
      <c r="Z226" s="12"/>
      <c r="AA226" s="12"/>
      <c r="AB226" s="12"/>
      <c r="AC226" s="12"/>
      <c r="AD226" s="12"/>
      <c r="AE226" s="12"/>
      <c r="AF226" s="12"/>
      <c r="AG226" s="12"/>
      <c r="AH226" s="12"/>
      <c r="AI226" s="12"/>
      <c r="AJ226" s="12"/>
      <c r="AK226" s="12"/>
      <c r="AL226" s="12"/>
      <c r="AM226" s="12"/>
      <c r="AN226" s="12"/>
      <c r="AO226" s="12"/>
      <c r="AP226" s="12"/>
      <c r="AQ226" s="12"/>
      <c r="AR226" s="12"/>
      <c r="AS226" s="12"/>
      <c r="AT226" s="12"/>
      <c r="AU226" s="12"/>
      <c r="AV226" s="12"/>
      <c r="AW226" s="12"/>
      <c r="AX226" s="12"/>
      <c r="AY226" s="12"/>
      <c r="AZ226" s="12"/>
      <c r="BA226" s="12"/>
      <c r="BB226" s="12"/>
      <c r="BC226" s="12"/>
      <c r="BD226" s="12"/>
      <c r="BE226" s="12"/>
      <c r="BF226" s="12"/>
      <c r="BG226" s="12"/>
      <c r="BH226" s="12"/>
      <c r="BI226" s="12"/>
      <c r="BJ226" s="12"/>
      <c r="BK226" s="12"/>
      <c r="BL226" s="12"/>
      <c r="BM226" s="12"/>
      <c r="BN226" s="12"/>
      <c r="BO226" s="12"/>
      <c r="BP226" s="12"/>
      <c r="BQ226" s="12"/>
      <c r="BR226" s="12"/>
      <c r="BS226" s="12"/>
      <c r="BT226" s="12"/>
      <c r="BU226" s="12"/>
      <c r="BV226" s="12"/>
      <c r="BW226" s="12"/>
      <c r="BX226" s="12"/>
      <c r="BY226" s="12"/>
      <c r="BZ226" s="12"/>
      <c r="CA226" s="12"/>
      <c r="CB226" s="12"/>
      <c r="CC226" s="12"/>
      <c r="CD226" s="12"/>
      <c r="CE226" s="12"/>
      <c r="CF226" s="12"/>
      <c r="CG226" s="12"/>
      <c r="CH226" s="12"/>
      <c r="CI226" s="12"/>
      <c r="CJ226" s="12"/>
      <c r="CK226" s="12"/>
      <c r="CL226" s="12"/>
      <c r="CM226" s="12"/>
      <c r="CN226" s="12"/>
      <c r="CO226" s="12"/>
      <c r="CP226" s="12"/>
      <c r="CQ226" s="12"/>
      <c r="CR226" s="12"/>
      <c r="CS226" s="12"/>
      <c r="CT226" s="12"/>
      <c r="CU226" s="12"/>
      <c r="CV226" s="12"/>
      <c r="CW226" s="12"/>
      <c r="CX226" s="12"/>
      <c r="CY226" s="12"/>
      <c r="CZ226" s="12"/>
      <c r="DA226" s="12"/>
      <c r="DB226" s="12"/>
      <c r="DC226" s="12"/>
      <c r="DD226" s="12"/>
      <c r="DE226" s="12"/>
      <c r="DF226" s="12"/>
      <c r="DG226" s="12"/>
      <c r="DH226" s="12"/>
      <c r="DI226" s="12"/>
      <c r="DJ226" s="12"/>
      <c r="DK226" s="12"/>
      <c r="DL226" s="12"/>
      <c r="DM226" s="12"/>
      <c r="DN226" s="12"/>
      <c r="DO226" s="12"/>
      <c r="DP226" s="12"/>
      <c r="DQ226" s="12"/>
      <c r="DR226" s="12"/>
      <c r="DS226" s="12"/>
      <c r="DT226" s="12"/>
      <c r="DU226" s="12"/>
      <c r="DV226" s="12"/>
    </row>
    <row r="227" spans="1:129" s="13" customFormat="1" ht="45">
      <c r="A227" s="31">
        <v>2</v>
      </c>
      <c r="B227" s="27">
        <v>1186290020</v>
      </c>
      <c r="C227" s="21">
        <v>42295905</v>
      </c>
      <c r="D227" s="36" t="s">
        <v>400</v>
      </c>
      <c r="E227" s="37" t="s">
        <v>401</v>
      </c>
      <c r="F227" s="28" t="s">
        <v>10</v>
      </c>
      <c r="G227" s="22">
        <v>6091953.0250000004</v>
      </c>
      <c r="H227" s="22">
        <v>0</v>
      </c>
      <c r="I227" s="23">
        <v>6091953.0250000004</v>
      </c>
      <c r="J227" s="31"/>
      <c r="K227" s="31"/>
      <c r="L227" s="31"/>
      <c r="M227" s="12"/>
      <c r="N227" s="12"/>
      <c r="O227" s="12"/>
      <c r="P227" s="12"/>
      <c r="Q227" s="12"/>
      <c r="R227" s="12"/>
      <c r="S227" s="12"/>
      <c r="T227" s="12"/>
      <c r="U227" s="12"/>
      <c r="V227" s="12"/>
      <c r="W227" s="12"/>
      <c r="X227" s="12"/>
      <c r="Y227" s="12"/>
      <c r="Z227" s="12"/>
      <c r="AA227" s="12"/>
      <c r="AB227" s="12"/>
      <c r="AC227" s="12"/>
      <c r="AD227" s="12"/>
      <c r="AE227" s="12"/>
      <c r="AF227" s="12"/>
      <c r="AG227" s="12"/>
      <c r="AH227" s="12"/>
      <c r="AI227" s="12"/>
      <c r="AJ227" s="12"/>
      <c r="AK227" s="12"/>
      <c r="AL227" s="12"/>
      <c r="AM227" s="12"/>
      <c r="AN227" s="12"/>
      <c r="AO227" s="12"/>
      <c r="AP227" s="12"/>
      <c r="AQ227" s="12"/>
      <c r="AR227" s="12"/>
      <c r="AS227" s="12"/>
      <c r="AT227" s="12"/>
      <c r="AU227" s="12"/>
      <c r="AV227" s="12"/>
      <c r="AW227" s="12"/>
      <c r="AX227" s="12"/>
      <c r="AY227" s="12"/>
      <c r="AZ227" s="12"/>
      <c r="BA227" s="12"/>
      <c r="BB227" s="12"/>
      <c r="BC227" s="12"/>
      <c r="BD227" s="12"/>
      <c r="BE227" s="12"/>
      <c r="BF227" s="12"/>
      <c r="BG227" s="12"/>
      <c r="BH227" s="12"/>
      <c r="BI227" s="12"/>
      <c r="BJ227" s="12"/>
      <c r="BK227" s="12"/>
      <c r="BL227" s="12"/>
      <c r="BM227" s="12"/>
      <c r="BN227" s="12"/>
      <c r="BO227" s="12"/>
      <c r="BP227" s="12"/>
      <c r="BQ227" s="12"/>
      <c r="BR227" s="12"/>
      <c r="BS227" s="12"/>
      <c r="BT227" s="12"/>
      <c r="BU227" s="12"/>
      <c r="BV227" s="12"/>
      <c r="BW227" s="12"/>
      <c r="BX227" s="12"/>
      <c r="BY227" s="12"/>
      <c r="BZ227" s="12"/>
      <c r="CA227" s="12"/>
      <c r="CB227" s="12"/>
      <c r="CC227" s="12"/>
      <c r="CD227" s="12"/>
      <c r="CE227" s="12"/>
      <c r="CF227" s="12"/>
      <c r="CG227" s="12"/>
      <c r="CH227" s="12"/>
      <c r="CI227" s="12"/>
      <c r="CJ227" s="12"/>
      <c r="CK227" s="12"/>
      <c r="CL227" s="12"/>
      <c r="CM227" s="12"/>
      <c r="CN227" s="12"/>
      <c r="CO227" s="12"/>
      <c r="CP227" s="12"/>
      <c r="CQ227" s="12"/>
      <c r="CR227" s="12"/>
      <c r="CS227" s="12"/>
      <c r="CT227" s="12"/>
      <c r="CU227" s="12"/>
      <c r="CV227" s="12"/>
      <c r="CW227" s="12"/>
      <c r="CX227" s="12"/>
      <c r="CY227" s="12"/>
      <c r="CZ227" s="12"/>
      <c r="DA227" s="12"/>
      <c r="DB227" s="12"/>
      <c r="DC227" s="12"/>
      <c r="DD227" s="12"/>
      <c r="DE227" s="12"/>
      <c r="DF227" s="12"/>
      <c r="DG227" s="12"/>
      <c r="DH227" s="12"/>
      <c r="DI227" s="12"/>
      <c r="DJ227" s="12"/>
      <c r="DK227" s="12"/>
      <c r="DL227" s="12"/>
      <c r="DM227" s="12"/>
      <c r="DN227" s="12"/>
      <c r="DO227" s="12"/>
      <c r="DP227" s="12"/>
      <c r="DQ227" s="12"/>
      <c r="DR227" s="12"/>
      <c r="DS227" s="12"/>
      <c r="DT227" s="12"/>
      <c r="DU227" s="12"/>
      <c r="DV227" s="12"/>
    </row>
    <row r="228" spans="1:129" s="13" customFormat="1" ht="36">
      <c r="A228" s="31">
        <v>3</v>
      </c>
      <c r="B228" s="27">
        <v>1196430498</v>
      </c>
      <c r="C228" s="21">
        <v>42295905</v>
      </c>
      <c r="D228" s="36" t="s">
        <v>402</v>
      </c>
      <c r="E228" s="37" t="s">
        <v>403</v>
      </c>
      <c r="F228" s="28" t="s">
        <v>10</v>
      </c>
      <c r="G228" s="22">
        <v>6091953.0250000004</v>
      </c>
      <c r="H228" s="22">
        <v>0</v>
      </c>
      <c r="I228" s="23">
        <v>6091953.0250000004</v>
      </c>
      <c r="J228" s="31"/>
      <c r="K228" s="31"/>
      <c r="L228" s="31"/>
      <c r="M228" s="12"/>
      <c r="N228" s="12"/>
      <c r="O228" s="12"/>
      <c r="P228" s="12"/>
      <c r="Q228" s="12"/>
      <c r="R228" s="12"/>
      <c r="S228" s="12"/>
      <c r="T228" s="12"/>
      <c r="U228" s="12"/>
      <c r="V228" s="12"/>
      <c r="W228" s="12"/>
      <c r="X228" s="12"/>
      <c r="Y228" s="12"/>
      <c r="Z228" s="12"/>
      <c r="AA228" s="12"/>
      <c r="AB228" s="12"/>
      <c r="AC228" s="12"/>
      <c r="AD228" s="12"/>
      <c r="AE228" s="12"/>
      <c r="AF228" s="12"/>
      <c r="AG228" s="12"/>
      <c r="AH228" s="12"/>
      <c r="AI228" s="12"/>
      <c r="AJ228" s="12"/>
      <c r="AK228" s="12"/>
      <c r="AL228" s="12"/>
      <c r="AM228" s="12"/>
      <c r="AN228" s="12"/>
      <c r="AO228" s="12"/>
      <c r="AP228" s="12"/>
      <c r="AQ228" s="12"/>
      <c r="AR228" s="12"/>
      <c r="AS228" s="12"/>
      <c r="AT228" s="12"/>
      <c r="AU228" s="12"/>
      <c r="AV228" s="12"/>
      <c r="AW228" s="12"/>
      <c r="AX228" s="12"/>
      <c r="AY228" s="12"/>
      <c r="AZ228" s="12"/>
      <c r="BA228" s="12"/>
      <c r="BB228" s="12"/>
      <c r="BC228" s="12"/>
      <c r="BD228" s="12"/>
      <c r="BE228" s="12"/>
      <c r="BF228" s="12"/>
      <c r="BG228" s="12"/>
      <c r="BH228" s="12"/>
      <c r="BI228" s="12"/>
      <c r="BJ228" s="12"/>
      <c r="BK228" s="12"/>
      <c r="BL228" s="12"/>
      <c r="BM228" s="12"/>
      <c r="BN228" s="12"/>
      <c r="BO228" s="12"/>
      <c r="BP228" s="12"/>
      <c r="BQ228" s="12"/>
      <c r="BR228" s="12"/>
      <c r="BS228" s="12"/>
      <c r="BT228" s="12"/>
      <c r="BU228" s="12"/>
      <c r="BV228" s="12"/>
      <c r="BW228" s="12"/>
      <c r="BX228" s="12"/>
      <c r="BY228" s="12"/>
      <c r="BZ228" s="12"/>
      <c r="CA228" s="12"/>
      <c r="CB228" s="12"/>
      <c r="CC228" s="12"/>
      <c r="CD228" s="12"/>
      <c r="CE228" s="12"/>
      <c r="CF228" s="12"/>
      <c r="CG228" s="12"/>
      <c r="CH228" s="12"/>
      <c r="CI228" s="12"/>
      <c r="CJ228" s="12"/>
      <c r="CK228" s="12"/>
      <c r="CL228" s="12"/>
      <c r="CM228" s="12"/>
      <c r="CN228" s="12"/>
      <c r="CO228" s="12"/>
      <c r="CP228" s="12"/>
      <c r="CQ228" s="12"/>
      <c r="CR228" s="12"/>
      <c r="CS228" s="12"/>
      <c r="CT228" s="12"/>
      <c r="CU228" s="12"/>
      <c r="CV228" s="12"/>
      <c r="CW228" s="12"/>
      <c r="CX228" s="12"/>
      <c r="CY228" s="12"/>
      <c r="CZ228" s="12"/>
      <c r="DA228" s="12"/>
      <c r="DB228" s="12"/>
      <c r="DC228" s="12"/>
      <c r="DD228" s="12"/>
      <c r="DE228" s="12"/>
      <c r="DF228" s="12"/>
      <c r="DG228" s="12"/>
      <c r="DH228" s="12"/>
      <c r="DI228" s="12"/>
      <c r="DJ228" s="12"/>
      <c r="DK228" s="12"/>
      <c r="DL228" s="12"/>
      <c r="DM228" s="12"/>
      <c r="DN228" s="12"/>
      <c r="DO228" s="12"/>
      <c r="DP228" s="12"/>
      <c r="DQ228" s="12"/>
      <c r="DR228" s="12"/>
      <c r="DS228" s="12"/>
      <c r="DT228" s="12"/>
      <c r="DU228" s="12"/>
      <c r="DV228" s="12"/>
    </row>
    <row r="229" spans="1:129" s="13" customFormat="1" ht="90">
      <c r="A229" s="31">
        <v>4</v>
      </c>
      <c r="B229" s="35" t="s">
        <v>137</v>
      </c>
      <c r="C229" s="21">
        <v>42295905</v>
      </c>
      <c r="D229" s="36" t="s">
        <v>4058</v>
      </c>
      <c r="E229" s="34" t="s">
        <v>404</v>
      </c>
      <c r="F229" s="28" t="s">
        <v>10</v>
      </c>
      <c r="G229" s="22"/>
      <c r="H229" s="22"/>
      <c r="I229" s="23"/>
      <c r="J229" s="31"/>
      <c r="K229" s="31"/>
      <c r="L229" s="31"/>
      <c r="M229" s="12"/>
      <c r="N229" s="12"/>
      <c r="O229" s="12"/>
      <c r="P229" s="12"/>
      <c r="Q229" s="12"/>
      <c r="R229" s="12"/>
      <c r="S229" s="12"/>
      <c r="T229" s="12"/>
      <c r="U229" s="12"/>
      <c r="V229" s="12"/>
      <c r="W229" s="12"/>
      <c r="X229" s="12"/>
      <c r="Y229" s="12"/>
      <c r="Z229" s="12"/>
      <c r="AA229" s="12"/>
      <c r="AB229" s="12"/>
      <c r="AC229" s="12"/>
      <c r="AD229" s="12"/>
      <c r="AE229" s="12"/>
      <c r="AF229" s="12"/>
      <c r="AG229" s="12"/>
      <c r="AH229" s="12"/>
      <c r="AI229" s="12"/>
      <c r="AJ229" s="12"/>
      <c r="AK229" s="12"/>
      <c r="AL229" s="12"/>
      <c r="AM229" s="12"/>
      <c r="AN229" s="12"/>
      <c r="AO229" s="12"/>
      <c r="AP229" s="12"/>
      <c r="AQ229" s="12"/>
      <c r="AR229" s="12"/>
      <c r="AS229" s="12"/>
      <c r="AT229" s="12"/>
      <c r="AU229" s="12"/>
      <c r="AV229" s="12"/>
      <c r="AW229" s="12"/>
      <c r="AX229" s="12"/>
      <c r="AY229" s="12"/>
      <c r="AZ229" s="12"/>
      <c r="BA229" s="12"/>
      <c r="BB229" s="12"/>
      <c r="BC229" s="12"/>
      <c r="BD229" s="12"/>
      <c r="BE229" s="12"/>
      <c r="BF229" s="12"/>
      <c r="BG229" s="12"/>
      <c r="BH229" s="12"/>
      <c r="BI229" s="12"/>
      <c r="BJ229" s="12"/>
      <c r="BK229" s="12"/>
      <c r="BL229" s="12"/>
      <c r="BM229" s="12"/>
      <c r="BN229" s="12"/>
      <c r="BO229" s="12"/>
      <c r="BP229" s="12"/>
      <c r="BQ229" s="12"/>
      <c r="BR229" s="12"/>
      <c r="BS229" s="12"/>
      <c r="BT229" s="12"/>
      <c r="BU229" s="12"/>
      <c r="BV229" s="12"/>
      <c r="BW229" s="12"/>
      <c r="BX229" s="12"/>
      <c r="BY229" s="12"/>
      <c r="BZ229" s="12"/>
      <c r="CA229" s="12"/>
      <c r="CB229" s="12"/>
      <c r="CC229" s="12"/>
      <c r="CD229" s="12"/>
      <c r="CE229" s="12"/>
      <c r="CF229" s="12"/>
      <c r="CG229" s="12"/>
      <c r="CH229" s="12"/>
      <c r="CI229" s="12"/>
      <c r="CJ229" s="12"/>
      <c r="CK229" s="12"/>
      <c r="CL229" s="12"/>
      <c r="CM229" s="12"/>
      <c r="CN229" s="12"/>
      <c r="CO229" s="12"/>
      <c r="CP229" s="12"/>
      <c r="CQ229" s="12"/>
      <c r="CR229" s="12"/>
      <c r="CS229" s="12"/>
      <c r="CT229" s="12"/>
      <c r="CU229" s="12"/>
      <c r="CV229" s="12"/>
      <c r="CW229" s="12"/>
      <c r="CX229" s="12"/>
      <c r="CY229" s="12"/>
      <c r="CZ229" s="12"/>
      <c r="DA229" s="12"/>
      <c r="DB229" s="12"/>
      <c r="DC229" s="12"/>
      <c r="DD229" s="12"/>
      <c r="DE229" s="12"/>
      <c r="DF229" s="12"/>
      <c r="DG229" s="12"/>
      <c r="DH229" s="12"/>
      <c r="DI229" s="12"/>
      <c r="DJ229" s="12"/>
      <c r="DK229" s="12"/>
      <c r="DL229" s="12"/>
      <c r="DM229" s="12"/>
      <c r="DN229" s="12"/>
      <c r="DO229" s="12"/>
      <c r="DP229" s="12"/>
      <c r="DQ229" s="12"/>
      <c r="DR229" s="12"/>
      <c r="DS229" s="12"/>
      <c r="DT229" s="12"/>
      <c r="DU229" s="12"/>
      <c r="DV229" s="12"/>
    </row>
    <row r="230" spans="1:129" s="13" customFormat="1" ht="90">
      <c r="A230" s="31">
        <v>5</v>
      </c>
      <c r="B230" s="35" t="s">
        <v>137</v>
      </c>
      <c r="C230" s="21">
        <v>42295905</v>
      </c>
      <c r="D230" s="36" t="s">
        <v>4059</v>
      </c>
      <c r="E230" s="34" t="s">
        <v>404</v>
      </c>
      <c r="F230" s="28" t="s">
        <v>10</v>
      </c>
      <c r="G230" s="22"/>
      <c r="H230" s="22"/>
      <c r="I230" s="23"/>
      <c r="J230" s="31"/>
      <c r="K230" s="31"/>
      <c r="L230" s="31"/>
      <c r="M230" s="12"/>
      <c r="N230" s="12"/>
      <c r="O230" s="12"/>
      <c r="P230" s="12"/>
      <c r="Q230" s="12"/>
      <c r="R230" s="12"/>
      <c r="S230" s="12"/>
      <c r="T230" s="12"/>
      <c r="U230" s="12"/>
      <c r="V230" s="12"/>
      <c r="W230" s="12"/>
      <c r="X230" s="12"/>
      <c r="Y230" s="12"/>
      <c r="Z230" s="12"/>
      <c r="AA230" s="12"/>
      <c r="AB230" s="12"/>
      <c r="AC230" s="12"/>
      <c r="AD230" s="12"/>
      <c r="AE230" s="12"/>
      <c r="AF230" s="12"/>
      <c r="AG230" s="12"/>
      <c r="AH230" s="12"/>
      <c r="AI230" s="12"/>
      <c r="AJ230" s="12"/>
      <c r="AK230" s="12"/>
      <c r="AL230" s="12"/>
      <c r="AM230" s="12"/>
      <c r="AN230" s="12"/>
      <c r="AO230" s="12"/>
      <c r="AP230" s="12"/>
      <c r="AQ230" s="12"/>
      <c r="AR230" s="12"/>
      <c r="AS230" s="12"/>
      <c r="AT230" s="12"/>
      <c r="AU230" s="12"/>
      <c r="AV230" s="12"/>
      <c r="AW230" s="12"/>
      <c r="AX230" s="12"/>
      <c r="AY230" s="12"/>
      <c r="AZ230" s="12"/>
      <c r="BA230" s="12"/>
      <c r="BB230" s="12"/>
      <c r="BC230" s="12"/>
      <c r="BD230" s="12"/>
      <c r="BE230" s="12"/>
      <c r="BF230" s="12"/>
      <c r="BG230" s="12"/>
      <c r="BH230" s="12"/>
      <c r="BI230" s="12"/>
      <c r="BJ230" s="12"/>
      <c r="BK230" s="12"/>
      <c r="BL230" s="12"/>
      <c r="BM230" s="12"/>
      <c r="BN230" s="12"/>
      <c r="BO230" s="12"/>
      <c r="BP230" s="12"/>
      <c r="BQ230" s="12"/>
      <c r="BR230" s="12"/>
      <c r="BS230" s="12"/>
      <c r="BT230" s="12"/>
      <c r="BU230" s="12"/>
      <c r="BV230" s="12"/>
      <c r="BW230" s="12"/>
      <c r="BX230" s="12"/>
      <c r="BY230" s="12"/>
      <c r="BZ230" s="12"/>
      <c r="CA230" s="12"/>
      <c r="CB230" s="12"/>
      <c r="CC230" s="12"/>
      <c r="CD230" s="12"/>
      <c r="CE230" s="12"/>
      <c r="CF230" s="12"/>
      <c r="CG230" s="12"/>
      <c r="CH230" s="12"/>
      <c r="CI230" s="12"/>
      <c r="CJ230" s="12"/>
      <c r="CK230" s="12"/>
      <c r="CL230" s="12"/>
      <c r="CM230" s="12"/>
      <c r="CN230" s="12"/>
      <c r="CO230" s="12"/>
      <c r="CP230" s="12"/>
      <c r="CQ230" s="12"/>
      <c r="CR230" s="12"/>
      <c r="CS230" s="12"/>
      <c r="CT230" s="12"/>
      <c r="CU230" s="12"/>
      <c r="CV230" s="12"/>
      <c r="CW230" s="12"/>
      <c r="CX230" s="12"/>
      <c r="CY230" s="12"/>
      <c r="CZ230" s="12"/>
      <c r="DA230" s="12"/>
      <c r="DB230" s="12"/>
      <c r="DC230" s="12"/>
      <c r="DD230" s="12"/>
      <c r="DE230" s="12"/>
      <c r="DF230" s="12"/>
      <c r="DG230" s="12"/>
      <c r="DH230" s="12"/>
      <c r="DI230" s="12"/>
      <c r="DJ230" s="12"/>
      <c r="DK230" s="12"/>
      <c r="DL230" s="12"/>
      <c r="DM230" s="12"/>
      <c r="DN230" s="12"/>
      <c r="DO230" s="12"/>
      <c r="DP230" s="12"/>
      <c r="DQ230" s="12"/>
      <c r="DR230" s="12"/>
      <c r="DS230" s="12"/>
      <c r="DT230" s="12"/>
      <c r="DU230" s="12"/>
      <c r="DV230" s="12"/>
    </row>
    <row r="231" spans="1:129" s="13" customFormat="1" ht="18">
      <c r="A231" s="39" t="s">
        <v>406</v>
      </c>
      <c r="B231" s="166" t="s">
        <v>407</v>
      </c>
      <c r="C231" s="166"/>
      <c r="D231" s="166"/>
      <c r="E231" s="166"/>
      <c r="F231" s="29" t="s">
        <v>405</v>
      </c>
      <c r="G231" s="167" t="s">
        <v>3781</v>
      </c>
      <c r="H231" s="167"/>
      <c r="I231" s="167"/>
      <c r="J231" s="31"/>
      <c r="K231" s="31"/>
      <c r="L231" s="31"/>
      <c r="M231" s="12"/>
      <c r="N231" s="12"/>
      <c r="O231" s="12"/>
      <c r="P231" s="12"/>
      <c r="Q231" s="12"/>
      <c r="R231" s="12"/>
      <c r="S231" s="12"/>
      <c r="T231" s="12"/>
      <c r="U231" s="12"/>
      <c r="V231" s="12"/>
      <c r="W231" s="12"/>
      <c r="X231" s="12"/>
      <c r="Y231" s="12"/>
      <c r="Z231" s="12"/>
      <c r="AA231" s="12"/>
      <c r="AB231" s="12"/>
      <c r="AC231" s="12"/>
      <c r="AD231" s="12"/>
      <c r="AE231" s="12"/>
      <c r="AF231" s="12"/>
      <c r="AG231" s="12"/>
      <c r="AH231" s="12"/>
      <c r="AI231" s="12"/>
      <c r="AJ231" s="12"/>
      <c r="AK231" s="12"/>
      <c r="AL231" s="12"/>
      <c r="AM231" s="12"/>
      <c r="AN231" s="12"/>
      <c r="AO231" s="12"/>
      <c r="AP231" s="12"/>
      <c r="AQ231" s="12"/>
      <c r="AR231" s="12"/>
      <c r="AS231" s="12"/>
      <c r="AT231" s="12"/>
      <c r="AU231" s="12"/>
      <c r="AV231" s="12"/>
      <c r="AW231" s="12"/>
      <c r="AX231" s="12"/>
      <c r="AY231" s="12"/>
      <c r="AZ231" s="12"/>
      <c r="BA231" s="12"/>
      <c r="BB231" s="12"/>
      <c r="BC231" s="12"/>
      <c r="BD231" s="12"/>
      <c r="BE231" s="12"/>
      <c r="BF231" s="12"/>
      <c r="BG231" s="12"/>
      <c r="BH231" s="12"/>
      <c r="BI231" s="12"/>
      <c r="BJ231" s="12"/>
      <c r="BK231" s="12"/>
      <c r="BL231" s="12"/>
      <c r="BM231" s="12"/>
      <c r="BN231" s="12"/>
      <c r="BO231" s="12"/>
      <c r="BP231" s="12"/>
      <c r="BQ231" s="12"/>
      <c r="BR231" s="12"/>
      <c r="BS231" s="12"/>
      <c r="BT231" s="12"/>
      <c r="BU231" s="12"/>
      <c r="BV231" s="12"/>
      <c r="BW231" s="12"/>
      <c r="BX231" s="12"/>
      <c r="BY231" s="12"/>
      <c r="BZ231" s="12"/>
      <c r="CA231" s="12"/>
      <c r="CB231" s="12"/>
      <c r="CC231" s="12"/>
      <c r="CD231" s="12"/>
      <c r="CE231" s="12"/>
      <c r="CF231" s="12"/>
      <c r="CG231" s="12"/>
      <c r="CH231" s="12"/>
      <c r="CI231" s="12"/>
      <c r="CJ231" s="12"/>
      <c r="CK231" s="12"/>
      <c r="CL231" s="12"/>
      <c r="CM231" s="12"/>
      <c r="CN231" s="12"/>
      <c r="CO231" s="12"/>
      <c r="CP231" s="12"/>
      <c r="CQ231" s="12"/>
      <c r="CR231" s="12"/>
      <c r="CS231" s="12"/>
      <c r="CT231" s="12"/>
      <c r="CU231" s="12"/>
      <c r="CV231" s="12"/>
      <c r="CW231" s="12"/>
      <c r="CX231" s="12"/>
      <c r="CY231" s="12"/>
      <c r="CZ231" s="12"/>
      <c r="DA231" s="12"/>
      <c r="DB231" s="12"/>
      <c r="DC231" s="12"/>
      <c r="DD231" s="12"/>
      <c r="DE231" s="12"/>
      <c r="DF231" s="12"/>
      <c r="DG231" s="12"/>
      <c r="DH231" s="12"/>
      <c r="DI231" s="12"/>
      <c r="DJ231" s="12"/>
      <c r="DK231" s="12"/>
      <c r="DL231" s="12"/>
      <c r="DM231" s="12"/>
      <c r="DN231" s="12"/>
      <c r="DO231" s="12"/>
      <c r="DP231" s="12"/>
      <c r="DQ231" s="12"/>
      <c r="DR231" s="12"/>
      <c r="DS231" s="12"/>
      <c r="DT231" s="12"/>
      <c r="DU231" s="12"/>
      <c r="DV231" s="12"/>
      <c r="DW231" s="12"/>
      <c r="DX231" s="12"/>
      <c r="DY231" s="12"/>
    </row>
    <row r="232" spans="1:129" s="13" customFormat="1" ht="27">
      <c r="A232" s="14" t="s">
        <v>2</v>
      </c>
      <c r="B232" s="14" t="s">
        <v>3</v>
      </c>
      <c r="C232" s="15" t="s">
        <v>4</v>
      </c>
      <c r="D232" s="15" t="s">
        <v>5</v>
      </c>
      <c r="E232" s="15" t="s">
        <v>6</v>
      </c>
      <c r="F232" s="15" t="s">
        <v>7</v>
      </c>
      <c r="G232" s="16" t="s">
        <v>3347</v>
      </c>
      <c r="H232" s="16" t="s">
        <v>3348</v>
      </c>
      <c r="I232" s="16" t="s">
        <v>3349</v>
      </c>
      <c r="J232" s="31"/>
      <c r="K232" s="31"/>
      <c r="L232" s="31"/>
      <c r="M232" s="12"/>
      <c r="N232" s="12"/>
      <c r="O232" s="12"/>
      <c r="P232" s="12"/>
      <c r="Q232" s="12"/>
      <c r="R232" s="12"/>
      <c r="S232" s="12"/>
      <c r="T232" s="12"/>
      <c r="U232" s="12"/>
      <c r="V232" s="12"/>
      <c r="W232" s="12"/>
      <c r="X232" s="12"/>
      <c r="Y232" s="12"/>
      <c r="Z232" s="12"/>
      <c r="AA232" s="12"/>
      <c r="AB232" s="12"/>
      <c r="AC232" s="12"/>
      <c r="AD232" s="12"/>
      <c r="AE232" s="12"/>
      <c r="AF232" s="12"/>
      <c r="AG232" s="12"/>
      <c r="AH232" s="12"/>
      <c r="AI232" s="12"/>
      <c r="AJ232" s="12"/>
      <c r="AK232" s="12"/>
      <c r="AL232" s="12"/>
      <c r="AM232" s="12"/>
      <c r="AN232" s="12"/>
      <c r="AO232" s="12"/>
      <c r="AP232" s="12"/>
      <c r="AQ232" s="12"/>
      <c r="AR232" s="12"/>
      <c r="AS232" s="12"/>
      <c r="AT232" s="12"/>
      <c r="AU232" s="12"/>
      <c r="AV232" s="12"/>
      <c r="AW232" s="12"/>
      <c r="AX232" s="12"/>
      <c r="AY232" s="12"/>
      <c r="AZ232" s="12"/>
      <c r="BA232" s="12"/>
      <c r="BB232" s="12"/>
      <c r="BC232" s="12"/>
      <c r="BD232" s="12"/>
      <c r="BE232" s="12"/>
      <c r="BF232" s="12"/>
      <c r="BG232" s="12"/>
      <c r="BH232" s="12"/>
      <c r="BI232" s="12"/>
      <c r="BJ232" s="12"/>
      <c r="BK232" s="12"/>
      <c r="BL232" s="12"/>
      <c r="BM232" s="12"/>
      <c r="BN232" s="12"/>
      <c r="BO232" s="12"/>
      <c r="BP232" s="12"/>
      <c r="BQ232" s="12"/>
      <c r="BR232" s="12"/>
      <c r="BS232" s="12"/>
      <c r="BT232" s="12"/>
      <c r="BU232" s="12"/>
      <c r="BV232" s="12"/>
      <c r="BW232" s="12"/>
      <c r="BX232" s="12"/>
      <c r="BY232" s="12"/>
      <c r="BZ232" s="12"/>
      <c r="CA232" s="12"/>
      <c r="CB232" s="12"/>
      <c r="CC232" s="12"/>
      <c r="CD232" s="12"/>
      <c r="CE232" s="12"/>
      <c r="CF232" s="12"/>
      <c r="CG232" s="12"/>
      <c r="CH232" s="12"/>
      <c r="CI232" s="12"/>
      <c r="CJ232" s="12"/>
      <c r="CK232" s="12"/>
      <c r="CL232" s="12"/>
      <c r="CM232" s="12"/>
      <c r="CN232" s="12"/>
      <c r="CO232" s="12"/>
      <c r="CP232" s="12"/>
      <c r="CQ232" s="12"/>
      <c r="CR232" s="12"/>
      <c r="CS232" s="12"/>
      <c r="CT232" s="12"/>
      <c r="CU232" s="12"/>
      <c r="CV232" s="12"/>
      <c r="CW232" s="12"/>
      <c r="CX232" s="12"/>
      <c r="CY232" s="12"/>
      <c r="CZ232" s="12"/>
      <c r="DA232" s="12"/>
      <c r="DB232" s="12"/>
      <c r="DC232" s="12"/>
      <c r="DD232" s="12"/>
      <c r="DE232" s="12"/>
      <c r="DF232" s="12"/>
      <c r="DG232" s="12"/>
      <c r="DH232" s="12"/>
      <c r="DI232" s="12"/>
      <c r="DJ232" s="12"/>
      <c r="DK232" s="12"/>
      <c r="DL232" s="12"/>
      <c r="DM232" s="12"/>
      <c r="DN232" s="12"/>
      <c r="DO232" s="12"/>
      <c r="DP232" s="12"/>
      <c r="DQ232" s="12"/>
      <c r="DR232" s="12"/>
      <c r="DS232" s="12"/>
      <c r="DT232" s="12"/>
      <c r="DU232" s="12"/>
      <c r="DV232" s="12"/>
      <c r="DW232" s="12"/>
      <c r="DX232" s="12"/>
      <c r="DY232" s="12"/>
    </row>
    <row r="233" spans="1:129" s="13" customFormat="1" ht="99">
      <c r="A233" s="31">
        <v>1</v>
      </c>
      <c r="B233" s="27">
        <v>1196460422</v>
      </c>
      <c r="C233" s="21">
        <v>42295905</v>
      </c>
      <c r="D233" s="36" t="s">
        <v>4060</v>
      </c>
      <c r="E233" s="37" t="s">
        <v>4061</v>
      </c>
      <c r="F233" s="28" t="s">
        <v>399</v>
      </c>
      <c r="G233" s="22">
        <v>37343907.014555044</v>
      </c>
      <c r="H233" s="22">
        <v>0</v>
      </c>
      <c r="I233" s="23">
        <v>37343907.014555044</v>
      </c>
      <c r="J233" s="31"/>
      <c r="K233" s="31"/>
      <c r="L233" s="31"/>
      <c r="M233" s="12"/>
      <c r="N233" s="12"/>
      <c r="O233" s="12"/>
      <c r="P233" s="12"/>
      <c r="Q233" s="12"/>
      <c r="R233" s="12"/>
      <c r="S233" s="12"/>
      <c r="T233" s="12"/>
      <c r="U233" s="12"/>
      <c r="V233" s="12"/>
      <c r="W233" s="12"/>
      <c r="X233" s="12"/>
      <c r="Y233" s="12"/>
      <c r="Z233" s="12"/>
      <c r="AA233" s="12"/>
      <c r="AB233" s="12"/>
      <c r="AC233" s="12"/>
      <c r="AD233" s="12"/>
      <c r="AE233" s="12"/>
      <c r="AF233" s="12"/>
      <c r="AG233" s="12"/>
      <c r="AH233" s="12"/>
      <c r="AI233" s="12"/>
      <c r="AJ233" s="12"/>
      <c r="AK233" s="12"/>
      <c r="AL233" s="12"/>
      <c r="AM233" s="12"/>
      <c r="AN233" s="12"/>
      <c r="AO233" s="12"/>
      <c r="AP233" s="12"/>
      <c r="AQ233" s="12"/>
      <c r="AR233" s="12"/>
      <c r="AS233" s="12"/>
      <c r="AT233" s="12"/>
      <c r="AU233" s="12"/>
      <c r="AV233" s="12"/>
      <c r="AW233" s="12"/>
      <c r="AX233" s="12"/>
      <c r="AY233" s="12"/>
      <c r="AZ233" s="12"/>
      <c r="BA233" s="12"/>
      <c r="BB233" s="12"/>
      <c r="BC233" s="12"/>
      <c r="BD233" s="12"/>
      <c r="BE233" s="12"/>
      <c r="BF233" s="12"/>
      <c r="BG233" s="12"/>
      <c r="BH233" s="12"/>
      <c r="BI233" s="12"/>
      <c r="BJ233" s="12"/>
      <c r="BK233" s="12"/>
      <c r="BL233" s="12"/>
      <c r="BM233" s="12"/>
      <c r="BN233" s="12"/>
      <c r="BO233" s="12"/>
      <c r="BP233" s="12"/>
      <c r="BQ233" s="12"/>
      <c r="BR233" s="12"/>
      <c r="BS233" s="12"/>
      <c r="BT233" s="12"/>
      <c r="BU233" s="12"/>
      <c r="BV233" s="12"/>
      <c r="BW233" s="12"/>
      <c r="BX233" s="12"/>
      <c r="BY233" s="12"/>
      <c r="BZ233" s="12"/>
      <c r="CA233" s="12"/>
      <c r="CB233" s="12"/>
      <c r="CC233" s="12"/>
      <c r="CD233" s="12"/>
      <c r="CE233" s="12"/>
      <c r="CF233" s="12"/>
      <c r="CG233" s="12"/>
      <c r="CH233" s="12"/>
      <c r="CI233" s="12"/>
      <c r="CJ233" s="12"/>
      <c r="CK233" s="12"/>
      <c r="CL233" s="12"/>
      <c r="CM233" s="12"/>
      <c r="CN233" s="12"/>
      <c r="CO233" s="12"/>
      <c r="CP233" s="12"/>
      <c r="CQ233" s="12"/>
      <c r="CR233" s="12"/>
      <c r="CS233" s="12"/>
      <c r="CT233" s="12"/>
      <c r="CU233" s="12"/>
      <c r="CV233" s="12"/>
      <c r="CW233" s="12"/>
      <c r="CX233" s="12"/>
      <c r="CY233" s="12"/>
      <c r="CZ233" s="12"/>
      <c r="DA233" s="12"/>
      <c r="DB233" s="12"/>
      <c r="DC233" s="12"/>
      <c r="DD233" s="12"/>
      <c r="DE233" s="12"/>
      <c r="DF233" s="12"/>
      <c r="DG233" s="12"/>
      <c r="DH233" s="12"/>
      <c r="DI233" s="12"/>
      <c r="DJ233" s="12"/>
      <c r="DK233" s="12"/>
      <c r="DL233" s="12"/>
      <c r="DM233" s="12"/>
      <c r="DN233" s="12"/>
      <c r="DO233" s="12"/>
      <c r="DP233" s="12"/>
      <c r="DQ233" s="12"/>
      <c r="DR233" s="12"/>
      <c r="DS233" s="12"/>
      <c r="DT233" s="12"/>
      <c r="DU233" s="12"/>
      <c r="DV233" s="12"/>
      <c r="DW233" s="12"/>
      <c r="DX233" s="12"/>
      <c r="DY233" s="12"/>
    </row>
    <row r="234" spans="1:129" s="13" customFormat="1" ht="45">
      <c r="A234" s="31">
        <v>2</v>
      </c>
      <c r="B234" s="27">
        <v>1186290099</v>
      </c>
      <c r="C234" s="21">
        <v>42295905</v>
      </c>
      <c r="D234" s="36" t="s">
        <v>408</v>
      </c>
      <c r="E234" s="37" t="s">
        <v>408</v>
      </c>
      <c r="F234" s="28" t="s">
        <v>10</v>
      </c>
      <c r="G234" s="22">
        <v>9201747.5872262903</v>
      </c>
      <c r="H234" s="22">
        <v>0</v>
      </c>
      <c r="I234" s="23">
        <v>6572676.8480187794</v>
      </c>
      <c r="J234" s="31"/>
      <c r="K234" s="31"/>
      <c r="L234" s="31"/>
      <c r="M234" s="12"/>
      <c r="N234" s="12"/>
      <c r="O234" s="12"/>
      <c r="P234" s="12"/>
      <c r="Q234" s="12"/>
      <c r="R234" s="12"/>
      <c r="S234" s="12"/>
      <c r="T234" s="12"/>
      <c r="U234" s="12"/>
      <c r="V234" s="12"/>
      <c r="W234" s="12"/>
      <c r="X234" s="12"/>
      <c r="Y234" s="12"/>
      <c r="Z234" s="12"/>
      <c r="AA234" s="12"/>
      <c r="AB234" s="12"/>
      <c r="AC234" s="12"/>
      <c r="AD234" s="12"/>
      <c r="AE234" s="12"/>
      <c r="AF234" s="12"/>
      <c r="AG234" s="12"/>
      <c r="AH234" s="12"/>
      <c r="AI234" s="12"/>
      <c r="AJ234" s="12"/>
      <c r="AK234" s="12"/>
      <c r="AL234" s="12"/>
      <c r="AM234" s="12"/>
      <c r="AN234" s="12"/>
      <c r="AO234" s="12"/>
      <c r="AP234" s="12"/>
      <c r="AQ234" s="12"/>
      <c r="AR234" s="12"/>
      <c r="AS234" s="12"/>
      <c r="AT234" s="12"/>
      <c r="AU234" s="12"/>
      <c r="AV234" s="12"/>
      <c r="AW234" s="12"/>
      <c r="AX234" s="12"/>
      <c r="AY234" s="12"/>
      <c r="AZ234" s="12"/>
      <c r="BA234" s="12"/>
      <c r="BB234" s="12"/>
      <c r="BC234" s="12"/>
      <c r="BD234" s="12"/>
      <c r="BE234" s="12"/>
      <c r="BF234" s="12"/>
      <c r="BG234" s="12"/>
      <c r="BH234" s="12"/>
      <c r="BI234" s="12"/>
      <c r="BJ234" s="12"/>
      <c r="BK234" s="12"/>
      <c r="BL234" s="12"/>
      <c r="BM234" s="12"/>
      <c r="BN234" s="12"/>
      <c r="BO234" s="12"/>
      <c r="BP234" s="12"/>
      <c r="BQ234" s="12"/>
      <c r="BR234" s="12"/>
      <c r="BS234" s="12"/>
      <c r="BT234" s="12"/>
      <c r="BU234" s="12"/>
      <c r="BV234" s="12"/>
      <c r="BW234" s="12"/>
      <c r="BX234" s="12"/>
      <c r="BY234" s="12"/>
      <c r="BZ234" s="12"/>
      <c r="CA234" s="12"/>
      <c r="CB234" s="12"/>
      <c r="CC234" s="12"/>
      <c r="CD234" s="12"/>
      <c r="CE234" s="12"/>
      <c r="CF234" s="12"/>
      <c r="CG234" s="12"/>
      <c r="CH234" s="12"/>
      <c r="CI234" s="12"/>
      <c r="CJ234" s="12"/>
      <c r="CK234" s="12"/>
      <c r="CL234" s="12"/>
      <c r="CM234" s="12"/>
      <c r="CN234" s="12"/>
      <c r="CO234" s="12"/>
      <c r="CP234" s="12"/>
      <c r="CQ234" s="12"/>
      <c r="CR234" s="12"/>
      <c r="CS234" s="12"/>
      <c r="CT234" s="12"/>
      <c r="CU234" s="12"/>
      <c r="CV234" s="12"/>
      <c r="CW234" s="12"/>
      <c r="CX234" s="12"/>
      <c r="CY234" s="12"/>
      <c r="CZ234" s="12"/>
      <c r="DA234" s="12"/>
      <c r="DB234" s="12"/>
      <c r="DC234" s="12"/>
      <c r="DD234" s="12"/>
      <c r="DE234" s="12"/>
      <c r="DF234" s="12"/>
      <c r="DG234" s="12"/>
      <c r="DH234" s="12"/>
      <c r="DI234" s="12"/>
      <c r="DJ234" s="12"/>
      <c r="DK234" s="12"/>
      <c r="DL234" s="12"/>
      <c r="DM234" s="12"/>
      <c r="DN234" s="12"/>
      <c r="DO234" s="12"/>
      <c r="DP234" s="12"/>
      <c r="DQ234" s="12"/>
      <c r="DR234" s="12"/>
      <c r="DS234" s="12"/>
      <c r="DT234" s="12"/>
      <c r="DU234" s="12"/>
      <c r="DV234" s="12"/>
      <c r="DW234" s="12"/>
      <c r="DX234" s="12"/>
      <c r="DY234" s="12"/>
    </row>
    <row r="235" spans="1:129" s="13" customFormat="1" ht="36">
      <c r="A235" s="31">
        <v>3</v>
      </c>
      <c r="B235" s="27">
        <v>1186290139</v>
      </c>
      <c r="C235" s="21">
        <v>42295905</v>
      </c>
      <c r="D235" s="36" t="s">
        <v>409</v>
      </c>
      <c r="E235" s="37" t="s">
        <v>410</v>
      </c>
      <c r="F235" s="28" t="s">
        <v>10</v>
      </c>
      <c r="G235" s="22">
        <v>8544479.9024244137</v>
      </c>
      <c r="H235" s="22">
        <v>0</v>
      </c>
      <c r="I235" s="23">
        <v>6572676.8480187794</v>
      </c>
      <c r="J235" s="31"/>
      <c r="K235" s="31"/>
      <c r="L235" s="31"/>
      <c r="M235" s="12"/>
      <c r="N235" s="12"/>
      <c r="O235" s="12"/>
      <c r="P235" s="12"/>
      <c r="Q235" s="12"/>
      <c r="R235" s="12"/>
      <c r="S235" s="12"/>
      <c r="T235" s="12"/>
      <c r="U235" s="12"/>
      <c r="V235" s="12"/>
      <c r="W235" s="12"/>
      <c r="X235" s="12"/>
      <c r="Y235" s="12"/>
      <c r="Z235" s="12"/>
      <c r="AA235" s="12"/>
      <c r="AB235" s="12"/>
      <c r="AC235" s="12"/>
      <c r="AD235" s="12"/>
      <c r="AE235" s="12"/>
      <c r="AF235" s="12"/>
      <c r="AG235" s="12"/>
      <c r="AH235" s="12"/>
      <c r="AI235" s="12"/>
      <c r="AJ235" s="12"/>
      <c r="AK235" s="12"/>
      <c r="AL235" s="12"/>
      <c r="AM235" s="12"/>
      <c r="AN235" s="12"/>
      <c r="AO235" s="12"/>
      <c r="AP235" s="12"/>
      <c r="AQ235" s="12"/>
      <c r="AR235" s="12"/>
      <c r="AS235" s="12"/>
      <c r="AT235" s="12"/>
      <c r="AU235" s="12"/>
      <c r="AV235" s="12"/>
      <c r="AW235" s="12"/>
      <c r="AX235" s="12"/>
      <c r="AY235" s="12"/>
      <c r="AZ235" s="12"/>
      <c r="BA235" s="12"/>
      <c r="BB235" s="12"/>
      <c r="BC235" s="12"/>
      <c r="BD235" s="12"/>
      <c r="BE235" s="12"/>
      <c r="BF235" s="12"/>
      <c r="BG235" s="12"/>
      <c r="BH235" s="12"/>
      <c r="BI235" s="12"/>
      <c r="BJ235" s="12"/>
      <c r="BK235" s="12"/>
      <c r="BL235" s="12"/>
      <c r="BM235" s="12"/>
      <c r="BN235" s="12"/>
      <c r="BO235" s="12"/>
      <c r="BP235" s="12"/>
      <c r="BQ235" s="12"/>
      <c r="BR235" s="12"/>
      <c r="BS235" s="12"/>
      <c r="BT235" s="12"/>
      <c r="BU235" s="12"/>
      <c r="BV235" s="12"/>
      <c r="BW235" s="12"/>
      <c r="BX235" s="12"/>
      <c r="BY235" s="12"/>
      <c r="BZ235" s="12"/>
      <c r="CA235" s="12"/>
      <c r="CB235" s="12"/>
      <c r="CC235" s="12"/>
      <c r="CD235" s="12"/>
      <c r="CE235" s="12"/>
      <c r="CF235" s="12"/>
      <c r="CG235" s="12"/>
      <c r="CH235" s="12"/>
      <c r="CI235" s="12"/>
      <c r="CJ235" s="12"/>
      <c r="CK235" s="12"/>
      <c r="CL235" s="12"/>
      <c r="CM235" s="12"/>
      <c r="CN235" s="12"/>
      <c r="CO235" s="12"/>
      <c r="CP235" s="12"/>
      <c r="CQ235" s="12"/>
      <c r="CR235" s="12"/>
      <c r="CS235" s="12"/>
      <c r="CT235" s="12"/>
      <c r="CU235" s="12"/>
      <c r="CV235" s="12"/>
      <c r="CW235" s="12"/>
      <c r="CX235" s="12"/>
      <c r="CY235" s="12"/>
      <c r="CZ235" s="12"/>
      <c r="DA235" s="12"/>
      <c r="DB235" s="12"/>
      <c r="DC235" s="12"/>
      <c r="DD235" s="12"/>
      <c r="DE235" s="12"/>
      <c r="DF235" s="12"/>
      <c r="DG235" s="12"/>
      <c r="DH235" s="12"/>
      <c r="DI235" s="12"/>
      <c r="DJ235" s="12"/>
      <c r="DK235" s="12"/>
      <c r="DL235" s="12"/>
      <c r="DM235" s="12"/>
      <c r="DN235" s="12"/>
      <c r="DO235" s="12"/>
      <c r="DP235" s="12"/>
      <c r="DQ235" s="12"/>
      <c r="DR235" s="12"/>
      <c r="DS235" s="12"/>
      <c r="DT235" s="12"/>
      <c r="DU235" s="12"/>
      <c r="DV235" s="12"/>
      <c r="DW235" s="12"/>
      <c r="DX235" s="12"/>
      <c r="DY235" s="12"/>
    </row>
    <row r="236" spans="1:129" s="13" customFormat="1" ht="18">
      <c r="A236" s="39" t="s">
        <v>411</v>
      </c>
      <c r="B236" s="166" t="s">
        <v>412</v>
      </c>
      <c r="C236" s="166"/>
      <c r="D236" s="166"/>
      <c r="E236" s="166"/>
      <c r="F236" s="29" t="s">
        <v>405</v>
      </c>
      <c r="G236" s="167" t="s">
        <v>3781</v>
      </c>
      <c r="H236" s="167"/>
      <c r="I236" s="167"/>
      <c r="J236" s="31"/>
      <c r="K236" s="31"/>
      <c r="L236" s="31"/>
      <c r="M236" s="12"/>
      <c r="N236" s="12"/>
      <c r="O236" s="12"/>
      <c r="P236" s="12"/>
      <c r="Q236" s="12"/>
      <c r="R236" s="12"/>
      <c r="S236" s="12"/>
      <c r="T236" s="12"/>
      <c r="U236" s="12"/>
      <c r="V236" s="12"/>
      <c r="W236" s="12"/>
      <c r="X236" s="12"/>
      <c r="Y236" s="12"/>
      <c r="Z236" s="12"/>
      <c r="AA236" s="12"/>
      <c r="AB236" s="12"/>
      <c r="AC236" s="12"/>
      <c r="AD236" s="12"/>
      <c r="AE236" s="12"/>
      <c r="AF236" s="12"/>
      <c r="AG236" s="12"/>
      <c r="AH236" s="12"/>
      <c r="AI236" s="12"/>
      <c r="AJ236" s="12"/>
      <c r="AK236" s="12"/>
      <c r="AL236" s="12"/>
      <c r="AM236" s="12"/>
      <c r="AN236" s="12"/>
      <c r="AO236" s="12"/>
      <c r="AP236" s="12"/>
      <c r="AQ236" s="12"/>
      <c r="AR236" s="12"/>
      <c r="AS236" s="12"/>
      <c r="AT236" s="12"/>
      <c r="AU236" s="12"/>
      <c r="AV236" s="12"/>
      <c r="AW236" s="12"/>
      <c r="AX236" s="12"/>
      <c r="AY236" s="12"/>
      <c r="AZ236" s="12"/>
      <c r="BA236" s="12"/>
      <c r="BB236" s="12"/>
      <c r="BC236" s="12"/>
      <c r="BD236" s="12"/>
      <c r="BE236" s="12"/>
      <c r="BF236" s="12"/>
      <c r="BG236" s="12"/>
      <c r="BH236" s="12"/>
      <c r="BI236" s="12"/>
      <c r="BJ236" s="12"/>
      <c r="BK236" s="12"/>
      <c r="BL236" s="12"/>
      <c r="BM236" s="12"/>
      <c r="BN236" s="12"/>
      <c r="BO236" s="12"/>
      <c r="BP236" s="12"/>
      <c r="BQ236" s="12"/>
      <c r="BR236" s="12"/>
      <c r="BS236" s="12"/>
      <c r="BT236" s="12"/>
      <c r="BU236" s="12"/>
      <c r="BV236" s="12"/>
      <c r="BW236" s="12"/>
      <c r="BX236" s="12"/>
      <c r="BY236" s="12"/>
      <c r="BZ236" s="12"/>
      <c r="CA236" s="12"/>
      <c r="CB236" s="12"/>
      <c r="CC236" s="12"/>
      <c r="CD236" s="12"/>
      <c r="CE236" s="12"/>
      <c r="CF236" s="12"/>
      <c r="CG236" s="12"/>
      <c r="CH236" s="12"/>
      <c r="CI236" s="12"/>
      <c r="CJ236" s="12"/>
      <c r="CK236" s="12"/>
      <c r="CL236" s="12"/>
      <c r="CM236" s="12"/>
      <c r="CN236" s="12"/>
      <c r="CO236" s="12"/>
      <c r="CP236" s="12"/>
      <c r="CQ236" s="12"/>
      <c r="CR236" s="12"/>
      <c r="CS236" s="12"/>
      <c r="CT236" s="12"/>
      <c r="CU236" s="12"/>
      <c r="CV236" s="12"/>
      <c r="CW236" s="12"/>
      <c r="CX236" s="12"/>
      <c r="CY236" s="12"/>
      <c r="CZ236" s="12"/>
      <c r="DA236" s="12"/>
      <c r="DB236" s="12"/>
      <c r="DC236" s="12"/>
      <c r="DD236" s="12"/>
      <c r="DE236" s="12"/>
      <c r="DF236" s="12"/>
      <c r="DG236" s="12"/>
      <c r="DH236" s="12"/>
      <c r="DI236" s="12"/>
      <c r="DJ236" s="12"/>
      <c r="DK236" s="12"/>
      <c r="DL236" s="12"/>
      <c r="DM236" s="12"/>
      <c r="DN236" s="12"/>
      <c r="DO236" s="12"/>
      <c r="DP236" s="12"/>
      <c r="DQ236" s="12"/>
      <c r="DR236" s="12"/>
      <c r="DS236" s="12"/>
      <c r="DT236" s="12"/>
      <c r="DU236" s="12"/>
      <c r="DV236" s="12"/>
    </row>
    <row r="237" spans="1:129" s="13" customFormat="1" ht="27">
      <c r="A237" s="14" t="s">
        <v>2</v>
      </c>
      <c r="B237" s="14" t="s">
        <v>3</v>
      </c>
      <c r="C237" s="15" t="s">
        <v>4</v>
      </c>
      <c r="D237" s="15" t="s">
        <v>5</v>
      </c>
      <c r="E237" s="15" t="s">
        <v>6</v>
      </c>
      <c r="F237" s="15" t="s">
        <v>7</v>
      </c>
      <c r="G237" s="16" t="s">
        <v>3347</v>
      </c>
      <c r="H237" s="16" t="s">
        <v>3348</v>
      </c>
      <c r="I237" s="16" t="s">
        <v>3349</v>
      </c>
      <c r="J237" s="31"/>
      <c r="K237" s="31"/>
      <c r="L237" s="31"/>
      <c r="M237" s="12"/>
      <c r="N237" s="12"/>
      <c r="O237" s="12"/>
      <c r="P237" s="12"/>
      <c r="Q237" s="12"/>
      <c r="R237" s="12"/>
      <c r="S237" s="12"/>
      <c r="T237" s="12"/>
      <c r="U237" s="12"/>
      <c r="V237" s="12"/>
      <c r="W237" s="12"/>
      <c r="X237" s="12"/>
      <c r="Y237" s="12"/>
      <c r="Z237" s="12"/>
      <c r="AA237" s="12"/>
      <c r="AB237" s="12"/>
      <c r="AC237" s="12"/>
      <c r="AD237" s="12"/>
      <c r="AE237" s="12"/>
      <c r="AF237" s="12"/>
      <c r="AG237" s="12"/>
      <c r="AH237" s="12"/>
      <c r="AI237" s="12"/>
      <c r="AJ237" s="12"/>
      <c r="AK237" s="12"/>
      <c r="AL237" s="12"/>
      <c r="AM237" s="12"/>
      <c r="AN237" s="12"/>
      <c r="AO237" s="12"/>
      <c r="AP237" s="12"/>
      <c r="AQ237" s="12"/>
      <c r="AR237" s="12"/>
      <c r="AS237" s="12"/>
      <c r="AT237" s="12"/>
      <c r="AU237" s="12"/>
      <c r="AV237" s="12"/>
      <c r="AW237" s="12"/>
      <c r="AX237" s="12"/>
      <c r="AY237" s="12"/>
      <c r="AZ237" s="12"/>
      <c r="BA237" s="12"/>
      <c r="BB237" s="12"/>
      <c r="BC237" s="12"/>
      <c r="BD237" s="12"/>
      <c r="BE237" s="12"/>
      <c r="BF237" s="12"/>
      <c r="BG237" s="12"/>
      <c r="BH237" s="12"/>
      <c r="BI237" s="12"/>
      <c r="BJ237" s="12"/>
      <c r="BK237" s="12"/>
      <c r="BL237" s="12"/>
      <c r="BM237" s="12"/>
      <c r="BN237" s="12"/>
      <c r="BO237" s="12"/>
      <c r="BP237" s="12"/>
      <c r="BQ237" s="12"/>
      <c r="BR237" s="12"/>
      <c r="BS237" s="12"/>
      <c r="BT237" s="12"/>
      <c r="BU237" s="12"/>
      <c r="BV237" s="12"/>
      <c r="BW237" s="12"/>
      <c r="BX237" s="12"/>
      <c r="BY237" s="12"/>
      <c r="BZ237" s="12"/>
      <c r="CA237" s="12"/>
      <c r="CB237" s="12"/>
      <c r="CC237" s="12"/>
      <c r="CD237" s="12"/>
      <c r="CE237" s="12"/>
      <c r="CF237" s="12"/>
      <c r="CG237" s="12"/>
      <c r="CH237" s="12"/>
      <c r="CI237" s="12"/>
      <c r="CJ237" s="12"/>
      <c r="CK237" s="12"/>
      <c r="CL237" s="12"/>
      <c r="CM237" s="12"/>
      <c r="CN237" s="12"/>
      <c r="CO237" s="12"/>
      <c r="CP237" s="12"/>
      <c r="CQ237" s="12"/>
      <c r="CR237" s="12"/>
      <c r="CS237" s="12"/>
      <c r="CT237" s="12"/>
      <c r="CU237" s="12"/>
      <c r="CV237" s="12"/>
      <c r="CW237" s="12"/>
      <c r="CX237" s="12"/>
      <c r="CY237" s="12"/>
      <c r="CZ237" s="12"/>
      <c r="DA237" s="12"/>
      <c r="DB237" s="12"/>
      <c r="DC237" s="12"/>
      <c r="DD237" s="12"/>
      <c r="DE237" s="12"/>
      <c r="DF237" s="12"/>
      <c r="DG237" s="12"/>
      <c r="DH237" s="12"/>
      <c r="DI237" s="12"/>
      <c r="DJ237" s="12"/>
      <c r="DK237" s="12"/>
      <c r="DL237" s="12"/>
      <c r="DM237" s="12"/>
      <c r="DN237" s="12"/>
      <c r="DO237" s="12"/>
      <c r="DP237" s="12"/>
      <c r="DQ237" s="12"/>
      <c r="DR237" s="12"/>
      <c r="DS237" s="12"/>
      <c r="DT237" s="12"/>
      <c r="DU237" s="12"/>
      <c r="DV237" s="12"/>
    </row>
    <row r="238" spans="1:129" s="13" customFormat="1" ht="81">
      <c r="A238" s="31">
        <v>1</v>
      </c>
      <c r="B238" s="27">
        <v>1186290140</v>
      </c>
      <c r="C238" s="21">
        <v>42295905</v>
      </c>
      <c r="D238" s="36" t="s">
        <v>4062</v>
      </c>
      <c r="E238" s="37" t="s">
        <v>4063</v>
      </c>
      <c r="F238" s="28" t="s">
        <v>399</v>
      </c>
      <c r="G238" s="22">
        <v>34804342.000868872</v>
      </c>
      <c r="H238" s="22">
        <v>0</v>
      </c>
      <c r="I238" s="23">
        <v>34804342.000868872</v>
      </c>
      <c r="J238" s="31"/>
      <c r="K238" s="31"/>
      <c r="L238" s="31"/>
      <c r="M238" s="12"/>
      <c r="N238" s="12"/>
      <c r="O238" s="12"/>
      <c r="P238" s="12"/>
      <c r="Q238" s="12"/>
      <c r="R238" s="12"/>
      <c r="S238" s="12"/>
      <c r="T238" s="12"/>
      <c r="U238" s="12"/>
      <c r="V238" s="12"/>
      <c r="W238" s="12"/>
      <c r="X238" s="12"/>
      <c r="Y238" s="12"/>
      <c r="Z238" s="12"/>
      <c r="AA238" s="12"/>
      <c r="AB238" s="12"/>
      <c r="AC238" s="12"/>
      <c r="AD238" s="12"/>
      <c r="AE238" s="12"/>
      <c r="AF238" s="12"/>
      <c r="AG238" s="12"/>
      <c r="AH238" s="12"/>
      <c r="AI238" s="12"/>
      <c r="AJ238" s="12"/>
      <c r="AK238" s="12"/>
      <c r="AL238" s="12"/>
      <c r="AM238" s="12"/>
      <c r="AN238" s="12"/>
      <c r="AO238" s="12"/>
      <c r="AP238" s="12"/>
      <c r="AQ238" s="12"/>
      <c r="AR238" s="12"/>
      <c r="AS238" s="12"/>
      <c r="AT238" s="12"/>
      <c r="AU238" s="12"/>
      <c r="AV238" s="12"/>
      <c r="AW238" s="12"/>
      <c r="AX238" s="12"/>
      <c r="AY238" s="12"/>
      <c r="AZ238" s="12"/>
      <c r="BA238" s="12"/>
      <c r="BB238" s="12"/>
      <c r="BC238" s="12"/>
      <c r="BD238" s="12"/>
      <c r="BE238" s="12"/>
      <c r="BF238" s="12"/>
      <c r="BG238" s="12"/>
      <c r="BH238" s="12"/>
      <c r="BI238" s="12"/>
      <c r="BJ238" s="12"/>
      <c r="BK238" s="12"/>
      <c r="BL238" s="12"/>
      <c r="BM238" s="12"/>
      <c r="BN238" s="12"/>
      <c r="BO238" s="12"/>
      <c r="BP238" s="12"/>
      <c r="BQ238" s="12"/>
      <c r="BR238" s="12"/>
      <c r="BS238" s="12"/>
      <c r="BT238" s="12"/>
      <c r="BU238" s="12"/>
      <c r="BV238" s="12"/>
      <c r="BW238" s="12"/>
      <c r="BX238" s="12"/>
      <c r="BY238" s="12"/>
      <c r="BZ238" s="12"/>
      <c r="CA238" s="12"/>
      <c r="CB238" s="12"/>
      <c r="CC238" s="12"/>
      <c r="CD238" s="12"/>
      <c r="CE238" s="12"/>
      <c r="CF238" s="12"/>
      <c r="CG238" s="12"/>
      <c r="CH238" s="12"/>
      <c r="CI238" s="12"/>
      <c r="CJ238" s="12"/>
      <c r="CK238" s="12"/>
      <c r="CL238" s="12"/>
      <c r="CM238" s="12"/>
      <c r="CN238" s="12"/>
      <c r="CO238" s="12"/>
      <c r="CP238" s="12"/>
      <c r="CQ238" s="12"/>
      <c r="CR238" s="12"/>
      <c r="CS238" s="12"/>
      <c r="CT238" s="12"/>
      <c r="CU238" s="12"/>
      <c r="CV238" s="12"/>
      <c r="CW238" s="12"/>
      <c r="CX238" s="12"/>
      <c r="CY238" s="12"/>
      <c r="CZ238" s="12"/>
      <c r="DA238" s="12"/>
      <c r="DB238" s="12"/>
      <c r="DC238" s="12"/>
      <c r="DD238" s="12"/>
      <c r="DE238" s="12"/>
      <c r="DF238" s="12"/>
      <c r="DG238" s="12"/>
      <c r="DH238" s="12"/>
      <c r="DI238" s="12"/>
      <c r="DJ238" s="12"/>
      <c r="DK238" s="12"/>
      <c r="DL238" s="12"/>
      <c r="DM238" s="12"/>
      <c r="DN238" s="12"/>
      <c r="DO238" s="12"/>
      <c r="DP238" s="12"/>
      <c r="DQ238" s="12"/>
      <c r="DR238" s="12"/>
      <c r="DS238" s="12"/>
      <c r="DT238" s="12"/>
      <c r="DU238" s="12"/>
      <c r="DV238" s="12"/>
    </row>
    <row r="239" spans="1:129" s="13" customFormat="1" ht="45">
      <c r="A239" s="31">
        <v>2</v>
      </c>
      <c r="B239" s="27">
        <v>1186290141</v>
      </c>
      <c r="C239" s="21">
        <v>42295905</v>
      </c>
      <c r="D239" s="36" t="s">
        <v>413</v>
      </c>
      <c r="E239" s="37" t="s">
        <v>413</v>
      </c>
      <c r="F239" s="28" t="s">
        <v>10</v>
      </c>
      <c r="G239" s="22">
        <v>10343947.119949587</v>
      </c>
      <c r="H239" s="22">
        <v>0</v>
      </c>
      <c r="I239" s="23">
        <v>10343947.119949587</v>
      </c>
      <c r="J239" s="31"/>
      <c r="K239" s="31"/>
      <c r="L239" s="31"/>
      <c r="M239" s="12"/>
      <c r="N239" s="12"/>
      <c r="O239" s="12"/>
      <c r="P239" s="12"/>
      <c r="Q239" s="12"/>
      <c r="R239" s="12"/>
      <c r="S239" s="12"/>
      <c r="T239" s="12"/>
      <c r="U239" s="12"/>
      <c r="V239" s="12"/>
      <c r="W239" s="12"/>
      <c r="X239" s="12"/>
      <c r="Y239" s="12"/>
      <c r="Z239" s="12"/>
      <c r="AA239" s="12"/>
      <c r="AB239" s="12"/>
      <c r="AC239" s="12"/>
      <c r="AD239" s="12"/>
      <c r="AE239" s="12"/>
      <c r="AF239" s="12"/>
      <c r="AG239" s="12"/>
      <c r="AH239" s="12"/>
      <c r="AI239" s="12"/>
      <c r="AJ239" s="12"/>
      <c r="AK239" s="12"/>
      <c r="AL239" s="12"/>
      <c r="AM239" s="12"/>
      <c r="AN239" s="12"/>
      <c r="AO239" s="12"/>
      <c r="AP239" s="12"/>
      <c r="AQ239" s="12"/>
      <c r="AR239" s="12"/>
      <c r="AS239" s="12"/>
      <c r="AT239" s="12"/>
      <c r="AU239" s="12"/>
      <c r="AV239" s="12"/>
      <c r="AW239" s="12"/>
      <c r="AX239" s="12"/>
      <c r="AY239" s="12"/>
      <c r="AZ239" s="12"/>
      <c r="BA239" s="12"/>
      <c r="BB239" s="12"/>
      <c r="BC239" s="12"/>
      <c r="BD239" s="12"/>
      <c r="BE239" s="12"/>
      <c r="BF239" s="12"/>
      <c r="BG239" s="12"/>
      <c r="BH239" s="12"/>
      <c r="BI239" s="12"/>
      <c r="BJ239" s="12"/>
      <c r="BK239" s="12"/>
      <c r="BL239" s="12"/>
      <c r="BM239" s="12"/>
      <c r="BN239" s="12"/>
      <c r="BO239" s="12"/>
      <c r="BP239" s="12"/>
      <c r="BQ239" s="12"/>
      <c r="BR239" s="12"/>
      <c r="BS239" s="12"/>
      <c r="BT239" s="12"/>
      <c r="BU239" s="12"/>
      <c r="BV239" s="12"/>
      <c r="BW239" s="12"/>
      <c r="BX239" s="12"/>
      <c r="BY239" s="12"/>
      <c r="BZ239" s="12"/>
      <c r="CA239" s="12"/>
      <c r="CB239" s="12"/>
      <c r="CC239" s="12"/>
      <c r="CD239" s="12"/>
      <c r="CE239" s="12"/>
      <c r="CF239" s="12"/>
      <c r="CG239" s="12"/>
      <c r="CH239" s="12"/>
      <c r="CI239" s="12"/>
      <c r="CJ239" s="12"/>
      <c r="CK239" s="12"/>
      <c r="CL239" s="12"/>
      <c r="CM239" s="12"/>
      <c r="CN239" s="12"/>
      <c r="CO239" s="12"/>
      <c r="CP239" s="12"/>
      <c r="CQ239" s="12"/>
      <c r="CR239" s="12"/>
      <c r="CS239" s="12"/>
      <c r="CT239" s="12"/>
      <c r="CU239" s="12"/>
      <c r="CV239" s="12"/>
      <c r="CW239" s="12"/>
      <c r="CX239" s="12"/>
      <c r="CY239" s="12"/>
      <c r="CZ239" s="12"/>
      <c r="DA239" s="12"/>
      <c r="DB239" s="12"/>
      <c r="DC239" s="12"/>
      <c r="DD239" s="12"/>
      <c r="DE239" s="12"/>
      <c r="DF239" s="12"/>
      <c r="DG239" s="12"/>
      <c r="DH239" s="12"/>
      <c r="DI239" s="12"/>
      <c r="DJ239" s="12"/>
      <c r="DK239" s="12"/>
      <c r="DL239" s="12"/>
      <c r="DM239" s="12"/>
      <c r="DN239" s="12"/>
      <c r="DO239" s="12"/>
      <c r="DP239" s="12"/>
      <c r="DQ239" s="12"/>
      <c r="DR239" s="12"/>
      <c r="DS239" s="12"/>
      <c r="DT239" s="12"/>
      <c r="DU239" s="12"/>
      <c r="DV239" s="12"/>
    </row>
    <row r="240" spans="1:129" s="13" customFormat="1" ht="36">
      <c r="A240" s="31">
        <v>3</v>
      </c>
      <c r="B240" s="27">
        <v>1186290142</v>
      </c>
      <c r="C240" s="21">
        <v>42295905</v>
      </c>
      <c r="D240" s="36" t="s">
        <v>414</v>
      </c>
      <c r="E240" s="37" t="s">
        <v>415</v>
      </c>
      <c r="F240" s="28" t="s">
        <v>10</v>
      </c>
      <c r="G240" s="22">
        <v>10343947.119949587</v>
      </c>
      <c r="H240" s="22">
        <v>0</v>
      </c>
      <c r="I240" s="23">
        <v>10343947.119949587</v>
      </c>
      <c r="J240" s="31"/>
      <c r="K240" s="31"/>
      <c r="L240" s="31"/>
      <c r="M240" s="12"/>
      <c r="N240" s="12"/>
      <c r="O240" s="12"/>
      <c r="P240" s="12"/>
      <c r="Q240" s="12"/>
      <c r="R240" s="12"/>
      <c r="S240" s="12"/>
      <c r="T240" s="12"/>
      <c r="U240" s="12"/>
      <c r="V240" s="12"/>
      <c r="W240" s="12"/>
      <c r="X240" s="12"/>
      <c r="Y240" s="12"/>
      <c r="Z240" s="12"/>
      <c r="AA240" s="12"/>
      <c r="AB240" s="12"/>
      <c r="AC240" s="12"/>
      <c r="AD240" s="12"/>
      <c r="AE240" s="12"/>
      <c r="AF240" s="12"/>
      <c r="AG240" s="12"/>
      <c r="AH240" s="12"/>
      <c r="AI240" s="12"/>
      <c r="AJ240" s="12"/>
      <c r="AK240" s="12"/>
      <c r="AL240" s="12"/>
      <c r="AM240" s="12"/>
      <c r="AN240" s="12"/>
      <c r="AO240" s="12"/>
      <c r="AP240" s="12"/>
      <c r="AQ240" s="12"/>
      <c r="AR240" s="12"/>
      <c r="AS240" s="12"/>
      <c r="AT240" s="12"/>
      <c r="AU240" s="12"/>
      <c r="AV240" s="12"/>
      <c r="AW240" s="12"/>
      <c r="AX240" s="12"/>
      <c r="AY240" s="12"/>
      <c r="AZ240" s="12"/>
      <c r="BA240" s="12"/>
      <c r="BB240" s="12"/>
      <c r="BC240" s="12"/>
      <c r="BD240" s="12"/>
      <c r="BE240" s="12"/>
      <c r="BF240" s="12"/>
      <c r="BG240" s="12"/>
      <c r="BH240" s="12"/>
      <c r="BI240" s="12"/>
      <c r="BJ240" s="12"/>
      <c r="BK240" s="12"/>
      <c r="BL240" s="12"/>
      <c r="BM240" s="12"/>
      <c r="BN240" s="12"/>
      <c r="BO240" s="12"/>
      <c r="BP240" s="12"/>
      <c r="BQ240" s="12"/>
      <c r="BR240" s="12"/>
      <c r="BS240" s="12"/>
      <c r="BT240" s="12"/>
      <c r="BU240" s="12"/>
      <c r="BV240" s="12"/>
      <c r="BW240" s="12"/>
      <c r="BX240" s="12"/>
      <c r="BY240" s="12"/>
      <c r="BZ240" s="12"/>
      <c r="CA240" s="12"/>
      <c r="CB240" s="12"/>
      <c r="CC240" s="12"/>
      <c r="CD240" s="12"/>
      <c r="CE240" s="12"/>
      <c r="CF240" s="12"/>
      <c r="CG240" s="12"/>
      <c r="CH240" s="12"/>
      <c r="CI240" s="12"/>
      <c r="CJ240" s="12"/>
      <c r="CK240" s="12"/>
      <c r="CL240" s="12"/>
      <c r="CM240" s="12"/>
      <c r="CN240" s="12"/>
      <c r="CO240" s="12"/>
      <c r="CP240" s="12"/>
      <c r="CQ240" s="12"/>
      <c r="CR240" s="12"/>
      <c r="CS240" s="12"/>
      <c r="CT240" s="12"/>
      <c r="CU240" s="12"/>
      <c r="CV240" s="12"/>
      <c r="CW240" s="12"/>
      <c r="CX240" s="12"/>
      <c r="CY240" s="12"/>
      <c r="CZ240" s="12"/>
      <c r="DA240" s="12"/>
      <c r="DB240" s="12"/>
      <c r="DC240" s="12"/>
      <c r="DD240" s="12"/>
      <c r="DE240" s="12"/>
      <c r="DF240" s="12"/>
      <c r="DG240" s="12"/>
      <c r="DH240" s="12"/>
      <c r="DI240" s="12"/>
      <c r="DJ240" s="12"/>
      <c r="DK240" s="12"/>
      <c r="DL240" s="12"/>
      <c r="DM240" s="12"/>
      <c r="DN240" s="12"/>
      <c r="DO240" s="12"/>
      <c r="DP240" s="12"/>
      <c r="DQ240" s="12"/>
      <c r="DR240" s="12"/>
      <c r="DS240" s="12"/>
      <c r="DT240" s="12"/>
      <c r="DU240" s="12"/>
      <c r="DV240" s="12"/>
    </row>
    <row r="241" spans="1:129" s="13" customFormat="1" ht="18">
      <c r="A241" s="39" t="s">
        <v>416</v>
      </c>
      <c r="B241" s="166" t="s">
        <v>417</v>
      </c>
      <c r="C241" s="166"/>
      <c r="D241" s="166"/>
      <c r="E241" s="166"/>
      <c r="F241" s="29" t="s">
        <v>405</v>
      </c>
      <c r="G241" s="167" t="s">
        <v>3782</v>
      </c>
      <c r="H241" s="167"/>
      <c r="I241" s="167"/>
      <c r="J241" s="31"/>
      <c r="K241" s="31"/>
      <c r="L241" s="31"/>
      <c r="M241" s="12"/>
      <c r="N241" s="12"/>
      <c r="O241" s="12"/>
      <c r="P241" s="12"/>
      <c r="Q241" s="12"/>
      <c r="R241" s="12"/>
      <c r="S241" s="12"/>
      <c r="T241" s="12"/>
      <c r="U241" s="12"/>
      <c r="V241" s="12"/>
      <c r="W241" s="12"/>
      <c r="X241" s="12"/>
      <c r="Y241" s="12"/>
      <c r="Z241" s="12"/>
      <c r="AA241" s="12"/>
      <c r="AB241" s="12"/>
      <c r="AC241" s="12"/>
      <c r="AD241" s="12"/>
      <c r="AE241" s="12"/>
      <c r="AF241" s="12"/>
      <c r="AG241" s="12"/>
      <c r="AH241" s="12"/>
      <c r="AI241" s="12"/>
      <c r="AJ241" s="12"/>
      <c r="AK241" s="12"/>
      <c r="AL241" s="12"/>
      <c r="AM241" s="12"/>
      <c r="AN241" s="12"/>
      <c r="AO241" s="12"/>
      <c r="AP241" s="12"/>
      <c r="AQ241" s="12"/>
      <c r="AR241" s="12"/>
      <c r="AS241" s="12"/>
      <c r="AT241" s="12"/>
      <c r="AU241" s="12"/>
      <c r="AV241" s="12"/>
      <c r="AW241" s="12"/>
      <c r="AX241" s="12"/>
      <c r="AY241" s="12"/>
      <c r="AZ241" s="12"/>
      <c r="BA241" s="12"/>
      <c r="BB241" s="12"/>
      <c r="BC241" s="12"/>
      <c r="BD241" s="12"/>
      <c r="BE241" s="12"/>
      <c r="BF241" s="12"/>
      <c r="BG241" s="12"/>
      <c r="BH241" s="12"/>
      <c r="BI241" s="12"/>
      <c r="BJ241" s="12"/>
      <c r="BK241" s="12"/>
      <c r="BL241" s="12"/>
      <c r="BM241" s="12"/>
      <c r="BN241" s="12"/>
      <c r="BO241" s="12"/>
      <c r="BP241" s="12"/>
      <c r="BQ241" s="12"/>
      <c r="BR241" s="12"/>
      <c r="BS241" s="12"/>
      <c r="BT241" s="12"/>
      <c r="BU241" s="12"/>
      <c r="BV241" s="12"/>
      <c r="BW241" s="12"/>
      <c r="BX241" s="12"/>
      <c r="BY241" s="12"/>
      <c r="BZ241" s="12"/>
      <c r="CA241" s="12"/>
      <c r="CB241" s="12"/>
      <c r="CC241" s="12"/>
      <c r="CD241" s="12"/>
      <c r="CE241" s="12"/>
      <c r="CF241" s="12"/>
      <c r="CG241" s="12"/>
      <c r="CH241" s="12"/>
      <c r="CI241" s="12"/>
      <c r="CJ241" s="12"/>
      <c r="CK241" s="12"/>
      <c r="CL241" s="12"/>
      <c r="CM241" s="12"/>
      <c r="CN241" s="12"/>
      <c r="CO241" s="12"/>
      <c r="CP241" s="12"/>
      <c r="CQ241" s="12"/>
      <c r="CR241" s="12"/>
      <c r="CS241" s="12"/>
      <c r="CT241" s="12"/>
      <c r="CU241" s="12"/>
      <c r="CV241" s="12"/>
      <c r="CW241" s="12"/>
      <c r="CX241" s="12"/>
      <c r="CY241" s="12"/>
      <c r="CZ241" s="12"/>
      <c r="DA241" s="12"/>
      <c r="DB241" s="12"/>
      <c r="DC241" s="12"/>
      <c r="DD241" s="12"/>
      <c r="DE241" s="12"/>
      <c r="DF241" s="12"/>
      <c r="DG241" s="12"/>
      <c r="DH241" s="12"/>
      <c r="DI241" s="12"/>
      <c r="DJ241" s="12"/>
      <c r="DK241" s="12"/>
      <c r="DL241" s="12"/>
      <c r="DM241" s="12"/>
      <c r="DN241" s="12"/>
      <c r="DO241" s="12"/>
      <c r="DP241" s="12"/>
      <c r="DQ241" s="12"/>
      <c r="DR241" s="12"/>
      <c r="DS241" s="12"/>
      <c r="DT241" s="12"/>
      <c r="DU241" s="12"/>
      <c r="DV241" s="12"/>
      <c r="DW241" s="12"/>
      <c r="DX241" s="12"/>
      <c r="DY241" s="12"/>
    </row>
    <row r="242" spans="1:129" s="13" customFormat="1" ht="27">
      <c r="A242" s="14" t="s">
        <v>2</v>
      </c>
      <c r="B242" s="14" t="s">
        <v>3</v>
      </c>
      <c r="C242" s="15" t="s">
        <v>4</v>
      </c>
      <c r="D242" s="15" t="s">
        <v>5</v>
      </c>
      <c r="E242" s="15" t="s">
        <v>6</v>
      </c>
      <c r="F242" s="15" t="s">
        <v>7</v>
      </c>
      <c r="G242" s="16" t="s">
        <v>3347</v>
      </c>
      <c r="H242" s="16" t="s">
        <v>3348</v>
      </c>
      <c r="I242" s="16" t="s">
        <v>3349</v>
      </c>
      <c r="J242" s="31"/>
      <c r="K242" s="31"/>
      <c r="L242" s="31"/>
      <c r="M242" s="12"/>
      <c r="N242" s="12"/>
      <c r="O242" s="12"/>
      <c r="P242" s="12"/>
      <c r="Q242" s="12"/>
      <c r="R242" s="12"/>
      <c r="S242" s="12"/>
      <c r="T242" s="12"/>
      <c r="U242" s="12"/>
      <c r="V242" s="12"/>
      <c r="W242" s="12"/>
      <c r="X242" s="12"/>
      <c r="Y242" s="12"/>
      <c r="Z242" s="12"/>
      <c r="AA242" s="12"/>
      <c r="AB242" s="12"/>
      <c r="AC242" s="12"/>
      <c r="AD242" s="12"/>
      <c r="AE242" s="12"/>
      <c r="AF242" s="12"/>
      <c r="AG242" s="12"/>
      <c r="AH242" s="12"/>
      <c r="AI242" s="12"/>
      <c r="AJ242" s="12"/>
      <c r="AK242" s="12"/>
      <c r="AL242" s="12"/>
      <c r="AM242" s="12"/>
      <c r="AN242" s="12"/>
      <c r="AO242" s="12"/>
      <c r="AP242" s="12"/>
      <c r="AQ242" s="12"/>
      <c r="AR242" s="12"/>
      <c r="AS242" s="12"/>
      <c r="AT242" s="12"/>
      <c r="AU242" s="12"/>
      <c r="AV242" s="12"/>
      <c r="AW242" s="12"/>
      <c r="AX242" s="12"/>
      <c r="AY242" s="12"/>
      <c r="AZ242" s="12"/>
      <c r="BA242" s="12"/>
      <c r="BB242" s="12"/>
      <c r="BC242" s="12"/>
      <c r="BD242" s="12"/>
      <c r="BE242" s="12"/>
      <c r="BF242" s="12"/>
      <c r="BG242" s="12"/>
      <c r="BH242" s="12"/>
      <c r="BI242" s="12"/>
      <c r="BJ242" s="12"/>
      <c r="BK242" s="12"/>
      <c r="BL242" s="12"/>
      <c r="BM242" s="12"/>
      <c r="BN242" s="12"/>
      <c r="BO242" s="12"/>
      <c r="BP242" s="12"/>
      <c r="BQ242" s="12"/>
      <c r="BR242" s="12"/>
      <c r="BS242" s="12"/>
      <c r="BT242" s="12"/>
      <c r="BU242" s="12"/>
      <c r="BV242" s="12"/>
      <c r="BW242" s="12"/>
      <c r="BX242" s="12"/>
      <c r="BY242" s="12"/>
      <c r="BZ242" s="12"/>
      <c r="CA242" s="12"/>
      <c r="CB242" s="12"/>
      <c r="CC242" s="12"/>
      <c r="CD242" s="12"/>
      <c r="CE242" s="12"/>
      <c r="CF242" s="12"/>
      <c r="CG242" s="12"/>
      <c r="CH242" s="12"/>
      <c r="CI242" s="12"/>
      <c r="CJ242" s="12"/>
      <c r="CK242" s="12"/>
      <c r="CL242" s="12"/>
      <c r="CM242" s="12"/>
      <c r="CN242" s="12"/>
      <c r="CO242" s="12"/>
      <c r="CP242" s="12"/>
      <c r="CQ242" s="12"/>
      <c r="CR242" s="12"/>
      <c r="CS242" s="12"/>
      <c r="CT242" s="12"/>
      <c r="CU242" s="12"/>
      <c r="CV242" s="12"/>
      <c r="CW242" s="12"/>
      <c r="CX242" s="12"/>
      <c r="CY242" s="12"/>
      <c r="CZ242" s="12"/>
      <c r="DA242" s="12"/>
      <c r="DB242" s="12"/>
      <c r="DC242" s="12"/>
      <c r="DD242" s="12"/>
      <c r="DE242" s="12"/>
      <c r="DF242" s="12"/>
      <c r="DG242" s="12"/>
      <c r="DH242" s="12"/>
      <c r="DI242" s="12"/>
      <c r="DJ242" s="12"/>
      <c r="DK242" s="12"/>
      <c r="DL242" s="12"/>
      <c r="DM242" s="12"/>
      <c r="DN242" s="12"/>
      <c r="DO242" s="12"/>
      <c r="DP242" s="12"/>
      <c r="DQ242" s="12"/>
      <c r="DR242" s="12"/>
      <c r="DS242" s="12"/>
      <c r="DT242" s="12"/>
      <c r="DU242" s="12"/>
      <c r="DV242" s="12"/>
      <c r="DW242" s="12"/>
      <c r="DX242" s="12"/>
      <c r="DY242" s="12"/>
    </row>
    <row r="243" spans="1:129" s="13" customFormat="1" ht="81">
      <c r="A243" s="31">
        <v>1</v>
      </c>
      <c r="B243" s="27">
        <v>1196430899</v>
      </c>
      <c r="C243" s="21">
        <v>42295905</v>
      </c>
      <c r="D243" s="36" t="s">
        <v>418</v>
      </c>
      <c r="E243" s="37" t="s">
        <v>419</v>
      </c>
      <c r="F243" s="28" t="s">
        <v>399</v>
      </c>
      <c r="G243" s="22">
        <v>30995909.827391542</v>
      </c>
      <c r="H243" s="22">
        <v>126647.05930000001</v>
      </c>
      <c r="I243" s="23">
        <v>31122556.886691544</v>
      </c>
      <c r="J243" s="31"/>
      <c r="K243" s="31"/>
      <c r="L243" s="31"/>
      <c r="M243" s="12"/>
      <c r="N243" s="12"/>
      <c r="O243" s="12"/>
      <c r="P243" s="12"/>
      <c r="Q243" s="12"/>
      <c r="R243" s="12"/>
      <c r="S243" s="12"/>
      <c r="T243" s="12"/>
      <c r="U243" s="12"/>
      <c r="V243" s="12"/>
      <c r="W243" s="12"/>
      <c r="X243" s="12"/>
      <c r="Y243" s="12"/>
      <c r="Z243" s="12"/>
      <c r="AA243" s="12"/>
      <c r="AB243" s="12"/>
      <c r="AC243" s="12"/>
      <c r="AD243" s="12"/>
      <c r="AE243" s="12"/>
      <c r="AF243" s="12"/>
      <c r="AG243" s="12"/>
      <c r="AH243" s="12"/>
      <c r="AI243" s="12"/>
      <c r="AJ243" s="12"/>
      <c r="AK243" s="12"/>
      <c r="AL243" s="12"/>
      <c r="AM243" s="12"/>
      <c r="AN243" s="12"/>
      <c r="AO243" s="12"/>
      <c r="AP243" s="12"/>
      <c r="AQ243" s="12"/>
      <c r="AR243" s="12"/>
      <c r="AS243" s="12"/>
      <c r="AT243" s="12"/>
      <c r="AU243" s="12"/>
      <c r="AV243" s="12"/>
      <c r="AW243" s="12"/>
      <c r="AX243" s="12"/>
      <c r="AY243" s="12"/>
      <c r="AZ243" s="12"/>
      <c r="BA243" s="12"/>
      <c r="BB243" s="12"/>
      <c r="BC243" s="12"/>
      <c r="BD243" s="12"/>
      <c r="BE243" s="12"/>
      <c r="BF243" s="12"/>
      <c r="BG243" s="12"/>
      <c r="BH243" s="12"/>
      <c r="BI243" s="12"/>
      <c r="BJ243" s="12"/>
      <c r="BK243" s="12"/>
      <c r="BL243" s="12"/>
      <c r="BM243" s="12"/>
      <c r="BN243" s="12"/>
      <c r="BO243" s="12"/>
      <c r="BP243" s="12"/>
      <c r="BQ243" s="12"/>
      <c r="BR243" s="12"/>
      <c r="BS243" s="12"/>
      <c r="BT243" s="12"/>
      <c r="BU243" s="12"/>
      <c r="BV243" s="12"/>
      <c r="BW243" s="12"/>
      <c r="BX243" s="12"/>
      <c r="BY243" s="12"/>
      <c r="BZ243" s="12"/>
      <c r="CA243" s="12"/>
      <c r="CB243" s="12"/>
      <c r="CC243" s="12"/>
      <c r="CD243" s="12"/>
      <c r="CE243" s="12"/>
      <c r="CF243" s="12"/>
      <c r="CG243" s="12"/>
      <c r="CH243" s="12"/>
      <c r="CI243" s="12"/>
      <c r="CJ243" s="12"/>
      <c r="CK243" s="12"/>
      <c r="CL243" s="12"/>
      <c r="CM243" s="12"/>
      <c r="CN243" s="12"/>
      <c r="CO243" s="12"/>
      <c r="CP243" s="12"/>
      <c r="CQ243" s="12"/>
      <c r="CR243" s="12"/>
      <c r="CS243" s="12"/>
      <c r="CT243" s="12"/>
      <c r="CU243" s="12"/>
      <c r="CV243" s="12"/>
      <c r="CW243" s="12"/>
      <c r="CX243" s="12"/>
      <c r="CY243" s="12"/>
      <c r="CZ243" s="12"/>
      <c r="DA243" s="12"/>
      <c r="DB243" s="12"/>
      <c r="DC243" s="12"/>
      <c r="DD243" s="12"/>
      <c r="DE243" s="12"/>
      <c r="DF243" s="12"/>
      <c r="DG243" s="12"/>
      <c r="DH243" s="12"/>
      <c r="DI243" s="12"/>
      <c r="DJ243" s="12"/>
      <c r="DK243" s="12"/>
      <c r="DL243" s="12"/>
      <c r="DM243" s="12"/>
      <c r="DN243" s="12"/>
      <c r="DO243" s="12"/>
      <c r="DP243" s="12"/>
      <c r="DQ243" s="12"/>
      <c r="DR243" s="12"/>
      <c r="DS243" s="12"/>
      <c r="DT243" s="12"/>
      <c r="DU243" s="12"/>
      <c r="DV243" s="12"/>
      <c r="DW243" s="12"/>
      <c r="DX243" s="12"/>
      <c r="DY243" s="12"/>
    </row>
    <row r="244" spans="1:129" s="13" customFormat="1" ht="27">
      <c r="A244" s="31">
        <v>2</v>
      </c>
      <c r="B244" s="27">
        <v>1196430072</v>
      </c>
      <c r="C244" s="21">
        <v>42295905</v>
      </c>
      <c r="D244" s="36" t="s">
        <v>420</v>
      </c>
      <c r="E244" s="37" t="s">
        <v>421</v>
      </c>
      <c r="F244" s="28" t="s">
        <v>10</v>
      </c>
      <c r="G244" s="22">
        <v>29477075.733899999</v>
      </c>
      <c r="H244" s="22">
        <v>0</v>
      </c>
      <c r="I244" s="23">
        <v>29477075.733899999</v>
      </c>
      <c r="J244" s="31"/>
      <c r="K244" s="31"/>
      <c r="L244" s="31"/>
      <c r="M244" s="12"/>
      <c r="N244" s="12"/>
      <c r="O244" s="12"/>
      <c r="P244" s="12"/>
      <c r="Q244" s="12"/>
      <c r="R244" s="12"/>
      <c r="S244" s="12"/>
      <c r="T244" s="12"/>
      <c r="U244" s="12"/>
      <c r="V244" s="12"/>
      <c r="W244" s="12"/>
      <c r="X244" s="12"/>
      <c r="Y244" s="12"/>
      <c r="Z244" s="12"/>
      <c r="AA244" s="12"/>
      <c r="AB244" s="12"/>
      <c r="AC244" s="12"/>
      <c r="AD244" s="12"/>
      <c r="AE244" s="12"/>
      <c r="AF244" s="12"/>
      <c r="AG244" s="12"/>
      <c r="AH244" s="12"/>
      <c r="AI244" s="12"/>
      <c r="AJ244" s="12"/>
      <c r="AK244" s="12"/>
      <c r="AL244" s="12"/>
      <c r="AM244" s="12"/>
      <c r="AN244" s="12"/>
      <c r="AO244" s="12"/>
      <c r="AP244" s="12"/>
      <c r="AQ244" s="12"/>
      <c r="AR244" s="12"/>
      <c r="AS244" s="12"/>
      <c r="AT244" s="12"/>
      <c r="AU244" s="12"/>
      <c r="AV244" s="12"/>
      <c r="AW244" s="12"/>
      <c r="AX244" s="12"/>
      <c r="AY244" s="12"/>
      <c r="AZ244" s="12"/>
      <c r="BA244" s="12"/>
      <c r="BB244" s="12"/>
      <c r="BC244" s="12"/>
      <c r="BD244" s="12"/>
      <c r="BE244" s="12"/>
      <c r="BF244" s="12"/>
      <c r="BG244" s="12"/>
      <c r="BH244" s="12"/>
      <c r="BI244" s="12"/>
      <c r="BJ244" s="12"/>
      <c r="BK244" s="12"/>
      <c r="BL244" s="12"/>
      <c r="BM244" s="12"/>
      <c r="BN244" s="12"/>
      <c r="BO244" s="12"/>
      <c r="BP244" s="12"/>
      <c r="BQ244" s="12"/>
      <c r="BR244" s="12"/>
      <c r="BS244" s="12"/>
      <c r="BT244" s="12"/>
      <c r="BU244" s="12"/>
      <c r="BV244" s="12"/>
      <c r="BW244" s="12"/>
      <c r="BX244" s="12"/>
      <c r="BY244" s="12"/>
      <c r="BZ244" s="12"/>
      <c r="CA244" s="12"/>
      <c r="CB244" s="12"/>
      <c r="CC244" s="12"/>
      <c r="CD244" s="12"/>
      <c r="CE244" s="12"/>
      <c r="CF244" s="12"/>
      <c r="CG244" s="12"/>
      <c r="CH244" s="12"/>
      <c r="CI244" s="12"/>
      <c r="CJ244" s="12"/>
      <c r="CK244" s="12"/>
      <c r="CL244" s="12"/>
      <c r="CM244" s="12"/>
      <c r="CN244" s="12"/>
      <c r="CO244" s="12"/>
      <c r="CP244" s="12"/>
      <c r="CQ244" s="12"/>
      <c r="CR244" s="12"/>
      <c r="CS244" s="12"/>
      <c r="CT244" s="12"/>
      <c r="CU244" s="12"/>
      <c r="CV244" s="12"/>
      <c r="CW244" s="12"/>
      <c r="CX244" s="12"/>
      <c r="CY244" s="12"/>
      <c r="CZ244" s="12"/>
      <c r="DA244" s="12"/>
      <c r="DB244" s="12"/>
      <c r="DC244" s="12"/>
      <c r="DD244" s="12"/>
      <c r="DE244" s="12"/>
      <c r="DF244" s="12"/>
      <c r="DG244" s="12"/>
      <c r="DH244" s="12"/>
      <c r="DI244" s="12"/>
      <c r="DJ244" s="12"/>
      <c r="DK244" s="12"/>
      <c r="DL244" s="12"/>
      <c r="DM244" s="12"/>
      <c r="DN244" s="12"/>
      <c r="DO244" s="12"/>
      <c r="DP244" s="12"/>
      <c r="DQ244" s="12"/>
      <c r="DR244" s="12"/>
      <c r="DS244" s="12"/>
      <c r="DT244" s="12"/>
      <c r="DU244" s="12"/>
      <c r="DV244" s="12"/>
      <c r="DW244" s="12"/>
      <c r="DX244" s="12"/>
      <c r="DY244" s="12"/>
    </row>
    <row r="245" spans="1:129" ht="27">
      <c r="A245" s="39" t="s">
        <v>423</v>
      </c>
      <c r="B245" s="166" t="s">
        <v>424</v>
      </c>
      <c r="C245" s="166"/>
      <c r="D245" s="166"/>
      <c r="E245" s="166"/>
      <c r="F245" s="29" t="s">
        <v>422</v>
      </c>
      <c r="G245" s="167" t="s">
        <v>3810</v>
      </c>
      <c r="H245" s="167"/>
      <c r="I245" s="167"/>
      <c r="J245" s="31"/>
      <c r="K245" s="31"/>
      <c r="L245" s="31"/>
    </row>
    <row r="246" spans="1:129" ht="27">
      <c r="A246" s="14" t="s">
        <v>2</v>
      </c>
      <c r="B246" s="14" t="s">
        <v>3</v>
      </c>
      <c r="C246" s="15" t="s">
        <v>4</v>
      </c>
      <c r="D246" s="15" t="s">
        <v>5</v>
      </c>
      <c r="E246" s="15" t="s">
        <v>3366</v>
      </c>
      <c r="F246" s="15" t="s">
        <v>7</v>
      </c>
      <c r="G246" s="16" t="s">
        <v>3347</v>
      </c>
      <c r="H246" s="16" t="s">
        <v>3348</v>
      </c>
      <c r="I246" s="16" t="s">
        <v>3349</v>
      </c>
      <c r="J246" s="31"/>
      <c r="K246" s="31"/>
      <c r="L246" s="31"/>
    </row>
    <row r="247" spans="1:129" ht="36">
      <c r="A247" s="31">
        <v>1</v>
      </c>
      <c r="B247" s="27">
        <v>1197010011</v>
      </c>
      <c r="C247" s="21">
        <v>42281501</v>
      </c>
      <c r="D247" s="36" t="s">
        <v>425</v>
      </c>
      <c r="E247" s="37" t="s">
        <v>426</v>
      </c>
      <c r="F247" s="28" t="s">
        <v>10</v>
      </c>
      <c r="G247" s="22">
        <v>150647.80000000002</v>
      </c>
      <c r="H247" s="22">
        <v>0</v>
      </c>
      <c r="I247" s="23">
        <v>150647.80000000002</v>
      </c>
      <c r="J247" s="31"/>
      <c r="K247" s="31"/>
      <c r="L247" s="31"/>
    </row>
    <row r="248" spans="1:129" ht="45">
      <c r="A248" s="31">
        <v>2</v>
      </c>
      <c r="B248" s="27">
        <v>1197010015</v>
      </c>
      <c r="C248" s="21">
        <v>42281808</v>
      </c>
      <c r="D248" s="36" t="s">
        <v>427</v>
      </c>
      <c r="E248" s="37" t="s">
        <v>428</v>
      </c>
      <c r="F248" s="28" t="s">
        <v>10</v>
      </c>
      <c r="G248" s="22">
        <v>64558.947700000004</v>
      </c>
      <c r="H248" s="22">
        <v>12266</v>
      </c>
      <c r="I248" s="23">
        <v>76824.947700000004</v>
      </c>
      <c r="J248" s="31"/>
      <c r="K248" s="31"/>
      <c r="L248" s="31"/>
    </row>
    <row r="249" spans="1:129" ht="36">
      <c r="A249" s="31">
        <v>3</v>
      </c>
      <c r="B249" s="27">
        <v>1197010016</v>
      </c>
      <c r="C249" s="21">
        <v>42281530</v>
      </c>
      <c r="D249" s="36" t="s">
        <v>429</v>
      </c>
      <c r="E249" s="37" t="s">
        <v>430</v>
      </c>
      <c r="F249" s="28" t="s">
        <v>10</v>
      </c>
      <c r="G249" s="22">
        <v>90468.2814445564</v>
      </c>
      <c r="H249" s="22">
        <v>17189</v>
      </c>
      <c r="I249" s="23">
        <v>107657.2814445564</v>
      </c>
      <c r="J249" s="31"/>
      <c r="K249" s="31"/>
      <c r="L249" s="31"/>
    </row>
    <row r="250" spans="1:129" ht="36">
      <c r="A250" s="31">
        <v>4</v>
      </c>
      <c r="B250" s="27">
        <v>1197010017</v>
      </c>
      <c r="C250" s="21">
        <v>42281520</v>
      </c>
      <c r="D250" s="36" t="s">
        <v>431</v>
      </c>
      <c r="E250" s="37" t="s">
        <v>432</v>
      </c>
      <c r="F250" s="28" t="s">
        <v>10</v>
      </c>
      <c r="G250" s="22">
        <v>90468.2814445564</v>
      </c>
      <c r="H250" s="22">
        <v>17189</v>
      </c>
      <c r="I250" s="23">
        <v>107657.2814445564</v>
      </c>
      <c r="J250" s="31"/>
      <c r="K250" s="31"/>
      <c r="L250" s="31"/>
    </row>
    <row r="251" spans="1:129" ht="36">
      <c r="A251" s="31">
        <v>5</v>
      </c>
      <c r="B251" s="27">
        <v>1197010018</v>
      </c>
      <c r="C251" s="21">
        <v>42281530</v>
      </c>
      <c r="D251" s="36" t="s">
        <v>433</v>
      </c>
      <c r="E251" s="37" t="s">
        <v>434</v>
      </c>
      <c r="F251" s="28" t="s">
        <v>10</v>
      </c>
      <c r="G251" s="22">
        <v>90468.2814445564</v>
      </c>
      <c r="H251" s="22">
        <v>17189</v>
      </c>
      <c r="I251" s="23">
        <v>107657.2814445564</v>
      </c>
      <c r="J251" s="31"/>
      <c r="K251" s="31"/>
      <c r="L251" s="31"/>
    </row>
    <row r="252" spans="1:129" s="62" customFormat="1" ht="36">
      <c r="A252" s="31">
        <v>6</v>
      </c>
      <c r="B252" s="27">
        <v>1197010020</v>
      </c>
      <c r="C252" s="21">
        <v>42281530</v>
      </c>
      <c r="D252" s="36" t="s">
        <v>435</v>
      </c>
      <c r="E252" s="37" t="s">
        <v>436</v>
      </c>
      <c r="F252" s="28" t="s">
        <v>10</v>
      </c>
      <c r="G252" s="22">
        <v>26545.179920200004</v>
      </c>
      <c r="H252" s="22">
        <v>5044</v>
      </c>
      <c r="I252" s="23">
        <v>31589.179920200004</v>
      </c>
      <c r="J252" s="50"/>
      <c r="K252" s="50"/>
      <c r="L252" s="50"/>
    </row>
    <row r="253" spans="1:129" s="66" customFormat="1" ht="99">
      <c r="A253" s="11">
        <v>7</v>
      </c>
      <c r="B253" s="35" t="s">
        <v>137</v>
      </c>
      <c r="C253" s="28">
        <v>42281807</v>
      </c>
      <c r="D253" s="36" t="s">
        <v>437</v>
      </c>
      <c r="E253" s="63" t="s">
        <v>3426</v>
      </c>
      <c r="F253" s="28" t="s">
        <v>10</v>
      </c>
      <c r="G253" s="64"/>
      <c r="H253" s="22"/>
      <c r="I253" s="23"/>
      <c r="J253" s="18"/>
      <c r="K253" s="18"/>
      <c r="L253" s="18"/>
      <c r="M253" s="65"/>
      <c r="N253" s="65"/>
      <c r="O253" s="65"/>
      <c r="P253" s="65"/>
      <c r="Q253" s="65"/>
      <c r="R253" s="65"/>
      <c r="S253" s="65"/>
      <c r="T253" s="65"/>
      <c r="U253" s="65"/>
      <c r="V253" s="65"/>
      <c r="W253" s="65"/>
      <c r="X253" s="65"/>
      <c r="Y253" s="65"/>
      <c r="Z253" s="65"/>
      <c r="AA253" s="65"/>
      <c r="AB253" s="65"/>
      <c r="AC253" s="65"/>
      <c r="AD253" s="65"/>
      <c r="AE253" s="65"/>
      <c r="AF253" s="65"/>
      <c r="AG253" s="65"/>
      <c r="AH253" s="65"/>
      <c r="AI253" s="65"/>
      <c r="AJ253" s="65"/>
      <c r="AK253" s="65"/>
      <c r="AL253" s="65"/>
      <c r="AM253" s="65"/>
      <c r="AN253" s="65"/>
      <c r="AO253" s="65"/>
      <c r="AP253" s="65"/>
      <c r="AQ253" s="65"/>
      <c r="AR253" s="65"/>
      <c r="AS253" s="65"/>
      <c r="AT253" s="65"/>
      <c r="AU253" s="65"/>
      <c r="AV253" s="65"/>
      <c r="AW253" s="65"/>
      <c r="AX253" s="65"/>
      <c r="AY253" s="65"/>
      <c r="AZ253" s="65"/>
      <c r="BA253" s="65"/>
      <c r="BB253" s="65"/>
      <c r="BC253" s="65"/>
      <c r="BD253" s="65"/>
      <c r="BE253" s="65"/>
      <c r="BF253" s="65"/>
      <c r="BG253" s="65"/>
      <c r="BH253" s="65"/>
      <c r="BI253" s="65"/>
      <c r="BJ253" s="65"/>
      <c r="BK253" s="65"/>
      <c r="BL253" s="65"/>
      <c r="BM253" s="65"/>
      <c r="BN253" s="65"/>
      <c r="BO253" s="65"/>
      <c r="BP253" s="65"/>
      <c r="BQ253" s="65"/>
      <c r="BR253" s="65"/>
      <c r="BS253" s="65"/>
      <c r="BT253" s="65"/>
      <c r="BU253" s="65"/>
      <c r="BV253" s="65"/>
      <c r="BW253" s="65"/>
      <c r="BX253" s="65"/>
      <c r="BY253" s="65"/>
      <c r="BZ253" s="65"/>
      <c r="CA253" s="65"/>
      <c r="CB253" s="65"/>
      <c r="CC253" s="65"/>
      <c r="CD253" s="65"/>
      <c r="CE253" s="65"/>
      <c r="CF253" s="65"/>
      <c r="CG253" s="65"/>
      <c r="CH253" s="65"/>
      <c r="CI253" s="65"/>
      <c r="CJ253" s="65"/>
      <c r="CK253" s="65"/>
      <c r="CL253" s="65"/>
      <c r="CM253" s="65"/>
      <c r="CN253" s="65"/>
      <c r="CO253" s="65"/>
      <c r="CP253" s="65"/>
      <c r="CQ253" s="65"/>
      <c r="CR253" s="65"/>
      <c r="CS253" s="65"/>
      <c r="CT253" s="65"/>
      <c r="CU253" s="65"/>
      <c r="CV253" s="65"/>
      <c r="CW253" s="65"/>
      <c r="CX253" s="65"/>
      <c r="CY253" s="65"/>
      <c r="CZ253" s="65"/>
      <c r="DA253" s="65"/>
      <c r="DB253" s="65"/>
      <c r="DC253" s="65"/>
      <c r="DD253" s="65"/>
      <c r="DE253" s="65"/>
      <c r="DF253" s="65"/>
      <c r="DG253" s="65"/>
      <c r="DH253" s="65"/>
      <c r="DI253" s="65"/>
      <c r="DJ253" s="65"/>
      <c r="DK253" s="65"/>
      <c r="DL253" s="65"/>
      <c r="DM253" s="65"/>
      <c r="DN253" s="65"/>
      <c r="DO253" s="65"/>
      <c r="DP253" s="65"/>
      <c r="DQ253" s="65"/>
      <c r="DR253" s="65"/>
      <c r="DS253" s="65"/>
      <c r="DT253" s="65"/>
      <c r="DU253" s="65"/>
      <c r="DV253" s="65"/>
    </row>
    <row r="254" spans="1:129" s="62" customFormat="1" ht="27">
      <c r="A254" s="31">
        <v>8</v>
      </c>
      <c r="B254" s="27">
        <v>1123238400</v>
      </c>
      <c r="C254" s="21">
        <v>42281530</v>
      </c>
      <c r="D254" s="36" t="s">
        <v>438</v>
      </c>
      <c r="E254" s="37" t="s">
        <v>3427</v>
      </c>
      <c r="F254" s="28" t="s">
        <v>10</v>
      </c>
      <c r="G254" s="64">
        <v>49239.551700000004</v>
      </c>
      <c r="H254" s="22">
        <v>9356</v>
      </c>
      <c r="I254" s="23">
        <v>58595.551700000004</v>
      </c>
      <c r="J254" s="50"/>
      <c r="K254" s="50"/>
      <c r="L254" s="50"/>
    </row>
    <row r="255" spans="1:129" s="62" customFormat="1" ht="18">
      <c r="A255" s="39" t="s">
        <v>440</v>
      </c>
      <c r="B255" s="166" t="s">
        <v>441</v>
      </c>
      <c r="C255" s="166"/>
      <c r="D255" s="166"/>
      <c r="E255" s="166"/>
      <c r="F255" s="29" t="s">
        <v>439</v>
      </c>
      <c r="G255" s="167" t="s">
        <v>3832</v>
      </c>
      <c r="H255" s="167"/>
      <c r="I255" s="167"/>
      <c r="J255" s="50"/>
      <c r="K255" s="50"/>
      <c r="L255" s="50"/>
    </row>
    <row r="256" spans="1:129" s="62" customFormat="1" ht="27">
      <c r="A256" s="14" t="s">
        <v>2</v>
      </c>
      <c r="B256" s="14" t="s">
        <v>3</v>
      </c>
      <c r="C256" s="15" t="s">
        <v>4</v>
      </c>
      <c r="D256" s="15" t="s">
        <v>5</v>
      </c>
      <c r="E256" s="15" t="s">
        <v>3366</v>
      </c>
      <c r="F256" s="15" t="s">
        <v>7</v>
      </c>
      <c r="G256" s="67" t="s">
        <v>3347</v>
      </c>
      <c r="H256" s="67" t="s">
        <v>3348</v>
      </c>
      <c r="I256" s="67" t="s">
        <v>3349</v>
      </c>
      <c r="J256" s="50"/>
      <c r="K256" s="50"/>
      <c r="L256" s="50"/>
    </row>
    <row r="257" spans="1:12" s="62" customFormat="1" ht="81">
      <c r="A257" s="31">
        <v>1</v>
      </c>
      <c r="B257" s="27">
        <v>1196491104</v>
      </c>
      <c r="C257" s="21">
        <v>42295509</v>
      </c>
      <c r="D257" s="36" t="s">
        <v>442</v>
      </c>
      <c r="E257" s="36" t="s">
        <v>443</v>
      </c>
      <c r="F257" s="28" t="s">
        <v>10</v>
      </c>
      <c r="G257" s="22">
        <v>919909.14379773347</v>
      </c>
      <c r="H257" s="22">
        <v>174783</v>
      </c>
      <c r="I257" s="23">
        <v>1094692.1437977334</v>
      </c>
      <c r="J257" s="50"/>
      <c r="K257" s="50"/>
      <c r="L257" s="50"/>
    </row>
    <row r="258" spans="1:12" s="62" customFormat="1" ht="54">
      <c r="A258" s="31">
        <v>2</v>
      </c>
      <c r="B258" s="27">
        <v>1197491140</v>
      </c>
      <c r="C258" s="21">
        <v>42295509</v>
      </c>
      <c r="D258" s="36" t="s">
        <v>444</v>
      </c>
      <c r="E258" s="36" t="s">
        <v>444</v>
      </c>
      <c r="F258" s="28" t="s">
        <v>10</v>
      </c>
      <c r="G258" s="22">
        <v>1893929.9154342492</v>
      </c>
      <c r="H258" s="22">
        <v>359847</v>
      </c>
      <c r="I258" s="23">
        <v>2253776.9154342492</v>
      </c>
      <c r="J258" s="50"/>
      <c r="K258" s="50"/>
      <c r="L258" s="50"/>
    </row>
    <row r="259" spans="1:12" s="62" customFormat="1" ht="18">
      <c r="A259" s="31">
        <v>3</v>
      </c>
      <c r="B259" s="27">
        <v>1196449004</v>
      </c>
      <c r="C259" s="21">
        <v>42295515</v>
      </c>
      <c r="D259" s="36" t="s">
        <v>445</v>
      </c>
      <c r="E259" s="37" t="s">
        <v>445</v>
      </c>
      <c r="F259" s="28" t="s">
        <v>10</v>
      </c>
      <c r="G259" s="22">
        <v>2705613.2545458763</v>
      </c>
      <c r="H259" s="22">
        <v>514067</v>
      </c>
      <c r="I259" s="23">
        <v>3219680.2545458763</v>
      </c>
      <c r="J259" s="50"/>
      <c r="K259" s="50"/>
      <c r="L259" s="50"/>
    </row>
    <row r="260" spans="1:12" s="62" customFormat="1" ht="45">
      <c r="A260" s="31">
        <v>4</v>
      </c>
      <c r="B260" s="27">
        <v>1196490568</v>
      </c>
      <c r="C260" s="21">
        <v>42293906</v>
      </c>
      <c r="D260" s="36" t="s">
        <v>446</v>
      </c>
      <c r="E260" s="37" t="s">
        <v>446</v>
      </c>
      <c r="F260" s="28" t="s">
        <v>10</v>
      </c>
      <c r="G260" s="22">
        <v>1794732.2448208788</v>
      </c>
      <c r="H260" s="22">
        <v>340999.12651596696</v>
      </c>
      <c r="I260" s="23">
        <v>2135731.3713368457</v>
      </c>
      <c r="J260" s="50"/>
      <c r="K260" s="50"/>
      <c r="L260" s="50"/>
    </row>
    <row r="261" spans="1:12" s="62" customFormat="1" ht="27">
      <c r="A261" s="39" t="s">
        <v>448</v>
      </c>
      <c r="B261" s="166" t="s">
        <v>449</v>
      </c>
      <c r="C261" s="166"/>
      <c r="D261" s="166"/>
      <c r="E261" s="166"/>
      <c r="F261" s="29" t="s">
        <v>447</v>
      </c>
      <c r="G261" s="167" t="s">
        <v>3832</v>
      </c>
      <c r="H261" s="167"/>
      <c r="I261" s="167"/>
      <c r="J261" s="50"/>
      <c r="K261" s="50"/>
      <c r="L261" s="50"/>
    </row>
    <row r="262" spans="1:12" s="62" customFormat="1" ht="27">
      <c r="A262" s="14" t="s">
        <v>2</v>
      </c>
      <c r="B262" s="14" t="s">
        <v>3</v>
      </c>
      <c r="C262" s="15" t="s">
        <v>4</v>
      </c>
      <c r="D262" s="15" t="s">
        <v>5</v>
      </c>
      <c r="E262" s="15" t="s">
        <v>3366</v>
      </c>
      <c r="F262" s="15" t="s">
        <v>7</v>
      </c>
      <c r="G262" s="16" t="s">
        <v>3347</v>
      </c>
      <c r="H262" s="16" t="s">
        <v>3348</v>
      </c>
      <c r="I262" s="16" t="s">
        <v>3349</v>
      </c>
      <c r="J262" s="50"/>
      <c r="K262" s="50"/>
      <c r="L262" s="50"/>
    </row>
    <row r="263" spans="1:12" s="62" customFormat="1" ht="54">
      <c r="A263" s="31">
        <v>1</v>
      </c>
      <c r="B263" s="27">
        <v>1196460265</v>
      </c>
      <c r="C263" s="28">
        <v>42203412</v>
      </c>
      <c r="D263" s="33" t="s">
        <v>450</v>
      </c>
      <c r="E263" s="28" t="s">
        <v>451</v>
      </c>
      <c r="F263" s="28" t="s">
        <v>10</v>
      </c>
      <c r="G263" s="22">
        <v>734655.16636539611</v>
      </c>
      <c r="H263" s="22">
        <v>0</v>
      </c>
      <c r="I263" s="23">
        <v>734655.16636539611</v>
      </c>
      <c r="J263" s="50"/>
      <c r="K263" s="50"/>
      <c r="L263" s="50"/>
    </row>
    <row r="264" spans="1:12" s="62" customFormat="1" ht="18">
      <c r="A264" s="39" t="s">
        <v>453</v>
      </c>
      <c r="B264" s="166" t="s">
        <v>454</v>
      </c>
      <c r="C264" s="166"/>
      <c r="D264" s="166"/>
      <c r="E264" s="166"/>
      <c r="F264" s="29" t="s">
        <v>452</v>
      </c>
      <c r="G264" s="167" t="s">
        <v>3824</v>
      </c>
      <c r="H264" s="167"/>
      <c r="I264" s="167"/>
      <c r="J264" s="50"/>
      <c r="K264" s="50"/>
      <c r="L264" s="50"/>
    </row>
    <row r="265" spans="1:12" s="62" customFormat="1" ht="27">
      <c r="A265" s="14" t="s">
        <v>2</v>
      </c>
      <c r="B265" s="14" t="s">
        <v>3</v>
      </c>
      <c r="C265" s="15" t="s">
        <v>4</v>
      </c>
      <c r="D265" s="15" t="s">
        <v>5</v>
      </c>
      <c r="E265" s="15" t="s">
        <v>3366</v>
      </c>
      <c r="F265" s="15" t="s">
        <v>7</v>
      </c>
      <c r="G265" s="16" t="s">
        <v>3347</v>
      </c>
      <c r="H265" s="16" t="s">
        <v>3348</v>
      </c>
      <c r="I265" s="16" t="s">
        <v>3349</v>
      </c>
      <c r="J265" s="50"/>
      <c r="K265" s="50"/>
      <c r="L265" s="50"/>
    </row>
    <row r="266" spans="1:12" s="62" customFormat="1" ht="27">
      <c r="A266" s="31">
        <v>1</v>
      </c>
      <c r="B266" s="27">
        <v>1196491195</v>
      </c>
      <c r="C266" s="21">
        <v>42311901</v>
      </c>
      <c r="D266" s="36" t="s">
        <v>455</v>
      </c>
      <c r="E266" s="37" t="s">
        <v>456</v>
      </c>
      <c r="F266" s="28" t="s">
        <v>10</v>
      </c>
      <c r="G266" s="22">
        <v>10000</v>
      </c>
      <c r="H266" s="22">
        <v>1900</v>
      </c>
      <c r="I266" s="23">
        <v>11900</v>
      </c>
      <c r="J266" s="50"/>
      <c r="K266" s="50"/>
      <c r="L266" s="50"/>
    </row>
    <row r="267" spans="1:12" s="62" customFormat="1" ht="13.5" customHeight="1">
      <c r="A267" s="39" t="s">
        <v>458</v>
      </c>
      <c r="B267" s="166" t="s">
        <v>459</v>
      </c>
      <c r="C267" s="166"/>
      <c r="D267" s="166"/>
      <c r="E267" s="166"/>
      <c r="F267" s="29" t="s">
        <v>457</v>
      </c>
      <c r="G267" s="167" t="s">
        <v>3783</v>
      </c>
      <c r="H267" s="167"/>
      <c r="I267" s="167"/>
      <c r="J267" s="50"/>
      <c r="K267" s="50"/>
      <c r="L267" s="50"/>
    </row>
    <row r="268" spans="1:12" s="62" customFormat="1" ht="27">
      <c r="A268" s="14" t="s">
        <v>2</v>
      </c>
      <c r="B268" s="14" t="s">
        <v>3</v>
      </c>
      <c r="C268" s="15" t="s">
        <v>4</v>
      </c>
      <c r="D268" s="15" t="s">
        <v>5</v>
      </c>
      <c r="E268" s="15" t="s">
        <v>3366</v>
      </c>
      <c r="F268" s="15" t="s">
        <v>7</v>
      </c>
      <c r="G268" s="16" t="s">
        <v>3347</v>
      </c>
      <c r="H268" s="16" t="s">
        <v>3348</v>
      </c>
      <c r="I268" s="16" t="s">
        <v>3349</v>
      </c>
      <c r="J268" s="50"/>
      <c r="K268" s="50"/>
      <c r="L268" s="50"/>
    </row>
    <row r="269" spans="1:12" s="62" customFormat="1" ht="18">
      <c r="A269" s="31">
        <v>1</v>
      </c>
      <c r="B269" s="27">
        <v>1196490241</v>
      </c>
      <c r="C269" s="21">
        <v>42311901</v>
      </c>
      <c r="D269" s="36" t="s">
        <v>460</v>
      </c>
      <c r="E269" s="37" t="s">
        <v>461</v>
      </c>
      <c r="F269" s="28" t="s">
        <v>10</v>
      </c>
      <c r="G269" s="22">
        <v>2518</v>
      </c>
      <c r="H269" s="22">
        <v>478.42</v>
      </c>
      <c r="I269" s="23">
        <v>2996.42</v>
      </c>
      <c r="J269" s="50"/>
      <c r="K269" s="50"/>
      <c r="L269" s="50"/>
    </row>
    <row r="270" spans="1:12" s="62" customFormat="1" ht="18">
      <c r="A270" s="68" t="s">
        <v>463</v>
      </c>
      <c r="B270" s="166" t="s">
        <v>464</v>
      </c>
      <c r="C270" s="166"/>
      <c r="D270" s="166"/>
      <c r="E270" s="166"/>
      <c r="F270" s="29" t="s">
        <v>462</v>
      </c>
      <c r="G270" s="167" t="s">
        <v>3761</v>
      </c>
      <c r="H270" s="167"/>
      <c r="I270" s="167"/>
      <c r="J270" s="50"/>
      <c r="K270" s="50"/>
      <c r="L270" s="50"/>
    </row>
    <row r="271" spans="1:12" s="62" customFormat="1" ht="27">
      <c r="A271" s="14" t="s">
        <v>2</v>
      </c>
      <c r="B271" s="14" t="s">
        <v>3</v>
      </c>
      <c r="C271" s="15" t="s">
        <v>4</v>
      </c>
      <c r="D271" s="15" t="s">
        <v>5</v>
      </c>
      <c r="E271" s="15" t="s">
        <v>3366</v>
      </c>
      <c r="F271" s="15" t="s">
        <v>7</v>
      </c>
      <c r="G271" s="16" t="s">
        <v>3347</v>
      </c>
      <c r="H271" s="16" t="s">
        <v>3348</v>
      </c>
      <c r="I271" s="16" t="s">
        <v>3349</v>
      </c>
      <c r="J271" s="50"/>
      <c r="K271" s="50"/>
      <c r="L271" s="50"/>
    </row>
    <row r="272" spans="1:12" s="62" customFormat="1" ht="18">
      <c r="A272" s="31">
        <v>1</v>
      </c>
      <c r="B272" s="27">
        <v>1186220718</v>
      </c>
      <c r="C272" s="21">
        <v>42293406</v>
      </c>
      <c r="D272" s="36" t="s">
        <v>465</v>
      </c>
      <c r="E272" s="37" t="s">
        <v>466</v>
      </c>
      <c r="F272" s="28" t="s">
        <v>10</v>
      </c>
      <c r="G272" s="22">
        <v>298140.53071614006</v>
      </c>
      <c r="H272" s="22">
        <v>56647</v>
      </c>
      <c r="I272" s="23">
        <v>354787.53071614006</v>
      </c>
      <c r="J272" s="50"/>
      <c r="K272" s="50"/>
      <c r="L272" s="50"/>
    </row>
    <row r="273" spans="1:12" s="62" customFormat="1" ht="36">
      <c r="A273" s="31">
        <v>2</v>
      </c>
      <c r="B273" s="27">
        <v>1186290122</v>
      </c>
      <c r="C273" s="21">
        <v>42293406</v>
      </c>
      <c r="D273" s="36" t="s">
        <v>467</v>
      </c>
      <c r="E273" s="37" t="s">
        <v>468</v>
      </c>
      <c r="F273" s="28" t="s">
        <v>10</v>
      </c>
      <c r="G273" s="22">
        <v>2046865.6200440002</v>
      </c>
      <c r="H273" s="22">
        <v>0</v>
      </c>
      <c r="I273" s="23">
        <v>2046865.6200440002</v>
      </c>
      <c r="J273" s="50"/>
      <c r="K273" s="50"/>
      <c r="L273" s="50"/>
    </row>
    <row r="274" spans="1:12" s="62" customFormat="1" ht="18">
      <c r="A274" s="39" t="s">
        <v>469</v>
      </c>
      <c r="B274" s="166" t="s">
        <v>470</v>
      </c>
      <c r="C274" s="166"/>
      <c r="D274" s="166"/>
      <c r="E274" s="166"/>
      <c r="F274" s="29" t="s">
        <v>144</v>
      </c>
      <c r="G274" s="167" t="s">
        <v>3776</v>
      </c>
      <c r="H274" s="167"/>
      <c r="I274" s="167"/>
      <c r="J274" s="50"/>
      <c r="K274" s="50"/>
      <c r="L274" s="50"/>
    </row>
    <row r="275" spans="1:12" s="62" customFormat="1" ht="27">
      <c r="A275" s="14" t="s">
        <v>2</v>
      </c>
      <c r="B275" s="14" t="s">
        <v>3</v>
      </c>
      <c r="C275" s="15" t="s">
        <v>4</v>
      </c>
      <c r="D275" s="15" t="s">
        <v>5</v>
      </c>
      <c r="E275" s="15" t="s">
        <v>3366</v>
      </c>
      <c r="F275" s="15" t="s">
        <v>7</v>
      </c>
      <c r="G275" s="16" t="s">
        <v>3347</v>
      </c>
      <c r="H275" s="16" t="s">
        <v>3348</v>
      </c>
      <c r="I275" s="16" t="s">
        <v>3349</v>
      </c>
      <c r="J275" s="50"/>
      <c r="K275" s="50"/>
      <c r="L275" s="50"/>
    </row>
    <row r="276" spans="1:12" s="62" customFormat="1" ht="45">
      <c r="A276" s="31">
        <v>1</v>
      </c>
      <c r="B276" s="27">
        <v>1186290921</v>
      </c>
      <c r="C276" s="21">
        <v>42293406</v>
      </c>
      <c r="D276" s="36" t="s">
        <v>471</v>
      </c>
      <c r="E276" s="36" t="s">
        <v>471</v>
      </c>
      <c r="F276" s="28" t="s">
        <v>10</v>
      </c>
      <c r="G276" s="22">
        <v>1337794.9000000001</v>
      </c>
      <c r="H276" s="22">
        <v>0</v>
      </c>
      <c r="I276" s="23">
        <v>1337794.9000000001</v>
      </c>
      <c r="J276" s="50"/>
      <c r="K276" s="50"/>
      <c r="L276" s="50"/>
    </row>
    <row r="277" spans="1:12" s="62" customFormat="1" ht="45">
      <c r="A277" s="31">
        <v>2</v>
      </c>
      <c r="B277" s="27">
        <v>1186290018</v>
      </c>
      <c r="C277" s="21">
        <v>42293406</v>
      </c>
      <c r="D277" s="36" t="s">
        <v>472</v>
      </c>
      <c r="E277" s="36" t="s">
        <v>472</v>
      </c>
      <c r="F277" s="28" t="s">
        <v>10</v>
      </c>
      <c r="G277" s="22">
        <v>1337794.9000000001</v>
      </c>
      <c r="H277" s="22">
        <v>0</v>
      </c>
      <c r="I277" s="23">
        <v>1337794.9000000001</v>
      </c>
      <c r="J277" s="50"/>
      <c r="K277" s="50"/>
      <c r="L277" s="50"/>
    </row>
    <row r="278" spans="1:12" s="62" customFormat="1" ht="18">
      <c r="A278" s="68" t="s">
        <v>473</v>
      </c>
      <c r="B278" s="166" t="s">
        <v>474</v>
      </c>
      <c r="C278" s="166"/>
      <c r="D278" s="166"/>
      <c r="E278" s="166"/>
      <c r="F278" s="29" t="s">
        <v>405</v>
      </c>
      <c r="G278" s="167" t="s">
        <v>3776</v>
      </c>
      <c r="H278" s="167"/>
      <c r="I278" s="167"/>
      <c r="J278" s="50"/>
      <c r="K278" s="50"/>
      <c r="L278" s="50"/>
    </row>
    <row r="279" spans="1:12" s="62" customFormat="1" ht="27">
      <c r="A279" s="14" t="s">
        <v>2</v>
      </c>
      <c r="B279" s="14" t="s">
        <v>3</v>
      </c>
      <c r="C279" s="15" t="s">
        <v>4</v>
      </c>
      <c r="D279" s="15" t="s">
        <v>5</v>
      </c>
      <c r="E279" s="15" t="s">
        <v>3366</v>
      </c>
      <c r="F279" s="15" t="s">
        <v>7</v>
      </c>
      <c r="G279" s="16" t="s">
        <v>3347</v>
      </c>
      <c r="H279" s="16" t="s">
        <v>3348</v>
      </c>
      <c r="I279" s="16" t="s">
        <v>3349</v>
      </c>
      <c r="J279" s="50"/>
      <c r="K279" s="50"/>
      <c r="L279" s="50"/>
    </row>
    <row r="280" spans="1:12" s="62" customFormat="1" ht="90">
      <c r="A280" s="31">
        <v>1</v>
      </c>
      <c r="B280" s="27">
        <v>1186220236</v>
      </c>
      <c r="C280" s="21">
        <v>42295900</v>
      </c>
      <c r="D280" s="36" t="s">
        <v>475</v>
      </c>
      <c r="E280" s="53" t="s">
        <v>319</v>
      </c>
      <c r="F280" s="28" t="s">
        <v>10</v>
      </c>
      <c r="G280" s="22">
        <v>8267572.4820000008</v>
      </c>
      <c r="H280" s="22">
        <v>0</v>
      </c>
      <c r="I280" s="23">
        <v>8267572.4820000008</v>
      </c>
      <c r="J280" s="50"/>
      <c r="K280" s="50"/>
      <c r="L280" s="50"/>
    </row>
    <row r="281" spans="1:12" s="62" customFormat="1" ht="72">
      <c r="A281" s="31">
        <v>2</v>
      </c>
      <c r="B281" s="27" t="s">
        <v>476</v>
      </c>
      <c r="C281" s="21">
        <v>42295900</v>
      </c>
      <c r="D281" s="36" t="s">
        <v>477</v>
      </c>
      <c r="E281" s="53" t="s">
        <v>478</v>
      </c>
      <c r="F281" s="28" t="s">
        <v>10</v>
      </c>
      <c r="G281" s="22">
        <v>3391824.608</v>
      </c>
      <c r="H281" s="22">
        <v>0</v>
      </c>
      <c r="I281" s="23">
        <v>3391824.608</v>
      </c>
      <c r="J281" s="50"/>
      <c r="K281" s="50"/>
      <c r="L281" s="50"/>
    </row>
    <row r="282" spans="1:12" s="62" customFormat="1" ht="99">
      <c r="A282" s="31">
        <v>3</v>
      </c>
      <c r="B282" s="27">
        <v>1186220237</v>
      </c>
      <c r="C282" s="21">
        <v>42295900</v>
      </c>
      <c r="D282" s="36" t="s">
        <v>479</v>
      </c>
      <c r="E282" s="53" t="s">
        <v>480</v>
      </c>
      <c r="F282" s="28" t="s">
        <v>10</v>
      </c>
      <c r="G282" s="22">
        <v>8267572.4820000008</v>
      </c>
      <c r="H282" s="22">
        <v>0</v>
      </c>
      <c r="I282" s="23">
        <v>8267572.4820000008</v>
      </c>
      <c r="J282" s="50"/>
      <c r="K282" s="50"/>
      <c r="L282" s="50"/>
    </row>
    <row r="283" spans="1:12" s="62" customFormat="1" ht="90">
      <c r="A283" s="31">
        <v>4</v>
      </c>
      <c r="B283" s="27">
        <v>1186220238</v>
      </c>
      <c r="C283" s="21">
        <v>42295900</v>
      </c>
      <c r="D283" s="36" t="s">
        <v>481</v>
      </c>
      <c r="E283" s="53" t="s">
        <v>482</v>
      </c>
      <c r="F283" s="28" t="s">
        <v>10</v>
      </c>
      <c r="G283" s="22">
        <v>3391824.608</v>
      </c>
      <c r="H283" s="22">
        <v>0</v>
      </c>
      <c r="I283" s="23">
        <v>3391824.608</v>
      </c>
      <c r="J283" s="50"/>
      <c r="K283" s="50"/>
      <c r="L283" s="50"/>
    </row>
    <row r="284" spans="1:12" s="62" customFormat="1" ht="18">
      <c r="A284" s="39" t="s">
        <v>484</v>
      </c>
      <c r="B284" s="166" t="s">
        <v>485</v>
      </c>
      <c r="C284" s="166"/>
      <c r="D284" s="166"/>
      <c r="E284" s="166"/>
      <c r="F284" s="29" t="s">
        <v>483</v>
      </c>
      <c r="G284" s="167" t="s">
        <v>3783</v>
      </c>
      <c r="H284" s="167"/>
      <c r="I284" s="167"/>
      <c r="J284" s="50"/>
      <c r="K284" s="50"/>
      <c r="L284" s="50"/>
    </row>
    <row r="285" spans="1:12" s="62" customFormat="1" ht="27">
      <c r="A285" s="14" t="s">
        <v>2</v>
      </c>
      <c r="B285" s="14" t="s">
        <v>3</v>
      </c>
      <c r="C285" s="15" t="s">
        <v>4</v>
      </c>
      <c r="D285" s="15" t="s">
        <v>5</v>
      </c>
      <c r="E285" s="15" t="s">
        <v>3366</v>
      </c>
      <c r="F285" s="15" t="s">
        <v>7</v>
      </c>
      <c r="G285" s="16" t="s">
        <v>3347</v>
      </c>
      <c r="H285" s="16" t="s">
        <v>3348</v>
      </c>
      <c r="I285" s="16" t="s">
        <v>3349</v>
      </c>
      <c r="J285" s="50"/>
      <c r="K285" s="50"/>
      <c r="L285" s="50"/>
    </row>
    <row r="286" spans="1:12" s="62" customFormat="1" ht="90">
      <c r="A286" s="31">
        <v>1</v>
      </c>
      <c r="B286" s="27">
        <v>1198010041</v>
      </c>
      <c r="C286" s="28" t="s">
        <v>486</v>
      </c>
      <c r="D286" s="36" t="s">
        <v>487</v>
      </c>
      <c r="E286" s="37" t="s">
        <v>488</v>
      </c>
      <c r="F286" s="28" t="s">
        <v>10</v>
      </c>
      <c r="G286" s="22">
        <v>1059187.3029637022</v>
      </c>
      <c r="H286" s="22">
        <v>0</v>
      </c>
      <c r="I286" s="23">
        <v>1059187.3029637022</v>
      </c>
      <c r="J286" s="50"/>
      <c r="K286" s="50"/>
      <c r="L286" s="50"/>
    </row>
    <row r="287" spans="1:12" s="62" customFormat="1" ht="117">
      <c r="A287" s="31">
        <v>2</v>
      </c>
      <c r="B287" s="27">
        <v>1198010042</v>
      </c>
      <c r="C287" s="28" t="s">
        <v>486</v>
      </c>
      <c r="D287" s="36" t="s">
        <v>489</v>
      </c>
      <c r="E287" s="37" t="s">
        <v>3428</v>
      </c>
      <c r="F287" s="28" t="s">
        <v>10</v>
      </c>
      <c r="G287" s="22">
        <v>1059187.3029637022</v>
      </c>
      <c r="H287" s="22">
        <v>0</v>
      </c>
      <c r="I287" s="23">
        <v>1059187.3029637022</v>
      </c>
      <c r="J287" s="50"/>
      <c r="K287" s="50"/>
      <c r="L287" s="50"/>
    </row>
    <row r="288" spans="1:12" s="62" customFormat="1" ht="18">
      <c r="A288" s="39" t="s">
        <v>490</v>
      </c>
      <c r="B288" s="166" t="s">
        <v>491</v>
      </c>
      <c r="C288" s="166"/>
      <c r="D288" s="166"/>
      <c r="E288" s="166"/>
      <c r="F288" s="29" t="s">
        <v>405</v>
      </c>
      <c r="G288" s="167" t="s">
        <v>3783</v>
      </c>
      <c r="H288" s="167"/>
      <c r="I288" s="167"/>
      <c r="J288" s="50"/>
      <c r="K288" s="50"/>
      <c r="L288" s="50"/>
    </row>
    <row r="289" spans="1:12" s="62" customFormat="1" ht="27">
      <c r="A289" s="14" t="s">
        <v>2</v>
      </c>
      <c r="B289" s="14" t="s">
        <v>3</v>
      </c>
      <c r="C289" s="15" t="s">
        <v>4</v>
      </c>
      <c r="D289" s="15" t="s">
        <v>5</v>
      </c>
      <c r="E289" s="15" t="s">
        <v>3366</v>
      </c>
      <c r="F289" s="15" t="s">
        <v>7</v>
      </c>
      <c r="G289" s="16" t="s">
        <v>3347</v>
      </c>
      <c r="H289" s="16" t="s">
        <v>3348</v>
      </c>
      <c r="I289" s="16" t="s">
        <v>3349</v>
      </c>
      <c r="J289" s="50"/>
      <c r="K289" s="50"/>
      <c r="L289" s="50"/>
    </row>
    <row r="290" spans="1:12" s="62" customFormat="1" ht="87.75" customHeight="1">
      <c r="A290" s="31">
        <v>1</v>
      </c>
      <c r="B290" s="27">
        <v>1198010038</v>
      </c>
      <c r="C290" s="28" t="s">
        <v>486</v>
      </c>
      <c r="D290" s="36" t="s">
        <v>492</v>
      </c>
      <c r="E290" s="37" t="s">
        <v>3429</v>
      </c>
      <c r="F290" s="28" t="s">
        <v>10</v>
      </c>
      <c r="G290" s="22">
        <v>1059187.3029637022</v>
      </c>
      <c r="H290" s="22">
        <v>0</v>
      </c>
      <c r="I290" s="23">
        <v>1059187.3029637022</v>
      </c>
      <c r="J290" s="50"/>
      <c r="K290" s="50"/>
      <c r="L290" s="50"/>
    </row>
    <row r="291" spans="1:12" s="62" customFormat="1" ht="18">
      <c r="A291" s="39" t="s">
        <v>493</v>
      </c>
      <c r="B291" s="166" t="s">
        <v>494</v>
      </c>
      <c r="C291" s="166"/>
      <c r="D291" s="166"/>
      <c r="E291" s="166"/>
      <c r="F291" s="29" t="s">
        <v>405</v>
      </c>
      <c r="G291" s="167" t="s">
        <v>3776</v>
      </c>
      <c r="H291" s="167"/>
      <c r="I291" s="167"/>
      <c r="J291" s="50"/>
      <c r="K291" s="50"/>
      <c r="L291" s="50"/>
    </row>
    <row r="292" spans="1:12" s="62" customFormat="1" ht="27">
      <c r="A292" s="14" t="s">
        <v>2</v>
      </c>
      <c r="B292" s="14" t="s">
        <v>3</v>
      </c>
      <c r="C292" s="15" t="s">
        <v>4</v>
      </c>
      <c r="D292" s="15" t="s">
        <v>5</v>
      </c>
      <c r="E292" s="15" t="s">
        <v>3366</v>
      </c>
      <c r="F292" s="15" t="s">
        <v>7</v>
      </c>
      <c r="G292" s="16" t="s">
        <v>3347</v>
      </c>
      <c r="H292" s="16" t="s">
        <v>3348</v>
      </c>
      <c r="I292" s="16" t="s">
        <v>3349</v>
      </c>
      <c r="J292" s="50"/>
      <c r="K292" s="50"/>
      <c r="L292" s="50"/>
    </row>
    <row r="293" spans="1:12" s="62" customFormat="1" ht="81">
      <c r="A293" s="31">
        <v>1</v>
      </c>
      <c r="B293" s="27">
        <v>1186220202</v>
      </c>
      <c r="C293" s="28" t="s">
        <v>495</v>
      </c>
      <c r="D293" s="36" t="s">
        <v>496</v>
      </c>
      <c r="E293" s="53" t="s">
        <v>3430</v>
      </c>
      <c r="F293" s="28" t="s">
        <v>10</v>
      </c>
      <c r="G293" s="22">
        <v>3206769.8011849546</v>
      </c>
      <c r="H293" s="22">
        <v>0</v>
      </c>
      <c r="I293" s="23">
        <v>3206769.8011849546</v>
      </c>
      <c r="J293" s="50"/>
      <c r="K293" s="50"/>
      <c r="L293" s="50"/>
    </row>
    <row r="294" spans="1:12" s="62" customFormat="1" ht="81">
      <c r="A294" s="31">
        <v>2</v>
      </c>
      <c r="B294" s="27">
        <v>1186220203</v>
      </c>
      <c r="C294" s="28" t="s">
        <v>497</v>
      </c>
      <c r="D294" s="36" t="s">
        <v>498</v>
      </c>
      <c r="E294" s="53" t="s">
        <v>3430</v>
      </c>
      <c r="F294" s="28" t="s">
        <v>10</v>
      </c>
      <c r="G294" s="22">
        <v>3206769.8011849546</v>
      </c>
      <c r="H294" s="22">
        <v>0</v>
      </c>
      <c r="I294" s="23">
        <v>3206769.8011849546</v>
      </c>
      <c r="J294" s="50"/>
      <c r="K294" s="50"/>
      <c r="L294" s="50"/>
    </row>
    <row r="295" spans="1:12" s="62" customFormat="1" ht="63">
      <c r="A295" s="31">
        <v>3</v>
      </c>
      <c r="B295" s="27">
        <v>1186290955</v>
      </c>
      <c r="C295" s="21">
        <v>42203400</v>
      </c>
      <c r="D295" s="36" t="s">
        <v>499</v>
      </c>
      <c r="E295" s="53" t="s">
        <v>500</v>
      </c>
      <c r="F295" s="28" t="s">
        <v>10</v>
      </c>
      <c r="G295" s="22">
        <v>327679.32367100002</v>
      </c>
      <c r="H295" s="22">
        <v>62259</v>
      </c>
      <c r="I295" s="23">
        <v>389938.32367100002</v>
      </c>
      <c r="J295" s="50"/>
      <c r="K295" s="50"/>
      <c r="L295" s="50"/>
    </row>
    <row r="296" spans="1:12" s="62" customFormat="1" ht="18">
      <c r="A296" s="39" t="s">
        <v>501</v>
      </c>
      <c r="B296" s="166" t="s">
        <v>502</v>
      </c>
      <c r="C296" s="166"/>
      <c r="D296" s="166"/>
      <c r="E296" s="166"/>
      <c r="F296" s="29" t="s">
        <v>49</v>
      </c>
      <c r="G296" s="167" t="s">
        <v>3834</v>
      </c>
      <c r="H296" s="167"/>
      <c r="I296" s="167"/>
      <c r="J296" s="50"/>
      <c r="K296" s="50"/>
      <c r="L296" s="50"/>
    </row>
    <row r="297" spans="1:12" s="62" customFormat="1" ht="27">
      <c r="A297" s="14" t="s">
        <v>2</v>
      </c>
      <c r="B297" s="14" t="s">
        <v>3</v>
      </c>
      <c r="C297" s="15" t="s">
        <v>4</v>
      </c>
      <c r="D297" s="15" t="s">
        <v>5</v>
      </c>
      <c r="E297" s="15" t="s">
        <v>3366</v>
      </c>
      <c r="F297" s="15" t="s">
        <v>7</v>
      </c>
      <c r="G297" s="16" t="s">
        <v>3347</v>
      </c>
      <c r="H297" s="16" t="s">
        <v>3348</v>
      </c>
      <c r="I297" s="16" t="s">
        <v>3349</v>
      </c>
      <c r="J297" s="50"/>
      <c r="K297" s="50"/>
      <c r="L297" s="50"/>
    </row>
    <row r="298" spans="1:12" s="62" customFormat="1" ht="36">
      <c r="A298" s="31">
        <v>1</v>
      </c>
      <c r="B298" s="27">
        <v>1196491100</v>
      </c>
      <c r="C298" s="28">
        <v>42293906</v>
      </c>
      <c r="D298" s="33" t="s">
        <v>502</v>
      </c>
      <c r="E298" s="28" t="s">
        <v>3431</v>
      </c>
      <c r="F298" s="28" t="s">
        <v>10</v>
      </c>
      <c r="G298" s="22">
        <v>126115.80355939298</v>
      </c>
      <c r="H298" s="22">
        <v>0</v>
      </c>
      <c r="I298" s="23">
        <v>126115.80355939298</v>
      </c>
      <c r="J298" s="50"/>
      <c r="K298" s="50"/>
      <c r="L298" s="50"/>
    </row>
    <row r="299" spans="1:12" s="62" customFormat="1" ht="13.5" customHeight="1">
      <c r="A299" s="39" t="s">
        <v>503</v>
      </c>
      <c r="B299" s="166" t="s">
        <v>504</v>
      </c>
      <c r="C299" s="166"/>
      <c r="D299" s="166"/>
      <c r="E299" s="166"/>
      <c r="F299" s="29" t="s">
        <v>462</v>
      </c>
      <c r="G299" s="167" t="s">
        <v>3784</v>
      </c>
      <c r="H299" s="167"/>
      <c r="I299" s="167"/>
      <c r="J299" s="50"/>
      <c r="K299" s="50"/>
      <c r="L299" s="50"/>
    </row>
    <row r="300" spans="1:12" s="62" customFormat="1" ht="27">
      <c r="A300" s="14" t="s">
        <v>2</v>
      </c>
      <c r="B300" s="14" t="s">
        <v>3</v>
      </c>
      <c r="C300" s="15" t="s">
        <v>4</v>
      </c>
      <c r="D300" s="15" t="s">
        <v>5</v>
      </c>
      <c r="E300" s="15" t="s">
        <v>3366</v>
      </c>
      <c r="F300" s="15" t="s">
        <v>7</v>
      </c>
      <c r="G300" s="16" t="s">
        <v>3347</v>
      </c>
      <c r="H300" s="16" t="s">
        <v>3348</v>
      </c>
      <c r="I300" s="16" t="s">
        <v>3349</v>
      </c>
      <c r="J300" s="50"/>
      <c r="K300" s="50"/>
      <c r="L300" s="50"/>
    </row>
    <row r="301" spans="1:12" s="62" customFormat="1" ht="36">
      <c r="A301" s="31">
        <v>1</v>
      </c>
      <c r="B301" s="27" t="s">
        <v>505</v>
      </c>
      <c r="C301" s="28" t="s">
        <v>506</v>
      </c>
      <c r="D301" s="36" t="s">
        <v>507</v>
      </c>
      <c r="E301" s="37" t="s">
        <v>507</v>
      </c>
      <c r="F301" s="28" t="s">
        <v>10</v>
      </c>
      <c r="G301" s="58">
        <v>1418292.2165901712</v>
      </c>
      <c r="H301" s="22">
        <v>0</v>
      </c>
      <c r="I301" s="23">
        <v>1418292.2165901712</v>
      </c>
      <c r="J301" s="50"/>
      <c r="K301" s="50"/>
      <c r="L301" s="50"/>
    </row>
    <row r="302" spans="1:12" s="62" customFormat="1" ht="36">
      <c r="A302" s="31">
        <v>2</v>
      </c>
      <c r="B302" s="27">
        <v>1196491244</v>
      </c>
      <c r="C302" s="28" t="s">
        <v>506</v>
      </c>
      <c r="D302" s="36" t="s">
        <v>508</v>
      </c>
      <c r="E302" s="37" t="s">
        <v>508</v>
      </c>
      <c r="F302" s="28" t="s">
        <v>10</v>
      </c>
      <c r="G302" s="58">
        <v>2244791.1663752929</v>
      </c>
      <c r="H302" s="22">
        <v>0</v>
      </c>
      <c r="I302" s="23">
        <v>2244791.1663752929</v>
      </c>
      <c r="J302" s="50"/>
      <c r="K302" s="50"/>
      <c r="L302" s="50"/>
    </row>
    <row r="303" spans="1:12" s="62" customFormat="1" ht="36">
      <c r="A303" s="31">
        <v>3</v>
      </c>
      <c r="B303" s="27">
        <v>1196491245</v>
      </c>
      <c r="C303" s="28" t="s">
        <v>506</v>
      </c>
      <c r="D303" s="36" t="s">
        <v>509</v>
      </c>
      <c r="E303" s="37" t="s">
        <v>509</v>
      </c>
      <c r="F303" s="28" t="s">
        <v>10</v>
      </c>
      <c r="G303" s="58">
        <v>3272781.777541378</v>
      </c>
      <c r="H303" s="22">
        <v>0</v>
      </c>
      <c r="I303" s="23">
        <v>3272781.777541378</v>
      </c>
      <c r="J303" s="50"/>
      <c r="K303" s="50"/>
      <c r="L303" s="50"/>
    </row>
    <row r="304" spans="1:12" s="62" customFormat="1" ht="36">
      <c r="A304" s="31">
        <v>4</v>
      </c>
      <c r="B304" s="27">
        <v>1196491246</v>
      </c>
      <c r="C304" s="28" t="s">
        <v>506</v>
      </c>
      <c r="D304" s="36" t="s">
        <v>510</v>
      </c>
      <c r="E304" s="37" t="s">
        <v>510</v>
      </c>
      <c r="F304" s="28" t="s">
        <v>10</v>
      </c>
      <c r="G304" s="58">
        <v>7544014.6092439666</v>
      </c>
      <c r="H304" s="22">
        <v>0</v>
      </c>
      <c r="I304" s="23">
        <v>7544014.6092439666</v>
      </c>
      <c r="J304" s="50"/>
      <c r="K304" s="50"/>
      <c r="L304" s="50"/>
    </row>
    <row r="305" spans="1:12" s="62" customFormat="1" ht="36">
      <c r="A305" s="31">
        <v>5</v>
      </c>
      <c r="B305" s="27">
        <v>1196491247</v>
      </c>
      <c r="C305" s="28" t="s">
        <v>506</v>
      </c>
      <c r="D305" s="36" t="s">
        <v>511</v>
      </c>
      <c r="E305" s="37" t="s">
        <v>511</v>
      </c>
      <c r="F305" s="28" t="s">
        <v>10</v>
      </c>
      <c r="G305" s="58">
        <v>545513.55761124496</v>
      </c>
      <c r="H305" s="22">
        <v>0</v>
      </c>
      <c r="I305" s="23">
        <v>545513.55761124496</v>
      </c>
      <c r="J305" s="50"/>
      <c r="K305" s="50"/>
      <c r="L305" s="50"/>
    </row>
    <row r="306" spans="1:12" s="62" customFormat="1" ht="36">
      <c r="A306" s="31">
        <v>6</v>
      </c>
      <c r="B306" s="27">
        <v>1196491248</v>
      </c>
      <c r="C306" s="28" t="s">
        <v>506</v>
      </c>
      <c r="D306" s="36" t="s">
        <v>512</v>
      </c>
      <c r="E306" s="37" t="s">
        <v>513</v>
      </c>
      <c r="F306" s="28" t="s">
        <v>10</v>
      </c>
      <c r="G306" s="58">
        <v>545513.55761124496</v>
      </c>
      <c r="H306" s="22">
        <v>0</v>
      </c>
      <c r="I306" s="23">
        <v>545513.55761124496</v>
      </c>
      <c r="J306" s="50"/>
      <c r="K306" s="50"/>
      <c r="L306" s="50"/>
    </row>
    <row r="307" spans="1:12" s="62" customFormat="1" ht="36">
      <c r="A307" s="31">
        <v>7</v>
      </c>
      <c r="B307" s="27">
        <v>1196491249</v>
      </c>
      <c r="C307" s="28" t="s">
        <v>506</v>
      </c>
      <c r="D307" s="36" t="s">
        <v>514</v>
      </c>
      <c r="E307" s="37" t="s">
        <v>514</v>
      </c>
      <c r="F307" s="28" t="s">
        <v>10</v>
      </c>
      <c r="G307" s="58">
        <v>545513.55761124496</v>
      </c>
      <c r="H307" s="22">
        <v>0</v>
      </c>
      <c r="I307" s="23">
        <v>545513.55761124496</v>
      </c>
      <c r="J307" s="50"/>
      <c r="K307" s="50"/>
      <c r="L307" s="50"/>
    </row>
    <row r="308" spans="1:12" s="62" customFormat="1" ht="36">
      <c r="A308" s="31">
        <v>8</v>
      </c>
      <c r="B308" s="27">
        <v>1196491250</v>
      </c>
      <c r="C308" s="28" t="s">
        <v>506</v>
      </c>
      <c r="D308" s="36" t="s">
        <v>515</v>
      </c>
      <c r="E308" s="37" t="s">
        <v>516</v>
      </c>
      <c r="F308" s="28" t="s">
        <v>10</v>
      </c>
      <c r="G308" s="58">
        <v>545513.55761124496</v>
      </c>
      <c r="H308" s="22">
        <v>0</v>
      </c>
      <c r="I308" s="23">
        <v>545513.55761124496</v>
      </c>
      <c r="J308" s="50"/>
      <c r="K308" s="50"/>
      <c r="L308" s="50"/>
    </row>
    <row r="309" spans="1:12" s="62" customFormat="1" ht="36">
      <c r="A309" s="31">
        <v>9</v>
      </c>
      <c r="B309" s="27">
        <v>1196491251</v>
      </c>
      <c r="C309" s="28" t="s">
        <v>506</v>
      </c>
      <c r="D309" s="36" t="s">
        <v>517</v>
      </c>
      <c r="E309" s="37" t="s">
        <v>517</v>
      </c>
      <c r="F309" s="28" t="s">
        <v>10</v>
      </c>
      <c r="G309" s="58">
        <v>676273.85588744958</v>
      </c>
      <c r="H309" s="22">
        <v>0</v>
      </c>
      <c r="I309" s="23">
        <v>676273.85588744958</v>
      </c>
      <c r="J309" s="50"/>
      <c r="K309" s="50"/>
      <c r="L309" s="50"/>
    </row>
    <row r="310" spans="1:12" s="62" customFormat="1" ht="36">
      <c r="A310" s="31">
        <v>10</v>
      </c>
      <c r="B310" s="27">
        <v>1196491252</v>
      </c>
      <c r="C310" s="28" t="s">
        <v>506</v>
      </c>
      <c r="D310" s="36" t="s">
        <v>518</v>
      </c>
      <c r="E310" s="37" t="s">
        <v>519</v>
      </c>
      <c r="F310" s="28" t="s">
        <v>10</v>
      </c>
      <c r="G310" s="58">
        <v>762511.89844951837</v>
      </c>
      <c r="H310" s="22">
        <v>0</v>
      </c>
      <c r="I310" s="23">
        <v>762511.89844951837</v>
      </c>
      <c r="J310" s="50"/>
      <c r="K310" s="50"/>
      <c r="L310" s="50"/>
    </row>
    <row r="311" spans="1:12" s="62" customFormat="1" ht="45">
      <c r="A311" s="31">
        <v>11</v>
      </c>
      <c r="B311" s="27">
        <v>1196491253</v>
      </c>
      <c r="C311" s="28" t="s">
        <v>506</v>
      </c>
      <c r="D311" s="36" t="s">
        <v>520</v>
      </c>
      <c r="E311" s="37" t="s">
        <v>520</v>
      </c>
      <c r="F311" s="28" t="s">
        <v>10</v>
      </c>
      <c r="G311" s="58">
        <v>1090927.2591804594</v>
      </c>
      <c r="H311" s="22">
        <v>0</v>
      </c>
      <c r="I311" s="23">
        <v>1090927.2591804594</v>
      </c>
      <c r="J311" s="50"/>
      <c r="K311" s="50"/>
      <c r="L311" s="50"/>
    </row>
    <row r="312" spans="1:12" s="62" customFormat="1" ht="36">
      <c r="A312" s="31">
        <v>12</v>
      </c>
      <c r="B312" s="27">
        <v>1196491254</v>
      </c>
      <c r="C312" s="28" t="s">
        <v>506</v>
      </c>
      <c r="D312" s="36" t="s">
        <v>521</v>
      </c>
      <c r="E312" s="37" t="s">
        <v>521</v>
      </c>
      <c r="F312" s="28" t="s">
        <v>10</v>
      </c>
      <c r="G312" s="58">
        <v>1197127.7261668434</v>
      </c>
      <c r="H312" s="22">
        <v>0</v>
      </c>
      <c r="I312" s="23">
        <v>1197127.7261668434</v>
      </c>
      <c r="J312" s="50"/>
      <c r="K312" s="50"/>
      <c r="L312" s="50"/>
    </row>
    <row r="313" spans="1:12" s="62" customFormat="1" ht="36">
      <c r="A313" s="31">
        <v>13</v>
      </c>
      <c r="B313" s="27">
        <v>1196491255</v>
      </c>
      <c r="C313" s="28" t="s">
        <v>506</v>
      </c>
      <c r="D313" s="36" t="s">
        <v>522</v>
      </c>
      <c r="E313" s="37" t="s">
        <v>523</v>
      </c>
      <c r="F313" s="28" t="s">
        <v>10</v>
      </c>
      <c r="G313" s="58">
        <v>761868.31534344889</v>
      </c>
      <c r="H313" s="22">
        <v>0</v>
      </c>
      <c r="I313" s="23">
        <v>761868.31534344889</v>
      </c>
      <c r="J313" s="50"/>
      <c r="K313" s="50"/>
      <c r="L313" s="50"/>
    </row>
    <row r="314" spans="1:12" s="62" customFormat="1" ht="36">
      <c r="A314" s="31">
        <v>14</v>
      </c>
      <c r="B314" s="27">
        <v>1196491256</v>
      </c>
      <c r="C314" s="28" t="s">
        <v>506</v>
      </c>
      <c r="D314" s="36" t="s">
        <v>524</v>
      </c>
      <c r="E314" s="37" t="s">
        <v>525</v>
      </c>
      <c r="F314" s="28" t="s">
        <v>10</v>
      </c>
      <c r="G314" s="58">
        <v>700446.1506332003</v>
      </c>
      <c r="H314" s="22">
        <v>0</v>
      </c>
      <c r="I314" s="23">
        <v>700446.1506332003</v>
      </c>
      <c r="J314" s="50"/>
      <c r="K314" s="50"/>
      <c r="L314" s="50"/>
    </row>
    <row r="315" spans="1:12" s="62" customFormat="1" ht="36">
      <c r="A315" s="31">
        <v>15</v>
      </c>
      <c r="B315" s="27">
        <v>1196491257</v>
      </c>
      <c r="C315" s="28" t="s">
        <v>506</v>
      </c>
      <c r="D315" s="36" t="s">
        <v>526</v>
      </c>
      <c r="E315" s="37" t="s">
        <v>527</v>
      </c>
      <c r="F315" s="28" t="s">
        <v>10</v>
      </c>
      <c r="G315" s="58">
        <v>700446.1506332003</v>
      </c>
      <c r="H315" s="22">
        <v>0</v>
      </c>
      <c r="I315" s="23">
        <v>700446.1506332003</v>
      </c>
      <c r="J315" s="50"/>
      <c r="K315" s="50"/>
      <c r="L315" s="50"/>
    </row>
    <row r="316" spans="1:12" s="62" customFormat="1" ht="36">
      <c r="A316" s="31">
        <v>16</v>
      </c>
      <c r="B316" s="27">
        <v>1196491258</v>
      </c>
      <c r="C316" s="28" t="s">
        <v>506</v>
      </c>
      <c r="D316" s="36" t="s">
        <v>528</v>
      </c>
      <c r="E316" s="37" t="s">
        <v>529</v>
      </c>
      <c r="F316" s="28" t="s">
        <v>10</v>
      </c>
      <c r="G316" s="58">
        <v>736303.98240546847</v>
      </c>
      <c r="H316" s="22">
        <v>0</v>
      </c>
      <c r="I316" s="23">
        <v>736303.98240546847</v>
      </c>
      <c r="J316" s="50"/>
      <c r="K316" s="50"/>
      <c r="L316" s="50"/>
    </row>
    <row r="317" spans="1:12" ht="36">
      <c r="A317" s="31">
        <v>17</v>
      </c>
      <c r="B317" s="27">
        <v>1196491259</v>
      </c>
      <c r="C317" s="28" t="s">
        <v>506</v>
      </c>
      <c r="D317" s="36" t="s">
        <v>530</v>
      </c>
      <c r="E317" s="37" t="s">
        <v>530</v>
      </c>
      <c r="F317" s="28" t="s">
        <v>10</v>
      </c>
      <c r="G317" s="58">
        <v>467793.4603267737</v>
      </c>
      <c r="H317" s="22">
        <v>0</v>
      </c>
      <c r="I317" s="23">
        <v>467793.4603267737</v>
      </c>
      <c r="J317" s="31"/>
      <c r="K317" s="31"/>
      <c r="L317" s="31"/>
    </row>
    <row r="318" spans="1:12" ht="36">
      <c r="A318" s="31">
        <v>18</v>
      </c>
      <c r="B318" s="27">
        <v>1196491260</v>
      </c>
      <c r="C318" s="28" t="s">
        <v>506</v>
      </c>
      <c r="D318" s="36" t="s">
        <v>531</v>
      </c>
      <c r="E318" s="37" t="s">
        <v>531</v>
      </c>
      <c r="F318" s="28" t="s">
        <v>10</v>
      </c>
      <c r="G318" s="58">
        <v>464271.15732039709</v>
      </c>
      <c r="H318" s="22">
        <v>0</v>
      </c>
      <c r="I318" s="23">
        <v>464271.15732039709</v>
      </c>
      <c r="J318" s="31"/>
      <c r="K318" s="31"/>
      <c r="L318" s="31"/>
    </row>
    <row r="319" spans="1:12" ht="36">
      <c r="A319" s="31">
        <v>19</v>
      </c>
      <c r="B319" s="27">
        <v>1196491261</v>
      </c>
      <c r="C319" s="28" t="s">
        <v>506</v>
      </c>
      <c r="D319" s="36" t="s">
        <v>532</v>
      </c>
      <c r="E319" s="37" t="s">
        <v>533</v>
      </c>
      <c r="F319" s="28" t="s">
        <v>10</v>
      </c>
      <c r="G319" s="58">
        <v>449801.54132525221</v>
      </c>
      <c r="H319" s="22">
        <v>0</v>
      </c>
      <c r="I319" s="23">
        <v>449801.54132525221</v>
      </c>
      <c r="J319" s="31"/>
      <c r="K319" s="31"/>
      <c r="L319" s="31"/>
    </row>
    <row r="320" spans="1:12" ht="36">
      <c r="A320" s="31">
        <v>20</v>
      </c>
      <c r="B320" s="27">
        <v>1196491262</v>
      </c>
      <c r="C320" s="28" t="s">
        <v>506</v>
      </c>
      <c r="D320" s="36" t="s">
        <v>534</v>
      </c>
      <c r="E320" s="37" t="s">
        <v>535</v>
      </c>
      <c r="F320" s="28" t="s">
        <v>10</v>
      </c>
      <c r="G320" s="58">
        <v>539762.32509526471</v>
      </c>
      <c r="H320" s="22">
        <v>0</v>
      </c>
      <c r="I320" s="23">
        <v>539762.32509526471</v>
      </c>
      <c r="J320" s="31"/>
      <c r="K320" s="31"/>
      <c r="L320" s="31"/>
    </row>
    <row r="321" spans="1:12" ht="36">
      <c r="A321" s="31">
        <v>21</v>
      </c>
      <c r="B321" s="27">
        <v>1196491263</v>
      </c>
      <c r="C321" s="28" t="s">
        <v>506</v>
      </c>
      <c r="D321" s="36" t="s">
        <v>536</v>
      </c>
      <c r="E321" s="37" t="s">
        <v>537</v>
      </c>
      <c r="F321" s="28" t="s">
        <v>10</v>
      </c>
      <c r="G321" s="58">
        <v>539762.32509526471</v>
      </c>
      <c r="H321" s="22">
        <v>0</v>
      </c>
      <c r="I321" s="23">
        <v>539762.32509526471</v>
      </c>
      <c r="J321" s="31"/>
      <c r="K321" s="31"/>
      <c r="L321" s="31"/>
    </row>
    <row r="322" spans="1:12" ht="36">
      <c r="A322" s="31">
        <v>22</v>
      </c>
      <c r="B322" s="27">
        <v>1196491264</v>
      </c>
      <c r="C322" s="28" t="s">
        <v>506</v>
      </c>
      <c r="D322" s="36" t="s">
        <v>538</v>
      </c>
      <c r="E322" s="37" t="s">
        <v>538</v>
      </c>
      <c r="F322" s="28" t="s">
        <v>10</v>
      </c>
      <c r="G322" s="58">
        <v>575746.16309830756</v>
      </c>
      <c r="H322" s="22">
        <v>0</v>
      </c>
      <c r="I322" s="23">
        <v>575746.16309830756</v>
      </c>
      <c r="J322" s="31"/>
      <c r="K322" s="31"/>
      <c r="L322" s="31"/>
    </row>
    <row r="323" spans="1:12" ht="36">
      <c r="A323" s="31">
        <v>23</v>
      </c>
      <c r="B323" s="27">
        <v>1196491265</v>
      </c>
      <c r="C323" s="28" t="s">
        <v>506</v>
      </c>
      <c r="D323" s="36" t="s">
        <v>539</v>
      </c>
      <c r="E323" s="37" t="s">
        <v>539</v>
      </c>
      <c r="F323" s="28" t="s">
        <v>10</v>
      </c>
      <c r="G323" s="58">
        <v>707449.149961774</v>
      </c>
      <c r="H323" s="22">
        <v>0</v>
      </c>
      <c r="I323" s="23">
        <v>707449.149961774</v>
      </c>
      <c r="J323" s="31"/>
      <c r="K323" s="31"/>
      <c r="L323" s="31"/>
    </row>
    <row r="324" spans="1:12" ht="36">
      <c r="A324" s="31">
        <v>24</v>
      </c>
      <c r="B324" s="27">
        <v>1196491266</v>
      </c>
      <c r="C324" s="28" t="s">
        <v>506</v>
      </c>
      <c r="D324" s="36" t="s">
        <v>540</v>
      </c>
      <c r="E324" s="37" t="s">
        <v>540</v>
      </c>
      <c r="F324" s="28" t="s">
        <v>10</v>
      </c>
      <c r="G324" s="58">
        <v>707449.149961774</v>
      </c>
      <c r="H324" s="22">
        <v>0</v>
      </c>
      <c r="I324" s="23">
        <v>707449.149961774</v>
      </c>
      <c r="J324" s="31"/>
      <c r="K324" s="31"/>
      <c r="L324" s="31"/>
    </row>
    <row r="325" spans="1:12" ht="36">
      <c r="A325" s="31">
        <v>25</v>
      </c>
      <c r="B325" s="27">
        <v>1196491267</v>
      </c>
      <c r="C325" s="28" t="s">
        <v>506</v>
      </c>
      <c r="D325" s="36" t="s">
        <v>541</v>
      </c>
      <c r="E325" s="37" t="s">
        <v>541</v>
      </c>
      <c r="F325" s="28" t="s">
        <v>10</v>
      </c>
      <c r="G325" s="58">
        <v>502091.6332393536</v>
      </c>
      <c r="H325" s="22">
        <v>0</v>
      </c>
      <c r="I325" s="23">
        <v>502091.6332393536</v>
      </c>
      <c r="J325" s="31"/>
      <c r="K325" s="31"/>
      <c r="L325" s="31"/>
    </row>
    <row r="326" spans="1:12" ht="36">
      <c r="A326" s="31">
        <v>26</v>
      </c>
      <c r="B326" s="27">
        <v>1196491268</v>
      </c>
      <c r="C326" s="28" t="s">
        <v>506</v>
      </c>
      <c r="D326" s="36" t="s">
        <v>542</v>
      </c>
      <c r="E326" s="37" t="s">
        <v>542</v>
      </c>
      <c r="F326" s="28" t="s">
        <v>10</v>
      </c>
      <c r="G326" s="58">
        <v>502091.6332393536</v>
      </c>
      <c r="H326" s="22">
        <v>0</v>
      </c>
      <c r="I326" s="23">
        <v>502091.6332393536</v>
      </c>
      <c r="J326" s="31"/>
      <c r="K326" s="31"/>
      <c r="L326" s="31"/>
    </row>
    <row r="327" spans="1:12" ht="13.5" customHeight="1">
      <c r="A327" s="39" t="s">
        <v>544</v>
      </c>
      <c r="B327" s="166" t="s">
        <v>545</v>
      </c>
      <c r="C327" s="166"/>
      <c r="D327" s="166"/>
      <c r="E327" s="166"/>
      <c r="F327" s="29" t="s">
        <v>543</v>
      </c>
      <c r="G327" s="167" t="s">
        <v>3811</v>
      </c>
      <c r="H327" s="167"/>
      <c r="I327" s="167"/>
      <c r="J327" s="31"/>
      <c r="K327" s="31"/>
      <c r="L327" s="31"/>
    </row>
    <row r="328" spans="1:12" ht="27">
      <c r="A328" s="14" t="s">
        <v>2</v>
      </c>
      <c r="B328" s="14" t="s">
        <v>3</v>
      </c>
      <c r="C328" s="15" t="s">
        <v>4</v>
      </c>
      <c r="D328" s="15" t="s">
        <v>5</v>
      </c>
      <c r="E328" s="15" t="s">
        <v>3366</v>
      </c>
      <c r="F328" s="15" t="s">
        <v>7</v>
      </c>
      <c r="G328" s="16" t="s">
        <v>3347</v>
      </c>
      <c r="H328" s="16" t="s">
        <v>3348</v>
      </c>
      <c r="I328" s="16" t="s">
        <v>3349</v>
      </c>
      <c r="J328" s="31"/>
      <c r="K328" s="31"/>
      <c r="L328" s="31"/>
    </row>
    <row r="329" spans="1:12" ht="18">
      <c r="A329" s="31">
        <v>1</v>
      </c>
      <c r="B329" s="27">
        <v>1186290016</v>
      </c>
      <c r="C329" s="28">
        <v>42203400</v>
      </c>
      <c r="D329" s="36" t="s">
        <v>546</v>
      </c>
      <c r="E329" s="37" t="s">
        <v>547</v>
      </c>
      <c r="F329" s="28" t="s">
        <v>10</v>
      </c>
      <c r="G329" s="22">
        <v>12019.996999999999</v>
      </c>
      <c r="H329" s="22">
        <v>2284</v>
      </c>
      <c r="I329" s="23">
        <v>14303.996999999999</v>
      </c>
      <c r="J329" s="31"/>
      <c r="K329" s="31"/>
      <c r="L329" s="31"/>
    </row>
    <row r="330" spans="1:12">
      <c r="A330" s="31">
        <v>2</v>
      </c>
      <c r="B330" s="27">
        <v>1186220510</v>
      </c>
      <c r="C330" s="21">
        <v>42203400</v>
      </c>
      <c r="D330" s="28" t="s">
        <v>548</v>
      </c>
      <c r="E330" s="28" t="s">
        <v>549</v>
      </c>
      <c r="F330" s="28" t="s">
        <v>10</v>
      </c>
      <c r="G330" s="22">
        <v>26443.993400000003</v>
      </c>
      <c r="H330" s="22">
        <v>5024</v>
      </c>
      <c r="I330" s="23">
        <v>31467.993400000003</v>
      </c>
      <c r="J330" s="31"/>
      <c r="K330" s="31"/>
      <c r="L330" s="31"/>
    </row>
    <row r="331" spans="1:12" s="62" customFormat="1" ht="27">
      <c r="A331" s="31">
        <v>3</v>
      </c>
      <c r="B331" s="27">
        <v>1186220905</v>
      </c>
      <c r="C331" s="21">
        <v>42203400</v>
      </c>
      <c r="D331" s="28" t="s">
        <v>550</v>
      </c>
      <c r="E331" s="28" t="s">
        <v>551</v>
      </c>
      <c r="F331" s="28" t="s">
        <v>10</v>
      </c>
      <c r="G331" s="22">
        <v>92608.613250000009</v>
      </c>
      <c r="H331" s="22">
        <v>17596</v>
      </c>
      <c r="I331" s="23">
        <v>110204.61325000001</v>
      </c>
      <c r="J331" s="50"/>
      <c r="K331" s="50"/>
      <c r="L331" s="50"/>
    </row>
    <row r="332" spans="1:12" s="62" customFormat="1" ht="18">
      <c r="A332" s="31">
        <v>4</v>
      </c>
      <c r="B332" s="27">
        <v>1186220279</v>
      </c>
      <c r="C332" s="21">
        <v>42203400</v>
      </c>
      <c r="D332" s="28" t="s">
        <v>552</v>
      </c>
      <c r="E332" s="28" t="s">
        <v>553</v>
      </c>
      <c r="F332" s="28" t="s">
        <v>10</v>
      </c>
      <c r="G332" s="22">
        <v>55282.252665378161</v>
      </c>
      <c r="H332" s="22">
        <v>10504</v>
      </c>
      <c r="I332" s="23">
        <v>65786.252665378153</v>
      </c>
      <c r="J332" s="50"/>
      <c r="K332" s="50"/>
      <c r="L332" s="50"/>
    </row>
    <row r="333" spans="1:12" s="62" customFormat="1" ht="18">
      <c r="A333" s="31">
        <v>5</v>
      </c>
      <c r="B333" s="27">
        <v>1186220291</v>
      </c>
      <c r="C333" s="21">
        <v>42203406</v>
      </c>
      <c r="D333" s="28" t="s">
        <v>554</v>
      </c>
      <c r="E333" s="28" t="s">
        <v>555</v>
      </c>
      <c r="F333" s="28" t="s">
        <v>10</v>
      </c>
      <c r="G333" s="22">
        <v>66109.983500000002</v>
      </c>
      <c r="H333" s="22">
        <v>12561</v>
      </c>
      <c r="I333" s="23">
        <v>78670.983500000002</v>
      </c>
      <c r="J333" s="50"/>
      <c r="K333" s="50"/>
      <c r="L333" s="50"/>
    </row>
    <row r="334" spans="1:12" s="62" customFormat="1" ht="27">
      <c r="A334" s="31">
        <v>6</v>
      </c>
      <c r="B334" s="27">
        <v>1186220292</v>
      </c>
      <c r="C334" s="21">
        <v>42203406</v>
      </c>
      <c r="D334" s="28" t="s">
        <v>556</v>
      </c>
      <c r="E334" s="28" t="s">
        <v>557</v>
      </c>
      <c r="F334" s="28" t="s">
        <v>10</v>
      </c>
      <c r="G334" s="22">
        <v>63123.55</v>
      </c>
      <c r="H334" s="22">
        <v>11993</v>
      </c>
      <c r="I334" s="23">
        <v>75116.55</v>
      </c>
      <c r="J334" s="50"/>
      <c r="K334" s="50"/>
      <c r="L334" s="50"/>
    </row>
    <row r="335" spans="1:12" s="62" customFormat="1" ht="18">
      <c r="A335" s="31">
        <v>7</v>
      </c>
      <c r="B335" s="27">
        <v>1186220293</v>
      </c>
      <c r="C335" s="21">
        <v>42203406</v>
      </c>
      <c r="D335" s="28" t="s">
        <v>558</v>
      </c>
      <c r="E335" s="28" t="s">
        <v>559</v>
      </c>
      <c r="F335" s="28" t="s">
        <v>10</v>
      </c>
      <c r="G335" s="22">
        <v>45406.520000000004</v>
      </c>
      <c r="H335" s="22">
        <v>8627</v>
      </c>
      <c r="I335" s="23">
        <v>54033.520000000004</v>
      </c>
      <c r="J335" s="50"/>
      <c r="K335" s="50"/>
      <c r="L335" s="50"/>
    </row>
    <row r="336" spans="1:12" s="62" customFormat="1">
      <c r="A336" s="31">
        <v>8</v>
      </c>
      <c r="B336" s="27">
        <v>1186220431</v>
      </c>
      <c r="C336" s="21">
        <v>42203406</v>
      </c>
      <c r="D336" s="28" t="s">
        <v>560</v>
      </c>
      <c r="E336" s="28" t="s">
        <v>561</v>
      </c>
      <c r="F336" s="28" t="s">
        <v>10</v>
      </c>
      <c r="G336" s="22">
        <v>239763.4</v>
      </c>
      <c r="H336" s="22">
        <v>45555</v>
      </c>
      <c r="I336" s="23">
        <v>285318.40000000002</v>
      </c>
      <c r="J336" s="50"/>
      <c r="K336" s="50"/>
      <c r="L336" s="50"/>
    </row>
    <row r="337" spans="1:12" s="62" customFormat="1" ht="18">
      <c r="A337" s="31">
        <v>9</v>
      </c>
      <c r="B337" s="27">
        <v>1186230643</v>
      </c>
      <c r="C337" s="21">
        <v>42203406</v>
      </c>
      <c r="D337" s="28" t="s">
        <v>562</v>
      </c>
      <c r="E337" s="28" t="s">
        <v>563</v>
      </c>
      <c r="F337" s="28" t="s">
        <v>10</v>
      </c>
      <c r="G337" s="22">
        <v>172650.86600000001</v>
      </c>
      <c r="H337" s="22">
        <v>32804</v>
      </c>
      <c r="I337" s="23">
        <v>205454.86600000001</v>
      </c>
      <c r="J337" s="50"/>
      <c r="K337" s="50"/>
      <c r="L337" s="50"/>
    </row>
    <row r="338" spans="1:12" s="62" customFormat="1" ht="18">
      <c r="A338" s="31">
        <v>10</v>
      </c>
      <c r="B338" s="27">
        <v>1186220021</v>
      </c>
      <c r="C338" s="21">
        <v>42203406</v>
      </c>
      <c r="D338" s="28" t="s">
        <v>564</v>
      </c>
      <c r="E338" s="28" t="s">
        <v>564</v>
      </c>
      <c r="F338" s="28" t="s">
        <v>10</v>
      </c>
      <c r="G338" s="22">
        <v>184670.86300000001</v>
      </c>
      <c r="H338" s="22">
        <v>35087</v>
      </c>
      <c r="I338" s="23">
        <v>219757.86300000001</v>
      </c>
      <c r="J338" s="50"/>
      <c r="K338" s="50"/>
      <c r="L338" s="50"/>
    </row>
    <row r="339" spans="1:12" s="62" customFormat="1" ht="54">
      <c r="A339" s="31">
        <v>11</v>
      </c>
      <c r="B339" s="27">
        <v>1186220021</v>
      </c>
      <c r="C339" s="21">
        <v>42221500</v>
      </c>
      <c r="D339" s="28" t="s">
        <v>565</v>
      </c>
      <c r="E339" s="28" t="s">
        <v>566</v>
      </c>
      <c r="F339" s="28" t="s">
        <v>53</v>
      </c>
      <c r="G339" s="22">
        <v>85857.121428571438</v>
      </c>
      <c r="H339" s="22">
        <v>16313</v>
      </c>
      <c r="I339" s="23">
        <v>102170.12142857144</v>
      </c>
      <c r="J339" s="50"/>
      <c r="K339" s="50"/>
      <c r="L339" s="50"/>
    </row>
    <row r="340" spans="1:12" s="62" customFormat="1" ht="36">
      <c r="A340" s="31">
        <v>13</v>
      </c>
      <c r="B340" s="27">
        <v>1186220092</v>
      </c>
      <c r="C340" s="21">
        <v>42203400</v>
      </c>
      <c r="D340" s="28" t="s">
        <v>567</v>
      </c>
      <c r="E340" s="28" t="s">
        <v>568</v>
      </c>
      <c r="F340" s="28" t="s">
        <v>10</v>
      </c>
      <c r="G340" s="22">
        <v>54177.221008403365</v>
      </c>
      <c r="H340" s="22">
        <v>10294</v>
      </c>
      <c r="I340" s="23">
        <v>64471.221008403365</v>
      </c>
      <c r="J340" s="50"/>
      <c r="K340" s="50"/>
      <c r="L340" s="50"/>
    </row>
    <row r="341" spans="1:12" s="62" customFormat="1" ht="18">
      <c r="A341" s="31">
        <v>14</v>
      </c>
      <c r="B341" s="27">
        <v>1186220275</v>
      </c>
      <c r="C341" s="21">
        <v>42203400</v>
      </c>
      <c r="D341" s="28" t="s">
        <v>569</v>
      </c>
      <c r="E341" s="28" t="s">
        <v>570</v>
      </c>
      <c r="F341" s="28" t="s">
        <v>10</v>
      </c>
      <c r="G341" s="22">
        <v>348019.77563025214</v>
      </c>
      <c r="H341" s="22">
        <v>66124</v>
      </c>
      <c r="I341" s="23">
        <v>414143.77563025214</v>
      </c>
      <c r="J341" s="50"/>
      <c r="K341" s="50"/>
      <c r="L341" s="50"/>
    </row>
    <row r="342" spans="1:12" s="62" customFormat="1" ht="27">
      <c r="A342" s="31">
        <v>15</v>
      </c>
      <c r="B342" s="27">
        <v>1186220274</v>
      </c>
      <c r="C342" s="21">
        <v>42221500</v>
      </c>
      <c r="D342" s="28" t="s">
        <v>571</v>
      </c>
      <c r="E342" s="28" t="s">
        <v>572</v>
      </c>
      <c r="F342" s="28" t="s">
        <v>10</v>
      </c>
      <c r="G342" s="22">
        <v>94580.572268907563</v>
      </c>
      <c r="H342" s="22">
        <v>17970</v>
      </c>
      <c r="I342" s="23">
        <v>112550.57226890756</v>
      </c>
      <c r="J342" s="50"/>
      <c r="K342" s="50"/>
      <c r="L342" s="50"/>
    </row>
    <row r="343" spans="1:12" s="62" customFormat="1" ht="18">
      <c r="A343" s="31">
        <v>16</v>
      </c>
      <c r="B343" s="27"/>
      <c r="C343" s="21">
        <v>42221500</v>
      </c>
      <c r="D343" s="28" t="s">
        <v>3835</v>
      </c>
      <c r="E343" s="28" t="s">
        <v>3836</v>
      </c>
      <c r="F343" s="28" t="s">
        <v>10</v>
      </c>
      <c r="G343" s="22"/>
      <c r="H343" s="22"/>
      <c r="I343" s="23"/>
      <c r="J343" s="50"/>
      <c r="K343" s="50"/>
      <c r="L343" s="50"/>
    </row>
    <row r="344" spans="1:12" s="62" customFormat="1" ht="13.5" customHeight="1">
      <c r="A344" s="39" t="s">
        <v>573</v>
      </c>
      <c r="B344" s="166" t="s">
        <v>574</v>
      </c>
      <c r="C344" s="166"/>
      <c r="D344" s="166"/>
      <c r="E344" s="166"/>
      <c r="F344" s="29" t="s">
        <v>543</v>
      </c>
      <c r="G344" s="167" t="s">
        <v>3819</v>
      </c>
      <c r="H344" s="167"/>
      <c r="I344" s="167"/>
      <c r="J344" s="50"/>
      <c r="K344" s="50"/>
      <c r="L344" s="50"/>
    </row>
    <row r="345" spans="1:12" s="62" customFormat="1" ht="27">
      <c r="A345" s="14" t="s">
        <v>2</v>
      </c>
      <c r="B345" s="14" t="s">
        <v>3</v>
      </c>
      <c r="C345" s="15" t="s">
        <v>4</v>
      </c>
      <c r="D345" s="15" t="s">
        <v>5</v>
      </c>
      <c r="E345" s="15" t="s">
        <v>3366</v>
      </c>
      <c r="F345" s="15" t="s">
        <v>7</v>
      </c>
      <c r="G345" s="16" t="s">
        <v>3347</v>
      </c>
      <c r="H345" s="16" t="s">
        <v>3348</v>
      </c>
      <c r="I345" s="16" t="s">
        <v>3349</v>
      </c>
      <c r="J345" s="50"/>
      <c r="K345" s="50"/>
      <c r="L345" s="50"/>
    </row>
    <row r="346" spans="1:12" s="62" customFormat="1" ht="45">
      <c r="A346" s="31">
        <v>1</v>
      </c>
      <c r="B346" s="69">
        <v>1186220401</v>
      </c>
      <c r="C346" s="46">
        <v>42203400</v>
      </c>
      <c r="D346" s="46" t="s">
        <v>575</v>
      </c>
      <c r="E346" s="44" t="s">
        <v>576</v>
      </c>
      <c r="F346" s="46" t="s">
        <v>53</v>
      </c>
      <c r="G346" s="58">
        <v>9331248</v>
      </c>
      <c r="H346" s="22">
        <v>0</v>
      </c>
      <c r="I346" s="23">
        <v>9331248</v>
      </c>
      <c r="J346" s="50"/>
      <c r="K346" s="50"/>
      <c r="L346" s="50"/>
    </row>
    <row r="347" spans="1:12" s="62" customFormat="1" ht="36">
      <c r="A347" s="31">
        <v>2</v>
      </c>
      <c r="B347" s="69">
        <v>1186220402</v>
      </c>
      <c r="C347" s="46">
        <v>42203400</v>
      </c>
      <c r="D347" s="46" t="s">
        <v>577</v>
      </c>
      <c r="E347" s="44" t="s">
        <v>578</v>
      </c>
      <c r="F347" s="46" t="s">
        <v>53</v>
      </c>
      <c r="G347" s="58">
        <v>1108836</v>
      </c>
      <c r="H347" s="22">
        <v>0</v>
      </c>
      <c r="I347" s="23">
        <v>1108836</v>
      </c>
      <c r="J347" s="50"/>
      <c r="K347" s="50"/>
      <c r="L347" s="50"/>
    </row>
    <row r="348" spans="1:12" s="62" customFormat="1" ht="36">
      <c r="A348" s="31">
        <v>3</v>
      </c>
      <c r="B348" s="69">
        <v>1186220403</v>
      </c>
      <c r="C348" s="46">
        <v>42203400</v>
      </c>
      <c r="D348" s="46" t="s">
        <v>579</v>
      </c>
      <c r="E348" s="44" t="s">
        <v>580</v>
      </c>
      <c r="F348" s="46" t="s">
        <v>53</v>
      </c>
      <c r="G348" s="58">
        <v>341684</v>
      </c>
      <c r="H348" s="22">
        <v>0</v>
      </c>
      <c r="I348" s="23">
        <v>341684</v>
      </c>
      <c r="J348" s="50"/>
      <c r="K348" s="50"/>
      <c r="L348" s="50"/>
    </row>
    <row r="349" spans="1:12" s="62" customFormat="1" ht="13.5" customHeight="1">
      <c r="A349" s="39" t="s">
        <v>581</v>
      </c>
      <c r="B349" s="166" t="s">
        <v>582</v>
      </c>
      <c r="C349" s="166"/>
      <c r="D349" s="166"/>
      <c r="E349" s="166"/>
      <c r="F349" s="29" t="s">
        <v>543</v>
      </c>
      <c r="G349" s="167" t="s">
        <v>3833</v>
      </c>
      <c r="H349" s="167"/>
      <c r="I349" s="167"/>
      <c r="J349" s="50"/>
      <c r="K349" s="50"/>
      <c r="L349" s="50"/>
    </row>
    <row r="350" spans="1:12" s="62" customFormat="1" ht="27">
      <c r="A350" s="14" t="s">
        <v>2</v>
      </c>
      <c r="B350" s="14" t="s">
        <v>3</v>
      </c>
      <c r="C350" s="15" t="s">
        <v>4</v>
      </c>
      <c r="D350" s="15" t="s">
        <v>5</v>
      </c>
      <c r="E350" s="15" t="s">
        <v>3366</v>
      </c>
      <c r="F350" s="15" t="s">
        <v>7</v>
      </c>
      <c r="G350" s="16" t="s">
        <v>3347</v>
      </c>
      <c r="H350" s="16" t="s">
        <v>3348</v>
      </c>
      <c r="I350" s="16" t="s">
        <v>3349</v>
      </c>
      <c r="J350" s="50"/>
      <c r="K350" s="50"/>
      <c r="L350" s="50"/>
    </row>
    <row r="351" spans="1:12" s="62" customFormat="1" ht="27">
      <c r="A351" s="31">
        <v>1</v>
      </c>
      <c r="B351" s="21">
        <v>1186220462</v>
      </c>
      <c r="C351" s="21">
        <v>42203400</v>
      </c>
      <c r="D351" s="38" t="s">
        <v>583</v>
      </c>
      <c r="E351" s="38" t="s">
        <v>584</v>
      </c>
      <c r="F351" s="28" t="s">
        <v>10</v>
      </c>
      <c r="G351" s="22">
        <v>2229163.08</v>
      </c>
      <c r="H351" s="22">
        <v>0</v>
      </c>
      <c r="I351" s="23">
        <v>2229163.08</v>
      </c>
      <c r="J351" s="50"/>
      <c r="K351" s="50"/>
      <c r="L351" s="50"/>
    </row>
    <row r="352" spans="1:12" s="62" customFormat="1" ht="27">
      <c r="A352" s="31">
        <v>2</v>
      </c>
      <c r="B352" s="21">
        <v>1186220422</v>
      </c>
      <c r="C352" s="21">
        <v>42203400</v>
      </c>
      <c r="D352" s="38" t="s">
        <v>585</v>
      </c>
      <c r="E352" s="38" t="s">
        <v>586</v>
      </c>
      <c r="F352" s="28" t="s">
        <v>10</v>
      </c>
      <c r="G352" s="22">
        <v>3637612.9596733209</v>
      </c>
      <c r="H352" s="22">
        <v>0</v>
      </c>
      <c r="I352" s="23">
        <v>3637612.9596733209</v>
      </c>
      <c r="J352" s="50"/>
      <c r="K352" s="50"/>
      <c r="L352" s="50"/>
    </row>
    <row r="353" spans="1:12" s="62" customFormat="1" ht="18">
      <c r="A353" s="31">
        <v>3</v>
      </c>
      <c r="B353" s="21">
        <v>1186220427</v>
      </c>
      <c r="C353" s="21">
        <v>42203400</v>
      </c>
      <c r="D353" s="38" t="s">
        <v>587</v>
      </c>
      <c r="E353" s="38" t="s">
        <v>588</v>
      </c>
      <c r="F353" s="28" t="s">
        <v>10</v>
      </c>
      <c r="G353" s="22">
        <v>6694001.8929200005</v>
      </c>
      <c r="H353" s="22">
        <v>0</v>
      </c>
      <c r="I353" s="23">
        <v>6694001.8929200005</v>
      </c>
      <c r="J353" s="50"/>
      <c r="K353" s="50"/>
      <c r="L353" s="50"/>
    </row>
    <row r="354" spans="1:12" s="62" customFormat="1" ht="36">
      <c r="A354" s="31">
        <v>4</v>
      </c>
      <c r="B354" s="21">
        <v>1186220907</v>
      </c>
      <c r="C354" s="21">
        <v>42203400</v>
      </c>
      <c r="D354" s="38" t="s">
        <v>589</v>
      </c>
      <c r="E354" s="38" t="s">
        <v>590</v>
      </c>
      <c r="F354" s="28" t="s">
        <v>10</v>
      </c>
      <c r="G354" s="22">
        <v>2995681.26090744</v>
      </c>
      <c r="H354" s="22">
        <v>0</v>
      </c>
      <c r="I354" s="23">
        <v>2995681.26090744</v>
      </c>
      <c r="J354" s="50"/>
      <c r="K354" s="50"/>
      <c r="L354" s="50"/>
    </row>
    <row r="355" spans="1:12" s="62" customFormat="1" ht="36">
      <c r="A355" s="31">
        <v>5</v>
      </c>
      <c r="B355" s="21">
        <v>1186220378</v>
      </c>
      <c r="C355" s="21">
        <v>42203400</v>
      </c>
      <c r="D355" s="38" t="s">
        <v>591</v>
      </c>
      <c r="E355" s="38" t="s">
        <v>592</v>
      </c>
      <c r="F355" s="28" t="s">
        <v>10</v>
      </c>
      <c r="G355" s="22">
        <v>3520121.6850700001</v>
      </c>
      <c r="H355" s="22">
        <v>0</v>
      </c>
      <c r="I355" s="23">
        <v>3520121.6850700001</v>
      </c>
      <c r="J355" s="50"/>
      <c r="K355" s="50"/>
      <c r="L355" s="50"/>
    </row>
    <row r="356" spans="1:12" s="62" customFormat="1" ht="18">
      <c r="A356" s="31">
        <v>6</v>
      </c>
      <c r="B356" s="21">
        <v>1186220500</v>
      </c>
      <c r="C356" s="21">
        <v>42203400</v>
      </c>
      <c r="D356" s="38" t="s">
        <v>593</v>
      </c>
      <c r="E356" s="38" t="s">
        <v>594</v>
      </c>
      <c r="F356" s="28" t="s">
        <v>10</v>
      </c>
      <c r="G356" s="22">
        <v>1431131.439176</v>
      </c>
      <c r="H356" s="22">
        <v>0</v>
      </c>
      <c r="I356" s="23">
        <v>1431131.439176</v>
      </c>
      <c r="J356" s="50"/>
      <c r="K356" s="50"/>
      <c r="L356" s="50"/>
    </row>
    <row r="357" spans="1:12" s="62" customFormat="1" ht="18">
      <c r="A357" s="31">
        <v>7</v>
      </c>
      <c r="B357" s="21">
        <v>1186220449</v>
      </c>
      <c r="C357" s="21">
        <v>42203400</v>
      </c>
      <c r="D357" s="38" t="s">
        <v>595</v>
      </c>
      <c r="E357" s="38" t="s">
        <v>596</v>
      </c>
      <c r="F357" s="28" t="s">
        <v>10</v>
      </c>
      <c r="G357" s="22">
        <v>1400000</v>
      </c>
      <c r="H357" s="22">
        <v>0</v>
      </c>
      <c r="I357" s="23">
        <v>1400000</v>
      </c>
      <c r="J357" s="50"/>
      <c r="K357" s="50"/>
      <c r="L357" s="50"/>
    </row>
    <row r="358" spans="1:12" s="62" customFormat="1" ht="18">
      <c r="A358" s="31">
        <v>8</v>
      </c>
      <c r="B358" s="21">
        <v>1186220422</v>
      </c>
      <c r="C358" s="21">
        <v>42203400</v>
      </c>
      <c r="D358" s="38" t="s">
        <v>597</v>
      </c>
      <c r="E358" s="38" t="s">
        <v>598</v>
      </c>
      <c r="F358" s="28" t="s">
        <v>10</v>
      </c>
      <c r="G358" s="22">
        <v>2296037.9724000003</v>
      </c>
      <c r="H358" s="22">
        <v>0</v>
      </c>
      <c r="I358" s="23">
        <v>2296037.9724000003</v>
      </c>
      <c r="J358" s="50"/>
      <c r="K358" s="50"/>
      <c r="L358" s="50"/>
    </row>
    <row r="359" spans="1:12" s="62" customFormat="1" ht="36">
      <c r="A359" s="31">
        <v>9</v>
      </c>
      <c r="B359" s="21">
        <v>1186220254</v>
      </c>
      <c r="C359" s="21">
        <v>42203400</v>
      </c>
      <c r="D359" s="38" t="s">
        <v>599</v>
      </c>
      <c r="E359" s="38" t="s">
        <v>600</v>
      </c>
      <c r="F359" s="28" t="s">
        <v>10</v>
      </c>
      <c r="G359" s="22">
        <v>1867840</v>
      </c>
      <c r="H359" s="22">
        <v>0</v>
      </c>
      <c r="I359" s="23">
        <v>1867840</v>
      </c>
      <c r="J359" s="50"/>
      <c r="K359" s="50"/>
      <c r="L359" s="50"/>
    </row>
    <row r="360" spans="1:12" s="62" customFormat="1" ht="18">
      <c r="A360" s="31">
        <v>10</v>
      </c>
      <c r="B360" s="21">
        <v>1186220273</v>
      </c>
      <c r="C360" s="21">
        <v>42203400</v>
      </c>
      <c r="D360" s="38" t="s">
        <v>601</v>
      </c>
      <c r="E360" s="38" t="s">
        <v>602</v>
      </c>
      <c r="F360" s="28" t="s">
        <v>10</v>
      </c>
      <c r="G360" s="22"/>
      <c r="H360" s="22">
        <v>0</v>
      </c>
      <c r="I360" s="23">
        <v>0</v>
      </c>
      <c r="J360" s="50"/>
      <c r="K360" s="50"/>
      <c r="L360" s="50"/>
    </row>
    <row r="361" spans="1:12" s="62" customFormat="1">
      <c r="A361" s="31">
        <v>11</v>
      </c>
      <c r="B361" s="21">
        <v>1186220276</v>
      </c>
      <c r="C361" s="21">
        <v>42203400</v>
      </c>
      <c r="D361" s="38" t="s">
        <v>603</v>
      </c>
      <c r="E361" s="38" t="s">
        <v>604</v>
      </c>
      <c r="F361" s="28" t="s">
        <v>10</v>
      </c>
      <c r="G361" s="22">
        <v>1607619.9624000001</v>
      </c>
      <c r="H361" s="22">
        <v>0</v>
      </c>
      <c r="I361" s="23">
        <v>1607619.9624000001</v>
      </c>
      <c r="J361" s="50"/>
      <c r="K361" s="50"/>
      <c r="L361" s="50"/>
    </row>
    <row r="362" spans="1:12" s="62" customFormat="1" ht="36">
      <c r="A362" s="31">
        <v>12</v>
      </c>
      <c r="B362" s="21">
        <v>1186220277</v>
      </c>
      <c r="C362" s="21">
        <v>42203400</v>
      </c>
      <c r="D362" s="38" t="s">
        <v>605</v>
      </c>
      <c r="E362" s="38" t="s">
        <v>606</v>
      </c>
      <c r="F362" s="28" t="s">
        <v>10</v>
      </c>
      <c r="G362" s="22"/>
      <c r="H362" s="22"/>
      <c r="I362" s="23"/>
      <c r="J362" s="50"/>
      <c r="K362" s="50"/>
      <c r="L362" s="50"/>
    </row>
    <row r="363" spans="1:12" s="62" customFormat="1" ht="27">
      <c r="A363" s="31">
        <v>13</v>
      </c>
      <c r="B363" s="21">
        <v>1186220905</v>
      </c>
      <c r="C363" s="21">
        <v>42203400</v>
      </c>
      <c r="D363" s="38" t="s">
        <v>607</v>
      </c>
      <c r="E363" s="38" t="s">
        <v>608</v>
      </c>
      <c r="F363" s="28" t="s">
        <v>10</v>
      </c>
      <c r="G363" s="22"/>
      <c r="H363" s="22"/>
      <c r="I363" s="23"/>
      <c r="J363" s="50"/>
      <c r="K363" s="50"/>
      <c r="L363" s="50"/>
    </row>
    <row r="364" spans="1:12" s="62" customFormat="1" ht="27">
      <c r="A364" s="31">
        <v>14</v>
      </c>
      <c r="B364" s="21">
        <v>1186220905</v>
      </c>
      <c r="C364" s="21">
        <v>42203400</v>
      </c>
      <c r="D364" s="38" t="s">
        <v>609</v>
      </c>
      <c r="E364" s="38" t="s">
        <v>610</v>
      </c>
      <c r="F364" s="28" t="s">
        <v>10</v>
      </c>
      <c r="G364" s="22"/>
      <c r="H364" s="22"/>
      <c r="I364" s="23"/>
      <c r="J364" s="50"/>
      <c r="K364" s="50"/>
      <c r="L364" s="50"/>
    </row>
    <row r="365" spans="1:12" s="62" customFormat="1" ht="18">
      <c r="A365" s="31">
        <v>15</v>
      </c>
      <c r="B365" s="21">
        <v>1186220678</v>
      </c>
      <c r="C365" s="21">
        <v>42203400</v>
      </c>
      <c r="D365" s="38" t="s">
        <v>611</v>
      </c>
      <c r="E365" s="38" t="s">
        <v>612</v>
      </c>
      <c r="F365" s="28" t="s">
        <v>10</v>
      </c>
      <c r="G365" s="22"/>
      <c r="H365" s="22"/>
      <c r="I365" s="23"/>
      <c r="J365" s="50"/>
      <c r="K365" s="50"/>
      <c r="L365" s="50"/>
    </row>
    <row r="366" spans="1:12" s="62" customFormat="1" ht="45">
      <c r="A366" s="31">
        <v>16</v>
      </c>
      <c r="B366" s="35" t="s">
        <v>3359</v>
      </c>
      <c r="C366" s="21">
        <v>42203400</v>
      </c>
      <c r="D366" s="38" t="s">
        <v>613</v>
      </c>
      <c r="E366" s="38" t="s">
        <v>614</v>
      </c>
      <c r="F366" s="28" t="s">
        <v>10</v>
      </c>
      <c r="G366" s="22"/>
      <c r="H366" s="22"/>
      <c r="I366" s="23"/>
      <c r="J366" s="50"/>
      <c r="K366" s="50"/>
      <c r="L366" s="50"/>
    </row>
    <row r="367" spans="1:12" s="62" customFormat="1" ht="18">
      <c r="A367" s="31">
        <v>17</v>
      </c>
      <c r="B367" s="21">
        <v>1186290712</v>
      </c>
      <c r="C367" s="21">
        <v>42203400</v>
      </c>
      <c r="D367" s="38" t="s">
        <v>615</v>
      </c>
      <c r="E367" s="38" t="s">
        <v>616</v>
      </c>
      <c r="F367" s="28" t="s">
        <v>10</v>
      </c>
      <c r="G367" s="22">
        <v>155608.99883046979</v>
      </c>
      <c r="H367" s="22">
        <v>29566</v>
      </c>
      <c r="I367" s="23">
        <v>185174.99883046979</v>
      </c>
      <c r="J367" s="50"/>
      <c r="K367" s="50"/>
      <c r="L367" s="50"/>
    </row>
    <row r="368" spans="1:12" s="62" customFormat="1" ht="30" customHeight="1">
      <c r="A368" s="39" t="s">
        <v>617</v>
      </c>
      <c r="B368" s="166" t="s">
        <v>618</v>
      </c>
      <c r="C368" s="166"/>
      <c r="D368" s="166"/>
      <c r="E368" s="166"/>
      <c r="F368" s="29" t="s">
        <v>543</v>
      </c>
      <c r="G368" s="169" t="s">
        <v>3820</v>
      </c>
      <c r="H368" s="167"/>
      <c r="I368" s="167"/>
      <c r="J368" s="50"/>
      <c r="K368" s="50"/>
      <c r="L368" s="50"/>
    </row>
    <row r="369" spans="1:12" s="62" customFormat="1" ht="27">
      <c r="A369" s="14" t="s">
        <v>2</v>
      </c>
      <c r="B369" s="14" t="s">
        <v>3</v>
      </c>
      <c r="C369" s="15" t="s">
        <v>4</v>
      </c>
      <c r="D369" s="15" t="s">
        <v>5</v>
      </c>
      <c r="E369" s="15" t="s">
        <v>3366</v>
      </c>
      <c r="F369" s="15" t="s">
        <v>7</v>
      </c>
      <c r="G369" s="16" t="s">
        <v>3347</v>
      </c>
      <c r="H369" s="16" t="s">
        <v>3348</v>
      </c>
      <c r="I369" s="16" t="s">
        <v>3349</v>
      </c>
      <c r="J369" s="50"/>
      <c r="K369" s="50"/>
      <c r="L369" s="50"/>
    </row>
    <row r="370" spans="1:12" s="62" customFormat="1" ht="27">
      <c r="A370" s="31">
        <v>1</v>
      </c>
      <c r="B370" s="69">
        <v>1186220012</v>
      </c>
      <c r="C370" s="46">
        <v>42203400</v>
      </c>
      <c r="D370" s="46" t="s">
        <v>619</v>
      </c>
      <c r="E370" s="44" t="s">
        <v>620</v>
      </c>
      <c r="F370" s="46" t="s">
        <v>53</v>
      </c>
      <c r="G370" s="22">
        <v>4968589.1900000004</v>
      </c>
      <c r="H370" s="22">
        <v>0</v>
      </c>
      <c r="I370" s="23">
        <v>4968589.1900000004</v>
      </c>
      <c r="J370" s="50"/>
      <c r="K370" s="50"/>
      <c r="L370" s="50"/>
    </row>
    <row r="371" spans="1:12" s="62" customFormat="1" ht="45">
      <c r="A371" s="31">
        <v>2</v>
      </c>
      <c r="B371" s="69">
        <v>1186220679</v>
      </c>
      <c r="C371" s="46">
        <v>42203400</v>
      </c>
      <c r="D371" s="46" t="s">
        <v>621</v>
      </c>
      <c r="E371" s="44" t="s">
        <v>622</v>
      </c>
      <c r="F371" s="46" t="s">
        <v>53</v>
      </c>
      <c r="G371" s="22">
        <v>4333011.2673515128</v>
      </c>
      <c r="H371" s="22">
        <v>0</v>
      </c>
      <c r="I371" s="23">
        <v>4333011.2673515128</v>
      </c>
      <c r="J371" s="50"/>
      <c r="K371" s="50"/>
      <c r="L371" s="50"/>
    </row>
    <row r="372" spans="1:12" s="62" customFormat="1" ht="36">
      <c r="A372" s="31">
        <v>3</v>
      </c>
      <c r="B372" s="69">
        <v>1186220933</v>
      </c>
      <c r="C372" s="46">
        <v>42203400</v>
      </c>
      <c r="D372" s="46" t="s">
        <v>623</v>
      </c>
      <c r="E372" s="44" t="s">
        <v>624</v>
      </c>
      <c r="F372" s="46" t="s">
        <v>53</v>
      </c>
      <c r="G372" s="22">
        <v>2496401.0507562002</v>
      </c>
      <c r="H372" s="22">
        <v>0</v>
      </c>
      <c r="I372" s="23">
        <v>2496401.0507562002</v>
      </c>
      <c r="J372" s="50"/>
      <c r="K372" s="50"/>
      <c r="L372" s="50"/>
    </row>
    <row r="373" spans="1:12" s="62" customFormat="1" ht="27">
      <c r="A373" s="31">
        <v>4</v>
      </c>
      <c r="B373" s="69">
        <v>1186220024</v>
      </c>
      <c r="C373" s="46">
        <v>42203400</v>
      </c>
      <c r="D373" s="46" t="s">
        <v>625</v>
      </c>
      <c r="E373" s="44" t="s">
        <v>626</v>
      </c>
      <c r="F373" s="46" t="s">
        <v>53</v>
      </c>
      <c r="G373" s="22">
        <v>1521591.641652755</v>
      </c>
      <c r="H373" s="22">
        <v>0</v>
      </c>
      <c r="I373" s="23">
        <v>1521591.641652755</v>
      </c>
      <c r="J373" s="50"/>
      <c r="K373" s="50"/>
      <c r="L373" s="50"/>
    </row>
    <row r="374" spans="1:12" s="62" customFormat="1" ht="36">
      <c r="A374" s="31">
        <v>5</v>
      </c>
      <c r="B374" s="69">
        <v>1186220912</v>
      </c>
      <c r="C374" s="46">
        <v>42203400</v>
      </c>
      <c r="D374" s="46" t="s">
        <v>627</v>
      </c>
      <c r="E374" s="44" t="s">
        <v>628</v>
      </c>
      <c r="F374" s="46" t="s">
        <v>53</v>
      </c>
      <c r="G374" s="22">
        <v>11311910.754841801</v>
      </c>
      <c r="H374" s="22">
        <v>0</v>
      </c>
      <c r="I374" s="23">
        <v>11311910.754841801</v>
      </c>
      <c r="J374" s="50"/>
      <c r="K374" s="50"/>
      <c r="L374" s="50"/>
    </row>
    <row r="375" spans="1:12" s="62" customFormat="1" ht="45">
      <c r="A375" s="31">
        <v>6</v>
      </c>
      <c r="B375" s="69">
        <v>1186220392</v>
      </c>
      <c r="C375" s="46">
        <v>42203400</v>
      </c>
      <c r="D375" s="46" t="s">
        <v>629</v>
      </c>
      <c r="E375" s="44" t="s">
        <v>630</v>
      </c>
      <c r="F375" s="46" t="s">
        <v>53</v>
      </c>
      <c r="G375" s="22">
        <v>1521591.641652755</v>
      </c>
      <c r="H375" s="22">
        <v>0</v>
      </c>
      <c r="I375" s="23">
        <v>1521591.641652755</v>
      </c>
      <c r="J375" s="50"/>
      <c r="K375" s="50"/>
      <c r="L375" s="50"/>
    </row>
    <row r="376" spans="1:12" s="62" customFormat="1" ht="27">
      <c r="A376" s="31">
        <v>7</v>
      </c>
      <c r="B376" s="69">
        <v>1186220393</v>
      </c>
      <c r="C376" s="46">
        <v>42203400</v>
      </c>
      <c r="D376" s="46" t="s">
        <v>631</v>
      </c>
      <c r="E376" s="44" t="s">
        <v>632</v>
      </c>
      <c r="F376" s="46" t="s">
        <v>53</v>
      </c>
      <c r="G376" s="22">
        <v>905082.43430000008</v>
      </c>
      <c r="H376" s="22">
        <v>171966</v>
      </c>
      <c r="I376" s="23">
        <v>1077048.4343000001</v>
      </c>
      <c r="J376" s="50"/>
      <c r="K376" s="50"/>
      <c r="L376" s="50"/>
    </row>
    <row r="377" spans="1:12" s="62" customFormat="1" ht="27">
      <c r="A377" s="31">
        <v>8</v>
      </c>
      <c r="B377" s="69">
        <v>1186220394</v>
      </c>
      <c r="C377" s="46">
        <v>42203400</v>
      </c>
      <c r="D377" s="46" t="s">
        <v>633</v>
      </c>
      <c r="E377" s="44" t="s">
        <v>634</v>
      </c>
      <c r="F377" s="46" t="s">
        <v>53</v>
      </c>
      <c r="G377" s="22">
        <v>262627.89397727733</v>
      </c>
      <c r="H377" s="22">
        <v>49899</v>
      </c>
      <c r="I377" s="23">
        <v>312526.89397727733</v>
      </c>
      <c r="J377" s="50"/>
      <c r="K377" s="50"/>
      <c r="L377" s="50"/>
    </row>
    <row r="378" spans="1:12" s="62" customFormat="1" ht="18">
      <c r="A378" s="31">
        <v>9</v>
      </c>
      <c r="B378" s="69">
        <v>1186220680</v>
      </c>
      <c r="C378" s="46">
        <v>42203400</v>
      </c>
      <c r="D378" s="46" t="s">
        <v>635</v>
      </c>
      <c r="E378" s="44" t="s">
        <v>636</v>
      </c>
      <c r="F378" s="46" t="s">
        <v>53</v>
      </c>
      <c r="G378" s="22">
        <v>218501.90310000003</v>
      </c>
      <c r="H378" s="22">
        <v>41515</v>
      </c>
      <c r="I378" s="23">
        <v>260016.90310000003</v>
      </c>
      <c r="J378" s="50"/>
      <c r="K378" s="50"/>
      <c r="L378" s="50"/>
    </row>
    <row r="379" spans="1:12" s="62" customFormat="1" ht="27">
      <c r="A379" s="31">
        <v>10</v>
      </c>
      <c r="B379" s="69">
        <v>1186220396</v>
      </c>
      <c r="C379" s="46">
        <v>42203400</v>
      </c>
      <c r="D379" s="46" t="s">
        <v>637</v>
      </c>
      <c r="E379" s="44" t="s">
        <v>638</v>
      </c>
      <c r="F379" s="46" t="s">
        <v>53</v>
      </c>
      <c r="G379" s="22">
        <v>8097894.2756302524</v>
      </c>
      <c r="H379" s="22">
        <v>1538600</v>
      </c>
      <c r="I379" s="23">
        <v>9636494.2756302524</v>
      </c>
      <c r="J379" s="50"/>
      <c r="K379" s="50"/>
      <c r="L379" s="50"/>
    </row>
    <row r="380" spans="1:12" s="62" customFormat="1" ht="27">
      <c r="A380" s="31">
        <v>11</v>
      </c>
      <c r="B380" s="69">
        <v>1186220397</v>
      </c>
      <c r="C380" s="46">
        <v>42203400</v>
      </c>
      <c r="D380" s="46" t="s">
        <v>3755</v>
      </c>
      <c r="E380" s="44" t="s">
        <v>639</v>
      </c>
      <c r="F380" s="46" t="s">
        <v>53</v>
      </c>
      <c r="G380" s="22">
        <v>8097894.2756302524</v>
      </c>
      <c r="H380" s="22">
        <v>1538600</v>
      </c>
      <c r="I380" s="23">
        <v>9636494.2756302524</v>
      </c>
      <c r="J380" s="50"/>
      <c r="K380" s="50"/>
      <c r="L380" s="50"/>
    </row>
    <row r="381" spans="1:12" s="62" customFormat="1" ht="18">
      <c r="A381" s="31">
        <v>12</v>
      </c>
      <c r="B381" s="35" t="s">
        <v>1696</v>
      </c>
      <c r="C381" s="46">
        <v>42203400</v>
      </c>
      <c r="D381" s="46" t="s">
        <v>640</v>
      </c>
      <c r="E381" s="44" t="s">
        <v>641</v>
      </c>
      <c r="F381" s="46" t="s">
        <v>53</v>
      </c>
      <c r="G381" s="22">
        <v>123257.4838</v>
      </c>
      <c r="H381" s="22">
        <v>23419</v>
      </c>
      <c r="I381" s="23">
        <v>146676.48379999999</v>
      </c>
      <c r="J381" s="50"/>
      <c r="K381" s="50"/>
      <c r="L381" s="50"/>
    </row>
    <row r="382" spans="1:12" s="62" customFormat="1" ht="13.5" customHeight="1">
      <c r="A382" s="68" t="s">
        <v>642</v>
      </c>
      <c r="B382" s="166" t="s">
        <v>643</v>
      </c>
      <c r="C382" s="166"/>
      <c r="D382" s="166"/>
      <c r="E382" s="166"/>
      <c r="F382" s="29" t="s">
        <v>543</v>
      </c>
      <c r="G382" s="167" t="s">
        <v>3765</v>
      </c>
      <c r="H382" s="167"/>
      <c r="I382" s="167"/>
      <c r="J382" s="50"/>
      <c r="K382" s="50"/>
      <c r="L382" s="50"/>
    </row>
    <row r="383" spans="1:12" s="62" customFormat="1" ht="27">
      <c r="A383" s="14" t="s">
        <v>2</v>
      </c>
      <c r="B383" s="14" t="s">
        <v>3</v>
      </c>
      <c r="C383" s="15" t="s">
        <v>4</v>
      </c>
      <c r="D383" s="15" t="s">
        <v>5</v>
      </c>
      <c r="E383" s="15" t="s">
        <v>3366</v>
      </c>
      <c r="F383" s="15" t="s">
        <v>7</v>
      </c>
      <c r="G383" s="16" t="s">
        <v>3347</v>
      </c>
      <c r="H383" s="16" t="s">
        <v>3348</v>
      </c>
      <c r="I383" s="16" t="s">
        <v>3349</v>
      </c>
      <c r="J383" s="50"/>
      <c r="K383" s="50"/>
      <c r="L383" s="50"/>
    </row>
    <row r="384" spans="1:12" s="62" customFormat="1" ht="18">
      <c r="A384" s="31">
        <v>1</v>
      </c>
      <c r="B384" s="27">
        <v>1186220330</v>
      </c>
      <c r="C384" s="21">
        <v>42203405</v>
      </c>
      <c r="D384" s="36" t="s">
        <v>644</v>
      </c>
      <c r="E384" s="37" t="s">
        <v>645</v>
      </c>
      <c r="F384" s="28" t="s">
        <v>10</v>
      </c>
      <c r="G384" s="22">
        <v>483968.78830000001</v>
      </c>
      <c r="H384" s="22">
        <v>0</v>
      </c>
      <c r="I384" s="23">
        <v>483968.78830000001</v>
      </c>
      <c r="J384" s="50"/>
      <c r="K384" s="50"/>
      <c r="L384" s="50"/>
    </row>
    <row r="385" spans="1:12" s="62" customFormat="1" ht="27">
      <c r="A385" s="31">
        <v>2</v>
      </c>
      <c r="B385" s="27">
        <v>1186220700</v>
      </c>
      <c r="C385" s="21">
        <v>42203401</v>
      </c>
      <c r="D385" s="36" t="s">
        <v>646</v>
      </c>
      <c r="E385" s="37" t="s">
        <v>4064</v>
      </c>
      <c r="F385" s="28" t="s">
        <v>10</v>
      </c>
      <c r="G385" s="22">
        <v>506478.96450000006</v>
      </c>
      <c r="H385" s="22">
        <v>0</v>
      </c>
      <c r="I385" s="23">
        <v>506478.96450000006</v>
      </c>
      <c r="J385" s="50"/>
      <c r="K385" s="50"/>
      <c r="L385" s="50"/>
    </row>
    <row r="386" spans="1:12" s="62" customFormat="1" ht="18">
      <c r="A386" s="31">
        <v>3</v>
      </c>
      <c r="B386" s="27">
        <v>1186220132</v>
      </c>
      <c r="C386" s="21">
        <v>42203425</v>
      </c>
      <c r="D386" s="36" t="s">
        <v>647</v>
      </c>
      <c r="E386" s="37" t="s">
        <v>647</v>
      </c>
      <c r="F386" s="28" t="s">
        <v>10</v>
      </c>
      <c r="G386" s="22">
        <v>1748363.2</v>
      </c>
      <c r="H386" s="22">
        <v>0</v>
      </c>
      <c r="I386" s="23">
        <v>1748363.2</v>
      </c>
      <c r="J386" s="50"/>
      <c r="K386" s="50"/>
      <c r="L386" s="50"/>
    </row>
    <row r="387" spans="1:12" s="62" customFormat="1" ht="18">
      <c r="A387" s="39" t="s">
        <v>649</v>
      </c>
      <c r="B387" s="166" t="s">
        <v>650</v>
      </c>
      <c r="C387" s="166"/>
      <c r="D387" s="166"/>
      <c r="E387" s="166"/>
      <c r="F387" s="29" t="s">
        <v>648</v>
      </c>
      <c r="G387" s="167" t="s">
        <v>3785</v>
      </c>
      <c r="H387" s="167"/>
      <c r="I387" s="167"/>
      <c r="J387" s="50"/>
      <c r="K387" s="50"/>
      <c r="L387" s="50"/>
    </row>
    <row r="388" spans="1:12" s="62" customFormat="1" ht="27">
      <c r="A388" s="14" t="s">
        <v>2</v>
      </c>
      <c r="B388" s="14" t="s">
        <v>3</v>
      </c>
      <c r="C388" s="15" t="s">
        <v>4</v>
      </c>
      <c r="D388" s="15" t="s">
        <v>5</v>
      </c>
      <c r="E388" s="15" t="s">
        <v>3366</v>
      </c>
      <c r="F388" s="15" t="s">
        <v>7</v>
      </c>
      <c r="G388" s="16" t="s">
        <v>3347</v>
      </c>
      <c r="H388" s="16" t="s">
        <v>3348</v>
      </c>
      <c r="I388" s="16" t="s">
        <v>3349</v>
      </c>
      <c r="J388" s="50"/>
      <c r="K388" s="50"/>
      <c r="L388" s="50"/>
    </row>
    <row r="389" spans="1:12" s="62" customFormat="1" ht="18">
      <c r="A389" s="31">
        <v>1</v>
      </c>
      <c r="B389" s="27">
        <v>1197011021</v>
      </c>
      <c r="C389" s="21">
        <v>41111938</v>
      </c>
      <c r="D389" s="36" t="s">
        <v>651</v>
      </c>
      <c r="E389" s="37" t="s">
        <v>652</v>
      </c>
      <c r="F389" s="28" t="s">
        <v>10</v>
      </c>
      <c r="G389" s="22">
        <v>18541.127232687835</v>
      </c>
      <c r="H389" s="22">
        <v>3523</v>
      </c>
      <c r="I389" s="23">
        <v>22064.127232687835</v>
      </c>
      <c r="J389" s="50"/>
      <c r="K389" s="50"/>
      <c r="L389" s="50"/>
    </row>
    <row r="390" spans="1:12" s="62" customFormat="1" ht="18">
      <c r="A390" s="31">
        <v>2</v>
      </c>
      <c r="B390" s="27">
        <v>1197011022</v>
      </c>
      <c r="C390" s="21">
        <v>41111927</v>
      </c>
      <c r="D390" s="36" t="s">
        <v>653</v>
      </c>
      <c r="E390" s="37" t="s">
        <v>654</v>
      </c>
      <c r="F390" s="28" t="s">
        <v>10</v>
      </c>
      <c r="G390" s="22">
        <v>67442.057529786427</v>
      </c>
      <c r="H390" s="22">
        <v>12814</v>
      </c>
      <c r="I390" s="23">
        <v>80256.057529786427</v>
      </c>
      <c r="J390" s="50"/>
      <c r="K390" s="50"/>
      <c r="L390" s="50"/>
    </row>
    <row r="391" spans="1:12" s="62" customFormat="1" ht="45">
      <c r="A391" s="31">
        <v>3</v>
      </c>
      <c r="B391" s="27">
        <v>1197011026</v>
      </c>
      <c r="C391" s="21">
        <v>42294714</v>
      </c>
      <c r="D391" s="36" t="s">
        <v>655</v>
      </c>
      <c r="E391" s="37" t="s">
        <v>656</v>
      </c>
      <c r="F391" s="28" t="s">
        <v>10</v>
      </c>
      <c r="G391" s="22">
        <v>484301.80384670291</v>
      </c>
      <c r="H391" s="22">
        <v>92017</v>
      </c>
      <c r="I391" s="23">
        <v>576318.80384670291</v>
      </c>
      <c r="J391" s="50"/>
      <c r="K391" s="50"/>
      <c r="L391" s="50"/>
    </row>
    <row r="392" spans="1:12" s="62" customFormat="1" ht="54">
      <c r="A392" s="31">
        <v>4</v>
      </c>
      <c r="B392" s="27">
        <v>1197011028</v>
      </c>
      <c r="C392" s="21">
        <v>42294712</v>
      </c>
      <c r="D392" s="36" t="s">
        <v>657</v>
      </c>
      <c r="E392" s="37" t="s">
        <v>658</v>
      </c>
      <c r="F392" s="28" t="s">
        <v>10</v>
      </c>
      <c r="G392" s="22">
        <v>144137.4416210425</v>
      </c>
      <c r="H392" s="22">
        <v>27386</v>
      </c>
      <c r="I392" s="23">
        <v>171523.4416210425</v>
      </c>
      <c r="J392" s="50"/>
      <c r="K392" s="50"/>
      <c r="L392" s="50"/>
    </row>
    <row r="393" spans="1:12" s="62" customFormat="1" ht="87.75" customHeight="1">
      <c r="A393" s="31">
        <v>5</v>
      </c>
      <c r="B393" s="35" t="s">
        <v>194</v>
      </c>
      <c r="C393" s="21">
        <v>41111927</v>
      </c>
      <c r="D393" s="36" t="s">
        <v>3837</v>
      </c>
      <c r="E393" s="37" t="s">
        <v>659</v>
      </c>
      <c r="F393" s="28" t="s">
        <v>10</v>
      </c>
      <c r="G393" s="22"/>
      <c r="H393" s="22"/>
      <c r="I393" s="23"/>
      <c r="J393" s="50"/>
      <c r="K393" s="50"/>
      <c r="L393" s="50"/>
    </row>
    <row r="394" spans="1:12" s="62" customFormat="1" ht="18">
      <c r="A394" s="39" t="s">
        <v>661</v>
      </c>
      <c r="B394" s="166" t="s">
        <v>3351</v>
      </c>
      <c r="C394" s="166"/>
      <c r="D394" s="166"/>
      <c r="E394" s="166"/>
      <c r="F394" s="29" t="s">
        <v>660</v>
      </c>
      <c r="G394" s="167" t="s">
        <v>3786</v>
      </c>
      <c r="H394" s="167"/>
      <c r="I394" s="167"/>
      <c r="J394" s="50"/>
      <c r="K394" s="50"/>
      <c r="L394" s="50"/>
    </row>
    <row r="395" spans="1:12" s="62" customFormat="1" ht="27">
      <c r="A395" s="14" t="s">
        <v>2</v>
      </c>
      <c r="B395" s="14" t="s">
        <v>3</v>
      </c>
      <c r="C395" s="15" t="s">
        <v>4</v>
      </c>
      <c r="D395" s="15" t="s">
        <v>5</v>
      </c>
      <c r="E395" s="15" t="s">
        <v>3366</v>
      </c>
      <c r="F395" s="15" t="s">
        <v>7</v>
      </c>
      <c r="G395" s="16" t="s">
        <v>3347</v>
      </c>
      <c r="H395" s="16" t="s">
        <v>3348</v>
      </c>
      <c r="I395" s="16" t="s">
        <v>3349</v>
      </c>
      <c r="J395" s="50"/>
      <c r="K395" s="50"/>
      <c r="L395" s="50"/>
    </row>
    <row r="396" spans="1:12" s="62" customFormat="1" ht="54">
      <c r="A396" s="31">
        <v>1</v>
      </c>
      <c r="B396" s="27">
        <v>1228405078</v>
      </c>
      <c r="C396" s="28" t="s">
        <v>662</v>
      </c>
      <c r="D396" s="36" t="s">
        <v>3433</v>
      </c>
      <c r="E396" s="37" t="s">
        <v>3432</v>
      </c>
      <c r="F396" s="28" t="s">
        <v>10</v>
      </c>
      <c r="G396" s="22">
        <v>21308.176500000001</v>
      </c>
      <c r="H396" s="22">
        <v>0</v>
      </c>
      <c r="I396" s="23">
        <v>21308.176500000001</v>
      </c>
      <c r="J396" s="50"/>
      <c r="K396" s="50"/>
      <c r="L396" s="50"/>
    </row>
    <row r="397" spans="1:12" s="62" customFormat="1" ht="18">
      <c r="A397" s="39" t="s">
        <v>663</v>
      </c>
      <c r="B397" s="166" t="s">
        <v>664</v>
      </c>
      <c r="C397" s="166"/>
      <c r="D397" s="166"/>
      <c r="E397" s="166"/>
      <c r="F397" s="29" t="s">
        <v>3352</v>
      </c>
      <c r="G397" s="169" t="s">
        <v>3812</v>
      </c>
      <c r="H397" s="167"/>
      <c r="I397" s="167"/>
      <c r="J397" s="50"/>
      <c r="K397" s="50"/>
      <c r="L397" s="50"/>
    </row>
    <row r="398" spans="1:12" s="62" customFormat="1" ht="27">
      <c r="A398" s="14" t="s">
        <v>2</v>
      </c>
      <c r="B398" s="14" t="s">
        <v>3</v>
      </c>
      <c r="C398" s="15" t="s">
        <v>4</v>
      </c>
      <c r="D398" s="15" t="s">
        <v>5</v>
      </c>
      <c r="E398" s="15" t="s">
        <v>3366</v>
      </c>
      <c r="F398" s="15" t="s">
        <v>7</v>
      </c>
      <c r="G398" s="16" t="s">
        <v>3347</v>
      </c>
      <c r="H398" s="16" t="s">
        <v>3348</v>
      </c>
      <c r="I398" s="16" t="s">
        <v>3349</v>
      </c>
      <c r="J398" s="50"/>
      <c r="K398" s="50"/>
      <c r="L398" s="50"/>
    </row>
    <row r="399" spans="1:12" s="62" customFormat="1" ht="18">
      <c r="A399" s="31">
        <v>1</v>
      </c>
      <c r="B399" s="27">
        <v>1186220979</v>
      </c>
      <c r="C399" s="38">
        <v>42295513</v>
      </c>
      <c r="D399" s="36" t="s">
        <v>665</v>
      </c>
      <c r="E399" s="37" t="s">
        <v>666</v>
      </c>
      <c r="F399" s="28" t="s">
        <v>53</v>
      </c>
      <c r="G399" s="58">
        <v>1080526.6500000001</v>
      </c>
      <c r="H399" s="22">
        <v>0</v>
      </c>
      <c r="I399" s="23">
        <v>1080526.6500000001</v>
      </c>
      <c r="J399" s="50"/>
      <c r="K399" s="50"/>
      <c r="L399" s="50"/>
    </row>
    <row r="400" spans="1:12" s="62" customFormat="1" ht="27">
      <c r="A400" s="31">
        <v>2</v>
      </c>
      <c r="B400" s="27">
        <v>1186220985</v>
      </c>
      <c r="C400" s="38">
        <v>42295513</v>
      </c>
      <c r="D400" s="36" t="s">
        <v>667</v>
      </c>
      <c r="E400" s="37" t="s">
        <v>668</v>
      </c>
      <c r="F400" s="28" t="s">
        <v>53</v>
      </c>
      <c r="G400" s="58">
        <v>1080526.6500000001</v>
      </c>
      <c r="H400" s="22">
        <v>0</v>
      </c>
      <c r="I400" s="23">
        <v>1080526.6500000001</v>
      </c>
      <c r="J400" s="50"/>
      <c r="K400" s="50"/>
      <c r="L400" s="50"/>
    </row>
    <row r="401" spans="1:129" s="62" customFormat="1" ht="27">
      <c r="A401" s="31">
        <v>3</v>
      </c>
      <c r="B401" s="35" t="s">
        <v>3360</v>
      </c>
      <c r="C401" s="38">
        <v>42295513</v>
      </c>
      <c r="D401" s="36" t="s">
        <v>3777</v>
      </c>
      <c r="E401" s="37" t="s">
        <v>3777</v>
      </c>
      <c r="F401" s="28" t="s">
        <v>53</v>
      </c>
      <c r="G401" s="58">
        <v>6180000</v>
      </c>
      <c r="H401" s="22">
        <v>0</v>
      </c>
      <c r="I401" s="23">
        <v>6180000</v>
      </c>
      <c r="J401" s="50"/>
      <c r="K401" s="50"/>
      <c r="L401" s="50"/>
    </row>
    <row r="402" spans="1:129" s="62" customFormat="1" ht="36">
      <c r="A402" s="31">
        <v>4</v>
      </c>
      <c r="B402" s="35">
        <v>1196460045</v>
      </c>
      <c r="C402" s="38">
        <v>42295513</v>
      </c>
      <c r="D402" s="36" t="s">
        <v>669</v>
      </c>
      <c r="E402" s="37" t="s">
        <v>669</v>
      </c>
      <c r="F402" s="28" t="s">
        <v>53</v>
      </c>
      <c r="G402" s="58"/>
      <c r="H402" s="22"/>
      <c r="I402" s="23"/>
      <c r="J402" s="50"/>
      <c r="K402" s="50"/>
      <c r="L402" s="50"/>
    </row>
    <row r="403" spans="1:129" s="62" customFormat="1" ht="27">
      <c r="A403" s="31">
        <v>5</v>
      </c>
      <c r="B403" s="35" t="s">
        <v>194</v>
      </c>
      <c r="C403" s="38">
        <v>42295513</v>
      </c>
      <c r="D403" s="36" t="s">
        <v>670</v>
      </c>
      <c r="E403" s="37" t="s">
        <v>670</v>
      </c>
      <c r="F403" s="28" t="s">
        <v>53</v>
      </c>
      <c r="G403" s="58"/>
      <c r="H403" s="22"/>
      <c r="I403" s="23"/>
      <c r="J403" s="50"/>
      <c r="K403" s="50"/>
      <c r="L403" s="50"/>
    </row>
    <row r="404" spans="1:129" s="62" customFormat="1" ht="54">
      <c r="A404" s="31">
        <v>6</v>
      </c>
      <c r="B404" s="56">
        <v>1196490926</v>
      </c>
      <c r="C404" s="38">
        <v>42295513</v>
      </c>
      <c r="D404" s="36" t="s">
        <v>671</v>
      </c>
      <c r="E404" s="37" t="s">
        <v>672</v>
      </c>
      <c r="F404" s="28" t="s">
        <v>53</v>
      </c>
      <c r="G404" s="58">
        <v>29664000</v>
      </c>
      <c r="H404" s="22">
        <v>0</v>
      </c>
      <c r="I404" s="23">
        <v>29664000</v>
      </c>
      <c r="J404" s="50"/>
      <c r="K404" s="50"/>
      <c r="L404" s="50"/>
    </row>
    <row r="405" spans="1:129" s="62" customFormat="1" ht="63">
      <c r="A405" s="31">
        <v>7</v>
      </c>
      <c r="B405" s="35" t="s">
        <v>2701</v>
      </c>
      <c r="C405" s="38">
        <v>42295513</v>
      </c>
      <c r="D405" s="36" t="s">
        <v>673</v>
      </c>
      <c r="E405" s="37" t="s">
        <v>674</v>
      </c>
      <c r="F405" s="28" t="s">
        <v>53</v>
      </c>
      <c r="G405" s="58">
        <v>29664000</v>
      </c>
      <c r="H405" s="22">
        <v>0</v>
      </c>
      <c r="I405" s="23">
        <v>29664000</v>
      </c>
      <c r="J405" s="50"/>
      <c r="K405" s="50"/>
      <c r="L405" s="50"/>
    </row>
    <row r="406" spans="1:129" s="62" customFormat="1" ht="13.5" customHeight="1">
      <c r="A406" s="39" t="s">
        <v>676</v>
      </c>
      <c r="B406" s="166" t="s">
        <v>677</v>
      </c>
      <c r="C406" s="166"/>
      <c r="D406" s="166"/>
      <c r="E406" s="166"/>
      <c r="F406" s="29" t="s">
        <v>675</v>
      </c>
      <c r="G406" s="167" t="s">
        <v>3787</v>
      </c>
      <c r="H406" s="167"/>
      <c r="I406" s="167"/>
      <c r="J406" s="50"/>
      <c r="K406" s="50"/>
      <c r="L406" s="50"/>
    </row>
    <row r="407" spans="1:129" s="62" customFormat="1" ht="27">
      <c r="A407" s="14" t="s">
        <v>2</v>
      </c>
      <c r="B407" s="14" t="s">
        <v>3</v>
      </c>
      <c r="C407" s="15" t="s">
        <v>4</v>
      </c>
      <c r="D407" s="15" t="s">
        <v>5</v>
      </c>
      <c r="E407" s="15" t="s">
        <v>3366</v>
      </c>
      <c r="F407" s="15" t="s">
        <v>7</v>
      </c>
      <c r="G407" s="16" t="s">
        <v>3347</v>
      </c>
      <c r="H407" s="16" t="s">
        <v>3348</v>
      </c>
      <c r="I407" s="16" t="s">
        <v>3349</v>
      </c>
      <c r="J407" s="50"/>
      <c r="K407" s="50"/>
      <c r="L407" s="50"/>
    </row>
    <row r="408" spans="1:129" s="62" customFormat="1" ht="36">
      <c r="A408" s="31">
        <v>1</v>
      </c>
      <c r="B408" s="27">
        <v>1196490117</v>
      </c>
      <c r="C408" s="21">
        <v>42182013</v>
      </c>
      <c r="D408" s="36" t="s">
        <v>678</v>
      </c>
      <c r="E408" s="37" t="s">
        <v>679</v>
      </c>
      <c r="F408" s="28" t="s">
        <v>10</v>
      </c>
      <c r="G408" s="22">
        <v>777.45061294978814</v>
      </c>
      <c r="H408" s="22">
        <v>148</v>
      </c>
      <c r="I408" s="23">
        <v>925.45061294978814</v>
      </c>
      <c r="J408" s="50"/>
      <c r="K408" s="50"/>
      <c r="L408" s="50"/>
    </row>
    <row r="409" spans="1:129" s="62" customFormat="1" ht="18">
      <c r="A409" s="31">
        <v>2</v>
      </c>
      <c r="B409" s="27">
        <v>1196490312</v>
      </c>
      <c r="C409" s="21">
        <v>42291805</v>
      </c>
      <c r="D409" s="36" t="s">
        <v>680</v>
      </c>
      <c r="E409" s="37" t="s">
        <v>681</v>
      </c>
      <c r="F409" s="28" t="s">
        <v>10</v>
      </c>
      <c r="G409" s="22">
        <v>338.79728545977008</v>
      </c>
      <c r="H409" s="22">
        <v>64</v>
      </c>
      <c r="I409" s="23">
        <v>402.79728545977008</v>
      </c>
      <c r="J409" s="50"/>
      <c r="K409" s="50"/>
      <c r="L409" s="50"/>
    </row>
    <row r="410" spans="1:129" s="13" customFormat="1" ht="18">
      <c r="A410" s="39" t="s">
        <v>683</v>
      </c>
      <c r="B410" s="166" t="s">
        <v>684</v>
      </c>
      <c r="C410" s="166"/>
      <c r="D410" s="166"/>
      <c r="E410" s="166"/>
      <c r="F410" s="29" t="s">
        <v>682</v>
      </c>
      <c r="G410" s="167" t="s">
        <v>3788</v>
      </c>
      <c r="H410" s="167"/>
      <c r="I410" s="167"/>
      <c r="J410" s="31"/>
      <c r="K410" s="31"/>
      <c r="L410" s="31"/>
      <c r="M410" s="12"/>
      <c r="N410" s="12"/>
      <c r="O410" s="12"/>
      <c r="P410" s="12"/>
      <c r="Q410" s="12"/>
      <c r="R410" s="12"/>
      <c r="S410" s="12"/>
      <c r="T410" s="12"/>
      <c r="U410" s="12"/>
      <c r="V410" s="12"/>
      <c r="W410" s="12"/>
      <c r="X410" s="12"/>
      <c r="Y410" s="12"/>
      <c r="Z410" s="12"/>
      <c r="AA410" s="12"/>
      <c r="AB410" s="12"/>
      <c r="AC410" s="12"/>
      <c r="AD410" s="12"/>
      <c r="AE410" s="12"/>
      <c r="AF410" s="12"/>
      <c r="AG410" s="12"/>
      <c r="AH410" s="12"/>
      <c r="AI410" s="12"/>
      <c r="AJ410" s="12"/>
      <c r="AK410" s="12"/>
      <c r="AL410" s="12"/>
      <c r="AM410" s="12"/>
      <c r="AN410" s="12"/>
      <c r="AO410" s="12"/>
      <c r="AP410" s="12"/>
      <c r="AQ410" s="12"/>
      <c r="AR410" s="12"/>
      <c r="AS410" s="12"/>
      <c r="AT410" s="12"/>
      <c r="AU410" s="12"/>
      <c r="AV410" s="12"/>
      <c r="AW410" s="12"/>
      <c r="AX410" s="12"/>
      <c r="AY410" s="12"/>
      <c r="AZ410" s="12"/>
      <c r="BA410" s="12"/>
      <c r="BB410" s="12"/>
      <c r="BC410" s="12"/>
      <c r="BD410" s="12"/>
      <c r="BE410" s="12"/>
      <c r="BF410" s="12"/>
      <c r="BG410" s="12"/>
      <c r="BH410" s="12"/>
      <c r="BI410" s="12"/>
      <c r="BJ410" s="12"/>
      <c r="BK410" s="12"/>
      <c r="BL410" s="12"/>
      <c r="BM410" s="12"/>
      <c r="BN410" s="12"/>
      <c r="BO410" s="12"/>
      <c r="BP410" s="12"/>
      <c r="BQ410" s="12"/>
      <c r="BR410" s="12"/>
      <c r="BS410" s="12"/>
      <c r="BT410" s="12"/>
      <c r="BU410" s="12"/>
      <c r="BV410" s="12"/>
      <c r="BW410" s="12"/>
      <c r="BX410" s="12"/>
      <c r="BY410" s="12"/>
      <c r="BZ410" s="12"/>
      <c r="CA410" s="12"/>
      <c r="CB410" s="12"/>
      <c r="CC410" s="12"/>
      <c r="CD410" s="12"/>
      <c r="CE410" s="12"/>
      <c r="CF410" s="12"/>
      <c r="CG410" s="12"/>
      <c r="CH410" s="12"/>
      <c r="CI410" s="12"/>
      <c r="CJ410" s="12"/>
      <c r="CK410" s="12"/>
      <c r="CL410" s="12"/>
      <c r="CM410" s="12"/>
      <c r="CN410" s="12"/>
      <c r="CO410" s="12"/>
      <c r="CP410" s="12"/>
      <c r="CQ410" s="12"/>
      <c r="CR410" s="12"/>
      <c r="CS410" s="12"/>
      <c r="CT410" s="12"/>
      <c r="CU410" s="12"/>
      <c r="CV410" s="12"/>
      <c r="CW410" s="12"/>
      <c r="CX410" s="12"/>
      <c r="CY410" s="12"/>
      <c r="CZ410" s="12"/>
      <c r="DA410" s="12"/>
      <c r="DB410" s="12"/>
      <c r="DC410" s="12"/>
      <c r="DD410" s="12"/>
      <c r="DE410" s="12"/>
      <c r="DF410" s="12"/>
      <c r="DG410" s="12"/>
      <c r="DH410" s="12"/>
      <c r="DI410" s="12"/>
      <c r="DJ410" s="12"/>
      <c r="DK410" s="12"/>
      <c r="DL410" s="12"/>
      <c r="DM410" s="12"/>
      <c r="DN410" s="12"/>
      <c r="DO410" s="12"/>
      <c r="DP410" s="12"/>
      <c r="DQ410" s="12"/>
      <c r="DR410" s="12"/>
      <c r="DS410" s="12"/>
      <c r="DT410" s="12"/>
      <c r="DU410" s="12"/>
      <c r="DV410" s="12"/>
    </row>
    <row r="411" spans="1:129" s="13" customFormat="1" ht="27">
      <c r="A411" s="14" t="s">
        <v>2</v>
      </c>
      <c r="B411" s="14" t="s">
        <v>3</v>
      </c>
      <c r="C411" s="15" t="s">
        <v>4</v>
      </c>
      <c r="D411" s="15" t="s">
        <v>5</v>
      </c>
      <c r="E411" s="15" t="s">
        <v>3366</v>
      </c>
      <c r="F411" s="15" t="s">
        <v>7</v>
      </c>
      <c r="G411" s="16" t="s">
        <v>3347</v>
      </c>
      <c r="H411" s="16" t="s">
        <v>3348</v>
      </c>
      <c r="I411" s="16" t="s">
        <v>3349</v>
      </c>
      <c r="J411" s="31"/>
      <c r="K411" s="31"/>
      <c r="L411" s="31"/>
      <c r="M411" s="12"/>
      <c r="N411" s="12"/>
      <c r="O411" s="12"/>
      <c r="P411" s="12"/>
      <c r="Q411" s="12"/>
      <c r="R411" s="12"/>
      <c r="S411" s="12"/>
      <c r="T411" s="12"/>
      <c r="U411" s="12"/>
      <c r="V411" s="12"/>
      <c r="W411" s="12"/>
      <c r="X411" s="12"/>
      <c r="Y411" s="12"/>
      <c r="Z411" s="12"/>
      <c r="AA411" s="12"/>
      <c r="AB411" s="12"/>
      <c r="AC411" s="12"/>
      <c r="AD411" s="12"/>
      <c r="AE411" s="12"/>
      <c r="AF411" s="12"/>
      <c r="AG411" s="12"/>
      <c r="AH411" s="12"/>
      <c r="AI411" s="12"/>
      <c r="AJ411" s="12"/>
      <c r="AK411" s="12"/>
      <c r="AL411" s="12"/>
      <c r="AM411" s="12"/>
      <c r="AN411" s="12"/>
      <c r="AO411" s="12"/>
      <c r="AP411" s="12"/>
      <c r="AQ411" s="12"/>
      <c r="AR411" s="12"/>
      <c r="AS411" s="12"/>
      <c r="AT411" s="12"/>
      <c r="AU411" s="12"/>
      <c r="AV411" s="12"/>
      <c r="AW411" s="12"/>
      <c r="AX411" s="12"/>
      <c r="AY411" s="12"/>
      <c r="AZ411" s="12"/>
      <c r="BA411" s="12"/>
      <c r="BB411" s="12"/>
      <c r="BC411" s="12"/>
      <c r="BD411" s="12"/>
      <c r="BE411" s="12"/>
      <c r="BF411" s="12"/>
      <c r="BG411" s="12"/>
      <c r="BH411" s="12"/>
      <c r="BI411" s="12"/>
      <c r="BJ411" s="12"/>
      <c r="BK411" s="12"/>
      <c r="BL411" s="12"/>
      <c r="BM411" s="12"/>
      <c r="BN411" s="12"/>
      <c r="BO411" s="12"/>
      <c r="BP411" s="12"/>
      <c r="BQ411" s="12"/>
      <c r="BR411" s="12"/>
      <c r="BS411" s="12"/>
      <c r="BT411" s="12"/>
      <c r="BU411" s="12"/>
      <c r="BV411" s="12"/>
      <c r="BW411" s="12"/>
      <c r="BX411" s="12"/>
      <c r="BY411" s="12"/>
      <c r="BZ411" s="12"/>
      <c r="CA411" s="12"/>
      <c r="CB411" s="12"/>
      <c r="CC411" s="12"/>
      <c r="CD411" s="12"/>
      <c r="CE411" s="12"/>
      <c r="CF411" s="12"/>
      <c r="CG411" s="12"/>
      <c r="CH411" s="12"/>
      <c r="CI411" s="12"/>
      <c r="CJ411" s="12"/>
      <c r="CK411" s="12"/>
      <c r="CL411" s="12"/>
      <c r="CM411" s="12"/>
      <c r="CN411" s="12"/>
      <c r="CO411" s="12"/>
      <c r="CP411" s="12"/>
      <c r="CQ411" s="12"/>
      <c r="CR411" s="12"/>
      <c r="CS411" s="12"/>
      <c r="CT411" s="12"/>
      <c r="CU411" s="12"/>
      <c r="CV411" s="12"/>
      <c r="CW411" s="12"/>
      <c r="CX411" s="12"/>
      <c r="CY411" s="12"/>
      <c r="CZ411" s="12"/>
      <c r="DA411" s="12"/>
      <c r="DB411" s="12"/>
      <c r="DC411" s="12"/>
      <c r="DD411" s="12"/>
      <c r="DE411" s="12"/>
      <c r="DF411" s="12"/>
      <c r="DG411" s="12"/>
      <c r="DH411" s="12"/>
      <c r="DI411" s="12"/>
      <c r="DJ411" s="12"/>
      <c r="DK411" s="12"/>
      <c r="DL411" s="12"/>
      <c r="DM411" s="12"/>
      <c r="DN411" s="12"/>
      <c r="DO411" s="12"/>
      <c r="DP411" s="12"/>
      <c r="DQ411" s="12"/>
      <c r="DR411" s="12"/>
      <c r="DS411" s="12"/>
      <c r="DT411" s="12"/>
      <c r="DU411" s="12"/>
      <c r="DV411" s="12"/>
    </row>
    <row r="412" spans="1:129" s="13" customFormat="1" ht="63">
      <c r="A412" s="31">
        <v>1</v>
      </c>
      <c r="B412" s="27">
        <v>1196420095</v>
      </c>
      <c r="C412" s="21">
        <v>42295300</v>
      </c>
      <c r="D412" s="36" t="s">
        <v>685</v>
      </c>
      <c r="E412" s="37" t="s">
        <v>686</v>
      </c>
      <c r="F412" s="28" t="s">
        <v>10</v>
      </c>
      <c r="G412" s="22">
        <v>1566713.727155</v>
      </c>
      <c r="H412" s="22">
        <v>0</v>
      </c>
      <c r="I412" s="23">
        <v>1566713.727155</v>
      </c>
      <c r="J412" s="31"/>
      <c r="K412" s="31"/>
      <c r="L412" s="31"/>
      <c r="M412" s="12"/>
      <c r="N412" s="12"/>
      <c r="O412" s="12"/>
      <c r="P412" s="12"/>
      <c r="Q412" s="12"/>
      <c r="R412" s="12"/>
      <c r="S412" s="12"/>
      <c r="T412" s="12"/>
      <c r="U412" s="12"/>
      <c r="V412" s="12"/>
      <c r="W412" s="12"/>
      <c r="X412" s="12"/>
      <c r="Y412" s="12"/>
      <c r="Z412" s="12"/>
      <c r="AA412" s="12"/>
      <c r="AB412" s="12"/>
      <c r="AC412" s="12"/>
      <c r="AD412" s="12"/>
      <c r="AE412" s="12"/>
      <c r="AF412" s="12"/>
      <c r="AG412" s="12"/>
      <c r="AH412" s="12"/>
      <c r="AI412" s="12"/>
      <c r="AJ412" s="12"/>
      <c r="AK412" s="12"/>
      <c r="AL412" s="12"/>
      <c r="AM412" s="12"/>
      <c r="AN412" s="12"/>
      <c r="AO412" s="12"/>
      <c r="AP412" s="12"/>
      <c r="AQ412" s="12"/>
      <c r="AR412" s="12"/>
      <c r="AS412" s="12"/>
      <c r="AT412" s="12"/>
      <c r="AU412" s="12"/>
      <c r="AV412" s="12"/>
      <c r="AW412" s="12"/>
      <c r="AX412" s="12"/>
      <c r="AY412" s="12"/>
      <c r="AZ412" s="12"/>
      <c r="BA412" s="12"/>
      <c r="BB412" s="12"/>
      <c r="BC412" s="12"/>
      <c r="BD412" s="12"/>
      <c r="BE412" s="12"/>
      <c r="BF412" s="12"/>
      <c r="BG412" s="12"/>
      <c r="BH412" s="12"/>
      <c r="BI412" s="12"/>
      <c r="BJ412" s="12"/>
      <c r="BK412" s="12"/>
      <c r="BL412" s="12"/>
      <c r="BM412" s="12"/>
      <c r="BN412" s="12"/>
      <c r="BO412" s="12"/>
      <c r="BP412" s="12"/>
      <c r="BQ412" s="12"/>
      <c r="BR412" s="12"/>
      <c r="BS412" s="12"/>
      <c r="BT412" s="12"/>
      <c r="BU412" s="12"/>
      <c r="BV412" s="12"/>
      <c r="BW412" s="12"/>
      <c r="BX412" s="12"/>
      <c r="BY412" s="12"/>
      <c r="BZ412" s="12"/>
      <c r="CA412" s="12"/>
      <c r="CB412" s="12"/>
      <c r="CC412" s="12"/>
      <c r="CD412" s="12"/>
      <c r="CE412" s="12"/>
      <c r="CF412" s="12"/>
      <c r="CG412" s="12"/>
      <c r="CH412" s="12"/>
      <c r="CI412" s="12"/>
      <c r="CJ412" s="12"/>
      <c r="CK412" s="12"/>
      <c r="CL412" s="12"/>
      <c r="CM412" s="12"/>
      <c r="CN412" s="12"/>
      <c r="CO412" s="12"/>
      <c r="CP412" s="12"/>
      <c r="CQ412" s="12"/>
      <c r="CR412" s="12"/>
      <c r="CS412" s="12"/>
      <c r="CT412" s="12"/>
      <c r="CU412" s="12"/>
      <c r="CV412" s="12"/>
      <c r="CW412" s="12"/>
      <c r="CX412" s="12"/>
      <c r="CY412" s="12"/>
      <c r="CZ412" s="12"/>
      <c r="DA412" s="12"/>
      <c r="DB412" s="12"/>
      <c r="DC412" s="12"/>
      <c r="DD412" s="12"/>
      <c r="DE412" s="12"/>
      <c r="DF412" s="12"/>
      <c r="DG412" s="12"/>
      <c r="DH412" s="12"/>
      <c r="DI412" s="12"/>
      <c r="DJ412" s="12"/>
      <c r="DK412" s="12"/>
      <c r="DL412" s="12"/>
      <c r="DM412" s="12"/>
      <c r="DN412" s="12"/>
      <c r="DO412" s="12"/>
      <c r="DP412" s="12"/>
      <c r="DQ412" s="12"/>
      <c r="DR412" s="12"/>
      <c r="DS412" s="12"/>
      <c r="DT412" s="12"/>
      <c r="DU412" s="12"/>
      <c r="DV412" s="12"/>
    </row>
    <row r="413" spans="1:129" s="13" customFormat="1" ht="27">
      <c r="A413" s="31">
        <v>2</v>
      </c>
      <c r="B413" s="27">
        <v>1196420108</v>
      </c>
      <c r="C413" s="21">
        <v>42295300</v>
      </c>
      <c r="D413" s="36" t="s">
        <v>687</v>
      </c>
      <c r="E413" s="37" t="s">
        <v>687</v>
      </c>
      <c r="F413" s="28" t="s">
        <v>10</v>
      </c>
      <c r="G413" s="22">
        <v>838375.12166399998</v>
      </c>
      <c r="H413" s="22">
        <v>0</v>
      </c>
      <c r="I413" s="23">
        <v>838375.12166399998</v>
      </c>
      <c r="J413" s="31"/>
      <c r="K413" s="31"/>
      <c r="L413" s="31"/>
      <c r="M413" s="12"/>
      <c r="N413" s="12"/>
      <c r="O413" s="12"/>
      <c r="P413" s="12"/>
      <c r="Q413" s="12"/>
      <c r="R413" s="12"/>
      <c r="S413" s="12"/>
      <c r="T413" s="12"/>
      <c r="U413" s="12"/>
      <c r="V413" s="12"/>
      <c r="W413" s="12"/>
      <c r="X413" s="12"/>
      <c r="Y413" s="12"/>
      <c r="Z413" s="12"/>
      <c r="AA413" s="12"/>
      <c r="AB413" s="12"/>
      <c r="AC413" s="12"/>
      <c r="AD413" s="12"/>
      <c r="AE413" s="12"/>
      <c r="AF413" s="12"/>
      <c r="AG413" s="12"/>
      <c r="AH413" s="12"/>
      <c r="AI413" s="12"/>
      <c r="AJ413" s="12"/>
      <c r="AK413" s="12"/>
      <c r="AL413" s="12"/>
      <c r="AM413" s="12"/>
      <c r="AN413" s="12"/>
      <c r="AO413" s="12"/>
      <c r="AP413" s="12"/>
      <c r="AQ413" s="12"/>
      <c r="AR413" s="12"/>
      <c r="AS413" s="12"/>
      <c r="AT413" s="12"/>
      <c r="AU413" s="12"/>
      <c r="AV413" s="12"/>
      <c r="AW413" s="12"/>
      <c r="AX413" s="12"/>
      <c r="AY413" s="12"/>
      <c r="AZ413" s="12"/>
      <c r="BA413" s="12"/>
      <c r="BB413" s="12"/>
      <c r="BC413" s="12"/>
      <c r="BD413" s="12"/>
      <c r="BE413" s="12"/>
      <c r="BF413" s="12"/>
      <c r="BG413" s="12"/>
      <c r="BH413" s="12"/>
      <c r="BI413" s="12"/>
      <c r="BJ413" s="12"/>
      <c r="BK413" s="12"/>
      <c r="BL413" s="12"/>
      <c r="BM413" s="12"/>
      <c r="BN413" s="12"/>
      <c r="BO413" s="12"/>
      <c r="BP413" s="12"/>
      <c r="BQ413" s="12"/>
      <c r="BR413" s="12"/>
      <c r="BS413" s="12"/>
      <c r="BT413" s="12"/>
      <c r="BU413" s="12"/>
      <c r="BV413" s="12"/>
      <c r="BW413" s="12"/>
      <c r="BX413" s="12"/>
      <c r="BY413" s="12"/>
      <c r="BZ413" s="12"/>
      <c r="CA413" s="12"/>
      <c r="CB413" s="12"/>
      <c r="CC413" s="12"/>
      <c r="CD413" s="12"/>
      <c r="CE413" s="12"/>
      <c r="CF413" s="12"/>
      <c r="CG413" s="12"/>
      <c r="CH413" s="12"/>
      <c r="CI413" s="12"/>
      <c r="CJ413" s="12"/>
      <c r="CK413" s="12"/>
      <c r="CL413" s="12"/>
      <c r="CM413" s="12"/>
      <c r="CN413" s="12"/>
      <c r="CO413" s="12"/>
      <c r="CP413" s="12"/>
      <c r="CQ413" s="12"/>
      <c r="CR413" s="12"/>
      <c r="CS413" s="12"/>
      <c r="CT413" s="12"/>
      <c r="CU413" s="12"/>
      <c r="CV413" s="12"/>
      <c r="CW413" s="12"/>
      <c r="CX413" s="12"/>
      <c r="CY413" s="12"/>
      <c r="CZ413" s="12"/>
      <c r="DA413" s="12"/>
      <c r="DB413" s="12"/>
      <c r="DC413" s="12"/>
      <c r="DD413" s="12"/>
      <c r="DE413" s="12"/>
      <c r="DF413" s="12"/>
      <c r="DG413" s="12"/>
      <c r="DH413" s="12"/>
      <c r="DI413" s="12"/>
      <c r="DJ413" s="12"/>
      <c r="DK413" s="12"/>
      <c r="DL413" s="12"/>
      <c r="DM413" s="12"/>
      <c r="DN413" s="12"/>
      <c r="DO413" s="12"/>
      <c r="DP413" s="12"/>
      <c r="DQ413" s="12"/>
      <c r="DR413" s="12"/>
      <c r="DS413" s="12"/>
      <c r="DT413" s="12"/>
      <c r="DU413" s="12"/>
      <c r="DV413" s="12"/>
    </row>
    <row r="414" spans="1:129" s="13" customFormat="1" ht="63">
      <c r="A414" s="31">
        <v>3</v>
      </c>
      <c r="B414" s="27">
        <v>1196491067</v>
      </c>
      <c r="C414" s="70">
        <v>42221600</v>
      </c>
      <c r="D414" s="36" t="s">
        <v>688</v>
      </c>
      <c r="E414" s="37" t="s">
        <v>688</v>
      </c>
      <c r="F414" s="28" t="s">
        <v>10</v>
      </c>
      <c r="G414" s="22">
        <v>366789.115728</v>
      </c>
      <c r="H414" s="22">
        <v>69690</v>
      </c>
      <c r="I414" s="23">
        <v>436479.115728</v>
      </c>
      <c r="J414" s="31"/>
      <c r="K414" s="31"/>
      <c r="L414" s="31"/>
      <c r="M414" s="12"/>
      <c r="N414" s="12"/>
      <c r="O414" s="12"/>
      <c r="P414" s="12"/>
      <c r="Q414" s="12"/>
      <c r="R414" s="12"/>
      <c r="S414" s="12"/>
      <c r="T414" s="12"/>
      <c r="U414" s="12"/>
      <c r="V414" s="12"/>
      <c r="W414" s="12"/>
      <c r="X414" s="12"/>
      <c r="Y414" s="12"/>
      <c r="Z414" s="12"/>
      <c r="AA414" s="12"/>
      <c r="AB414" s="12"/>
      <c r="AC414" s="12"/>
      <c r="AD414" s="12"/>
      <c r="AE414" s="12"/>
      <c r="AF414" s="12"/>
      <c r="AG414" s="12"/>
      <c r="AH414" s="12"/>
      <c r="AI414" s="12"/>
      <c r="AJ414" s="12"/>
      <c r="AK414" s="12"/>
      <c r="AL414" s="12"/>
      <c r="AM414" s="12"/>
      <c r="AN414" s="12"/>
      <c r="AO414" s="12"/>
      <c r="AP414" s="12"/>
      <c r="AQ414" s="12"/>
      <c r="AR414" s="12"/>
      <c r="AS414" s="12"/>
      <c r="AT414" s="12"/>
      <c r="AU414" s="12"/>
      <c r="AV414" s="12"/>
      <c r="AW414" s="12"/>
      <c r="AX414" s="12"/>
      <c r="AY414" s="12"/>
      <c r="AZ414" s="12"/>
      <c r="BA414" s="12"/>
      <c r="BB414" s="12"/>
      <c r="BC414" s="12"/>
      <c r="BD414" s="12"/>
      <c r="BE414" s="12"/>
      <c r="BF414" s="12"/>
      <c r="BG414" s="12"/>
      <c r="BH414" s="12"/>
      <c r="BI414" s="12"/>
      <c r="BJ414" s="12"/>
      <c r="BK414" s="12"/>
      <c r="BL414" s="12"/>
      <c r="BM414" s="12"/>
      <c r="BN414" s="12"/>
      <c r="BO414" s="12"/>
      <c r="BP414" s="12"/>
      <c r="BQ414" s="12"/>
      <c r="BR414" s="12"/>
      <c r="BS414" s="12"/>
      <c r="BT414" s="12"/>
      <c r="BU414" s="12"/>
      <c r="BV414" s="12"/>
      <c r="BW414" s="12"/>
      <c r="BX414" s="12"/>
      <c r="BY414" s="12"/>
      <c r="BZ414" s="12"/>
      <c r="CA414" s="12"/>
      <c r="CB414" s="12"/>
      <c r="CC414" s="12"/>
      <c r="CD414" s="12"/>
      <c r="CE414" s="12"/>
      <c r="CF414" s="12"/>
      <c r="CG414" s="12"/>
      <c r="CH414" s="12"/>
      <c r="CI414" s="12"/>
      <c r="CJ414" s="12"/>
      <c r="CK414" s="12"/>
      <c r="CL414" s="12"/>
      <c r="CM414" s="12"/>
      <c r="CN414" s="12"/>
      <c r="CO414" s="12"/>
      <c r="CP414" s="12"/>
      <c r="CQ414" s="12"/>
      <c r="CR414" s="12"/>
      <c r="CS414" s="12"/>
      <c r="CT414" s="12"/>
      <c r="CU414" s="12"/>
      <c r="CV414" s="12"/>
      <c r="CW414" s="12"/>
      <c r="CX414" s="12"/>
      <c r="CY414" s="12"/>
      <c r="CZ414" s="12"/>
      <c r="DA414" s="12"/>
      <c r="DB414" s="12"/>
      <c r="DC414" s="12"/>
      <c r="DD414" s="12"/>
      <c r="DE414" s="12"/>
      <c r="DF414" s="12"/>
      <c r="DG414" s="12"/>
      <c r="DH414" s="12"/>
      <c r="DI414" s="12"/>
      <c r="DJ414" s="12"/>
      <c r="DK414" s="12"/>
      <c r="DL414" s="12"/>
      <c r="DM414" s="12"/>
      <c r="DN414" s="12"/>
      <c r="DO414" s="12"/>
      <c r="DP414" s="12"/>
      <c r="DQ414" s="12"/>
      <c r="DR414" s="12"/>
      <c r="DS414" s="12"/>
      <c r="DT414" s="12"/>
      <c r="DU414" s="12"/>
      <c r="DV414" s="12"/>
    </row>
    <row r="415" spans="1:129" s="13" customFormat="1" ht="18">
      <c r="A415" s="31">
        <v>4</v>
      </c>
      <c r="B415" s="27">
        <v>1197010001</v>
      </c>
      <c r="C415" s="21">
        <v>42221600</v>
      </c>
      <c r="D415" s="36" t="s">
        <v>689</v>
      </c>
      <c r="E415" s="37" t="s">
        <v>690</v>
      </c>
      <c r="F415" s="28" t="s">
        <v>10</v>
      </c>
      <c r="G415" s="22">
        <v>1964941.6914000001</v>
      </c>
      <c r="H415" s="22">
        <v>0</v>
      </c>
      <c r="I415" s="23">
        <v>1964941.6914000001</v>
      </c>
      <c r="J415" s="31"/>
      <c r="K415" s="31"/>
      <c r="L415" s="31"/>
      <c r="M415" s="12"/>
      <c r="N415" s="12"/>
      <c r="O415" s="12"/>
      <c r="P415" s="12"/>
      <c r="Q415" s="12"/>
      <c r="R415" s="12"/>
      <c r="S415" s="12"/>
      <c r="T415" s="12"/>
      <c r="U415" s="12"/>
      <c r="V415" s="12"/>
      <c r="W415" s="12"/>
      <c r="X415" s="12"/>
      <c r="Y415" s="12"/>
      <c r="Z415" s="12"/>
      <c r="AA415" s="12"/>
      <c r="AB415" s="12"/>
      <c r="AC415" s="12"/>
      <c r="AD415" s="12"/>
      <c r="AE415" s="12"/>
      <c r="AF415" s="12"/>
      <c r="AG415" s="12"/>
      <c r="AH415" s="12"/>
      <c r="AI415" s="12"/>
      <c r="AJ415" s="12"/>
      <c r="AK415" s="12"/>
      <c r="AL415" s="12"/>
      <c r="AM415" s="12"/>
      <c r="AN415" s="12"/>
      <c r="AO415" s="12"/>
      <c r="AP415" s="12"/>
      <c r="AQ415" s="12"/>
      <c r="AR415" s="12"/>
      <c r="AS415" s="12"/>
      <c r="AT415" s="12"/>
      <c r="AU415" s="12"/>
      <c r="AV415" s="12"/>
      <c r="AW415" s="12"/>
      <c r="AX415" s="12"/>
      <c r="AY415" s="12"/>
      <c r="AZ415" s="12"/>
      <c r="BA415" s="12"/>
      <c r="BB415" s="12"/>
      <c r="BC415" s="12"/>
      <c r="BD415" s="12"/>
      <c r="BE415" s="12"/>
      <c r="BF415" s="12"/>
      <c r="BG415" s="12"/>
      <c r="BH415" s="12"/>
      <c r="BI415" s="12"/>
      <c r="BJ415" s="12"/>
      <c r="BK415" s="12"/>
      <c r="BL415" s="12"/>
      <c r="BM415" s="12"/>
      <c r="BN415" s="12"/>
      <c r="BO415" s="12"/>
      <c r="BP415" s="12"/>
      <c r="BQ415" s="12"/>
      <c r="BR415" s="12"/>
      <c r="BS415" s="12"/>
      <c r="BT415" s="12"/>
      <c r="BU415" s="12"/>
      <c r="BV415" s="12"/>
      <c r="BW415" s="12"/>
      <c r="BX415" s="12"/>
      <c r="BY415" s="12"/>
      <c r="BZ415" s="12"/>
      <c r="CA415" s="12"/>
      <c r="CB415" s="12"/>
      <c r="CC415" s="12"/>
      <c r="CD415" s="12"/>
      <c r="CE415" s="12"/>
      <c r="CF415" s="12"/>
      <c r="CG415" s="12"/>
      <c r="CH415" s="12"/>
      <c r="CI415" s="12"/>
      <c r="CJ415" s="12"/>
      <c r="CK415" s="12"/>
      <c r="CL415" s="12"/>
      <c r="CM415" s="12"/>
      <c r="CN415" s="12"/>
      <c r="CO415" s="12"/>
      <c r="CP415" s="12"/>
      <c r="CQ415" s="12"/>
      <c r="CR415" s="12"/>
      <c r="CS415" s="12"/>
      <c r="CT415" s="12"/>
      <c r="CU415" s="12"/>
      <c r="CV415" s="12"/>
      <c r="CW415" s="12"/>
      <c r="CX415" s="12"/>
      <c r="CY415" s="12"/>
      <c r="CZ415" s="12"/>
      <c r="DA415" s="12"/>
      <c r="DB415" s="12"/>
      <c r="DC415" s="12"/>
      <c r="DD415" s="12"/>
      <c r="DE415" s="12"/>
      <c r="DF415" s="12"/>
      <c r="DG415" s="12"/>
      <c r="DH415" s="12"/>
      <c r="DI415" s="12"/>
      <c r="DJ415" s="12"/>
      <c r="DK415" s="12"/>
      <c r="DL415" s="12"/>
      <c r="DM415" s="12"/>
      <c r="DN415" s="12"/>
      <c r="DO415" s="12"/>
      <c r="DP415" s="12"/>
      <c r="DQ415" s="12"/>
      <c r="DR415" s="12"/>
      <c r="DS415" s="12"/>
      <c r="DT415" s="12"/>
      <c r="DU415" s="12"/>
      <c r="DV415" s="12"/>
    </row>
    <row r="416" spans="1:129" s="13" customFormat="1" ht="18">
      <c r="A416" s="39" t="s">
        <v>691</v>
      </c>
      <c r="B416" s="166" t="s">
        <v>692</v>
      </c>
      <c r="C416" s="166"/>
      <c r="D416" s="166"/>
      <c r="E416" s="166"/>
      <c r="F416" s="29" t="s">
        <v>682</v>
      </c>
      <c r="G416" s="167" t="s">
        <v>3780</v>
      </c>
      <c r="H416" s="167"/>
      <c r="I416" s="167"/>
      <c r="J416" s="31"/>
      <c r="K416" s="31"/>
      <c r="L416" s="31"/>
      <c r="M416" s="12"/>
      <c r="N416" s="12"/>
      <c r="O416" s="12"/>
      <c r="P416" s="12"/>
      <c r="Q416" s="12"/>
      <c r="R416" s="12"/>
      <c r="S416" s="12"/>
      <c r="T416" s="12"/>
      <c r="U416" s="12"/>
      <c r="V416" s="12"/>
      <c r="W416" s="12"/>
      <c r="X416" s="12"/>
      <c r="Y416" s="12"/>
      <c r="Z416" s="12"/>
      <c r="AA416" s="12"/>
      <c r="AB416" s="12"/>
      <c r="AC416" s="12"/>
      <c r="AD416" s="12"/>
      <c r="AE416" s="12"/>
      <c r="AF416" s="12"/>
      <c r="AG416" s="12"/>
      <c r="AH416" s="12"/>
      <c r="AI416" s="12"/>
      <c r="AJ416" s="12"/>
      <c r="AK416" s="12"/>
      <c r="AL416" s="12"/>
      <c r="AM416" s="12"/>
      <c r="AN416" s="12"/>
      <c r="AO416" s="12"/>
      <c r="AP416" s="12"/>
      <c r="AQ416" s="12"/>
      <c r="AR416" s="12"/>
      <c r="AS416" s="12"/>
      <c r="AT416" s="12"/>
      <c r="AU416" s="12"/>
      <c r="AV416" s="12"/>
      <c r="AW416" s="12"/>
      <c r="AX416" s="12"/>
      <c r="AY416" s="12"/>
      <c r="AZ416" s="12"/>
      <c r="BA416" s="12"/>
      <c r="BB416" s="12"/>
      <c r="BC416" s="12"/>
      <c r="BD416" s="12"/>
      <c r="BE416" s="12"/>
      <c r="BF416" s="12"/>
      <c r="BG416" s="12"/>
      <c r="BH416" s="12"/>
      <c r="BI416" s="12"/>
      <c r="BJ416" s="12"/>
      <c r="BK416" s="12"/>
      <c r="BL416" s="12"/>
      <c r="BM416" s="12"/>
      <c r="BN416" s="12"/>
      <c r="BO416" s="12"/>
      <c r="BP416" s="12"/>
      <c r="BQ416" s="12"/>
      <c r="BR416" s="12"/>
      <c r="BS416" s="12"/>
      <c r="BT416" s="12"/>
      <c r="BU416" s="12"/>
      <c r="BV416" s="12"/>
      <c r="BW416" s="12"/>
      <c r="BX416" s="12"/>
      <c r="BY416" s="12"/>
      <c r="BZ416" s="12"/>
      <c r="CA416" s="12"/>
      <c r="CB416" s="12"/>
      <c r="CC416" s="12"/>
      <c r="CD416" s="12"/>
      <c r="CE416" s="12"/>
      <c r="CF416" s="12"/>
      <c r="CG416" s="12"/>
      <c r="CH416" s="12"/>
      <c r="CI416" s="12"/>
      <c r="CJ416" s="12"/>
      <c r="CK416" s="12"/>
      <c r="CL416" s="12"/>
      <c r="CM416" s="12"/>
      <c r="CN416" s="12"/>
      <c r="CO416" s="12"/>
      <c r="CP416" s="12"/>
      <c r="CQ416" s="12"/>
      <c r="CR416" s="12"/>
      <c r="CS416" s="12"/>
      <c r="CT416" s="12"/>
      <c r="CU416" s="12"/>
      <c r="CV416" s="12"/>
      <c r="CW416" s="12"/>
      <c r="CX416" s="12"/>
      <c r="CY416" s="12"/>
      <c r="CZ416" s="12"/>
      <c r="DA416" s="12"/>
      <c r="DB416" s="12"/>
      <c r="DC416" s="12"/>
      <c r="DD416" s="12"/>
      <c r="DE416" s="12"/>
      <c r="DF416" s="12"/>
      <c r="DG416" s="12"/>
      <c r="DH416" s="12"/>
      <c r="DI416" s="12"/>
      <c r="DJ416" s="12"/>
      <c r="DK416" s="12"/>
      <c r="DL416" s="12"/>
      <c r="DM416" s="12"/>
      <c r="DN416" s="12"/>
      <c r="DO416" s="12"/>
      <c r="DP416" s="12"/>
      <c r="DQ416" s="12"/>
      <c r="DR416" s="12"/>
      <c r="DS416" s="12"/>
      <c r="DT416" s="12"/>
      <c r="DU416" s="12"/>
      <c r="DV416" s="12"/>
      <c r="DW416" s="12"/>
      <c r="DX416" s="12"/>
      <c r="DY416" s="12"/>
    </row>
    <row r="417" spans="1:129" s="13" customFormat="1" ht="27">
      <c r="A417" s="14" t="s">
        <v>2</v>
      </c>
      <c r="B417" s="14" t="s">
        <v>3</v>
      </c>
      <c r="C417" s="15" t="s">
        <v>4</v>
      </c>
      <c r="D417" s="15" t="s">
        <v>5</v>
      </c>
      <c r="E417" s="15" t="s">
        <v>3366</v>
      </c>
      <c r="F417" s="15" t="s">
        <v>7</v>
      </c>
      <c r="G417" s="16" t="s">
        <v>3347</v>
      </c>
      <c r="H417" s="16" t="s">
        <v>3348</v>
      </c>
      <c r="I417" s="16" t="s">
        <v>3349</v>
      </c>
      <c r="J417" s="31"/>
      <c r="K417" s="31"/>
      <c r="L417" s="31"/>
      <c r="M417" s="12"/>
      <c r="N417" s="12"/>
      <c r="O417" s="12"/>
      <c r="P417" s="12"/>
      <c r="Q417" s="12"/>
      <c r="R417" s="12"/>
      <c r="S417" s="12"/>
      <c r="T417" s="12"/>
      <c r="U417" s="12"/>
      <c r="V417" s="12"/>
      <c r="W417" s="12"/>
      <c r="X417" s="12"/>
      <c r="Y417" s="12"/>
      <c r="Z417" s="12"/>
      <c r="AA417" s="12"/>
      <c r="AB417" s="12"/>
      <c r="AC417" s="12"/>
      <c r="AD417" s="12"/>
      <c r="AE417" s="12"/>
      <c r="AF417" s="12"/>
      <c r="AG417" s="12"/>
      <c r="AH417" s="12"/>
      <c r="AI417" s="12"/>
      <c r="AJ417" s="12"/>
      <c r="AK417" s="12"/>
      <c r="AL417" s="12"/>
      <c r="AM417" s="12"/>
      <c r="AN417" s="12"/>
      <c r="AO417" s="12"/>
      <c r="AP417" s="12"/>
      <c r="AQ417" s="12"/>
      <c r="AR417" s="12"/>
      <c r="AS417" s="12"/>
      <c r="AT417" s="12"/>
      <c r="AU417" s="12"/>
      <c r="AV417" s="12"/>
      <c r="AW417" s="12"/>
      <c r="AX417" s="12"/>
      <c r="AY417" s="12"/>
      <c r="AZ417" s="12"/>
      <c r="BA417" s="12"/>
      <c r="BB417" s="12"/>
      <c r="BC417" s="12"/>
      <c r="BD417" s="12"/>
      <c r="BE417" s="12"/>
      <c r="BF417" s="12"/>
      <c r="BG417" s="12"/>
      <c r="BH417" s="12"/>
      <c r="BI417" s="12"/>
      <c r="BJ417" s="12"/>
      <c r="BK417" s="12"/>
      <c r="BL417" s="12"/>
      <c r="BM417" s="12"/>
      <c r="BN417" s="12"/>
      <c r="BO417" s="12"/>
      <c r="BP417" s="12"/>
      <c r="BQ417" s="12"/>
      <c r="BR417" s="12"/>
      <c r="BS417" s="12"/>
      <c r="BT417" s="12"/>
      <c r="BU417" s="12"/>
      <c r="BV417" s="12"/>
      <c r="BW417" s="12"/>
      <c r="BX417" s="12"/>
      <c r="BY417" s="12"/>
      <c r="BZ417" s="12"/>
      <c r="CA417" s="12"/>
      <c r="CB417" s="12"/>
      <c r="CC417" s="12"/>
      <c r="CD417" s="12"/>
      <c r="CE417" s="12"/>
      <c r="CF417" s="12"/>
      <c r="CG417" s="12"/>
      <c r="CH417" s="12"/>
      <c r="CI417" s="12"/>
      <c r="CJ417" s="12"/>
      <c r="CK417" s="12"/>
      <c r="CL417" s="12"/>
      <c r="CM417" s="12"/>
      <c r="CN417" s="12"/>
      <c r="CO417" s="12"/>
      <c r="CP417" s="12"/>
      <c r="CQ417" s="12"/>
      <c r="CR417" s="12"/>
      <c r="CS417" s="12"/>
      <c r="CT417" s="12"/>
      <c r="CU417" s="12"/>
      <c r="CV417" s="12"/>
      <c r="CW417" s="12"/>
      <c r="CX417" s="12"/>
      <c r="CY417" s="12"/>
      <c r="CZ417" s="12"/>
      <c r="DA417" s="12"/>
      <c r="DB417" s="12"/>
      <c r="DC417" s="12"/>
      <c r="DD417" s="12"/>
      <c r="DE417" s="12"/>
      <c r="DF417" s="12"/>
      <c r="DG417" s="12"/>
      <c r="DH417" s="12"/>
      <c r="DI417" s="12"/>
      <c r="DJ417" s="12"/>
      <c r="DK417" s="12"/>
      <c r="DL417" s="12"/>
      <c r="DM417" s="12"/>
      <c r="DN417" s="12"/>
      <c r="DO417" s="12"/>
      <c r="DP417" s="12"/>
      <c r="DQ417" s="12"/>
      <c r="DR417" s="12"/>
      <c r="DS417" s="12"/>
      <c r="DT417" s="12"/>
      <c r="DU417" s="12"/>
      <c r="DV417" s="12"/>
      <c r="DW417" s="12"/>
      <c r="DX417" s="12"/>
      <c r="DY417" s="12"/>
    </row>
    <row r="418" spans="1:129" s="13" customFormat="1" ht="27">
      <c r="A418" s="31">
        <v>1</v>
      </c>
      <c r="B418" s="27">
        <v>1196420060</v>
      </c>
      <c r="C418" s="21">
        <v>42295900</v>
      </c>
      <c r="D418" s="36" t="s">
        <v>693</v>
      </c>
      <c r="E418" s="37" t="s">
        <v>694</v>
      </c>
      <c r="F418" s="28" t="s">
        <v>10</v>
      </c>
      <c r="G418" s="22">
        <v>1031656.4482850853</v>
      </c>
      <c r="H418" s="22">
        <v>0</v>
      </c>
      <c r="I418" s="23">
        <v>1031656.4482850853</v>
      </c>
      <c r="J418" s="31"/>
      <c r="K418" s="31"/>
      <c r="L418" s="31"/>
      <c r="M418" s="12"/>
      <c r="N418" s="12"/>
      <c r="O418" s="12"/>
      <c r="P418" s="12"/>
      <c r="Q418" s="12"/>
      <c r="R418" s="12"/>
      <c r="S418" s="12"/>
      <c r="T418" s="12"/>
      <c r="U418" s="12"/>
      <c r="V418" s="12"/>
      <c r="W418" s="12"/>
      <c r="X418" s="12"/>
      <c r="Y418" s="12"/>
      <c r="Z418" s="12"/>
      <c r="AA418" s="12"/>
      <c r="AB418" s="12"/>
      <c r="AC418" s="12"/>
      <c r="AD418" s="12"/>
      <c r="AE418" s="12"/>
      <c r="AF418" s="12"/>
      <c r="AG418" s="12"/>
      <c r="AH418" s="12"/>
      <c r="AI418" s="12"/>
      <c r="AJ418" s="12"/>
      <c r="AK418" s="12"/>
      <c r="AL418" s="12"/>
      <c r="AM418" s="12"/>
      <c r="AN418" s="12"/>
      <c r="AO418" s="12"/>
      <c r="AP418" s="12"/>
      <c r="AQ418" s="12"/>
      <c r="AR418" s="12"/>
      <c r="AS418" s="12"/>
      <c r="AT418" s="12"/>
      <c r="AU418" s="12"/>
      <c r="AV418" s="12"/>
      <c r="AW418" s="12"/>
      <c r="AX418" s="12"/>
      <c r="AY418" s="12"/>
      <c r="AZ418" s="12"/>
      <c r="BA418" s="12"/>
      <c r="BB418" s="12"/>
      <c r="BC418" s="12"/>
      <c r="BD418" s="12"/>
      <c r="BE418" s="12"/>
      <c r="BF418" s="12"/>
      <c r="BG418" s="12"/>
      <c r="BH418" s="12"/>
      <c r="BI418" s="12"/>
      <c r="BJ418" s="12"/>
      <c r="BK418" s="12"/>
      <c r="BL418" s="12"/>
      <c r="BM418" s="12"/>
      <c r="BN418" s="12"/>
      <c r="BO418" s="12"/>
      <c r="BP418" s="12"/>
      <c r="BQ418" s="12"/>
      <c r="BR418" s="12"/>
      <c r="BS418" s="12"/>
      <c r="BT418" s="12"/>
      <c r="BU418" s="12"/>
      <c r="BV418" s="12"/>
      <c r="BW418" s="12"/>
      <c r="BX418" s="12"/>
      <c r="BY418" s="12"/>
      <c r="BZ418" s="12"/>
      <c r="CA418" s="12"/>
      <c r="CB418" s="12"/>
      <c r="CC418" s="12"/>
      <c r="CD418" s="12"/>
      <c r="CE418" s="12"/>
      <c r="CF418" s="12"/>
      <c r="CG418" s="12"/>
      <c r="CH418" s="12"/>
      <c r="CI418" s="12"/>
      <c r="CJ418" s="12"/>
      <c r="CK418" s="12"/>
      <c r="CL418" s="12"/>
      <c r="CM418" s="12"/>
      <c r="CN418" s="12"/>
      <c r="CO418" s="12"/>
      <c r="CP418" s="12"/>
      <c r="CQ418" s="12"/>
      <c r="CR418" s="12"/>
      <c r="CS418" s="12"/>
      <c r="CT418" s="12"/>
      <c r="CU418" s="12"/>
      <c r="CV418" s="12"/>
      <c r="CW418" s="12"/>
      <c r="CX418" s="12"/>
      <c r="CY418" s="12"/>
      <c r="CZ418" s="12"/>
      <c r="DA418" s="12"/>
      <c r="DB418" s="12"/>
      <c r="DC418" s="12"/>
      <c r="DD418" s="12"/>
      <c r="DE418" s="12"/>
      <c r="DF418" s="12"/>
      <c r="DG418" s="12"/>
      <c r="DH418" s="12"/>
      <c r="DI418" s="12"/>
      <c r="DJ418" s="12"/>
      <c r="DK418" s="12"/>
      <c r="DL418" s="12"/>
      <c r="DM418" s="12"/>
      <c r="DN418" s="12"/>
      <c r="DO418" s="12"/>
      <c r="DP418" s="12"/>
      <c r="DQ418" s="12"/>
      <c r="DR418" s="12"/>
      <c r="DS418" s="12"/>
      <c r="DT418" s="12"/>
      <c r="DU418" s="12"/>
      <c r="DV418" s="12"/>
      <c r="DW418" s="12"/>
      <c r="DX418" s="12"/>
      <c r="DY418" s="12"/>
    </row>
    <row r="419" spans="1:129" s="13" customFormat="1" ht="27">
      <c r="A419" s="31">
        <v>2</v>
      </c>
      <c r="B419" s="27">
        <v>1196420121</v>
      </c>
      <c r="C419" s="21">
        <v>42295900</v>
      </c>
      <c r="D419" s="36" t="s">
        <v>695</v>
      </c>
      <c r="E419" s="37" t="s">
        <v>696</v>
      </c>
      <c r="F419" s="28" t="s">
        <v>10</v>
      </c>
      <c r="G419" s="22">
        <v>1049075.8279331143</v>
      </c>
      <c r="H419" s="22">
        <v>0</v>
      </c>
      <c r="I419" s="23">
        <v>1049075.8279331143</v>
      </c>
      <c r="J419" s="31"/>
      <c r="K419" s="31"/>
      <c r="L419" s="31"/>
      <c r="M419" s="12"/>
      <c r="N419" s="12"/>
      <c r="O419" s="12"/>
      <c r="P419" s="12"/>
      <c r="Q419" s="12"/>
      <c r="R419" s="12"/>
      <c r="S419" s="12"/>
      <c r="T419" s="12"/>
      <c r="U419" s="12"/>
      <c r="V419" s="12"/>
      <c r="W419" s="12"/>
      <c r="X419" s="12"/>
      <c r="Y419" s="12"/>
      <c r="Z419" s="12"/>
      <c r="AA419" s="12"/>
      <c r="AB419" s="12"/>
      <c r="AC419" s="12"/>
      <c r="AD419" s="12"/>
      <c r="AE419" s="12"/>
      <c r="AF419" s="12"/>
      <c r="AG419" s="12"/>
      <c r="AH419" s="12"/>
      <c r="AI419" s="12"/>
      <c r="AJ419" s="12"/>
      <c r="AK419" s="12"/>
      <c r="AL419" s="12"/>
      <c r="AM419" s="12"/>
      <c r="AN419" s="12"/>
      <c r="AO419" s="12"/>
      <c r="AP419" s="12"/>
      <c r="AQ419" s="12"/>
      <c r="AR419" s="12"/>
      <c r="AS419" s="12"/>
      <c r="AT419" s="12"/>
      <c r="AU419" s="12"/>
      <c r="AV419" s="12"/>
      <c r="AW419" s="12"/>
      <c r="AX419" s="12"/>
      <c r="AY419" s="12"/>
      <c r="AZ419" s="12"/>
      <c r="BA419" s="12"/>
      <c r="BB419" s="12"/>
      <c r="BC419" s="12"/>
      <c r="BD419" s="12"/>
      <c r="BE419" s="12"/>
      <c r="BF419" s="12"/>
      <c r="BG419" s="12"/>
      <c r="BH419" s="12"/>
      <c r="BI419" s="12"/>
      <c r="BJ419" s="12"/>
      <c r="BK419" s="12"/>
      <c r="BL419" s="12"/>
      <c r="BM419" s="12"/>
      <c r="BN419" s="12"/>
      <c r="BO419" s="12"/>
      <c r="BP419" s="12"/>
      <c r="BQ419" s="12"/>
      <c r="BR419" s="12"/>
      <c r="BS419" s="12"/>
      <c r="BT419" s="12"/>
      <c r="BU419" s="12"/>
      <c r="BV419" s="12"/>
      <c r="BW419" s="12"/>
      <c r="BX419" s="12"/>
      <c r="BY419" s="12"/>
      <c r="BZ419" s="12"/>
      <c r="CA419" s="12"/>
      <c r="CB419" s="12"/>
      <c r="CC419" s="12"/>
      <c r="CD419" s="12"/>
      <c r="CE419" s="12"/>
      <c r="CF419" s="12"/>
      <c r="CG419" s="12"/>
      <c r="CH419" s="12"/>
      <c r="CI419" s="12"/>
      <c r="CJ419" s="12"/>
      <c r="CK419" s="12"/>
      <c r="CL419" s="12"/>
      <c r="CM419" s="12"/>
      <c r="CN419" s="12"/>
      <c r="CO419" s="12"/>
      <c r="CP419" s="12"/>
      <c r="CQ419" s="12"/>
      <c r="CR419" s="12"/>
      <c r="CS419" s="12"/>
      <c r="CT419" s="12"/>
      <c r="CU419" s="12"/>
      <c r="CV419" s="12"/>
      <c r="CW419" s="12"/>
      <c r="CX419" s="12"/>
      <c r="CY419" s="12"/>
      <c r="CZ419" s="12"/>
      <c r="DA419" s="12"/>
      <c r="DB419" s="12"/>
      <c r="DC419" s="12"/>
      <c r="DD419" s="12"/>
      <c r="DE419" s="12"/>
      <c r="DF419" s="12"/>
      <c r="DG419" s="12"/>
      <c r="DH419" s="12"/>
      <c r="DI419" s="12"/>
      <c r="DJ419" s="12"/>
      <c r="DK419" s="12"/>
      <c r="DL419" s="12"/>
      <c r="DM419" s="12"/>
      <c r="DN419" s="12"/>
      <c r="DO419" s="12"/>
      <c r="DP419" s="12"/>
      <c r="DQ419" s="12"/>
      <c r="DR419" s="12"/>
      <c r="DS419" s="12"/>
      <c r="DT419" s="12"/>
      <c r="DU419" s="12"/>
      <c r="DV419" s="12"/>
      <c r="DW419" s="12"/>
      <c r="DX419" s="12"/>
      <c r="DY419" s="12"/>
    </row>
    <row r="420" spans="1:129" s="13" customFormat="1" ht="27">
      <c r="A420" s="31">
        <v>3</v>
      </c>
      <c r="B420" s="27">
        <v>1196420122</v>
      </c>
      <c r="C420" s="21">
        <v>42295900</v>
      </c>
      <c r="D420" s="36" t="s">
        <v>697</v>
      </c>
      <c r="E420" s="37" t="s">
        <v>698</v>
      </c>
      <c r="F420" s="28" t="s">
        <v>10</v>
      </c>
      <c r="G420" s="22">
        <v>1049075.8279331143</v>
      </c>
      <c r="H420" s="22">
        <v>0</v>
      </c>
      <c r="I420" s="23">
        <v>1049075.8279331143</v>
      </c>
      <c r="J420" s="31"/>
      <c r="K420" s="31"/>
      <c r="L420" s="31"/>
      <c r="M420" s="12"/>
      <c r="N420" s="12"/>
      <c r="O420" s="12"/>
      <c r="P420" s="12"/>
      <c r="Q420" s="12"/>
      <c r="R420" s="12"/>
      <c r="S420" s="12"/>
      <c r="T420" s="12"/>
      <c r="U420" s="12"/>
      <c r="V420" s="12"/>
      <c r="W420" s="12"/>
      <c r="X420" s="12"/>
      <c r="Y420" s="12"/>
      <c r="Z420" s="12"/>
      <c r="AA420" s="12"/>
      <c r="AB420" s="12"/>
      <c r="AC420" s="12"/>
      <c r="AD420" s="12"/>
      <c r="AE420" s="12"/>
      <c r="AF420" s="12"/>
      <c r="AG420" s="12"/>
      <c r="AH420" s="12"/>
      <c r="AI420" s="12"/>
      <c r="AJ420" s="12"/>
      <c r="AK420" s="12"/>
      <c r="AL420" s="12"/>
      <c r="AM420" s="12"/>
      <c r="AN420" s="12"/>
      <c r="AO420" s="12"/>
      <c r="AP420" s="12"/>
      <c r="AQ420" s="12"/>
      <c r="AR420" s="12"/>
      <c r="AS420" s="12"/>
      <c r="AT420" s="12"/>
      <c r="AU420" s="12"/>
      <c r="AV420" s="12"/>
      <c r="AW420" s="12"/>
      <c r="AX420" s="12"/>
      <c r="AY420" s="12"/>
      <c r="AZ420" s="12"/>
      <c r="BA420" s="12"/>
      <c r="BB420" s="12"/>
      <c r="BC420" s="12"/>
      <c r="BD420" s="12"/>
      <c r="BE420" s="12"/>
      <c r="BF420" s="12"/>
      <c r="BG420" s="12"/>
      <c r="BH420" s="12"/>
      <c r="BI420" s="12"/>
      <c r="BJ420" s="12"/>
      <c r="BK420" s="12"/>
      <c r="BL420" s="12"/>
      <c r="BM420" s="12"/>
      <c r="BN420" s="12"/>
      <c r="BO420" s="12"/>
      <c r="BP420" s="12"/>
      <c r="BQ420" s="12"/>
      <c r="BR420" s="12"/>
      <c r="BS420" s="12"/>
      <c r="BT420" s="12"/>
      <c r="BU420" s="12"/>
      <c r="BV420" s="12"/>
      <c r="BW420" s="12"/>
      <c r="BX420" s="12"/>
      <c r="BY420" s="12"/>
      <c r="BZ420" s="12"/>
      <c r="CA420" s="12"/>
      <c r="CB420" s="12"/>
      <c r="CC420" s="12"/>
      <c r="CD420" s="12"/>
      <c r="CE420" s="12"/>
      <c r="CF420" s="12"/>
      <c r="CG420" s="12"/>
      <c r="CH420" s="12"/>
      <c r="CI420" s="12"/>
      <c r="CJ420" s="12"/>
      <c r="CK420" s="12"/>
      <c r="CL420" s="12"/>
      <c r="CM420" s="12"/>
      <c r="CN420" s="12"/>
      <c r="CO420" s="12"/>
      <c r="CP420" s="12"/>
      <c r="CQ420" s="12"/>
      <c r="CR420" s="12"/>
      <c r="CS420" s="12"/>
      <c r="CT420" s="12"/>
      <c r="CU420" s="12"/>
      <c r="CV420" s="12"/>
      <c r="CW420" s="12"/>
      <c r="CX420" s="12"/>
      <c r="CY420" s="12"/>
      <c r="CZ420" s="12"/>
      <c r="DA420" s="12"/>
      <c r="DB420" s="12"/>
      <c r="DC420" s="12"/>
      <c r="DD420" s="12"/>
      <c r="DE420" s="12"/>
      <c r="DF420" s="12"/>
      <c r="DG420" s="12"/>
      <c r="DH420" s="12"/>
      <c r="DI420" s="12"/>
      <c r="DJ420" s="12"/>
      <c r="DK420" s="12"/>
      <c r="DL420" s="12"/>
      <c r="DM420" s="12"/>
      <c r="DN420" s="12"/>
      <c r="DO420" s="12"/>
      <c r="DP420" s="12"/>
      <c r="DQ420" s="12"/>
      <c r="DR420" s="12"/>
      <c r="DS420" s="12"/>
      <c r="DT420" s="12"/>
      <c r="DU420" s="12"/>
      <c r="DV420" s="12"/>
      <c r="DW420" s="12"/>
      <c r="DX420" s="12"/>
      <c r="DY420" s="12"/>
    </row>
    <row r="421" spans="1:129" s="13" customFormat="1" ht="27">
      <c r="A421" s="31">
        <v>4</v>
      </c>
      <c r="B421" s="27">
        <v>1196420123</v>
      </c>
      <c r="C421" s="21">
        <v>42295900</v>
      </c>
      <c r="D421" s="36" t="s">
        <v>699</v>
      </c>
      <c r="E421" s="37" t="s">
        <v>700</v>
      </c>
      <c r="F421" s="28" t="s">
        <v>10</v>
      </c>
      <c r="G421" s="22">
        <v>1049075.8279331143</v>
      </c>
      <c r="H421" s="22">
        <v>0</v>
      </c>
      <c r="I421" s="23">
        <v>1049075.8279331143</v>
      </c>
      <c r="J421" s="31"/>
      <c r="K421" s="31"/>
      <c r="L421" s="31"/>
      <c r="M421" s="12"/>
      <c r="N421" s="12"/>
      <c r="O421" s="12"/>
      <c r="P421" s="12"/>
      <c r="Q421" s="12"/>
      <c r="R421" s="12"/>
      <c r="S421" s="12"/>
      <c r="T421" s="12"/>
      <c r="U421" s="12"/>
      <c r="V421" s="12"/>
      <c r="W421" s="12"/>
      <c r="X421" s="12"/>
      <c r="Y421" s="12"/>
      <c r="Z421" s="12"/>
      <c r="AA421" s="12"/>
      <c r="AB421" s="12"/>
      <c r="AC421" s="12"/>
      <c r="AD421" s="12"/>
      <c r="AE421" s="12"/>
      <c r="AF421" s="12"/>
      <c r="AG421" s="12"/>
      <c r="AH421" s="12"/>
      <c r="AI421" s="12"/>
      <c r="AJ421" s="12"/>
      <c r="AK421" s="12"/>
      <c r="AL421" s="12"/>
      <c r="AM421" s="12"/>
      <c r="AN421" s="12"/>
      <c r="AO421" s="12"/>
      <c r="AP421" s="12"/>
      <c r="AQ421" s="12"/>
      <c r="AR421" s="12"/>
      <c r="AS421" s="12"/>
      <c r="AT421" s="12"/>
      <c r="AU421" s="12"/>
      <c r="AV421" s="12"/>
      <c r="AW421" s="12"/>
      <c r="AX421" s="12"/>
      <c r="AY421" s="12"/>
      <c r="AZ421" s="12"/>
      <c r="BA421" s="12"/>
      <c r="BB421" s="12"/>
      <c r="BC421" s="12"/>
      <c r="BD421" s="12"/>
      <c r="BE421" s="12"/>
      <c r="BF421" s="12"/>
      <c r="BG421" s="12"/>
      <c r="BH421" s="12"/>
      <c r="BI421" s="12"/>
      <c r="BJ421" s="12"/>
      <c r="BK421" s="12"/>
      <c r="BL421" s="12"/>
      <c r="BM421" s="12"/>
      <c r="BN421" s="12"/>
      <c r="BO421" s="12"/>
      <c r="BP421" s="12"/>
      <c r="BQ421" s="12"/>
      <c r="BR421" s="12"/>
      <c r="BS421" s="12"/>
      <c r="BT421" s="12"/>
      <c r="BU421" s="12"/>
      <c r="BV421" s="12"/>
      <c r="BW421" s="12"/>
      <c r="BX421" s="12"/>
      <c r="BY421" s="12"/>
      <c r="BZ421" s="12"/>
      <c r="CA421" s="12"/>
      <c r="CB421" s="12"/>
      <c r="CC421" s="12"/>
      <c r="CD421" s="12"/>
      <c r="CE421" s="12"/>
      <c r="CF421" s="12"/>
      <c r="CG421" s="12"/>
      <c r="CH421" s="12"/>
      <c r="CI421" s="12"/>
      <c r="CJ421" s="12"/>
      <c r="CK421" s="12"/>
      <c r="CL421" s="12"/>
      <c r="CM421" s="12"/>
      <c r="CN421" s="12"/>
      <c r="CO421" s="12"/>
      <c r="CP421" s="12"/>
      <c r="CQ421" s="12"/>
      <c r="CR421" s="12"/>
      <c r="CS421" s="12"/>
      <c r="CT421" s="12"/>
      <c r="CU421" s="12"/>
      <c r="CV421" s="12"/>
      <c r="CW421" s="12"/>
      <c r="CX421" s="12"/>
      <c r="CY421" s="12"/>
      <c r="CZ421" s="12"/>
      <c r="DA421" s="12"/>
      <c r="DB421" s="12"/>
      <c r="DC421" s="12"/>
      <c r="DD421" s="12"/>
      <c r="DE421" s="12"/>
      <c r="DF421" s="12"/>
      <c r="DG421" s="12"/>
      <c r="DH421" s="12"/>
      <c r="DI421" s="12"/>
      <c r="DJ421" s="12"/>
      <c r="DK421" s="12"/>
      <c r="DL421" s="12"/>
      <c r="DM421" s="12"/>
      <c r="DN421" s="12"/>
      <c r="DO421" s="12"/>
      <c r="DP421" s="12"/>
      <c r="DQ421" s="12"/>
      <c r="DR421" s="12"/>
      <c r="DS421" s="12"/>
      <c r="DT421" s="12"/>
      <c r="DU421" s="12"/>
      <c r="DV421" s="12"/>
      <c r="DW421" s="12"/>
      <c r="DX421" s="12"/>
      <c r="DY421" s="12"/>
    </row>
    <row r="422" spans="1:129" s="57" customFormat="1" ht="27">
      <c r="A422" s="31">
        <v>5</v>
      </c>
      <c r="B422" s="27">
        <v>1196420088</v>
      </c>
      <c r="C422" s="21">
        <v>42295900</v>
      </c>
      <c r="D422" s="36" t="s">
        <v>701</v>
      </c>
      <c r="E422" s="37" t="s">
        <v>702</v>
      </c>
      <c r="F422" s="28" t="s">
        <v>10</v>
      </c>
      <c r="G422" s="22">
        <v>1573980.8625017842</v>
      </c>
      <c r="H422" s="22">
        <v>0</v>
      </c>
      <c r="I422" s="23">
        <v>1573980.8625017842</v>
      </c>
      <c r="J422" s="31"/>
      <c r="K422" s="31"/>
      <c r="L422" s="31"/>
      <c r="M422" s="12"/>
      <c r="N422" s="12"/>
      <c r="O422" s="12"/>
      <c r="P422" s="12"/>
      <c r="Q422" s="12"/>
      <c r="R422" s="12"/>
      <c r="S422" s="12"/>
      <c r="T422" s="12"/>
      <c r="U422" s="12"/>
      <c r="V422" s="12"/>
      <c r="W422" s="12"/>
      <c r="X422" s="12"/>
      <c r="Y422" s="12"/>
      <c r="Z422" s="12"/>
      <c r="AA422" s="12"/>
      <c r="AB422" s="12"/>
      <c r="AC422" s="12"/>
      <c r="AD422" s="12"/>
      <c r="AE422" s="12"/>
      <c r="AF422" s="12"/>
      <c r="AG422" s="12"/>
      <c r="AH422" s="12"/>
      <c r="AI422" s="12"/>
      <c r="AJ422" s="12"/>
      <c r="AK422" s="12"/>
      <c r="AL422" s="12"/>
      <c r="AM422" s="12"/>
      <c r="AN422" s="12"/>
      <c r="AO422" s="12"/>
      <c r="AP422" s="12"/>
      <c r="AQ422" s="12"/>
      <c r="AR422" s="12"/>
      <c r="AS422" s="12"/>
      <c r="AT422" s="12"/>
      <c r="AU422" s="12"/>
      <c r="AV422" s="12"/>
      <c r="AW422" s="12"/>
      <c r="AX422" s="12"/>
      <c r="AY422" s="12"/>
      <c r="AZ422" s="12"/>
      <c r="BA422" s="12"/>
      <c r="BB422" s="12"/>
      <c r="BC422" s="12"/>
      <c r="BD422" s="12"/>
      <c r="BE422" s="12"/>
      <c r="BF422" s="12"/>
      <c r="BG422" s="12"/>
      <c r="BH422" s="12"/>
      <c r="BI422" s="12"/>
      <c r="BJ422" s="12"/>
      <c r="BK422" s="12"/>
      <c r="BL422" s="12"/>
      <c r="BM422" s="12"/>
      <c r="BN422" s="12"/>
      <c r="BO422" s="12"/>
      <c r="BP422" s="12"/>
      <c r="BQ422" s="12"/>
      <c r="BR422" s="12"/>
      <c r="BS422" s="12"/>
      <c r="BT422" s="12"/>
      <c r="BU422" s="12"/>
      <c r="BV422" s="12"/>
      <c r="BW422" s="12"/>
      <c r="BX422" s="12"/>
      <c r="BY422" s="12"/>
      <c r="BZ422" s="12"/>
      <c r="CA422" s="12"/>
      <c r="CB422" s="12"/>
      <c r="CC422" s="12"/>
      <c r="CD422" s="12"/>
      <c r="CE422" s="12"/>
      <c r="CF422" s="12"/>
      <c r="CG422" s="12"/>
      <c r="CH422" s="12"/>
      <c r="CI422" s="12"/>
      <c r="CJ422" s="12"/>
      <c r="CK422" s="12"/>
      <c r="CL422" s="12"/>
      <c r="CM422" s="12"/>
      <c r="CN422" s="12"/>
      <c r="CO422" s="12"/>
      <c r="CP422" s="12"/>
      <c r="CQ422" s="12"/>
      <c r="CR422" s="12"/>
      <c r="CS422" s="12"/>
      <c r="CT422" s="12"/>
      <c r="CU422" s="12"/>
      <c r="CV422" s="12"/>
      <c r="CW422" s="12"/>
      <c r="CX422" s="12"/>
      <c r="CY422" s="12"/>
      <c r="CZ422" s="12"/>
      <c r="DA422" s="12"/>
      <c r="DB422" s="12"/>
      <c r="DC422" s="12"/>
      <c r="DD422" s="12"/>
      <c r="DE422" s="12"/>
      <c r="DF422" s="12"/>
      <c r="DG422" s="12"/>
      <c r="DH422" s="12"/>
      <c r="DI422" s="12"/>
      <c r="DJ422" s="12"/>
      <c r="DK422" s="12"/>
      <c r="DL422" s="12"/>
      <c r="DM422" s="12"/>
      <c r="DN422" s="12"/>
      <c r="DO422" s="12"/>
      <c r="DP422" s="12"/>
      <c r="DQ422" s="12"/>
      <c r="DR422" s="12"/>
      <c r="DS422" s="12"/>
      <c r="DT422" s="12"/>
      <c r="DU422" s="12"/>
      <c r="DV422" s="12"/>
      <c r="DW422" s="12"/>
      <c r="DX422" s="12"/>
      <c r="DY422" s="12"/>
    </row>
    <row r="423" spans="1:129" s="57" customFormat="1" ht="27">
      <c r="A423" s="31">
        <v>6</v>
      </c>
      <c r="B423" s="27">
        <v>1196420091</v>
      </c>
      <c r="C423" s="21">
        <v>42295900</v>
      </c>
      <c r="D423" s="36" t="s">
        <v>703</v>
      </c>
      <c r="E423" s="37" t="s">
        <v>704</v>
      </c>
      <c r="F423" s="28" t="s">
        <v>10</v>
      </c>
      <c r="G423" s="22">
        <v>1573980.8625017842</v>
      </c>
      <c r="H423" s="22">
        <v>0</v>
      </c>
      <c r="I423" s="23">
        <v>1573980.8625017842</v>
      </c>
      <c r="J423" s="31"/>
      <c r="K423" s="31"/>
      <c r="L423" s="31"/>
      <c r="M423" s="12"/>
      <c r="N423" s="12"/>
      <c r="O423" s="12"/>
      <c r="P423" s="12"/>
      <c r="Q423" s="12"/>
      <c r="R423" s="12"/>
      <c r="S423" s="12"/>
      <c r="T423" s="12"/>
      <c r="U423" s="12"/>
      <c r="V423" s="12"/>
      <c r="W423" s="12"/>
      <c r="X423" s="12"/>
      <c r="Y423" s="12"/>
      <c r="Z423" s="12"/>
      <c r="AA423" s="12"/>
      <c r="AB423" s="12"/>
      <c r="AC423" s="12"/>
      <c r="AD423" s="12"/>
      <c r="AE423" s="12"/>
      <c r="AF423" s="12"/>
      <c r="AG423" s="12"/>
      <c r="AH423" s="12"/>
      <c r="AI423" s="12"/>
      <c r="AJ423" s="12"/>
      <c r="AK423" s="12"/>
      <c r="AL423" s="12"/>
      <c r="AM423" s="12"/>
      <c r="AN423" s="12"/>
      <c r="AO423" s="12"/>
      <c r="AP423" s="12"/>
      <c r="AQ423" s="12"/>
      <c r="AR423" s="12"/>
      <c r="AS423" s="12"/>
      <c r="AT423" s="12"/>
      <c r="AU423" s="12"/>
      <c r="AV423" s="12"/>
      <c r="AW423" s="12"/>
      <c r="AX423" s="12"/>
      <c r="AY423" s="12"/>
      <c r="AZ423" s="12"/>
      <c r="BA423" s="12"/>
      <c r="BB423" s="12"/>
      <c r="BC423" s="12"/>
      <c r="BD423" s="12"/>
      <c r="BE423" s="12"/>
      <c r="BF423" s="12"/>
      <c r="BG423" s="12"/>
      <c r="BH423" s="12"/>
      <c r="BI423" s="12"/>
      <c r="BJ423" s="12"/>
      <c r="BK423" s="12"/>
      <c r="BL423" s="12"/>
      <c r="BM423" s="12"/>
      <c r="BN423" s="12"/>
      <c r="BO423" s="12"/>
      <c r="BP423" s="12"/>
      <c r="BQ423" s="12"/>
      <c r="BR423" s="12"/>
      <c r="BS423" s="12"/>
      <c r="BT423" s="12"/>
      <c r="BU423" s="12"/>
      <c r="BV423" s="12"/>
      <c r="BW423" s="12"/>
      <c r="BX423" s="12"/>
      <c r="BY423" s="12"/>
      <c r="BZ423" s="12"/>
      <c r="CA423" s="12"/>
      <c r="CB423" s="12"/>
      <c r="CC423" s="12"/>
      <c r="CD423" s="12"/>
      <c r="CE423" s="12"/>
      <c r="CF423" s="12"/>
      <c r="CG423" s="12"/>
      <c r="CH423" s="12"/>
      <c r="CI423" s="12"/>
      <c r="CJ423" s="12"/>
      <c r="CK423" s="12"/>
      <c r="CL423" s="12"/>
      <c r="CM423" s="12"/>
      <c r="CN423" s="12"/>
      <c r="CO423" s="12"/>
      <c r="CP423" s="12"/>
      <c r="CQ423" s="12"/>
      <c r="CR423" s="12"/>
      <c r="CS423" s="12"/>
      <c r="CT423" s="12"/>
      <c r="CU423" s="12"/>
      <c r="CV423" s="12"/>
      <c r="CW423" s="12"/>
      <c r="CX423" s="12"/>
      <c r="CY423" s="12"/>
      <c r="CZ423" s="12"/>
      <c r="DA423" s="12"/>
      <c r="DB423" s="12"/>
      <c r="DC423" s="12"/>
      <c r="DD423" s="12"/>
      <c r="DE423" s="12"/>
      <c r="DF423" s="12"/>
      <c r="DG423" s="12"/>
      <c r="DH423" s="12"/>
      <c r="DI423" s="12"/>
      <c r="DJ423" s="12"/>
      <c r="DK423" s="12"/>
      <c r="DL423" s="12"/>
      <c r="DM423" s="12"/>
      <c r="DN423" s="12"/>
      <c r="DO423" s="12"/>
      <c r="DP423" s="12"/>
      <c r="DQ423" s="12"/>
      <c r="DR423" s="12"/>
      <c r="DS423" s="12"/>
      <c r="DT423" s="12"/>
      <c r="DU423" s="12"/>
      <c r="DV423" s="12"/>
      <c r="DW423" s="12"/>
      <c r="DX423" s="12"/>
      <c r="DY423" s="12"/>
    </row>
    <row r="424" spans="1:129" s="57" customFormat="1" ht="27">
      <c r="A424" s="31">
        <v>7</v>
      </c>
      <c r="B424" s="27">
        <v>1196420091</v>
      </c>
      <c r="C424" s="21">
        <v>42295900</v>
      </c>
      <c r="D424" s="36" t="s">
        <v>705</v>
      </c>
      <c r="E424" s="37" t="s">
        <v>706</v>
      </c>
      <c r="F424" s="28" t="s">
        <v>10</v>
      </c>
      <c r="G424" s="22">
        <v>1573980.8625017842</v>
      </c>
      <c r="H424" s="22">
        <v>0</v>
      </c>
      <c r="I424" s="23">
        <v>1573980.8625017842</v>
      </c>
      <c r="J424" s="31"/>
      <c r="K424" s="31"/>
      <c r="L424" s="31"/>
      <c r="M424" s="12"/>
      <c r="N424" s="12"/>
      <c r="O424" s="12"/>
      <c r="P424" s="12"/>
      <c r="Q424" s="12"/>
      <c r="R424" s="12"/>
      <c r="S424" s="12"/>
      <c r="T424" s="12"/>
      <c r="U424" s="12"/>
      <c r="V424" s="12"/>
      <c r="W424" s="12"/>
      <c r="X424" s="12"/>
      <c r="Y424" s="12"/>
      <c r="Z424" s="12"/>
      <c r="AA424" s="12"/>
      <c r="AB424" s="12"/>
      <c r="AC424" s="12"/>
      <c r="AD424" s="12"/>
      <c r="AE424" s="12"/>
      <c r="AF424" s="12"/>
      <c r="AG424" s="12"/>
      <c r="AH424" s="12"/>
      <c r="AI424" s="12"/>
      <c r="AJ424" s="12"/>
      <c r="AK424" s="12"/>
      <c r="AL424" s="12"/>
      <c r="AM424" s="12"/>
      <c r="AN424" s="12"/>
      <c r="AO424" s="12"/>
      <c r="AP424" s="12"/>
      <c r="AQ424" s="12"/>
      <c r="AR424" s="12"/>
      <c r="AS424" s="12"/>
      <c r="AT424" s="12"/>
      <c r="AU424" s="12"/>
      <c r="AV424" s="12"/>
      <c r="AW424" s="12"/>
      <c r="AX424" s="12"/>
      <c r="AY424" s="12"/>
      <c r="AZ424" s="12"/>
      <c r="BA424" s="12"/>
      <c r="BB424" s="12"/>
      <c r="BC424" s="12"/>
      <c r="BD424" s="12"/>
      <c r="BE424" s="12"/>
      <c r="BF424" s="12"/>
      <c r="BG424" s="12"/>
      <c r="BH424" s="12"/>
      <c r="BI424" s="12"/>
      <c r="BJ424" s="12"/>
      <c r="BK424" s="12"/>
      <c r="BL424" s="12"/>
      <c r="BM424" s="12"/>
      <c r="BN424" s="12"/>
      <c r="BO424" s="12"/>
      <c r="BP424" s="12"/>
      <c r="BQ424" s="12"/>
      <c r="BR424" s="12"/>
      <c r="BS424" s="12"/>
      <c r="BT424" s="12"/>
      <c r="BU424" s="12"/>
      <c r="BV424" s="12"/>
      <c r="BW424" s="12"/>
      <c r="BX424" s="12"/>
      <c r="BY424" s="12"/>
      <c r="BZ424" s="12"/>
      <c r="CA424" s="12"/>
      <c r="CB424" s="12"/>
      <c r="CC424" s="12"/>
      <c r="CD424" s="12"/>
      <c r="CE424" s="12"/>
      <c r="CF424" s="12"/>
      <c r="CG424" s="12"/>
      <c r="CH424" s="12"/>
      <c r="CI424" s="12"/>
      <c r="CJ424" s="12"/>
      <c r="CK424" s="12"/>
      <c r="CL424" s="12"/>
      <c r="CM424" s="12"/>
      <c r="CN424" s="12"/>
      <c r="CO424" s="12"/>
      <c r="CP424" s="12"/>
      <c r="CQ424" s="12"/>
      <c r="CR424" s="12"/>
      <c r="CS424" s="12"/>
      <c r="CT424" s="12"/>
      <c r="CU424" s="12"/>
      <c r="CV424" s="12"/>
      <c r="CW424" s="12"/>
      <c r="CX424" s="12"/>
      <c r="CY424" s="12"/>
      <c r="CZ424" s="12"/>
      <c r="DA424" s="12"/>
      <c r="DB424" s="12"/>
      <c r="DC424" s="12"/>
      <c r="DD424" s="12"/>
      <c r="DE424" s="12"/>
      <c r="DF424" s="12"/>
      <c r="DG424" s="12"/>
      <c r="DH424" s="12"/>
      <c r="DI424" s="12"/>
      <c r="DJ424" s="12"/>
      <c r="DK424" s="12"/>
      <c r="DL424" s="12"/>
      <c r="DM424" s="12"/>
      <c r="DN424" s="12"/>
      <c r="DO424" s="12"/>
      <c r="DP424" s="12"/>
      <c r="DQ424" s="12"/>
      <c r="DR424" s="12"/>
      <c r="DS424" s="12"/>
      <c r="DT424" s="12"/>
      <c r="DU424" s="12"/>
      <c r="DV424" s="12"/>
      <c r="DW424" s="12"/>
      <c r="DX424" s="12"/>
      <c r="DY424" s="12"/>
    </row>
    <row r="425" spans="1:129" s="57" customFormat="1" ht="27">
      <c r="A425" s="31">
        <v>8</v>
      </c>
      <c r="B425" s="27">
        <v>1196420092</v>
      </c>
      <c r="C425" s="21">
        <v>42295900</v>
      </c>
      <c r="D425" s="36" t="s">
        <v>707</v>
      </c>
      <c r="E425" s="37" t="s">
        <v>708</v>
      </c>
      <c r="F425" s="28" t="s">
        <v>10</v>
      </c>
      <c r="G425" s="22">
        <v>1573980.8625017842</v>
      </c>
      <c r="H425" s="22">
        <v>0</v>
      </c>
      <c r="I425" s="23">
        <v>1573980.8625017842</v>
      </c>
      <c r="J425" s="31"/>
      <c r="K425" s="31"/>
      <c r="L425" s="31"/>
      <c r="M425" s="12"/>
      <c r="N425" s="12"/>
      <c r="O425" s="12"/>
      <c r="P425" s="12"/>
      <c r="Q425" s="12"/>
      <c r="R425" s="12"/>
      <c r="S425" s="12"/>
      <c r="T425" s="12"/>
      <c r="U425" s="12"/>
      <c r="V425" s="12"/>
      <c r="W425" s="12"/>
      <c r="X425" s="12"/>
      <c r="Y425" s="12"/>
      <c r="Z425" s="12"/>
      <c r="AA425" s="12"/>
      <c r="AB425" s="12"/>
      <c r="AC425" s="12"/>
      <c r="AD425" s="12"/>
      <c r="AE425" s="12"/>
      <c r="AF425" s="12"/>
      <c r="AG425" s="12"/>
      <c r="AH425" s="12"/>
      <c r="AI425" s="12"/>
      <c r="AJ425" s="12"/>
      <c r="AK425" s="12"/>
      <c r="AL425" s="12"/>
      <c r="AM425" s="12"/>
      <c r="AN425" s="12"/>
      <c r="AO425" s="12"/>
      <c r="AP425" s="12"/>
      <c r="AQ425" s="12"/>
      <c r="AR425" s="12"/>
      <c r="AS425" s="12"/>
      <c r="AT425" s="12"/>
      <c r="AU425" s="12"/>
      <c r="AV425" s="12"/>
      <c r="AW425" s="12"/>
      <c r="AX425" s="12"/>
      <c r="AY425" s="12"/>
      <c r="AZ425" s="12"/>
      <c r="BA425" s="12"/>
      <c r="BB425" s="12"/>
      <c r="BC425" s="12"/>
      <c r="BD425" s="12"/>
      <c r="BE425" s="12"/>
      <c r="BF425" s="12"/>
      <c r="BG425" s="12"/>
      <c r="BH425" s="12"/>
      <c r="BI425" s="12"/>
      <c r="BJ425" s="12"/>
      <c r="BK425" s="12"/>
      <c r="BL425" s="12"/>
      <c r="BM425" s="12"/>
      <c r="BN425" s="12"/>
      <c r="BO425" s="12"/>
      <c r="BP425" s="12"/>
      <c r="BQ425" s="12"/>
      <c r="BR425" s="12"/>
      <c r="BS425" s="12"/>
      <c r="BT425" s="12"/>
      <c r="BU425" s="12"/>
      <c r="BV425" s="12"/>
      <c r="BW425" s="12"/>
      <c r="BX425" s="12"/>
      <c r="BY425" s="12"/>
      <c r="BZ425" s="12"/>
      <c r="CA425" s="12"/>
      <c r="CB425" s="12"/>
      <c r="CC425" s="12"/>
      <c r="CD425" s="12"/>
      <c r="CE425" s="12"/>
      <c r="CF425" s="12"/>
      <c r="CG425" s="12"/>
      <c r="CH425" s="12"/>
      <c r="CI425" s="12"/>
      <c r="CJ425" s="12"/>
      <c r="CK425" s="12"/>
      <c r="CL425" s="12"/>
      <c r="CM425" s="12"/>
      <c r="CN425" s="12"/>
      <c r="CO425" s="12"/>
      <c r="CP425" s="12"/>
      <c r="CQ425" s="12"/>
      <c r="CR425" s="12"/>
      <c r="CS425" s="12"/>
      <c r="CT425" s="12"/>
      <c r="CU425" s="12"/>
      <c r="CV425" s="12"/>
      <c r="CW425" s="12"/>
      <c r="CX425" s="12"/>
      <c r="CY425" s="12"/>
      <c r="CZ425" s="12"/>
      <c r="DA425" s="12"/>
      <c r="DB425" s="12"/>
      <c r="DC425" s="12"/>
      <c r="DD425" s="12"/>
      <c r="DE425" s="12"/>
      <c r="DF425" s="12"/>
      <c r="DG425" s="12"/>
      <c r="DH425" s="12"/>
      <c r="DI425" s="12"/>
      <c r="DJ425" s="12"/>
      <c r="DK425" s="12"/>
      <c r="DL425" s="12"/>
      <c r="DM425" s="12"/>
      <c r="DN425" s="12"/>
      <c r="DO425" s="12"/>
      <c r="DP425" s="12"/>
      <c r="DQ425" s="12"/>
      <c r="DR425" s="12"/>
      <c r="DS425" s="12"/>
      <c r="DT425" s="12"/>
      <c r="DU425" s="12"/>
      <c r="DV425" s="12"/>
      <c r="DW425" s="12"/>
      <c r="DX425" s="12"/>
      <c r="DY425" s="12"/>
    </row>
    <row r="426" spans="1:129" s="57" customFormat="1" ht="27">
      <c r="A426" s="31">
        <v>9</v>
      </c>
      <c r="B426" s="27">
        <v>1196420093</v>
      </c>
      <c r="C426" s="21">
        <v>42295900</v>
      </c>
      <c r="D426" s="36" t="s">
        <v>709</v>
      </c>
      <c r="E426" s="37" t="s">
        <v>710</v>
      </c>
      <c r="F426" s="28" t="s">
        <v>10</v>
      </c>
      <c r="G426" s="22">
        <v>1573980.8625017842</v>
      </c>
      <c r="H426" s="22">
        <v>0</v>
      </c>
      <c r="I426" s="23">
        <v>1573980.8625017842</v>
      </c>
      <c r="J426" s="31"/>
      <c r="K426" s="31"/>
      <c r="L426" s="31"/>
      <c r="M426" s="12"/>
      <c r="N426" s="12"/>
      <c r="O426" s="12"/>
      <c r="P426" s="12"/>
      <c r="Q426" s="12"/>
      <c r="R426" s="12"/>
      <c r="S426" s="12"/>
      <c r="T426" s="12"/>
      <c r="U426" s="12"/>
      <c r="V426" s="12"/>
      <c r="W426" s="12"/>
      <c r="X426" s="12"/>
      <c r="Y426" s="12"/>
      <c r="Z426" s="12"/>
      <c r="AA426" s="12"/>
      <c r="AB426" s="12"/>
      <c r="AC426" s="12"/>
      <c r="AD426" s="12"/>
      <c r="AE426" s="12"/>
      <c r="AF426" s="12"/>
      <c r="AG426" s="12"/>
      <c r="AH426" s="12"/>
      <c r="AI426" s="12"/>
      <c r="AJ426" s="12"/>
      <c r="AK426" s="12"/>
      <c r="AL426" s="12"/>
      <c r="AM426" s="12"/>
      <c r="AN426" s="12"/>
      <c r="AO426" s="12"/>
      <c r="AP426" s="12"/>
      <c r="AQ426" s="12"/>
      <c r="AR426" s="12"/>
      <c r="AS426" s="12"/>
      <c r="AT426" s="12"/>
      <c r="AU426" s="12"/>
      <c r="AV426" s="12"/>
      <c r="AW426" s="12"/>
      <c r="AX426" s="12"/>
      <c r="AY426" s="12"/>
      <c r="AZ426" s="12"/>
      <c r="BA426" s="12"/>
      <c r="BB426" s="12"/>
      <c r="BC426" s="12"/>
      <c r="BD426" s="12"/>
      <c r="BE426" s="12"/>
      <c r="BF426" s="12"/>
      <c r="BG426" s="12"/>
      <c r="BH426" s="12"/>
      <c r="BI426" s="12"/>
      <c r="BJ426" s="12"/>
      <c r="BK426" s="12"/>
      <c r="BL426" s="12"/>
      <c r="BM426" s="12"/>
      <c r="BN426" s="12"/>
      <c r="BO426" s="12"/>
      <c r="BP426" s="12"/>
      <c r="BQ426" s="12"/>
      <c r="BR426" s="12"/>
      <c r="BS426" s="12"/>
      <c r="BT426" s="12"/>
      <c r="BU426" s="12"/>
      <c r="BV426" s="12"/>
      <c r="BW426" s="12"/>
      <c r="BX426" s="12"/>
      <c r="BY426" s="12"/>
      <c r="BZ426" s="12"/>
      <c r="CA426" s="12"/>
      <c r="CB426" s="12"/>
      <c r="CC426" s="12"/>
      <c r="CD426" s="12"/>
      <c r="CE426" s="12"/>
      <c r="CF426" s="12"/>
      <c r="CG426" s="12"/>
      <c r="CH426" s="12"/>
      <c r="CI426" s="12"/>
      <c r="CJ426" s="12"/>
      <c r="CK426" s="12"/>
      <c r="CL426" s="12"/>
      <c r="CM426" s="12"/>
      <c r="CN426" s="12"/>
      <c r="CO426" s="12"/>
      <c r="CP426" s="12"/>
      <c r="CQ426" s="12"/>
      <c r="CR426" s="12"/>
      <c r="CS426" s="12"/>
      <c r="CT426" s="12"/>
      <c r="CU426" s="12"/>
      <c r="CV426" s="12"/>
      <c r="CW426" s="12"/>
      <c r="CX426" s="12"/>
      <c r="CY426" s="12"/>
      <c r="CZ426" s="12"/>
      <c r="DA426" s="12"/>
      <c r="DB426" s="12"/>
      <c r="DC426" s="12"/>
      <c r="DD426" s="12"/>
      <c r="DE426" s="12"/>
      <c r="DF426" s="12"/>
      <c r="DG426" s="12"/>
      <c r="DH426" s="12"/>
      <c r="DI426" s="12"/>
      <c r="DJ426" s="12"/>
      <c r="DK426" s="12"/>
      <c r="DL426" s="12"/>
      <c r="DM426" s="12"/>
      <c r="DN426" s="12"/>
      <c r="DO426" s="12"/>
      <c r="DP426" s="12"/>
      <c r="DQ426" s="12"/>
      <c r="DR426" s="12"/>
      <c r="DS426" s="12"/>
      <c r="DT426" s="12"/>
      <c r="DU426" s="12"/>
      <c r="DV426" s="12"/>
      <c r="DW426" s="12"/>
      <c r="DX426" s="12"/>
      <c r="DY426" s="12"/>
    </row>
    <row r="427" spans="1:129" s="57" customFormat="1" ht="27">
      <c r="A427" s="31">
        <v>10</v>
      </c>
      <c r="B427" s="27">
        <v>1196420124</v>
      </c>
      <c r="C427" s="21">
        <v>42295900</v>
      </c>
      <c r="D427" s="36" t="s">
        <v>711</v>
      </c>
      <c r="E427" s="37" t="s">
        <v>711</v>
      </c>
      <c r="F427" s="28" t="s">
        <v>10</v>
      </c>
      <c r="G427" s="22">
        <v>1573980.8625017842</v>
      </c>
      <c r="H427" s="22">
        <v>0</v>
      </c>
      <c r="I427" s="23">
        <v>1573980.8625017842</v>
      </c>
      <c r="J427" s="31"/>
      <c r="K427" s="31"/>
      <c r="L427" s="31"/>
      <c r="M427" s="12"/>
      <c r="N427" s="12"/>
      <c r="O427" s="12"/>
      <c r="P427" s="12"/>
      <c r="Q427" s="12"/>
      <c r="R427" s="12"/>
      <c r="S427" s="12"/>
      <c r="T427" s="12"/>
      <c r="U427" s="12"/>
      <c r="V427" s="12"/>
      <c r="W427" s="12"/>
      <c r="X427" s="12"/>
      <c r="Y427" s="12"/>
      <c r="Z427" s="12"/>
      <c r="AA427" s="12"/>
      <c r="AB427" s="12"/>
      <c r="AC427" s="12"/>
      <c r="AD427" s="12"/>
      <c r="AE427" s="12"/>
      <c r="AF427" s="12"/>
      <c r="AG427" s="12"/>
      <c r="AH427" s="12"/>
      <c r="AI427" s="12"/>
      <c r="AJ427" s="12"/>
      <c r="AK427" s="12"/>
      <c r="AL427" s="12"/>
      <c r="AM427" s="12"/>
      <c r="AN427" s="12"/>
      <c r="AO427" s="12"/>
      <c r="AP427" s="12"/>
      <c r="AQ427" s="12"/>
      <c r="AR427" s="12"/>
      <c r="AS427" s="12"/>
      <c r="AT427" s="12"/>
      <c r="AU427" s="12"/>
      <c r="AV427" s="12"/>
      <c r="AW427" s="12"/>
      <c r="AX427" s="12"/>
      <c r="AY427" s="12"/>
      <c r="AZ427" s="12"/>
      <c r="BA427" s="12"/>
      <c r="BB427" s="12"/>
      <c r="BC427" s="12"/>
      <c r="BD427" s="12"/>
      <c r="BE427" s="12"/>
      <c r="BF427" s="12"/>
      <c r="BG427" s="12"/>
      <c r="BH427" s="12"/>
      <c r="BI427" s="12"/>
      <c r="BJ427" s="12"/>
      <c r="BK427" s="12"/>
      <c r="BL427" s="12"/>
      <c r="BM427" s="12"/>
      <c r="BN427" s="12"/>
      <c r="BO427" s="12"/>
      <c r="BP427" s="12"/>
      <c r="BQ427" s="12"/>
      <c r="BR427" s="12"/>
      <c r="BS427" s="12"/>
      <c r="BT427" s="12"/>
      <c r="BU427" s="12"/>
      <c r="BV427" s="12"/>
      <c r="BW427" s="12"/>
      <c r="BX427" s="12"/>
      <c r="BY427" s="12"/>
      <c r="BZ427" s="12"/>
      <c r="CA427" s="12"/>
      <c r="CB427" s="12"/>
      <c r="CC427" s="12"/>
      <c r="CD427" s="12"/>
      <c r="CE427" s="12"/>
      <c r="CF427" s="12"/>
      <c r="CG427" s="12"/>
      <c r="CH427" s="12"/>
      <c r="CI427" s="12"/>
      <c r="CJ427" s="12"/>
      <c r="CK427" s="12"/>
      <c r="CL427" s="12"/>
      <c r="CM427" s="12"/>
      <c r="CN427" s="12"/>
      <c r="CO427" s="12"/>
      <c r="CP427" s="12"/>
      <c r="CQ427" s="12"/>
      <c r="CR427" s="12"/>
      <c r="CS427" s="12"/>
      <c r="CT427" s="12"/>
      <c r="CU427" s="12"/>
      <c r="CV427" s="12"/>
      <c r="CW427" s="12"/>
      <c r="CX427" s="12"/>
      <c r="CY427" s="12"/>
      <c r="CZ427" s="12"/>
      <c r="DA427" s="12"/>
      <c r="DB427" s="12"/>
      <c r="DC427" s="12"/>
      <c r="DD427" s="12"/>
      <c r="DE427" s="12"/>
      <c r="DF427" s="12"/>
      <c r="DG427" s="12"/>
      <c r="DH427" s="12"/>
      <c r="DI427" s="12"/>
      <c r="DJ427" s="12"/>
      <c r="DK427" s="12"/>
      <c r="DL427" s="12"/>
      <c r="DM427" s="12"/>
      <c r="DN427" s="12"/>
      <c r="DO427" s="12"/>
      <c r="DP427" s="12"/>
      <c r="DQ427" s="12"/>
      <c r="DR427" s="12"/>
      <c r="DS427" s="12"/>
      <c r="DT427" s="12"/>
      <c r="DU427" s="12"/>
      <c r="DV427" s="12"/>
      <c r="DW427" s="12"/>
      <c r="DX427" s="12"/>
      <c r="DY427" s="12"/>
    </row>
    <row r="428" spans="1:129" s="57" customFormat="1" ht="27">
      <c r="A428" s="31">
        <v>11</v>
      </c>
      <c r="B428" s="27">
        <v>1196420079</v>
      </c>
      <c r="C428" s="21">
        <v>42295900</v>
      </c>
      <c r="D428" s="36" t="s">
        <v>712</v>
      </c>
      <c r="E428" s="37" t="s">
        <v>713</v>
      </c>
      <c r="F428" s="28" t="s">
        <v>10</v>
      </c>
      <c r="G428" s="22">
        <v>1211907.6091497256</v>
      </c>
      <c r="H428" s="22">
        <v>0</v>
      </c>
      <c r="I428" s="23">
        <v>1211907.6091497256</v>
      </c>
      <c r="J428" s="31"/>
      <c r="K428" s="31"/>
      <c r="L428" s="31"/>
      <c r="M428" s="12"/>
      <c r="N428" s="12"/>
      <c r="O428" s="12"/>
      <c r="P428" s="12"/>
      <c r="Q428" s="12"/>
      <c r="R428" s="12"/>
      <c r="S428" s="12"/>
      <c r="T428" s="12"/>
      <c r="U428" s="12"/>
      <c r="V428" s="12"/>
      <c r="W428" s="12"/>
      <c r="X428" s="12"/>
      <c r="Y428" s="12"/>
      <c r="Z428" s="12"/>
      <c r="AA428" s="12"/>
      <c r="AB428" s="12"/>
      <c r="AC428" s="12"/>
      <c r="AD428" s="12"/>
      <c r="AE428" s="12"/>
      <c r="AF428" s="12"/>
      <c r="AG428" s="12"/>
      <c r="AH428" s="12"/>
      <c r="AI428" s="12"/>
      <c r="AJ428" s="12"/>
      <c r="AK428" s="12"/>
      <c r="AL428" s="12"/>
      <c r="AM428" s="12"/>
      <c r="AN428" s="12"/>
      <c r="AO428" s="12"/>
      <c r="AP428" s="12"/>
      <c r="AQ428" s="12"/>
      <c r="AR428" s="12"/>
      <c r="AS428" s="12"/>
      <c r="AT428" s="12"/>
      <c r="AU428" s="12"/>
      <c r="AV428" s="12"/>
      <c r="AW428" s="12"/>
      <c r="AX428" s="12"/>
      <c r="AY428" s="12"/>
      <c r="AZ428" s="12"/>
      <c r="BA428" s="12"/>
      <c r="BB428" s="12"/>
      <c r="BC428" s="12"/>
      <c r="BD428" s="12"/>
      <c r="BE428" s="12"/>
      <c r="BF428" s="12"/>
      <c r="BG428" s="12"/>
      <c r="BH428" s="12"/>
      <c r="BI428" s="12"/>
      <c r="BJ428" s="12"/>
      <c r="BK428" s="12"/>
      <c r="BL428" s="12"/>
      <c r="BM428" s="12"/>
      <c r="BN428" s="12"/>
      <c r="BO428" s="12"/>
      <c r="BP428" s="12"/>
      <c r="BQ428" s="12"/>
      <c r="BR428" s="12"/>
      <c r="BS428" s="12"/>
      <c r="BT428" s="12"/>
      <c r="BU428" s="12"/>
      <c r="BV428" s="12"/>
      <c r="BW428" s="12"/>
      <c r="BX428" s="12"/>
      <c r="BY428" s="12"/>
      <c r="BZ428" s="12"/>
      <c r="CA428" s="12"/>
      <c r="CB428" s="12"/>
      <c r="CC428" s="12"/>
      <c r="CD428" s="12"/>
      <c r="CE428" s="12"/>
      <c r="CF428" s="12"/>
      <c r="CG428" s="12"/>
      <c r="CH428" s="12"/>
      <c r="CI428" s="12"/>
      <c r="CJ428" s="12"/>
      <c r="CK428" s="12"/>
      <c r="CL428" s="12"/>
      <c r="CM428" s="12"/>
      <c r="CN428" s="12"/>
      <c r="CO428" s="12"/>
      <c r="CP428" s="12"/>
      <c r="CQ428" s="12"/>
      <c r="CR428" s="12"/>
      <c r="CS428" s="12"/>
      <c r="CT428" s="12"/>
      <c r="CU428" s="12"/>
      <c r="CV428" s="12"/>
      <c r="CW428" s="12"/>
      <c r="CX428" s="12"/>
      <c r="CY428" s="12"/>
      <c r="CZ428" s="12"/>
      <c r="DA428" s="12"/>
      <c r="DB428" s="12"/>
      <c r="DC428" s="12"/>
      <c r="DD428" s="12"/>
      <c r="DE428" s="12"/>
      <c r="DF428" s="12"/>
      <c r="DG428" s="12"/>
      <c r="DH428" s="12"/>
      <c r="DI428" s="12"/>
      <c r="DJ428" s="12"/>
      <c r="DK428" s="12"/>
      <c r="DL428" s="12"/>
      <c r="DM428" s="12"/>
      <c r="DN428" s="12"/>
      <c r="DO428" s="12"/>
      <c r="DP428" s="12"/>
      <c r="DQ428" s="12"/>
      <c r="DR428" s="12"/>
      <c r="DS428" s="12"/>
      <c r="DT428" s="12"/>
      <c r="DU428" s="12"/>
      <c r="DV428" s="12"/>
      <c r="DW428" s="12"/>
      <c r="DX428" s="12"/>
      <c r="DY428" s="12"/>
    </row>
    <row r="429" spans="1:129" s="57" customFormat="1" ht="27">
      <c r="A429" s="31">
        <v>12</v>
      </c>
      <c r="B429" s="27">
        <v>1196420094</v>
      </c>
      <c r="C429" s="21">
        <v>42295900</v>
      </c>
      <c r="D429" s="36" t="s">
        <v>714</v>
      </c>
      <c r="E429" s="37" t="s">
        <v>715</v>
      </c>
      <c r="F429" s="28" t="s">
        <v>10</v>
      </c>
      <c r="G429" s="22">
        <v>1669688.1237381566</v>
      </c>
      <c r="H429" s="22">
        <v>0</v>
      </c>
      <c r="I429" s="23">
        <v>1669688.1237381566</v>
      </c>
      <c r="J429" s="31"/>
      <c r="K429" s="31"/>
      <c r="L429" s="31"/>
      <c r="M429" s="12"/>
      <c r="N429" s="12"/>
      <c r="O429" s="12"/>
      <c r="P429" s="12"/>
      <c r="Q429" s="12"/>
      <c r="R429" s="12"/>
      <c r="S429" s="12"/>
      <c r="T429" s="12"/>
      <c r="U429" s="12"/>
      <c r="V429" s="12"/>
      <c r="W429" s="12"/>
      <c r="X429" s="12"/>
      <c r="Y429" s="12"/>
      <c r="Z429" s="12"/>
      <c r="AA429" s="12"/>
      <c r="AB429" s="12"/>
      <c r="AC429" s="12"/>
      <c r="AD429" s="12"/>
      <c r="AE429" s="12"/>
      <c r="AF429" s="12"/>
      <c r="AG429" s="12"/>
      <c r="AH429" s="12"/>
      <c r="AI429" s="12"/>
      <c r="AJ429" s="12"/>
      <c r="AK429" s="12"/>
      <c r="AL429" s="12"/>
      <c r="AM429" s="12"/>
      <c r="AN429" s="12"/>
      <c r="AO429" s="12"/>
      <c r="AP429" s="12"/>
      <c r="AQ429" s="12"/>
      <c r="AR429" s="12"/>
      <c r="AS429" s="12"/>
      <c r="AT429" s="12"/>
      <c r="AU429" s="12"/>
      <c r="AV429" s="12"/>
      <c r="AW429" s="12"/>
      <c r="AX429" s="12"/>
      <c r="AY429" s="12"/>
      <c r="AZ429" s="12"/>
      <c r="BA429" s="12"/>
      <c r="BB429" s="12"/>
      <c r="BC429" s="12"/>
      <c r="BD429" s="12"/>
      <c r="BE429" s="12"/>
      <c r="BF429" s="12"/>
      <c r="BG429" s="12"/>
      <c r="BH429" s="12"/>
      <c r="BI429" s="12"/>
      <c r="BJ429" s="12"/>
      <c r="BK429" s="12"/>
      <c r="BL429" s="12"/>
      <c r="BM429" s="12"/>
      <c r="BN429" s="12"/>
      <c r="BO429" s="12"/>
      <c r="BP429" s="12"/>
      <c r="BQ429" s="12"/>
      <c r="BR429" s="12"/>
      <c r="BS429" s="12"/>
      <c r="BT429" s="12"/>
      <c r="BU429" s="12"/>
      <c r="BV429" s="12"/>
      <c r="BW429" s="12"/>
      <c r="BX429" s="12"/>
      <c r="BY429" s="12"/>
      <c r="BZ429" s="12"/>
      <c r="CA429" s="12"/>
      <c r="CB429" s="12"/>
      <c r="CC429" s="12"/>
      <c r="CD429" s="12"/>
      <c r="CE429" s="12"/>
      <c r="CF429" s="12"/>
      <c r="CG429" s="12"/>
      <c r="CH429" s="12"/>
      <c r="CI429" s="12"/>
      <c r="CJ429" s="12"/>
      <c r="CK429" s="12"/>
      <c r="CL429" s="12"/>
      <c r="CM429" s="12"/>
      <c r="CN429" s="12"/>
      <c r="CO429" s="12"/>
      <c r="CP429" s="12"/>
      <c r="CQ429" s="12"/>
      <c r="CR429" s="12"/>
      <c r="CS429" s="12"/>
      <c r="CT429" s="12"/>
      <c r="CU429" s="12"/>
      <c r="CV429" s="12"/>
      <c r="CW429" s="12"/>
      <c r="CX429" s="12"/>
      <c r="CY429" s="12"/>
      <c r="CZ429" s="12"/>
      <c r="DA429" s="12"/>
      <c r="DB429" s="12"/>
      <c r="DC429" s="12"/>
      <c r="DD429" s="12"/>
      <c r="DE429" s="12"/>
      <c r="DF429" s="12"/>
      <c r="DG429" s="12"/>
      <c r="DH429" s="12"/>
      <c r="DI429" s="12"/>
      <c r="DJ429" s="12"/>
      <c r="DK429" s="12"/>
      <c r="DL429" s="12"/>
      <c r="DM429" s="12"/>
      <c r="DN429" s="12"/>
      <c r="DO429" s="12"/>
      <c r="DP429" s="12"/>
      <c r="DQ429" s="12"/>
      <c r="DR429" s="12"/>
      <c r="DS429" s="12"/>
      <c r="DT429" s="12"/>
      <c r="DU429" s="12"/>
      <c r="DV429" s="12"/>
      <c r="DW429" s="12"/>
      <c r="DX429" s="12"/>
      <c r="DY429" s="12"/>
    </row>
    <row r="430" spans="1:129" s="57" customFormat="1" ht="27">
      <c r="A430" s="31">
        <v>13</v>
      </c>
      <c r="B430" s="27">
        <v>1196420096</v>
      </c>
      <c r="C430" s="21">
        <v>42295900</v>
      </c>
      <c r="D430" s="36" t="s">
        <v>716</v>
      </c>
      <c r="E430" s="37" t="s">
        <v>717</v>
      </c>
      <c r="F430" s="28" t="s">
        <v>10</v>
      </c>
      <c r="G430" s="22">
        <v>1669688.1237381566</v>
      </c>
      <c r="H430" s="22">
        <v>0</v>
      </c>
      <c r="I430" s="23">
        <v>1669688.1237381566</v>
      </c>
      <c r="J430" s="31"/>
      <c r="K430" s="31"/>
      <c r="L430" s="31"/>
      <c r="M430" s="12"/>
      <c r="N430" s="12"/>
      <c r="O430" s="12"/>
      <c r="P430" s="12"/>
      <c r="Q430" s="12"/>
      <c r="R430" s="12"/>
      <c r="S430" s="12"/>
      <c r="T430" s="12"/>
      <c r="U430" s="12"/>
      <c r="V430" s="12"/>
      <c r="W430" s="12"/>
      <c r="X430" s="12"/>
      <c r="Y430" s="12"/>
      <c r="Z430" s="12"/>
      <c r="AA430" s="12"/>
      <c r="AB430" s="12"/>
      <c r="AC430" s="12"/>
      <c r="AD430" s="12"/>
      <c r="AE430" s="12"/>
      <c r="AF430" s="12"/>
      <c r="AG430" s="12"/>
      <c r="AH430" s="12"/>
      <c r="AI430" s="12"/>
      <c r="AJ430" s="12"/>
      <c r="AK430" s="12"/>
      <c r="AL430" s="12"/>
      <c r="AM430" s="12"/>
      <c r="AN430" s="12"/>
      <c r="AO430" s="12"/>
      <c r="AP430" s="12"/>
      <c r="AQ430" s="12"/>
      <c r="AR430" s="12"/>
      <c r="AS430" s="12"/>
      <c r="AT430" s="12"/>
      <c r="AU430" s="12"/>
      <c r="AV430" s="12"/>
      <c r="AW430" s="12"/>
      <c r="AX430" s="12"/>
      <c r="AY430" s="12"/>
      <c r="AZ430" s="12"/>
      <c r="BA430" s="12"/>
      <c r="BB430" s="12"/>
      <c r="BC430" s="12"/>
      <c r="BD430" s="12"/>
      <c r="BE430" s="12"/>
      <c r="BF430" s="12"/>
      <c r="BG430" s="12"/>
      <c r="BH430" s="12"/>
      <c r="BI430" s="12"/>
      <c r="BJ430" s="12"/>
      <c r="BK430" s="12"/>
      <c r="BL430" s="12"/>
      <c r="BM430" s="12"/>
      <c r="BN430" s="12"/>
      <c r="BO430" s="12"/>
      <c r="BP430" s="12"/>
      <c r="BQ430" s="12"/>
      <c r="BR430" s="12"/>
      <c r="BS430" s="12"/>
      <c r="BT430" s="12"/>
      <c r="BU430" s="12"/>
      <c r="BV430" s="12"/>
      <c r="BW430" s="12"/>
      <c r="BX430" s="12"/>
      <c r="BY430" s="12"/>
      <c r="BZ430" s="12"/>
      <c r="CA430" s="12"/>
      <c r="CB430" s="12"/>
      <c r="CC430" s="12"/>
      <c r="CD430" s="12"/>
      <c r="CE430" s="12"/>
      <c r="CF430" s="12"/>
      <c r="CG430" s="12"/>
      <c r="CH430" s="12"/>
      <c r="CI430" s="12"/>
      <c r="CJ430" s="12"/>
      <c r="CK430" s="12"/>
      <c r="CL430" s="12"/>
      <c r="CM430" s="12"/>
      <c r="CN430" s="12"/>
      <c r="CO430" s="12"/>
      <c r="CP430" s="12"/>
      <c r="CQ430" s="12"/>
      <c r="CR430" s="12"/>
      <c r="CS430" s="12"/>
      <c r="CT430" s="12"/>
      <c r="CU430" s="12"/>
      <c r="CV430" s="12"/>
      <c r="CW430" s="12"/>
      <c r="CX430" s="12"/>
      <c r="CY430" s="12"/>
      <c r="CZ430" s="12"/>
      <c r="DA430" s="12"/>
      <c r="DB430" s="12"/>
      <c r="DC430" s="12"/>
      <c r="DD430" s="12"/>
      <c r="DE430" s="12"/>
      <c r="DF430" s="12"/>
      <c r="DG430" s="12"/>
      <c r="DH430" s="12"/>
      <c r="DI430" s="12"/>
      <c r="DJ430" s="12"/>
      <c r="DK430" s="12"/>
      <c r="DL430" s="12"/>
      <c r="DM430" s="12"/>
      <c r="DN430" s="12"/>
      <c r="DO430" s="12"/>
      <c r="DP430" s="12"/>
      <c r="DQ430" s="12"/>
      <c r="DR430" s="12"/>
      <c r="DS430" s="12"/>
      <c r="DT430" s="12"/>
      <c r="DU430" s="12"/>
      <c r="DV430" s="12"/>
      <c r="DW430" s="12"/>
      <c r="DX430" s="12"/>
      <c r="DY430" s="12"/>
    </row>
    <row r="431" spans="1:129" s="57" customFormat="1" ht="27">
      <c r="A431" s="31">
        <v>14</v>
      </c>
      <c r="B431" s="27">
        <v>1196420097</v>
      </c>
      <c r="C431" s="21">
        <v>42295900</v>
      </c>
      <c r="D431" s="36" t="s">
        <v>718</v>
      </c>
      <c r="E431" s="37" t="s">
        <v>719</v>
      </c>
      <c r="F431" s="28" t="s">
        <v>10</v>
      </c>
      <c r="G431" s="22">
        <v>1211907.6091497256</v>
      </c>
      <c r="H431" s="22">
        <v>0</v>
      </c>
      <c r="I431" s="23">
        <v>1211907.6091497256</v>
      </c>
      <c r="J431" s="31"/>
      <c r="K431" s="31"/>
      <c r="L431" s="31"/>
      <c r="M431" s="12"/>
      <c r="N431" s="12"/>
      <c r="O431" s="12"/>
      <c r="P431" s="12"/>
      <c r="Q431" s="12"/>
      <c r="R431" s="12"/>
      <c r="S431" s="12"/>
      <c r="T431" s="12"/>
      <c r="U431" s="12"/>
      <c r="V431" s="12"/>
      <c r="W431" s="12"/>
      <c r="X431" s="12"/>
      <c r="Y431" s="12"/>
      <c r="Z431" s="12"/>
      <c r="AA431" s="12"/>
      <c r="AB431" s="12"/>
      <c r="AC431" s="12"/>
      <c r="AD431" s="12"/>
      <c r="AE431" s="12"/>
      <c r="AF431" s="12"/>
      <c r="AG431" s="12"/>
      <c r="AH431" s="12"/>
      <c r="AI431" s="12"/>
      <c r="AJ431" s="12"/>
      <c r="AK431" s="12"/>
      <c r="AL431" s="12"/>
      <c r="AM431" s="12"/>
      <c r="AN431" s="12"/>
      <c r="AO431" s="12"/>
      <c r="AP431" s="12"/>
      <c r="AQ431" s="12"/>
      <c r="AR431" s="12"/>
      <c r="AS431" s="12"/>
      <c r="AT431" s="12"/>
      <c r="AU431" s="12"/>
      <c r="AV431" s="12"/>
      <c r="AW431" s="12"/>
      <c r="AX431" s="12"/>
      <c r="AY431" s="12"/>
      <c r="AZ431" s="12"/>
      <c r="BA431" s="12"/>
      <c r="BB431" s="12"/>
      <c r="BC431" s="12"/>
      <c r="BD431" s="12"/>
      <c r="BE431" s="12"/>
      <c r="BF431" s="12"/>
      <c r="BG431" s="12"/>
      <c r="BH431" s="12"/>
      <c r="BI431" s="12"/>
      <c r="BJ431" s="12"/>
      <c r="BK431" s="12"/>
      <c r="BL431" s="12"/>
      <c r="BM431" s="12"/>
      <c r="BN431" s="12"/>
      <c r="BO431" s="12"/>
      <c r="BP431" s="12"/>
      <c r="BQ431" s="12"/>
      <c r="BR431" s="12"/>
      <c r="BS431" s="12"/>
      <c r="BT431" s="12"/>
      <c r="BU431" s="12"/>
      <c r="BV431" s="12"/>
      <c r="BW431" s="12"/>
      <c r="BX431" s="12"/>
      <c r="BY431" s="12"/>
      <c r="BZ431" s="12"/>
      <c r="CA431" s="12"/>
      <c r="CB431" s="12"/>
      <c r="CC431" s="12"/>
      <c r="CD431" s="12"/>
      <c r="CE431" s="12"/>
      <c r="CF431" s="12"/>
      <c r="CG431" s="12"/>
      <c r="CH431" s="12"/>
      <c r="CI431" s="12"/>
      <c r="CJ431" s="12"/>
      <c r="CK431" s="12"/>
      <c r="CL431" s="12"/>
      <c r="CM431" s="12"/>
      <c r="CN431" s="12"/>
      <c r="CO431" s="12"/>
      <c r="CP431" s="12"/>
      <c r="CQ431" s="12"/>
      <c r="CR431" s="12"/>
      <c r="CS431" s="12"/>
      <c r="CT431" s="12"/>
      <c r="CU431" s="12"/>
      <c r="CV431" s="12"/>
      <c r="CW431" s="12"/>
      <c r="CX431" s="12"/>
      <c r="CY431" s="12"/>
      <c r="CZ431" s="12"/>
      <c r="DA431" s="12"/>
      <c r="DB431" s="12"/>
      <c r="DC431" s="12"/>
      <c r="DD431" s="12"/>
      <c r="DE431" s="12"/>
      <c r="DF431" s="12"/>
      <c r="DG431" s="12"/>
      <c r="DH431" s="12"/>
      <c r="DI431" s="12"/>
      <c r="DJ431" s="12"/>
      <c r="DK431" s="12"/>
      <c r="DL431" s="12"/>
      <c r="DM431" s="12"/>
      <c r="DN431" s="12"/>
      <c r="DO431" s="12"/>
      <c r="DP431" s="12"/>
      <c r="DQ431" s="12"/>
      <c r="DR431" s="12"/>
      <c r="DS431" s="12"/>
      <c r="DT431" s="12"/>
      <c r="DU431" s="12"/>
      <c r="DV431" s="12"/>
      <c r="DW431" s="12"/>
      <c r="DX431" s="12"/>
      <c r="DY431" s="12"/>
    </row>
    <row r="432" spans="1:129" s="57" customFormat="1" ht="27">
      <c r="A432" s="31">
        <v>15</v>
      </c>
      <c r="B432" s="27">
        <v>1196420098</v>
      </c>
      <c r="C432" s="21">
        <v>42295900</v>
      </c>
      <c r="D432" s="36" t="s">
        <v>720</v>
      </c>
      <c r="E432" s="37" t="s">
        <v>721</v>
      </c>
      <c r="F432" s="28" t="s">
        <v>10</v>
      </c>
      <c r="G432" s="22">
        <v>1669688.1237381566</v>
      </c>
      <c r="H432" s="22">
        <v>0</v>
      </c>
      <c r="I432" s="23">
        <v>1669688.1237381566</v>
      </c>
      <c r="J432" s="31"/>
      <c r="K432" s="31"/>
      <c r="L432" s="31"/>
      <c r="M432" s="12"/>
      <c r="N432" s="12"/>
      <c r="O432" s="12"/>
      <c r="P432" s="12"/>
      <c r="Q432" s="12"/>
      <c r="R432" s="12"/>
      <c r="S432" s="12"/>
      <c r="T432" s="12"/>
      <c r="U432" s="12"/>
      <c r="V432" s="12"/>
      <c r="W432" s="12"/>
      <c r="X432" s="12"/>
      <c r="Y432" s="12"/>
      <c r="Z432" s="12"/>
      <c r="AA432" s="12"/>
      <c r="AB432" s="12"/>
      <c r="AC432" s="12"/>
      <c r="AD432" s="12"/>
      <c r="AE432" s="12"/>
      <c r="AF432" s="12"/>
      <c r="AG432" s="12"/>
      <c r="AH432" s="12"/>
      <c r="AI432" s="12"/>
      <c r="AJ432" s="12"/>
      <c r="AK432" s="12"/>
      <c r="AL432" s="12"/>
      <c r="AM432" s="12"/>
      <c r="AN432" s="12"/>
      <c r="AO432" s="12"/>
      <c r="AP432" s="12"/>
      <c r="AQ432" s="12"/>
      <c r="AR432" s="12"/>
      <c r="AS432" s="12"/>
      <c r="AT432" s="12"/>
      <c r="AU432" s="12"/>
      <c r="AV432" s="12"/>
      <c r="AW432" s="12"/>
      <c r="AX432" s="12"/>
      <c r="AY432" s="12"/>
      <c r="AZ432" s="12"/>
      <c r="BA432" s="12"/>
      <c r="BB432" s="12"/>
      <c r="BC432" s="12"/>
      <c r="BD432" s="12"/>
      <c r="BE432" s="12"/>
      <c r="BF432" s="12"/>
      <c r="BG432" s="12"/>
      <c r="BH432" s="12"/>
      <c r="BI432" s="12"/>
      <c r="BJ432" s="12"/>
      <c r="BK432" s="12"/>
      <c r="BL432" s="12"/>
      <c r="BM432" s="12"/>
      <c r="BN432" s="12"/>
      <c r="BO432" s="12"/>
      <c r="BP432" s="12"/>
      <c r="BQ432" s="12"/>
      <c r="BR432" s="12"/>
      <c r="BS432" s="12"/>
      <c r="BT432" s="12"/>
      <c r="BU432" s="12"/>
      <c r="BV432" s="12"/>
      <c r="BW432" s="12"/>
      <c r="BX432" s="12"/>
      <c r="BY432" s="12"/>
      <c r="BZ432" s="12"/>
      <c r="CA432" s="12"/>
      <c r="CB432" s="12"/>
      <c r="CC432" s="12"/>
      <c r="CD432" s="12"/>
      <c r="CE432" s="12"/>
      <c r="CF432" s="12"/>
      <c r="CG432" s="12"/>
      <c r="CH432" s="12"/>
      <c r="CI432" s="12"/>
      <c r="CJ432" s="12"/>
      <c r="CK432" s="12"/>
      <c r="CL432" s="12"/>
      <c r="CM432" s="12"/>
      <c r="CN432" s="12"/>
      <c r="CO432" s="12"/>
      <c r="CP432" s="12"/>
      <c r="CQ432" s="12"/>
      <c r="CR432" s="12"/>
      <c r="CS432" s="12"/>
      <c r="CT432" s="12"/>
      <c r="CU432" s="12"/>
      <c r="CV432" s="12"/>
      <c r="CW432" s="12"/>
      <c r="CX432" s="12"/>
      <c r="CY432" s="12"/>
      <c r="CZ432" s="12"/>
      <c r="DA432" s="12"/>
      <c r="DB432" s="12"/>
      <c r="DC432" s="12"/>
      <c r="DD432" s="12"/>
      <c r="DE432" s="12"/>
      <c r="DF432" s="12"/>
      <c r="DG432" s="12"/>
      <c r="DH432" s="12"/>
      <c r="DI432" s="12"/>
      <c r="DJ432" s="12"/>
      <c r="DK432" s="12"/>
      <c r="DL432" s="12"/>
      <c r="DM432" s="12"/>
      <c r="DN432" s="12"/>
      <c r="DO432" s="12"/>
      <c r="DP432" s="12"/>
      <c r="DQ432" s="12"/>
      <c r="DR432" s="12"/>
      <c r="DS432" s="12"/>
      <c r="DT432" s="12"/>
      <c r="DU432" s="12"/>
      <c r="DV432" s="12"/>
      <c r="DW432" s="12"/>
      <c r="DX432" s="12"/>
      <c r="DY432" s="12"/>
    </row>
    <row r="433" spans="1:129" s="57" customFormat="1" ht="27">
      <c r="A433" s="31">
        <v>16</v>
      </c>
      <c r="B433" s="27">
        <v>1196420102</v>
      </c>
      <c r="C433" s="21">
        <v>42295900</v>
      </c>
      <c r="D433" s="36" t="s">
        <v>722</v>
      </c>
      <c r="E433" s="37" t="s">
        <v>722</v>
      </c>
      <c r="F433" s="28" t="s">
        <v>10</v>
      </c>
      <c r="G433" s="22">
        <v>1669688.1237381566</v>
      </c>
      <c r="H433" s="22">
        <v>0</v>
      </c>
      <c r="I433" s="23">
        <v>1669688.1237381566</v>
      </c>
      <c r="J433" s="31"/>
      <c r="K433" s="31"/>
      <c r="L433" s="31"/>
      <c r="M433" s="12"/>
      <c r="N433" s="12"/>
      <c r="O433" s="12"/>
      <c r="P433" s="12"/>
      <c r="Q433" s="12"/>
      <c r="R433" s="12"/>
      <c r="S433" s="12"/>
      <c r="T433" s="12"/>
      <c r="U433" s="12"/>
      <c r="V433" s="12"/>
      <c r="W433" s="12"/>
      <c r="X433" s="12"/>
      <c r="Y433" s="12"/>
      <c r="Z433" s="12"/>
      <c r="AA433" s="12"/>
      <c r="AB433" s="12"/>
      <c r="AC433" s="12"/>
      <c r="AD433" s="12"/>
      <c r="AE433" s="12"/>
      <c r="AF433" s="12"/>
      <c r="AG433" s="12"/>
      <c r="AH433" s="12"/>
      <c r="AI433" s="12"/>
      <c r="AJ433" s="12"/>
      <c r="AK433" s="12"/>
      <c r="AL433" s="12"/>
      <c r="AM433" s="12"/>
      <c r="AN433" s="12"/>
      <c r="AO433" s="12"/>
      <c r="AP433" s="12"/>
      <c r="AQ433" s="12"/>
      <c r="AR433" s="12"/>
      <c r="AS433" s="12"/>
      <c r="AT433" s="12"/>
      <c r="AU433" s="12"/>
      <c r="AV433" s="12"/>
      <c r="AW433" s="12"/>
      <c r="AX433" s="12"/>
      <c r="AY433" s="12"/>
      <c r="AZ433" s="12"/>
      <c r="BA433" s="12"/>
      <c r="BB433" s="12"/>
      <c r="BC433" s="12"/>
      <c r="BD433" s="12"/>
      <c r="BE433" s="12"/>
      <c r="BF433" s="12"/>
      <c r="BG433" s="12"/>
      <c r="BH433" s="12"/>
      <c r="BI433" s="12"/>
      <c r="BJ433" s="12"/>
      <c r="BK433" s="12"/>
      <c r="BL433" s="12"/>
      <c r="BM433" s="12"/>
      <c r="BN433" s="12"/>
      <c r="BO433" s="12"/>
      <c r="BP433" s="12"/>
      <c r="BQ433" s="12"/>
      <c r="BR433" s="12"/>
      <c r="BS433" s="12"/>
      <c r="BT433" s="12"/>
      <c r="BU433" s="12"/>
      <c r="BV433" s="12"/>
      <c r="BW433" s="12"/>
      <c r="BX433" s="12"/>
      <c r="BY433" s="12"/>
      <c r="BZ433" s="12"/>
      <c r="CA433" s="12"/>
      <c r="CB433" s="12"/>
      <c r="CC433" s="12"/>
      <c r="CD433" s="12"/>
      <c r="CE433" s="12"/>
      <c r="CF433" s="12"/>
      <c r="CG433" s="12"/>
      <c r="CH433" s="12"/>
      <c r="CI433" s="12"/>
      <c r="CJ433" s="12"/>
      <c r="CK433" s="12"/>
      <c r="CL433" s="12"/>
      <c r="CM433" s="12"/>
      <c r="CN433" s="12"/>
      <c r="CO433" s="12"/>
      <c r="CP433" s="12"/>
      <c r="CQ433" s="12"/>
      <c r="CR433" s="12"/>
      <c r="CS433" s="12"/>
      <c r="CT433" s="12"/>
      <c r="CU433" s="12"/>
      <c r="CV433" s="12"/>
      <c r="CW433" s="12"/>
      <c r="CX433" s="12"/>
      <c r="CY433" s="12"/>
      <c r="CZ433" s="12"/>
      <c r="DA433" s="12"/>
      <c r="DB433" s="12"/>
      <c r="DC433" s="12"/>
      <c r="DD433" s="12"/>
      <c r="DE433" s="12"/>
      <c r="DF433" s="12"/>
      <c r="DG433" s="12"/>
      <c r="DH433" s="12"/>
      <c r="DI433" s="12"/>
      <c r="DJ433" s="12"/>
      <c r="DK433" s="12"/>
      <c r="DL433" s="12"/>
      <c r="DM433" s="12"/>
      <c r="DN433" s="12"/>
      <c r="DO433" s="12"/>
      <c r="DP433" s="12"/>
      <c r="DQ433" s="12"/>
      <c r="DR433" s="12"/>
      <c r="DS433" s="12"/>
      <c r="DT433" s="12"/>
      <c r="DU433" s="12"/>
      <c r="DV433" s="12"/>
      <c r="DW433" s="12"/>
      <c r="DX433" s="12"/>
      <c r="DY433" s="12"/>
    </row>
    <row r="434" spans="1:129" s="57" customFormat="1" ht="36">
      <c r="A434" s="31">
        <v>17</v>
      </c>
      <c r="B434" s="27">
        <v>1196420071</v>
      </c>
      <c r="C434" s="21">
        <v>42295900</v>
      </c>
      <c r="D434" s="36" t="s">
        <v>723</v>
      </c>
      <c r="E434" s="37" t="s">
        <v>723</v>
      </c>
      <c r="F434" s="28" t="s">
        <v>10</v>
      </c>
      <c r="G434" s="22">
        <v>5792600.4633500008</v>
      </c>
      <c r="H434" s="22">
        <v>0</v>
      </c>
      <c r="I434" s="23">
        <v>5792600.4633500008</v>
      </c>
      <c r="J434" s="31"/>
      <c r="K434" s="31"/>
      <c r="L434" s="31"/>
      <c r="M434" s="12"/>
      <c r="N434" s="12"/>
      <c r="O434" s="12"/>
      <c r="P434" s="12"/>
      <c r="Q434" s="12"/>
      <c r="R434" s="12"/>
      <c r="S434" s="12"/>
      <c r="T434" s="12"/>
      <c r="U434" s="12"/>
      <c r="V434" s="12"/>
      <c r="W434" s="12"/>
      <c r="X434" s="12"/>
      <c r="Y434" s="12"/>
      <c r="Z434" s="12"/>
      <c r="AA434" s="12"/>
      <c r="AB434" s="12"/>
      <c r="AC434" s="12"/>
      <c r="AD434" s="12"/>
      <c r="AE434" s="12"/>
      <c r="AF434" s="12"/>
      <c r="AG434" s="12"/>
      <c r="AH434" s="12"/>
      <c r="AI434" s="12"/>
      <c r="AJ434" s="12"/>
      <c r="AK434" s="12"/>
      <c r="AL434" s="12"/>
      <c r="AM434" s="12"/>
      <c r="AN434" s="12"/>
      <c r="AO434" s="12"/>
      <c r="AP434" s="12"/>
      <c r="AQ434" s="12"/>
      <c r="AR434" s="12"/>
      <c r="AS434" s="12"/>
      <c r="AT434" s="12"/>
      <c r="AU434" s="12"/>
      <c r="AV434" s="12"/>
      <c r="AW434" s="12"/>
      <c r="AX434" s="12"/>
      <c r="AY434" s="12"/>
      <c r="AZ434" s="12"/>
      <c r="BA434" s="12"/>
      <c r="BB434" s="12"/>
      <c r="BC434" s="12"/>
      <c r="BD434" s="12"/>
      <c r="BE434" s="12"/>
      <c r="BF434" s="12"/>
      <c r="BG434" s="12"/>
      <c r="BH434" s="12"/>
      <c r="BI434" s="12"/>
      <c r="BJ434" s="12"/>
      <c r="BK434" s="12"/>
      <c r="BL434" s="12"/>
      <c r="BM434" s="12"/>
      <c r="BN434" s="12"/>
      <c r="BO434" s="12"/>
      <c r="BP434" s="12"/>
      <c r="BQ434" s="12"/>
      <c r="BR434" s="12"/>
      <c r="BS434" s="12"/>
      <c r="BT434" s="12"/>
      <c r="BU434" s="12"/>
      <c r="BV434" s="12"/>
      <c r="BW434" s="12"/>
      <c r="BX434" s="12"/>
      <c r="BY434" s="12"/>
      <c r="BZ434" s="12"/>
      <c r="CA434" s="12"/>
      <c r="CB434" s="12"/>
      <c r="CC434" s="12"/>
      <c r="CD434" s="12"/>
      <c r="CE434" s="12"/>
      <c r="CF434" s="12"/>
      <c r="CG434" s="12"/>
      <c r="CH434" s="12"/>
      <c r="CI434" s="12"/>
      <c r="CJ434" s="12"/>
      <c r="CK434" s="12"/>
      <c r="CL434" s="12"/>
      <c r="CM434" s="12"/>
      <c r="CN434" s="12"/>
      <c r="CO434" s="12"/>
      <c r="CP434" s="12"/>
      <c r="CQ434" s="12"/>
      <c r="CR434" s="12"/>
      <c r="CS434" s="12"/>
      <c r="CT434" s="12"/>
      <c r="CU434" s="12"/>
      <c r="CV434" s="12"/>
      <c r="CW434" s="12"/>
      <c r="CX434" s="12"/>
      <c r="CY434" s="12"/>
      <c r="CZ434" s="12"/>
      <c r="DA434" s="12"/>
      <c r="DB434" s="12"/>
      <c r="DC434" s="12"/>
      <c r="DD434" s="12"/>
      <c r="DE434" s="12"/>
      <c r="DF434" s="12"/>
      <c r="DG434" s="12"/>
      <c r="DH434" s="12"/>
      <c r="DI434" s="12"/>
      <c r="DJ434" s="12"/>
      <c r="DK434" s="12"/>
      <c r="DL434" s="12"/>
      <c r="DM434" s="12"/>
      <c r="DN434" s="12"/>
      <c r="DO434" s="12"/>
      <c r="DP434" s="12"/>
      <c r="DQ434" s="12"/>
      <c r="DR434" s="12"/>
      <c r="DS434" s="12"/>
      <c r="DT434" s="12"/>
      <c r="DU434" s="12"/>
      <c r="DV434" s="12"/>
      <c r="DW434" s="12"/>
      <c r="DX434" s="12"/>
      <c r="DY434" s="12"/>
    </row>
    <row r="435" spans="1:129" s="57" customFormat="1" ht="45">
      <c r="A435" s="31">
        <v>18</v>
      </c>
      <c r="B435" s="27">
        <v>1196420073</v>
      </c>
      <c r="C435" s="21">
        <v>42295900</v>
      </c>
      <c r="D435" s="36" t="s">
        <v>724</v>
      </c>
      <c r="E435" s="37" t="s">
        <v>724</v>
      </c>
      <c r="F435" s="28" t="s">
        <v>10</v>
      </c>
      <c r="G435" s="22">
        <v>5506415.262050001</v>
      </c>
      <c r="H435" s="22">
        <v>0</v>
      </c>
      <c r="I435" s="23">
        <v>5506415.262050001</v>
      </c>
      <c r="J435" s="31"/>
      <c r="K435" s="31"/>
      <c r="L435" s="31"/>
      <c r="M435" s="12"/>
      <c r="N435" s="12"/>
      <c r="O435" s="12"/>
      <c r="P435" s="12"/>
      <c r="Q435" s="12"/>
      <c r="R435" s="12"/>
      <c r="S435" s="12"/>
      <c r="T435" s="12"/>
      <c r="U435" s="12"/>
      <c r="V435" s="12"/>
      <c r="W435" s="12"/>
      <c r="X435" s="12"/>
      <c r="Y435" s="12"/>
      <c r="Z435" s="12"/>
      <c r="AA435" s="12"/>
      <c r="AB435" s="12"/>
      <c r="AC435" s="12"/>
      <c r="AD435" s="12"/>
      <c r="AE435" s="12"/>
      <c r="AF435" s="12"/>
      <c r="AG435" s="12"/>
      <c r="AH435" s="12"/>
      <c r="AI435" s="12"/>
      <c r="AJ435" s="12"/>
      <c r="AK435" s="12"/>
      <c r="AL435" s="12"/>
      <c r="AM435" s="12"/>
      <c r="AN435" s="12"/>
      <c r="AO435" s="12"/>
      <c r="AP435" s="12"/>
      <c r="AQ435" s="12"/>
      <c r="AR435" s="12"/>
      <c r="AS435" s="12"/>
      <c r="AT435" s="12"/>
      <c r="AU435" s="12"/>
      <c r="AV435" s="12"/>
      <c r="AW435" s="12"/>
      <c r="AX435" s="12"/>
      <c r="AY435" s="12"/>
      <c r="AZ435" s="12"/>
      <c r="BA435" s="12"/>
      <c r="BB435" s="12"/>
      <c r="BC435" s="12"/>
      <c r="BD435" s="12"/>
      <c r="BE435" s="12"/>
      <c r="BF435" s="12"/>
      <c r="BG435" s="12"/>
      <c r="BH435" s="12"/>
      <c r="BI435" s="12"/>
      <c r="BJ435" s="12"/>
      <c r="BK435" s="12"/>
      <c r="BL435" s="12"/>
      <c r="BM435" s="12"/>
      <c r="BN435" s="12"/>
      <c r="BO435" s="12"/>
      <c r="BP435" s="12"/>
      <c r="BQ435" s="12"/>
      <c r="BR435" s="12"/>
      <c r="BS435" s="12"/>
      <c r="BT435" s="12"/>
      <c r="BU435" s="12"/>
      <c r="BV435" s="12"/>
      <c r="BW435" s="12"/>
      <c r="BX435" s="12"/>
      <c r="BY435" s="12"/>
      <c r="BZ435" s="12"/>
      <c r="CA435" s="12"/>
      <c r="CB435" s="12"/>
      <c r="CC435" s="12"/>
      <c r="CD435" s="12"/>
      <c r="CE435" s="12"/>
      <c r="CF435" s="12"/>
      <c r="CG435" s="12"/>
      <c r="CH435" s="12"/>
      <c r="CI435" s="12"/>
      <c r="CJ435" s="12"/>
      <c r="CK435" s="12"/>
      <c r="CL435" s="12"/>
      <c r="CM435" s="12"/>
      <c r="CN435" s="12"/>
      <c r="CO435" s="12"/>
      <c r="CP435" s="12"/>
      <c r="CQ435" s="12"/>
      <c r="CR435" s="12"/>
      <c r="CS435" s="12"/>
      <c r="CT435" s="12"/>
      <c r="CU435" s="12"/>
      <c r="CV435" s="12"/>
      <c r="CW435" s="12"/>
      <c r="CX435" s="12"/>
      <c r="CY435" s="12"/>
      <c r="CZ435" s="12"/>
      <c r="DA435" s="12"/>
      <c r="DB435" s="12"/>
      <c r="DC435" s="12"/>
      <c r="DD435" s="12"/>
      <c r="DE435" s="12"/>
      <c r="DF435" s="12"/>
      <c r="DG435" s="12"/>
      <c r="DH435" s="12"/>
      <c r="DI435" s="12"/>
      <c r="DJ435" s="12"/>
      <c r="DK435" s="12"/>
      <c r="DL435" s="12"/>
      <c r="DM435" s="12"/>
      <c r="DN435" s="12"/>
      <c r="DO435" s="12"/>
      <c r="DP435" s="12"/>
      <c r="DQ435" s="12"/>
      <c r="DR435" s="12"/>
      <c r="DS435" s="12"/>
      <c r="DT435" s="12"/>
      <c r="DU435" s="12"/>
      <c r="DV435" s="12"/>
      <c r="DW435" s="12"/>
      <c r="DX435" s="12"/>
      <c r="DY435" s="12"/>
    </row>
    <row r="436" spans="1:129" s="57" customFormat="1" ht="54">
      <c r="A436" s="31">
        <v>19</v>
      </c>
      <c r="B436" s="27">
        <v>1196420070</v>
      </c>
      <c r="C436" s="21">
        <v>42295900</v>
      </c>
      <c r="D436" s="36" t="s">
        <v>725</v>
      </c>
      <c r="E436" s="37" t="s">
        <v>725</v>
      </c>
      <c r="F436" s="28" t="s">
        <v>10</v>
      </c>
      <c r="G436" s="22">
        <v>7419616.3300000001</v>
      </c>
      <c r="H436" s="22">
        <v>0</v>
      </c>
      <c r="I436" s="23">
        <v>7419616.3300000001</v>
      </c>
      <c r="J436" s="31"/>
      <c r="K436" s="31"/>
      <c r="L436" s="31"/>
      <c r="M436" s="12"/>
      <c r="N436" s="12"/>
      <c r="O436" s="12"/>
      <c r="P436" s="12"/>
      <c r="Q436" s="12"/>
      <c r="R436" s="12"/>
      <c r="S436" s="12"/>
      <c r="T436" s="12"/>
      <c r="U436" s="12"/>
      <c r="V436" s="12"/>
      <c r="W436" s="12"/>
      <c r="X436" s="12"/>
      <c r="Y436" s="12"/>
      <c r="Z436" s="12"/>
      <c r="AA436" s="12"/>
      <c r="AB436" s="12"/>
      <c r="AC436" s="12"/>
      <c r="AD436" s="12"/>
      <c r="AE436" s="12"/>
      <c r="AF436" s="12"/>
      <c r="AG436" s="12"/>
      <c r="AH436" s="12"/>
      <c r="AI436" s="12"/>
      <c r="AJ436" s="12"/>
      <c r="AK436" s="12"/>
      <c r="AL436" s="12"/>
      <c r="AM436" s="12"/>
      <c r="AN436" s="12"/>
      <c r="AO436" s="12"/>
      <c r="AP436" s="12"/>
      <c r="AQ436" s="12"/>
      <c r="AR436" s="12"/>
      <c r="AS436" s="12"/>
      <c r="AT436" s="12"/>
      <c r="AU436" s="12"/>
      <c r="AV436" s="12"/>
      <c r="AW436" s="12"/>
      <c r="AX436" s="12"/>
      <c r="AY436" s="12"/>
      <c r="AZ436" s="12"/>
      <c r="BA436" s="12"/>
      <c r="BB436" s="12"/>
      <c r="BC436" s="12"/>
      <c r="BD436" s="12"/>
      <c r="BE436" s="12"/>
      <c r="BF436" s="12"/>
      <c r="BG436" s="12"/>
      <c r="BH436" s="12"/>
      <c r="BI436" s="12"/>
      <c r="BJ436" s="12"/>
      <c r="BK436" s="12"/>
      <c r="BL436" s="12"/>
      <c r="BM436" s="12"/>
      <c r="BN436" s="12"/>
      <c r="BO436" s="12"/>
      <c r="BP436" s="12"/>
      <c r="BQ436" s="12"/>
      <c r="BR436" s="12"/>
      <c r="BS436" s="12"/>
      <c r="BT436" s="12"/>
      <c r="BU436" s="12"/>
      <c r="BV436" s="12"/>
      <c r="BW436" s="12"/>
      <c r="BX436" s="12"/>
      <c r="BY436" s="12"/>
      <c r="BZ436" s="12"/>
      <c r="CA436" s="12"/>
      <c r="CB436" s="12"/>
      <c r="CC436" s="12"/>
      <c r="CD436" s="12"/>
      <c r="CE436" s="12"/>
      <c r="CF436" s="12"/>
      <c r="CG436" s="12"/>
      <c r="CH436" s="12"/>
      <c r="CI436" s="12"/>
      <c r="CJ436" s="12"/>
      <c r="CK436" s="12"/>
      <c r="CL436" s="12"/>
      <c r="CM436" s="12"/>
      <c r="CN436" s="12"/>
      <c r="CO436" s="12"/>
      <c r="CP436" s="12"/>
      <c r="CQ436" s="12"/>
      <c r="CR436" s="12"/>
      <c r="CS436" s="12"/>
      <c r="CT436" s="12"/>
      <c r="CU436" s="12"/>
      <c r="CV436" s="12"/>
      <c r="CW436" s="12"/>
      <c r="CX436" s="12"/>
      <c r="CY436" s="12"/>
      <c r="CZ436" s="12"/>
      <c r="DA436" s="12"/>
      <c r="DB436" s="12"/>
      <c r="DC436" s="12"/>
      <c r="DD436" s="12"/>
      <c r="DE436" s="12"/>
      <c r="DF436" s="12"/>
      <c r="DG436" s="12"/>
      <c r="DH436" s="12"/>
      <c r="DI436" s="12"/>
      <c r="DJ436" s="12"/>
      <c r="DK436" s="12"/>
      <c r="DL436" s="12"/>
      <c r="DM436" s="12"/>
      <c r="DN436" s="12"/>
      <c r="DO436" s="12"/>
      <c r="DP436" s="12"/>
      <c r="DQ436" s="12"/>
      <c r="DR436" s="12"/>
      <c r="DS436" s="12"/>
      <c r="DT436" s="12"/>
      <c r="DU436" s="12"/>
      <c r="DV436" s="12"/>
      <c r="DW436" s="12"/>
      <c r="DX436" s="12"/>
      <c r="DY436" s="12"/>
    </row>
    <row r="437" spans="1:129" s="57" customFormat="1" ht="63">
      <c r="A437" s="31">
        <v>20</v>
      </c>
      <c r="B437" s="27">
        <v>1196420072</v>
      </c>
      <c r="C437" s="21">
        <v>42295900</v>
      </c>
      <c r="D437" s="36" t="s">
        <v>726</v>
      </c>
      <c r="E437" s="37" t="s">
        <v>727</v>
      </c>
      <c r="F437" s="28" t="s">
        <v>10</v>
      </c>
      <c r="G437" s="22">
        <v>5792600.4633500008</v>
      </c>
      <c r="H437" s="22">
        <v>0</v>
      </c>
      <c r="I437" s="23">
        <v>5792600.4633500008</v>
      </c>
      <c r="J437" s="31"/>
      <c r="K437" s="31"/>
      <c r="L437" s="31"/>
      <c r="M437" s="12"/>
      <c r="N437" s="12"/>
      <c r="O437" s="12"/>
      <c r="P437" s="12"/>
      <c r="Q437" s="12"/>
      <c r="R437" s="12"/>
      <c r="S437" s="12"/>
      <c r="T437" s="12"/>
      <c r="U437" s="12"/>
      <c r="V437" s="12"/>
      <c r="W437" s="12"/>
      <c r="X437" s="12"/>
      <c r="Y437" s="12"/>
      <c r="Z437" s="12"/>
      <c r="AA437" s="12"/>
      <c r="AB437" s="12"/>
      <c r="AC437" s="12"/>
      <c r="AD437" s="12"/>
      <c r="AE437" s="12"/>
      <c r="AF437" s="12"/>
      <c r="AG437" s="12"/>
      <c r="AH437" s="12"/>
      <c r="AI437" s="12"/>
      <c r="AJ437" s="12"/>
      <c r="AK437" s="12"/>
      <c r="AL437" s="12"/>
      <c r="AM437" s="12"/>
      <c r="AN437" s="12"/>
      <c r="AO437" s="12"/>
      <c r="AP437" s="12"/>
      <c r="AQ437" s="12"/>
      <c r="AR437" s="12"/>
      <c r="AS437" s="12"/>
      <c r="AT437" s="12"/>
      <c r="AU437" s="12"/>
      <c r="AV437" s="12"/>
      <c r="AW437" s="12"/>
      <c r="AX437" s="12"/>
      <c r="AY437" s="12"/>
      <c r="AZ437" s="12"/>
      <c r="BA437" s="12"/>
      <c r="BB437" s="12"/>
      <c r="BC437" s="12"/>
      <c r="BD437" s="12"/>
      <c r="BE437" s="12"/>
      <c r="BF437" s="12"/>
      <c r="BG437" s="12"/>
      <c r="BH437" s="12"/>
      <c r="BI437" s="12"/>
      <c r="BJ437" s="12"/>
      <c r="BK437" s="12"/>
      <c r="BL437" s="12"/>
      <c r="BM437" s="12"/>
      <c r="BN437" s="12"/>
      <c r="BO437" s="12"/>
      <c r="BP437" s="12"/>
      <c r="BQ437" s="12"/>
      <c r="BR437" s="12"/>
      <c r="BS437" s="12"/>
      <c r="BT437" s="12"/>
      <c r="BU437" s="12"/>
      <c r="BV437" s="12"/>
      <c r="BW437" s="12"/>
      <c r="BX437" s="12"/>
      <c r="BY437" s="12"/>
      <c r="BZ437" s="12"/>
      <c r="CA437" s="12"/>
      <c r="CB437" s="12"/>
      <c r="CC437" s="12"/>
      <c r="CD437" s="12"/>
      <c r="CE437" s="12"/>
      <c r="CF437" s="12"/>
      <c r="CG437" s="12"/>
      <c r="CH437" s="12"/>
      <c r="CI437" s="12"/>
      <c r="CJ437" s="12"/>
      <c r="CK437" s="12"/>
      <c r="CL437" s="12"/>
      <c r="CM437" s="12"/>
      <c r="CN437" s="12"/>
      <c r="CO437" s="12"/>
      <c r="CP437" s="12"/>
      <c r="CQ437" s="12"/>
      <c r="CR437" s="12"/>
      <c r="CS437" s="12"/>
      <c r="CT437" s="12"/>
      <c r="CU437" s="12"/>
      <c r="CV437" s="12"/>
      <c r="CW437" s="12"/>
      <c r="CX437" s="12"/>
      <c r="CY437" s="12"/>
      <c r="CZ437" s="12"/>
      <c r="DA437" s="12"/>
      <c r="DB437" s="12"/>
      <c r="DC437" s="12"/>
      <c r="DD437" s="12"/>
      <c r="DE437" s="12"/>
      <c r="DF437" s="12"/>
      <c r="DG437" s="12"/>
      <c r="DH437" s="12"/>
      <c r="DI437" s="12"/>
      <c r="DJ437" s="12"/>
      <c r="DK437" s="12"/>
      <c r="DL437" s="12"/>
      <c r="DM437" s="12"/>
      <c r="DN437" s="12"/>
      <c r="DO437" s="12"/>
      <c r="DP437" s="12"/>
      <c r="DQ437" s="12"/>
      <c r="DR437" s="12"/>
      <c r="DS437" s="12"/>
      <c r="DT437" s="12"/>
      <c r="DU437" s="12"/>
      <c r="DV437" s="12"/>
      <c r="DW437" s="12"/>
      <c r="DX437" s="12"/>
      <c r="DY437" s="12"/>
    </row>
    <row r="438" spans="1:129" s="62" customFormat="1" ht="18">
      <c r="A438" s="39" t="s">
        <v>728</v>
      </c>
      <c r="B438" s="166" t="s">
        <v>729</v>
      </c>
      <c r="C438" s="166"/>
      <c r="D438" s="166"/>
      <c r="E438" s="166"/>
      <c r="F438" s="29" t="s">
        <v>405</v>
      </c>
      <c r="G438" s="167" t="s">
        <v>3788</v>
      </c>
      <c r="H438" s="167"/>
      <c r="I438" s="167"/>
      <c r="J438" s="50"/>
      <c r="K438" s="50"/>
      <c r="L438" s="50"/>
    </row>
    <row r="439" spans="1:129" s="62" customFormat="1" ht="27">
      <c r="A439" s="14" t="s">
        <v>2</v>
      </c>
      <c r="B439" s="14" t="s">
        <v>3</v>
      </c>
      <c r="C439" s="15" t="s">
        <v>4</v>
      </c>
      <c r="D439" s="15" t="s">
        <v>5</v>
      </c>
      <c r="E439" s="15" t="s">
        <v>3366</v>
      </c>
      <c r="F439" s="15" t="s">
        <v>7</v>
      </c>
      <c r="G439" s="16" t="s">
        <v>3347</v>
      </c>
      <c r="H439" s="16" t="s">
        <v>3348</v>
      </c>
      <c r="I439" s="16" t="s">
        <v>3349</v>
      </c>
      <c r="J439" s="50"/>
      <c r="K439" s="50"/>
      <c r="L439" s="50"/>
    </row>
    <row r="440" spans="1:129" s="62" customFormat="1" ht="27">
      <c r="A440" s="31">
        <v>1</v>
      </c>
      <c r="B440" s="27">
        <v>1196410615</v>
      </c>
      <c r="C440" s="21">
        <v>42203425</v>
      </c>
      <c r="D440" s="36" t="s">
        <v>730</v>
      </c>
      <c r="E440" s="37" t="s">
        <v>731</v>
      </c>
      <c r="F440" s="28" t="s">
        <v>10</v>
      </c>
      <c r="G440" s="22">
        <v>208283.60074300002</v>
      </c>
      <c r="H440" s="22">
        <v>0</v>
      </c>
      <c r="I440" s="23">
        <v>208283.60074300002</v>
      </c>
      <c r="J440" s="50"/>
      <c r="K440" s="50"/>
      <c r="L440" s="50"/>
    </row>
    <row r="441" spans="1:129" s="62" customFormat="1" ht="27">
      <c r="A441" s="31">
        <v>2</v>
      </c>
      <c r="B441" s="27">
        <v>1196410610</v>
      </c>
      <c r="C441" s="21">
        <v>42203425</v>
      </c>
      <c r="D441" s="36" t="s">
        <v>732</v>
      </c>
      <c r="E441" s="37" t="s">
        <v>733</v>
      </c>
      <c r="F441" s="28" t="s">
        <v>10</v>
      </c>
      <c r="G441" s="22">
        <v>208283.60074300002</v>
      </c>
      <c r="H441" s="22">
        <v>0</v>
      </c>
      <c r="I441" s="23">
        <v>208283.60074300002</v>
      </c>
      <c r="J441" s="50"/>
      <c r="K441" s="50"/>
      <c r="L441" s="50"/>
    </row>
    <row r="442" spans="1:129" s="62" customFormat="1" ht="27">
      <c r="A442" s="31">
        <v>3</v>
      </c>
      <c r="B442" s="27">
        <v>1196410618</v>
      </c>
      <c r="C442" s="21">
        <v>42203425</v>
      </c>
      <c r="D442" s="36" t="s">
        <v>734</v>
      </c>
      <c r="E442" s="37" t="s">
        <v>733</v>
      </c>
      <c r="F442" s="28" t="s">
        <v>10</v>
      </c>
      <c r="G442" s="22">
        <v>208283.60074300002</v>
      </c>
      <c r="H442" s="22">
        <v>0</v>
      </c>
      <c r="I442" s="23">
        <v>208283.60074300002</v>
      </c>
      <c r="J442" s="50"/>
      <c r="K442" s="50"/>
      <c r="L442" s="50"/>
    </row>
    <row r="443" spans="1:129" s="62" customFormat="1" ht="27">
      <c r="A443" s="31">
        <v>4</v>
      </c>
      <c r="B443" s="27">
        <v>1196410620</v>
      </c>
      <c r="C443" s="21">
        <v>42203425</v>
      </c>
      <c r="D443" s="36" t="s">
        <v>735</v>
      </c>
      <c r="E443" s="37" t="s">
        <v>733</v>
      </c>
      <c r="F443" s="28" t="s">
        <v>10</v>
      </c>
      <c r="G443" s="22">
        <v>208283.60074300002</v>
      </c>
      <c r="H443" s="22">
        <v>0</v>
      </c>
      <c r="I443" s="23">
        <v>208283.60074300002</v>
      </c>
      <c r="J443" s="50"/>
      <c r="K443" s="50"/>
      <c r="L443" s="50"/>
    </row>
    <row r="444" spans="1:129" s="62" customFormat="1" ht="13.5" customHeight="1">
      <c r="A444" s="39" t="s">
        <v>736</v>
      </c>
      <c r="B444" s="166" t="s">
        <v>737</v>
      </c>
      <c r="C444" s="166"/>
      <c r="D444" s="166"/>
      <c r="E444" s="166"/>
      <c r="F444" s="29" t="s">
        <v>355</v>
      </c>
      <c r="G444" s="167" t="s">
        <v>3774</v>
      </c>
      <c r="H444" s="167"/>
      <c r="I444" s="167"/>
      <c r="J444" s="50"/>
      <c r="K444" s="50"/>
      <c r="L444" s="50"/>
    </row>
    <row r="445" spans="1:129" s="62" customFormat="1" ht="27">
      <c r="A445" s="14" t="s">
        <v>2</v>
      </c>
      <c r="B445" s="14" t="s">
        <v>3</v>
      </c>
      <c r="C445" s="15" t="s">
        <v>4</v>
      </c>
      <c r="D445" s="15" t="s">
        <v>5</v>
      </c>
      <c r="E445" s="15" t="s">
        <v>3366</v>
      </c>
      <c r="F445" s="15" t="s">
        <v>7</v>
      </c>
      <c r="G445" s="16" t="s">
        <v>3347</v>
      </c>
      <c r="H445" s="16" t="s">
        <v>3348</v>
      </c>
      <c r="I445" s="16" t="s">
        <v>3349</v>
      </c>
      <c r="J445" s="50"/>
      <c r="K445" s="50"/>
      <c r="L445" s="50"/>
    </row>
    <row r="446" spans="1:129" s="62" customFormat="1" ht="18">
      <c r="A446" s="31">
        <v>1</v>
      </c>
      <c r="B446" s="27">
        <v>1199020189</v>
      </c>
      <c r="C446" s="28" t="s">
        <v>738</v>
      </c>
      <c r="D446" s="36" t="s">
        <v>737</v>
      </c>
      <c r="E446" s="37" t="s">
        <v>739</v>
      </c>
      <c r="F446" s="28" t="s">
        <v>10</v>
      </c>
      <c r="G446" s="58">
        <v>377776.80472372042</v>
      </c>
      <c r="H446" s="22">
        <v>71778</v>
      </c>
      <c r="I446" s="23">
        <v>449554.80472372042</v>
      </c>
      <c r="J446" s="50"/>
      <c r="K446" s="50"/>
      <c r="L446" s="50"/>
    </row>
    <row r="447" spans="1:129" s="62" customFormat="1" ht="18">
      <c r="A447" s="39" t="s">
        <v>741</v>
      </c>
      <c r="B447" s="166" t="s">
        <v>742</v>
      </c>
      <c r="C447" s="166"/>
      <c r="D447" s="166"/>
      <c r="E447" s="166"/>
      <c r="F447" s="29" t="s">
        <v>740</v>
      </c>
      <c r="G447" s="167" t="s">
        <v>3789</v>
      </c>
      <c r="H447" s="167"/>
      <c r="I447" s="167"/>
      <c r="J447" s="50"/>
      <c r="K447" s="50"/>
      <c r="L447" s="50"/>
    </row>
    <row r="448" spans="1:129" s="62" customFormat="1" ht="27">
      <c r="A448" s="14" t="s">
        <v>2</v>
      </c>
      <c r="B448" s="14" t="s">
        <v>3</v>
      </c>
      <c r="C448" s="15" t="s">
        <v>4</v>
      </c>
      <c r="D448" s="15" t="s">
        <v>5</v>
      </c>
      <c r="E448" s="15" t="s">
        <v>3366</v>
      </c>
      <c r="F448" s="15" t="s">
        <v>7</v>
      </c>
      <c r="G448" s="16" t="s">
        <v>3347</v>
      </c>
      <c r="H448" s="16" t="s">
        <v>3348</v>
      </c>
      <c r="I448" s="16" t="s">
        <v>3349</v>
      </c>
      <c r="J448" s="50"/>
      <c r="K448" s="50"/>
      <c r="L448" s="50"/>
    </row>
    <row r="449" spans="1:12" s="62" customFormat="1" ht="90">
      <c r="A449" s="31">
        <v>1</v>
      </c>
      <c r="B449" s="35" t="s">
        <v>3360</v>
      </c>
      <c r="C449" s="21">
        <v>42295451</v>
      </c>
      <c r="D449" s="36" t="s">
        <v>743</v>
      </c>
      <c r="E449" s="44" t="s">
        <v>744</v>
      </c>
      <c r="F449" s="28" t="s">
        <v>154</v>
      </c>
      <c r="G449" s="22">
        <v>3466.3479599673942</v>
      </c>
      <c r="H449" s="22">
        <v>659</v>
      </c>
      <c r="I449" s="23">
        <v>4125.3479599673938</v>
      </c>
      <c r="J449" s="50"/>
      <c r="K449" s="50"/>
      <c r="L449" s="50"/>
    </row>
    <row r="450" spans="1:12" s="62" customFormat="1" ht="90">
      <c r="A450" s="31">
        <v>2</v>
      </c>
      <c r="B450" s="35" t="s">
        <v>3360</v>
      </c>
      <c r="C450" s="21">
        <v>42295451</v>
      </c>
      <c r="D450" s="36" t="s">
        <v>745</v>
      </c>
      <c r="E450" s="44" t="s">
        <v>746</v>
      </c>
      <c r="F450" s="28" t="s">
        <v>154</v>
      </c>
      <c r="G450" s="22">
        <v>3466.3479599673942</v>
      </c>
      <c r="H450" s="22">
        <v>659</v>
      </c>
      <c r="I450" s="23">
        <v>4125.3479599673938</v>
      </c>
      <c r="J450" s="50"/>
      <c r="K450" s="50"/>
      <c r="L450" s="50"/>
    </row>
    <row r="451" spans="1:12" s="62" customFormat="1" ht="90">
      <c r="A451" s="31">
        <v>3</v>
      </c>
      <c r="B451" s="35" t="s">
        <v>3360</v>
      </c>
      <c r="C451" s="21">
        <v>42295451</v>
      </c>
      <c r="D451" s="36" t="s">
        <v>747</v>
      </c>
      <c r="E451" s="44" t="s">
        <v>748</v>
      </c>
      <c r="F451" s="28" t="s">
        <v>154</v>
      </c>
      <c r="G451" s="22">
        <v>3466.3479599673942</v>
      </c>
      <c r="H451" s="22">
        <v>659</v>
      </c>
      <c r="I451" s="23">
        <v>4125.3479599673938</v>
      </c>
      <c r="J451" s="50"/>
      <c r="K451" s="50"/>
      <c r="L451" s="50"/>
    </row>
    <row r="452" spans="1:12" s="62" customFormat="1" ht="90">
      <c r="A452" s="31">
        <v>4</v>
      </c>
      <c r="B452" s="35" t="s">
        <v>3360</v>
      </c>
      <c r="C452" s="21">
        <v>42295451</v>
      </c>
      <c r="D452" s="36" t="s">
        <v>749</v>
      </c>
      <c r="E452" s="44" t="s">
        <v>750</v>
      </c>
      <c r="F452" s="28" t="s">
        <v>154</v>
      </c>
      <c r="G452" s="22">
        <v>3466.3479599673942</v>
      </c>
      <c r="H452" s="22">
        <v>659</v>
      </c>
      <c r="I452" s="23">
        <v>4125.3479599673938</v>
      </c>
      <c r="J452" s="50"/>
      <c r="K452" s="50"/>
      <c r="L452" s="50"/>
    </row>
    <row r="453" spans="1:12" s="62" customFormat="1" ht="90">
      <c r="A453" s="31">
        <v>5</v>
      </c>
      <c r="B453" s="35" t="s">
        <v>3360</v>
      </c>
      <c r="C453" s="21">
        <v>42295451</v>
      </c>
      <c r="D453" s="36" t="s">
        <v>751</v>
      </c>
      <c r="E453" s="44" t="s">
        <v>752</v>
      </c>
      <c r="F453" s="28" t="s">
        <v>154</v>
      </c>
      <c r="G453" s="22">
        <v>3466.3479599673942</v>
      </c>
      <c r="H453" s="22">
        <v>659</v>
      </c>
      <c r="I453" s="23">
        <v>4125.3479599673938</v>
      </c>
      <c r="J453" s="50"/>
      <c r="K453" s="50"/>
      <c r="L453" s="50"/>
    </row>
    <row r="454" spans="1:12" s="62" customFormat="1" ht="27">
      <c r="A454" s="31">
        <v>6</v>
      </c>
      <c r="B454" s="56">
        <v>1199030159</v>
      </c>
      <c r="C454" s="21">
        <v>42132200</v>
      </c>
      <c r="D454" s="36" t="s">
        <v>753</v>
      </c>
      <c r="E454" s="37" t="s">
        <v>754</v>
      </c>
      <c r="F454" s="28" t="s">
        <v>154</v>
      </c>
      <c r="G454" s="22">
        <v>520.52531444879992</v>
      </c>
      <c r="H454" s="22">
        <v>99</v>
      </c>
      <c r="I454" s="23">
        <v>619.52531444879992</v>
      </c>
      <c r="J454" s="50"/>
      <c r="K454" s="50"/>
      <c r="L454" s="50"/>
    </row>
    <row r="455" spans="1:12" s="62" customFormat="1" ht="27">
      <c r="A455" s="31">
        <v>7</v>
      </c>
      <c r="B455" s="27">
        <v>1199030151</v>
      </c>
      <c r="C455" s="21">
        <v>42132200</v>
      </c>
      <c r="D455" s="36" t="s">
        <v>755</v>
      </c>
      <c r="E455" s="37" t="s">
        <v>756</v>
      </c>
      <c r="F455" s="28" t="s">
        <v>154</v>
      </c>
      <c r="G455" s="22">
        <v>520.52531444879992</v>
      </c>
      <c r="H455" s="22">
        <v>99</v>
      </c>
      <c r="I455" s="23">
        <v>619.52531444879992</v>
      </c>
      <c r="J455" s="50"/>
      <c r="K455" s="50"/>
      <c r="L455" s="50"/>
    </row>
    <row r="456" spans="1:12" s="62" customFormat="1" ht="27">
      <c r="A456" s="31">
        <v>8</v>
      </c>
      <c r="B456" s="27">
        <v>1199030032</v>
      </c>
      <c r="C456" s="21">
        <v>42132200</v>
      </c>
      <c r="D456" s="36" t="s">
        <v>757</v>
      </c>
      <c r="E456" s="37" t="s">
        <v>758</v>
      </c>
      <c r="F456" s="28" t="s">
        <v>154</v>
      </c>
      <c r="G456" s="22">
        <v>520.52531444879992</v>
      </c>
      <c r="H456" s="22">
        <v>99</v>
      </c>
      <c r="I456" s="23">
        <v>619.52531444879992</v>
      </c>
      <c r="J456" s="50"/>
      <c r="K456" s="50"/>
      <c r="L456" s="50"/>
    </row>
    <row r="457" spans="1:12" s="62" customFormat="1" ht="180">
      <c r="A457" s="31">
        <v>9</v>
      </c>
      <c r="B457" s="27">
        <v>1199030161</v>
      </c>
      <c r="C457" s="21">
        <v>42132200</v>
      </c>
      <c r="D457" s="36" t="s">
        <v>759</v>
      </c>
      <c r="E457" s="71" t="s">
        <v>760</v>
      </c>
      <c r="F457" s="28" t="s">
        <v>761</v>
      </c>
      <c r="G457" s="22"/>
      <c r="H457" s="22"/>
      <c r="I457" s="23"/>
      <c r="J457" s="50"/>
      <c r="K457" s="50"/>
      <c r="L457" s="50"/>
    </row>
    <row r="458" spans="1:12" s="62" customFormat="1" ht="180">
      <c r="A458" s="31">
        <v>10</v>
      </c>
      <c r="B458" s="27">
        <v>1199030162</v>
      </c>
      <c r="C458" s="21">
        <v>42132200</v>
      </c>
      <c r="D458" s="36" t="s">
        <v>762</v>
      </c>
      <c r="E458" s="71" t="s">
        <v>760</v>
      </c>
      <c r="F458" s="28" t="s">
        <v>761</v>
      </c>
      <c r="G458" s="22"/>
      <c r="H458" s="22"/>
      <c r="I458" s="23"/>
      <c r="J458" s="50"/>
      <c r="K458" s="50"/>
      <c r="L458" s="50"/>
    </row>
    <row r="459" spans="1:12" s="62" customFormat="1" ht="180">
      <c r="A459" s="31">
        <v>11</v>
      </c>
      <c r="B459" s="27">
        <v>1199030163</v>
      </c>
      <c r="C459" s="21">
        <v>42132200</v>
      </c>
      <c r="D459" s="36" t="s">
        <v>763</v>
      </c>
      <c r="E459" s="71" t="s">
        <v>760</v>
      </c>
      <c r="F459" s="28" t="s">
        <v>761</v>
      </c>
      <c r="G459" s="22"/>
      <c r="H459" s="22"/>
      <c r="I459" s="23"/>
      <c r="J459" s="50"/>
      <c r="K459" s="50"/>
      <c r="L459" s="50"/>
    </row>
    <row r="460" spans="1:12" s="62" customFormat="1" ht="180">
      <c r="A460" s="31">
        <v>12</v>
      </c>
      <c r="B460" s="27">
        <v>1199030164</v>
      </c>
      <c r="C460" s="21">
        <v>42132200</v>
      </c>
      <c r="D460" s="36" t="s">
        <v>764</v>
      </c>
      <c r="E460" s="71" t="s">
        <v>760</v>
      </c>
      <c r="F460" s="28" t="s">
        <v>761</v>
      </c>
      <c r="G460" s="22"/>
      <c r="H460" s="22"/>
      <c r="I460" s="23"/>
      <c r="J460" s="50"/>
      <c r="K460" s="50"/>
      <c r="L460" s="50"/>
    </row>
    <row r="461" spans="1:12" s="62" customFormat="1" ht="13.5" customHeight="1">
      <c r="A461" s="68" t="s">
        <v>766</v>
      </c>
      <c r="B461" s="166" t="s">
        <v>767</v>
      </c>
      <c r="C461" s="166"/>
      <c r="D461" s="166"/>
      <c r="E461" s="166"/>
      <c r="F461" s="29" t="s">
        <v>765</v>
      </c>
      <c r="G461" s="167" t="s">
        <v>3790</v>
      </c>
      <c r="H461" s="167"/>
      <c r="I461" s="167"/>
      <c r="J461" s="50"/>
      <c r="K461" s="50"/>
      <c r="L461" s="50"/>
    </row>
    <row r="462" spans="1:12" s="62" customFormat="1" ht="27">
      <c r="A462" s="14" t="s">
        <v>2</v>
      </c>
      <c r="B462" s="14" t="s">
        <v>3</v>
      </c>
      <c r="C462" s="15" t="s">
        <v>4</v>
      </c>
      <c r="D462" s="15" t="s">
        <v>5</v>
      </c>
      <c r="E462" s="15" t="s">
        <v>3366</v>
      </c>
      <c r="F462" s="15" t="s">
        <v>7</v>
      </c>
      <c r="G462" s="16" t="s">
        <v>3347</v>
      </c>
      <c r="H462" s="16" t="s">
        <v>3348</v>
      </c>
      <c r="I462" s="16" t="s">
        <v>3349</v>
      </c>
      <c r="J462" s="50"/>
      <c r="K462" s="50"/>
      <c r="L462" s="50"/>
    </row>
    <row r="463" spans="1:12" s="62" customFormat="1" ht="18">
      <c r="A463" s="31">
        <v>1</v>
      </c>
      <c r="B463" s="27">
        <v>1199020003</v>
      </c>
      <c r="C463" s="28" t="s">
        <v>768</v>
      </c>
      <c r="D463" s="36" t="s">
        <v>769</v>
      </c>
      <c r="E463" s="37" t="s">
        <v>770</v>
      </c>
      <c r="F463" s="28" t="s">
        <v>10</v>
      </c>
      <c r="G463" s="22">
        <v>1054.4815550000001</v>
      </c>
      <c r="H463" s="22">
        <v>0</v>
      </c>
      <c r="I463" s="23">
        <v>1054.4815550000001</v>
      </c>
      <c r="J463" s="50"/>
      <c r="K463" s="50"/>
      <c r="L463" s="50"/>
    </row>
    <row r="464" spans="1:12" s="62" customFormat="1" ht="18">
      <c r="A464" s="31">
        <v>2</v>
      </c>
      <c r="B464" s="27">
        <v>1199020005</v>
      </c>
      <c r="C464" s="28" t="s">
        <v>768</v>
      </c>
      <c r="D464" s="36" t="s">
        <v>771</v>
      </c>
      <c r="E464" s="37" t="s">
        <v>772</v>
      </c>
      <c r="F464" s="28" t="s">
        <v>10</v>
      </c>
      <c r="G464" s="22">
        <v>1316.7360350000001</v>
      </c>
      <c r="H464" s="22">
        <v>0</v>
      </c>
      <c r="I464" s="23">
        <v>1316.7360350000001</v>
      </c>
      <c r="J464" s="50"/>
      <c r="K464" s="50"/>
      <c r="L464" s="50"/>
    </row>
    <row r="465" spans="1:12" s="62" customFormat="1" ht="18">
      <c r="A465" s="31">
        <v>3</v>
      </c>
      <c r="B465" s="27">
        <v>1199020007</v>
      </c>
      <c r="C465" s="28" t="s">
        <v>768</v>
      </c>
      <c r="D465" s="36" t="s">
        <v>773</v>
      </c>
      <c r="E465" s="37" t="s">
        <v>774</v>
      </c>
      <c r="F465" s="28" t="s">
        <v>10</v>
      </c>
      <c r="G465" s="22">
        <v>1748.3632</v>
      </c>
      <c r="H465" s="22">
        <v>0</v>
      </c>
      <c r="I465" s="23">
        <v>1748.3632</v>
      </c>
      <c r="J465" s="50"/>
      <c r="K465" s="50"/>
      <c r="L465" s="50"/>
    </row>
    <row r="466" spans="1:12" s="62" customFormat="1" ht="18">
      <c r="A466" s="31">
        <v>4</v>
      </c>
      <c r="B466" s="27">
        <v>1199020001</v>
      </c>
      <c r="C466" s="28" t="s">
        <v>768</v>
      </c>
      <c r="D466" s="36" t="s">
        <v>775</v>
      </c>
      <c r="E466" s="37" t="s">
        <v>776</v>
      </c>
      <c r="F466" s="28" t="s">
        <v>10</v>
      </c>
      <c r="G466" s="22">
        <v>1857.6359</v>
      </c>
      <c r="H466" s="22">
        <v>0</v>
      </c>
      <c r="I466" s="23">
        <v>1857.6359</v>
      </c>
      <c r="J466" s="50"/>
      <c r="K466" s="50"/>
      <c r="L466" s="50"/>
    </row>
    <row r="467" spans="1:12" s="62" customFormat="1" ht="18">
      <c r="A467" s="31">
        <v>5</v>
      </c>
      <c r="B467" s="27">
        <v>1199020016</v>
      </c>
      <c r="C467" s="28" t="s">
        <v>768</v>
      </c>
      <c r="D467" s="36" t="s">
        <v>777</v>
      </c>
      <c r="E467" s="37" t="s">
        <v>778</v>
      </c>
      <c r="F467" s="28" t="s">
        <v>10</v>
      </c>
      <c r="G467" s="22">
        <v>2220.4212640000005</v>
      </c>
      <c r="H467" s="22">
        <v>0</v>
      </c>
      <c r="I467" s="23">
        <v>2220.4212640000005</v>
      </c>
      <c r="J467" s="50"/>
      <c r="K467" s="50"/>
      <c r="L467" s="50"/>
    </row>
    <row r="468" spans="1:12" s="62" customFormat="1" ht="18">
      <c r="A468" s="31">
        <v>6</v>
      </c>
      <c r="B468" s="27">
        <v>1199020017</v>
      </c>
      <c r="C468" s="28" t="s">
        <v>768</v>
      </c>
      <c r="D468" s="36" t="s">
        <v>779</v>
      </c>
      <c r="E468" s="37" t="s">
        <v>780</v>
      </c>
      <c r="F468" s="28" t="s">
        <v>10</v>
      </c>
      <c r="G468" s="22">
        <v>2433.503029</v>
      </c>
      <c r="H468" s="22">
        <v>0</v>
      </c>
      <c r="I468" s="23">
        <v>2433.503029</v>
      </c>
      <c r="J468" s="50"/>
      <c r="K468" s="50"/>
      <c r="L468" s="50"/>
    </row>
    <row r="469" spans="1:12" s="62" customFormat="1" ht="18">
      <c r="A469" s="31">
        <v>7</v>
      </c>
      <c r="B469" s="27">
        <v>1199020018</v>
      </c>
      <c r="C469" s="28" t="s">
        <v>768</v>
      </c>
      <c r="D469" s="36" t="s">
        <v>781</v>
      </c>
      <c r="E469" s="37" t="s">
        <v>782</v>
      </c>
      <c r="F469" s="28" t="s">
        <v>10</v>
      </c>
      <c r="G469" s="22">
        <v>2836.7192920000002</v>
      </c>
      <c r="H469" s="22">
        <v>0</v>
      </c>
      <c r="I469" s="23">
        <v>2836.7192920000002</v>
      </c>
      <c r="J469" s="50"/>
      <c r="K469" s="50"/>
      <c r="L469" s="50"/>
    </row>
    <row r="470" spans="1:12" s="62" customFormat="1" ht="18">
      <c r="A470" s="31">
        <v>8</v>
      </c>
      <c r="B470" s="27">
        <v>1199020019</v>
      </c>
      <c r="C470" s="28" t="s">
        <v>768</v>
      </c>
      <c r="D470" s="36" t="s">
        <v>783</v>
      </c>
      <c r="E470" s="37" t="s">
        <v>784</v>
      </c>
      <c r="F470" s="28" t="s">
        <v>10</v>
      </c>
      <c r="G470" s="22">
        <v>2979.8665290000004</v>
      </c>
      <c r="H470" s="22">
        <v>0</v>
      </c>
      <c r="I470" s="23">
        <v>2979.8665290000004</v>
      </c>
      <c r="J470" s="50"/>
      <c r="K470" s="50"/>
      <c r="L470" s="50"/>
    </row>
    <row r="471" spans="1:12" s="62" customFormat="1" ht="36">
      <c r="A471" s="31">
        <v>9</v>
      </c>
      <c r="B471" s="27">
        <v>1199020140</v>
      </c>
      <c r="C471" s="28" t="s">
        <v>785</v>
      </c>
      <c r="D471" s="36" t="s">
        <v>786</v>
      </c>
      <c r="E471" s="37" t="s">
        <v>787</v>
      </c>
      <c r="F471" s="28" t="s">
        <v>10</v>
      </c>
      <c r="G471" s="22">
        <v>5297.5404960000005</v>
      </c>
      <c r="H471" s="22">
        <v>0</v>
      </c>
      <c r="I471" s="23">
        <v>5297.5404960000005</v>
      </c>
      <c r="J471" s="50"/>
      <c r="K471" s="50"/>
      <c r="L471" s="50"/>
    </row>
    <row r="472" spans="1:12" s="62" customFormat="1" ht="36">
      <c r="A472" s="31">
        <v>10</v>
      </c>
      <c r="B472" s="27">
        <v>1199020142</v>
      </c>
      <c r="C472" s="28" t="s">
        <v>785</v>
      </c>
      <c r="D472" s="36" t="s">
        <v>788</v>
      </c>
      <c r="E472" s="37" t="s">
        <v>789</v>
      </c>
      <c r="F472" s="28" t="s">
        <v>10</v>
      </c>
      <c r="G472" s="22">
        <v>6408.8438550000001</v>
      </c>
      <c r="H472" s="22">
        <v>0</v>
      </c>
      <c r="I472" s="23">
        <v>6408.8438550000001</v>
      </c>
      <c r="J472" s="50"/>
      <c r="K472" s="50"/>
      <c r="L472" s="50"/>
    </row>
    <row r="473" spans="1:12" s="62" customFormat="1" ht="36">
      <c r="A473" s="31">
        <v>11</v>
      </c>
      <c r="B473" s="27">
        <v>1199020148</v>
      </c>
      <c r="C473" s="28" t="s">
        <v>785</v>
      </c>
      <c r="D473" s="36" t="s">
        <v>790</v>
      </c>
      <c r="E473" s="37" t="s">
        <v>791</v>
      </c>
      <c r="F473" s="28" t="s">
        <v>10</v>
      </c>
      <c r="G473" s="22">
        <v>7433.8217810000006</v>
      </c>
      <c r="H473" s="22">
        <v>0</v>
      </c>
      <c r="I473" s="23">
        <v>7433.8217810000006</v>
      </c>
      <c r="J473" s="50"/>
      <c r="K473" s="50"/>
      <c r="L473" s="50"/>
    </row>
    <row r="474" spans="1:12" s="62" customFormat="1" ht="36">
      <c r="A474" s="31">
        <v>12</v>
      </c>
      <c r="B474" s="27">
        <v>1199020145</v>
      </c>
      <c r="C474" s="28" t="s">
        <v>785</v>
      </c>
      <c r="D474" s="36" t="s">
        <v>792</v>
      </c>
      <c r="E474" s="37" t="s">
        <v>793</v>
      </c>
      <c r="F474" s="28" t="s">
        <v>10</v>
      </c>
      <c r="G474" s="22">
        <v>8318.9306510000006</v>
      </c>
      <c r="H474" s="22">
        <v>0</v>
      </c>
      <c r="I474" s="23">
        <v>8318.9306510000006</v>
      </c>
      <c r="J474" s="50"/>
      <c r="K474" s="50"/>
      <c r="L474" s="50"/>
    </row>
    <row r="475" spans="1:12" s="62" customFormat="1" ht="18">
      <c r="A475" s="31">
        <v>13</v>
      </c>
      <c r="B475" s="27">
        <v>1176090701</v>
      </c>
      <c r="C475" s="28">
        <v>42311500</v>
      </c>
      <c r="D475" s="36" t="s">
        <v>794</v>
      </c>
      <c r="E475" s="37" t="s">
        <v>795</v>
      </c>
      <c r="F475" s="28" t="s">
        <v>10</v>
      </c>
      <c r="G475" s="22">
        <v>68841.800999999992</v>
      </c>
      <c r="H475" s="22">
        <v>0</v>
      </c>
      <c r="I475" s="23">
        <v>68841.800999999992</v>
      </c>
      <c r="J475" s="50"/>
      <c r="K475" s="50"/>
      <c r="L475" s="50"/>
    </row>
    <row r="476" spans="1:12" s="62" customFormat="1" ht="18">
      <c r="A476" s="31">
        <v>14</v>
      </c>
      <c r="B476" s="27">
        <v>1176090710</v>
      </c>
      <c r="C476" s="28">
        <v>42311500</v>
      </c>
      <c r="D476" s="36" t="s">
        <v>796</v>
      </c>
      <c r="E476" s="37" t="s">
        <v>797</v>
      </c>
      <c r="F476" s="28" t="s">
        <v>10</v>
      </c>
      <c r="G476" s="22">
        <v>91789.068000000014</v>
      </c>
      <c r="H476" s="22">
        <v>0</v>
      </c>
      <c r="I476" s="23">
        <v>91789.068000000014</v>
      </c>
      <c r="J476" s="50"/>
      <c r="K476" s="50"/>
      <c r="L476" s="50"/>
    </row>
    <row r="477" spans="1:12" s="62" customFormat="1" ht="18">
      <c r="A477" s="31">
        <v>15</v>
      </c>
      <c r="B477" s="27">
        <v>1176090712</v>
      </c>
      <c r="C477" s="28">
        <v>42311500</v>
      </c>
      <c r="D477" s="36" t="s">
        <v>798</v>
      </c>
      <c r="E477" s="37" t="s">
        <v>799</v>
      </c>
      <c r="F477" s="28" t="s">
        <v>10</v>
      </c>
      <c r="G477" s="22">
        <v>113643.60800000001</v>
      </c>
      <c r="H477" s="22">
        <v>0</v>
      </c>
      <c r="I477" s="23">
        <v>113643.60800000001</v>
      </c>
      <c r="J477" s="50"/>
      <c r="K477" s="50"/>
      <c r="L477" s="50"/>
    </row>
    <row r="478" spans="1:12" s="62" customFormat="1" ht="18">
      <c r="A478" s="31">
        <v>16</v>
      </c>
      <c r="B478" s="27">
        <v>1176090704</v>
      </c>
      <c r="C478" s="28">
        <v>42311500</v>
      </c>
      <c r="D478" s="36" t="s">
        <v>800</v>
      </c>
      <c r="E478" s="37" t="s">
        <v>801</v>
      </c>
      <c r="F478" s="28" t="s">
        <v>10</v>
      </c>
      <c r="G478" s="22">
        <v>138776.32900000003</v>
      </c>
      <c r="H478" s="22">
        <v>0</v>
      </c>
      <c r="I478" s="23">
        <v>138776.32900000003</v>
      </c>
      <c r="J478" s="50"/>
      <c r="K478" s="50"/>
      <c r="L478" s="50"/>
    </row>
    <row r="479" spans="1:12" s="62" customFormat="1" ht="63">
      <c r="A479" s="31">
        <v>17</v>
      </c>
      <c r="B479" s="27">
        <v>1199020020</v>
      </c>
      <c r="C479" s="28" t="s">
        <v>802</v>
      </c>
      <c r="D479" s="36" t="s">
        <v>803</v>
      </c>
      <c r="E479" s="37" t="s">
        <v>804</v>
      </c>
      <c r="F479" s="28" t="s">
        <v>10</v>
      </c>
      <c r="G479" s="22">
        <v>1997.5049560000002</v>
      </c>
      <c r="H479" s="22">
        <v>0</v>
      </c>
      <c r="I479" s="23">
        <v>1997.5049560000002</v>
      </c>
      <c r="J479" s="50"/>
      <c r="K479" s="50"/>
      <c r="L479" s="50"/>
    </row>
    <row r="480" spans="1:12" s="62" customFormat="1" ht="54">
      <c r="A480" s="31">
        <v>18</v>
      </c>
      <c r="B480" s="27">
        <v>1199020021</v>
      </c>
      <c r="C480" s="28" t="s">
        <v>802</v>
      </c>
      <c r="D480" s="36" t="s">
        <v>805</v>
      </c>
      <c r="E480" s="37" t="s">
        <v>806</v>
      </c>
      <c r="F480" s="28" t="s">
        <v>10</v>
      </c>
      <c r="G480" s="22">
        <v>2319.8594210000001</v>
      </c>
      <c r="H480" s="22">
        <v>0</v>
      </c>
      <c r="I480" s="23">
        <v>2319.8594210000001</v>
      </c>
      <c r="J480" s="50"/>
      <c r="K480" s="50"/>
      <c r="L480" s="50"/>
    </row>
    <row r="481" spans="1:12" s="62" customFormat="1" ht="45">
      <c r="A481" s="31">
        <v>19</v>
      </c>
      <c r="B481" s="27">
        <v>1199020022</v>
      </c>
      <c r="C481" s="28" t="s">
        <v>802</v>
      </c>
      <c r="D481" s="36" t="s">
        <v>807</v>
      </c>
      <c r="E481" s="37" t="s">
        <v>3434</v>
      </c>
      <c r="F481" s="28" t="s">
        <v>10</v>
      </c>
      <c r="G481" s="22">
        <v>2673.9029690000002</v>
      </c>
      <c r="H481" s="22">
        <v>0</v>
      </c>
      <c r="I481" s="23">
        <v>2673.9029690000002</v>
      </c>
      <c r="J481" s="50"/>
      <c r="K481" s="50"/>
      <c r="L481" s="50"/>
    </row>
    <row r="482" spans="1:12" s="62" customFormat="1" ht="54">
      <c r="A482" s="31">
        <v>20</v>
      </c>
      <c r="B482" s="27">
        <v>1199020023</v>
      </c>
      <c r="C482" s="28" t="s">
        <v>802</v>
      </c>
      <c r="D482" s="36" t="s">
        <v>808</v>
      </c>
      <c r="E482" s="37" t="s">
        <v>3435</v>
      </c>
      <c r="F482" s="28" t="s">
        <v>10</v>
      </c>
      <c r="G482" s="22">
        <v>2928.5083600000003</v>
      </c>
      <c r="H482" s="22">
        <v>0</v>
      </c>
      <c r="I482" s="23">
        <v>2928.5083600000003</v>
      </c>
      <c r="J482" s="50"/>
      <c r="K482" s="50"/>
      <c r="L482" s="50"/>
    </row>
    <row r="483" spans="1:12" s="62" customFormat="1" ht="45">
      <c r="A483" s="31">
        <v>21</v>
      </c>
      <c r="B483" s="27">
        <v>1199020100</v>
      </c>
      <c r="C483" s="28" t="s">
        <v>802</v>
      </c>
      <c r="D483" s="36" t="s">
        <v>809</v>
      </c>
      <c r="E483" s="37" t="s">
        <v>3436</v>
      </c>
      <c r="F483" s="28" t="s">
        <v>10</v>
      </c>
      <c r="G483" s="22">
        <v>1172.496071</v>
      </c>
      <c r="H483" s="22">
        <v>0</v>
      </c>
      <c r="I483" s="23">
        <v>1172.496071</v>
      </c>
      <c r="J483" s="50"/>
      <c r="K483" s="50"/>
      <c r="L483" s="50"/>
    </row>
    <row r="484" spans="1:12" s="62" customFormat="1" ht="54">
      <c r="A484" s="31">
        <v>22</v>
      </c>
      <c r="B484" s="27">
        <v>1199020102</v>
      </c>
      <c r="C484" s="28" t="s">
        <v>802</v>
      </c>
      <c r="D484" s="36" t="s">
        <v>810</v>
      </c>
      <c r="E484" s="37" t="s">
        <v>3437</v>
      </c>
      <c r="F484" s="28" t="s">
        <v>10</v>
      </c>
      <c r="G484" s="22">
        <v>1327.663305</v>
      </c>
      <c r="H484" s="22">
        <v>0</v>
      </c>
      <c r="I484" s="23">
        <v>1327.663305</v>
      </c>
      <c r="J484" s="50"/>
      <c r="K484" s="50"/>
      <c r="L484" s="50"/>
    </row>
    <row r="485" spans="1:12" s="62" customFormat="1" ht="45">
      <c r="A485" s="31">
        <v>23</v>
      </c>
      <c r="B485" s="27">
        <v>1199020104</v>
      </c>
      <c r="C485" s="28" t="s">
        <v>802</v>
      </c>
      <c r="D485" s="36" t="s">
        <v>811</v>
      </c>
      <c r="E485" s="37" t="s">
        <v>3438</v>
      </c>
      <c r="F485" s="28" t="s">
        <v>10</v>
      </c>
      <c r="G485" s="22">
        <v>1697.0050310000004</v>
      </c>
      <c r="H485" s="22">
        <v>0</v>
      </c>
      <c r="I485" s="23">
        <v>1697.0050310000004</v>
      </c>
      <c r="J485" s="50"/>
      <c r="K485" s="50"/>
      <c r="L485" s="50"/>
    </row>
    <row r="486" spans="1:12" s="62" customFormat="1" ht="45">
      <c r="A486" s="31">
        <v>24</v>
      </c>
      <c r="B486" s="27">
        <v>1199020105</v>
      </c>
      <c r="C486" s="28" t="s">
        <v>802</v>
      </c>
      <c r="D486" s="36" t="s">
        <v>812</v>
      </c>
      <c r="E486" s="37" t="s">
        <v>3439</v>
      </c>
      <c r="F486" s="28" t="s">
        <v>10</v>
      </c>
      <c r="G486" s="22">
        <v>2328</v>
      </c>
      <c r="H486" s="22">
        <v>0</v>
      </c>
      <c r="I486" s="23">
        <v>1954.8886030000001</v>
      </c>
      <c r="J486" s="50"/>
      <c r="K486" s="50"/>
      <c r="L486" s="50"/>
    </row>
    <row r="487" spans="1:12" s="62" customFormat="1" ht="18">
      <c r="A487" s="39" t="s">
        <v>813</v>
      </c>
      <c r="B487" s="166" t="s">
        <v>814</v>
      </c>
      <c r="C487" s="166"/>
      <c r="D487" s="166"/>
      <c r="E487" s="166"/>
      <c r="F487" s="29" t="s">
        <v>439</v>
      </c>
      <c r="G487" s="167" t="s">
        <v>3827</v>
      </c>
      <c r="H487" s="167"/>
      <c r="I487" s="167"/>
      <c r="J487" s="50"/>
      <c r="K487" s="50"/>
      <c r="L487" s="50"/>
    </row>
    <row r="488" spans="1:12" s="62" customFormat="1" ht="27">
      <c r="A488" s="14" t="s">
        <v>2</v>
      </c>
      <c r="B488" s="14" t="s">
        <v>3</v>
      </c>
      <c r="C488" s="15" t="s">
        <v>4</v>
      </c>
      <c r="D488" s="15" t="s">
        <v>5</v>
      </c>
      <c r="E488" s="15" t="s">
        <v>3366</v>
      </c>
      <c r="F488" s="15" t="s">
        <v>7</v>
      </c>
      <c r="G488" s="16" t="s">
        <v>3347</v>
      </c>
      <c r="H488" s="16" t="s">
        <v>3348</v>
      </c>
      <c r="I488" s="16" t="s">
        <v>3349</v>
      </c>
      <c r="J488" s="50"/>
      <c r="K488" s="50"/>
      <c r="L488" s="50"/>
    </row>
    <row r="489" spans="1:12" s="62" customFormat="1" ht="18">
      <c r="A489" s="31">
        <v>1</v>
      </c>
      <c r="B489" s="69">
        <v>1196460436</v>
      </c>
      <c r="C489" s="46">
        <v>42203400</v>
      </c>
      <c r="D489" s="46" t="s">
        <v>815</v>
      </c>
      <c r="E489" s="47" t="s">
        <v>816</v>
      </c>
      <c r="F489" s="46" t="s">
        <v>53</v>
      </c>
      <c r="G489" s="22">
        <v>1056000</v>
      </c>
      <c r="H489" s="22">
        <v>0</v>
      </c>
      <c r="I489" s="23">
        <v>1056000</v>
      </c>
      <c r="J489" s="50"/>
      <c r="K489" s="50"/>
      <c r="L489" s="50"/>
    </row>
    <row r="490" spans="1:12" s="62" customFormat="1" ht="18">
      <c r="A490" s="31">
        <v>2</v>
      </c>
      <c r="B490" s="69">
        <v>1196490433</v>
      </c>
      <c r="C490" s="46">
        <v>42203400</v>
      </c>
      <c r="D490" s="46" t="s">
        <v>817</v>
      </c>
      <c r="E490" s="47" t="s">
        <v>818</v>
      </c>
      <c r="F490" s="46" t="s">
        <v>53</v>
      </c>
      <c r="G490" s="22">
        <v>1056000</v>
      </c>
      <c r="H490" s="22">
        <v>0</v>
      </c>
      <c r="I490" s="23">
        <v>1056000</v>
      </c>
      <c r="J490" s="50"/>
      <c r="K490" s="50"/>
      <c r="L490" s="50"/>
    </row>
    <row r="491" spans="1:12" s="62" customFormat="1" ht="18">
      <c r="A491" s="31">
        <v>3</v>
      </c>
      <c r="B491" s="69">
        <v>1196490431</v>
      </c>
      <c r="C491" s="46">
        <v>42203400</v>
      </c>
      <c r="D491" s="46" t="s">
        <v>819</v>
      </c>
      <c r="E491" s="47" t="s">
        <v>820</v>
      </c>
      <c r="F491" s="46" t="s">
        <v>53</v>
      </c>
      <c r="G491" s="22">
        <v>1337600</v>
      </c>
      <c r="H491" s="22">
        <v>0</v>
      </c>
      <c r="I491" s="23">
        <v>1337600</v>
      </c>
      <c r="J491" s="50"/>
      <c r="K491" s="50"/>
      <c r="L491" s="50"/>
    </row>
    <row r="492" spans="1:12" s="62" customFormat="1" ht="13.5" customHeight="1">
      <c r="A492" s="39" t="s">
        <v>821</v>
      </c>
      <c r="B492" s="166" t="s">
        <v>822</v>
      </c>
      <c r="C492" s="166"/>
      <c r="D492" s="166"/>
      <c r="E492" s="166"/>
      <c r="F492" s="29" t="s">
        <v>740</v>
      </c>
      <c r="G492" s="167" t="s">
        <v>3778</v>
      </c>
      <c r="H492" s="167"/>
      <c r="I492" s="167"/>
      <c r="J492" s="50"/>
      <c r="K492" s="50"/>
      <c r="L492" s="50"/>
    </row>
    <row r="493" spans="1:12" s="62" customFormat="1" ht="27">
      <c r="A493" s="14" t="s">
        <v>2</v>
      </c>
      <c r="B493" s="14" t="s">
        <v>3</v>
      </c>
      <c r="C493" s="15" t="s">
        <v>4</v>
      </c>
      <c r="D493" s="15" t="s">
        <v>5</v>
      </c>
      <c r="E493" s="15" t="s">
        <v>3366</v>
      </c>
      <c r="F493" s="15" t="s">
        <v>7</v>
      </c>
      <c r="G493" s="16" t="s">
        <v>3347</v>
      </c>
      <c r="H493" s="16" t="s">
        <v>3348</v>
      </c>
      <c r="I493" s="16" t="s">
        <v>3349</v>
      </c>
      <c r="J493" s="50"/>
      <c r="K493" s="50"/>
      <c r="L493" s="50"/>
    </row>
    <row r="494" spans="1:12" s="62" customFormat="1" ht="90">
      <c r="A494" s="31">
        <v>1</v>
      </c>
      <c r="B494" s="27">
        <v>1196430033</v>
      </c>
      <c r="C494" s="28" t="s">
        <v>823</v>
      </c>
      <c r="D494" s="36" t="s">
        <v>824</v>
      </c>
      <c r="E494" s="37" t="s">
        <v>3440</v>
      </c>
      <c r="F494" s="28" t="s">
        <v>10</v>
      </c>
      <c r="G494" s="22">
        <v>340116.81172945542</v>
      </c>
      <c r="H494" s="22">
        <v>0</v>
      </c>
      <c r="I494" s="23">
        <v>340116.81172945542</v>
      </c>
      <c r="J494" s="50"/>
      <c r="K494" s="50"/>
      <c r="L494" s="50"/>
    </row>
    <row r="495" spans="1:12" s="62" customFormat="1" ht="90">
      <c r="A495" s="31">
        <v>2</v>
      </c>
      <c r="B495" s="27">
        <v>1196430816</v>
      </c>
      <c r="C495" s="28" t="s">
        <v>825</v>
      </c>
      <c r="D495" s="36" t="s">
        <v>826</v>
      </c>
      <c r="E495" s="37" t="s">
        <v>3441</v>
      </c>
      <c r="F495" s="28" t="s">
        <v>10</v>
      </c>
      <c r="G495" s="22">
        <v>340116.81172945542</v>
      </c>
      <c r="H495" s="22">
        <v>0</v>
      </c>
      <c r="I495" s="23">
        <v>340116.81172945542</v>
      </c>
      <c r="J495" s="50"/>
      <c r="K495" s="50"/>
      <c r="L495" s="50"/>
    </row>
    <row r="496" spans="1:12" s="62" customFormat="1" ht="36">
      <c r="A496" s="39" t="s">
        <v>827</v>
      </c>
      <c r="B496" s="166" t="s">
        <v>828</v>
      </c>
      <c r="C496" s="166"/>
      <c r="D496" s="166"/>
      <c r="E496" s="166"/>
      <c r="F496" s="29" t="s">
        <v>3353</v>
      </c>
      <c r="G496" s="167" t="s">
        <v>3808</v>
      </c>
      <c r="H496" s="167"/>
      <c r="I496" s="167"/>
      <c r="J496" s="50"/>
      <c r="K496" s="50"/>
      <c r="L496" s="50"/>
    </row>
    <row r="497" spans="1:12" s="62" customFormat="1" ht="27">
      <c r="A497" s="14" t="s">
        <v>2</v>
      </c>
      <c r="B497" s="14" t="s">
        <v>3</v>
      </c>
      <c r="C497" s="15" t="s">
        <v>4</v>
      </c>
      <c r="D497" s="15" t="s">
        <v>5</v>
      </c>
      <c r="E497" s="15" t="s">
        <v>3366</v>
      </c>
      <c r="F497" s="15" t="s">
        <v>7</v>
      </c>
      <c r="G497" s="16" t="s">
        <v>3347</v>
      </c>
      <c r="H497" s="16" t="s">
        <v>3348</v>
      </c>
      <c r="I497" s="16" t="s">
        <v>3349</v>
      </c>
      <c r="J497" s="50"/>
      <c r="K497" s="50"/>
      <c r="L497" s="50"/>
    </row>
    <row r="498" spans="1:12" s="62" customFormat="1" ht="54">
      <c r="A498" s="31">
        <v>1</v>
      </c>
      <c r="B498" s="27">
        <v>1196491327</v>
      </c>
      <c r="C498" s="28">
        <v>42294954</v>
      </c>
      <c r="D498" s="36" t="s">
        <v>829</v>
      </c>
      <c r="E498" s="37" t="s">
        <v>830</v>
      </c>
      <c r="F498" s="28" t="s">
        <v>10</v>
      </c>
      <c r="G498" s="22">
        <v>107978.85554444666</v>
      </c>
      <c r="H498" s="22">
        <v>20516</v>
      </c>
      <c r="I498" s="23">
        <v>128494.85554444666</v>
      </c>
      <c r="J498" s="50"/>
      <c r="K498" s="50"/>
      <c r="L498" s="50"/>
    </row>
    <row r="499" spans="1:12" s="62" customFormat="1" ht="36">
      <c r="A499" s="31">
        <v>2</v>
      </c>
      <c r="B499" s="27">
        <v>1196491328</v>
      </c>
      <c r="C499" s="28">
        <v>42294954</v>
      </c>
      <c r="D499" s="36" t="s">
        <v>831</v>
      </c>
      <c r="E499" s="37" t="s">
        <v>832</v>
      </c>
      <c r="F499" s="28" t="s">
        <v>10</v>
      </c>
      <c r="G499" s="22">
        <v>915231.63811820012</v>
      </c>
      <c r="H499" s="22">
        <v>173894</v>
      </c>
      <c r="I499" s="23">
        <v>1089125.6381182</v>
      </c>
      <c r="J499" s="50"/>
      <c r="K499" s="50"/>
      <c r="L499" s="50"/>
    </row>
    <row r="500" spans="1:12" s="62" customFormat="1" ht="45">
      <c r="A500" s="31">
        <v>3</v>
      </c>
      <c r="B500" s="27">
        <v>1196491525</v>
      </c>
      <c r="C500" s="28">
        <v>42294900</v>
      </c>
      <c r="D500" s="36" t="s">
        <v>833</v>
      </c>
      <c r="E500" s="37" t="s">
        <v>834</v>
      </c>
      <c r="F500" s="28" t="s">
        <v>10</v>
      </c>
      <c r="G500" s="22">
        <v>126068.25306318811</v>
      </c>
      <c r="H500" s="22">
        <v>23953</v>
      </c>
      <c r="I500" s="23">
        <v>150021.25306318811</v>
      </c>
      <c r="J500" s="50"/>
      <c r="K500" s="50"/>
      <c r="L500" s="50"/>
    </row>
    <row r="501" spans="1:12" s="62" customFormat="1" ht="63">
      <c r="A501" s="31">
        <v>4</v>
      </c>
      <c r="B501" s="27">
        <v>1196491302</v>
      </c>
      <c r="C501" s="28">
        <v>42294954</v>
      </c>
      <c r="D501" s="36" t="s">
        <v>4065</v>
      </c>
      <c r="E501" s="37" t="s">
        <v>835</v>
      </c>
      <c r="F501" s="28" t="s">
        <v>10</v>
      </c>
      <c r="G501" s="22"/>
      <c r="H501" s="22"/>
      <c r="I501" s="23"/>
      <c r="J501" s="50"/>
      <c r="K501" s="50"/>
      <c r="L501" s="50"/>
    </row>
    <row r="502" spans="1:12" s="62" customFormat="1" ht="27">
      <c r="A502" s="31">
        <v>5</v>
      </c>
      <c r="B502" s="27">
        <v>1196490535</v>
      </c>
      <c r="C502" s="28">
        <v>42295006</v>
      </c>
      <c r="D502" s="36" t="s">
        <v>836</v>
      </c>
      <c r="E502" s="37" t="s">
        <v>837</v>
      </c>
      <c r="F502" s="28" t="s">
        <v>10</v>
      </c>
      <c r="G502" s="22">
        <v>963231.42420000001</v>
      </c>
      <c r="H502" s="22">
        <v>183014</v>
      </c>
      <c r="I502" s="23">
        <v>1146245.4242</v>
      </c>
      <c r="J502" s="50"/>
      <c r="K502" s="50"/>
      <c r="L502" s="50"/>
    </row>
    <row r="503" spans="1:12" s="62" customFormat="1" ht="36">
      <c r="A503" s="39" t="s">
        <v>838</v>
      </c>
      <c r="B503" s="166" t="s">
        <v>839</v>
      </c>
      <c r="C503" s="166"/>
      <c r="D503" s="166"/>
      <c r="E503" s="166"/>
      <c r="F503" s="29" t="s">
        <v>3353</v>
      </c>
      <c r="G503" s="169" t="s">
        <v>3793</v>
      </c>
      <c r="H503" s="167"/>
      <c r="I503" s="167"/>
      <c r="J503" s="50"/>
      <c r="K503" s="50"/>
      <c r="L503" s="50"/>
    </row>
    <row r="504" spans="1:12" s="62" customFormat="1" ht="27">
      <c r="A504" s="14" t="s">
        <v>2</v>
      </c>
      <c r="B504" s="14" t="s">
        <v>3</v>
      </c>
      <c r="C504" s="15" t="s">
        <v>4</v>
      </c>
      <c r="D504" s="15" t="s">
        <v>5</v>
      </c>
      <c r="E504" s="15" t="s">
        <v>3366</v>
      </c>
      <c r="F504" s="15" t="s">
        <v>7</v>
      </c>
      <c r="G504" s="16" t="s">
        <v>3347</v>
      </c>
      <c r="H504" s="16" t="s">
        <v>3348</v>
      </c>
      <c r="I504" s="16" t="s">
        <v>3349</v>
      </c>
      <c r="J504" s="50"/>
      <c r="K504" s="50"/>
      <c r="L504" s="50"/>
    </row>
    <row r="505" spans="1:12" s="62" customFormat="1" ht="45">
      <c r="A505" s="31">
        <v>1</v>
      </c>
      <c r="B505" s="27">
        <v>1196491332</v>
      </c>
      <c r="C505" s="28">
        <v>42294900</v>
      </c>
      <c r="D505" s="36" t="s">
        <v>840</v>
      </c>
      <c r="E505" s="37" t="s">
        <v>841</v>
      </c>
      <c r="F505" s="28" t="s">
        <v>10</v>
      </c>
      <c r="G505" s="22">
        <v>91478.036890541844</v>
      </c>
      <c r="H505" s="22">
        <v>17381</v>
      </c>
      <c r="I505" s="22">
        <v>108859.03689054184</v>
      </c>
      <c r="J505" s="50"/>
      <c r="K505" s="50"/>
      <c r="L505" s="50"/>
    </row>
    <row r="506" spans="1:12" s="62" customFormat="1" ht="45">
      <c r="A506" s="31">
        <v>2</v>
      </c>
      <c r="B506" s="27">
        <v>1196491331</v>
      </c>
      <c r="C506" s="28">
        <v>42294900</v>
      </c>
      <c r="D506" s="36" t="s">
        <v>842</v>
      </c>
      <c r="E506" s="37" t="s">
        <v>843</v>
      </c>
      <c r="F506" s="28" t="s">
        <v>10</v>
      </c>
      <c r="G506" s="22">
        <v>91478.036890541844</v>
      </c>
      <c r="H506" s="22">
        <v>17381</v>
      </c>
      <c r="I506" s="22">
        <v>108859.03689054184</v>
      </c>
      <c r="J506" s="50"/>
      <c r="K506" s="50"/>
      <c r="L506" s="50"/>
    </row>
    <row r="507" spans="1:12" s="62" customFormat="1" ht="27">
      <c r="A507" s="31">
        <v>3</v>
      </c>
      <c r="B507" s="27">
        <v>1196491353</v>
      </c>
      <c r="C507" s="28">
        <v>42294900</v>
      </c>
      <c r="D507" s="36" t="s">
        <v>844</v>
      </c>
      <c r="E507" s="37" t="s">
        <v>845</v>
      </c>
      <c r="F507" s="28" t="s">
        <v>10</v>
      </c>
      <c r="G507" s="22">
        <v>91478.036890541844</v>
      </c>
      <c r="H507" s="22">
        <v>17381</v>
      </c>
      <c r="I507" s="22">
        <v>108859.03689054184</v>
      </c>
      <c r="J507" s="50"/>
      <c r="K507" s="50"/>
      <c r="L507" s="50"/>
    </row>
    <row r="508" spans="1:12" s="62" customFormat="1" ht="45">
      <c r="A508" s="31">
        <v>4</v>
      </c>
      <c r="B508" s="27">
        <v>1196490942</v>
      </c>
      <c r="C508" s="28">
        <v>42294900</v>
      </c>
      <c r="D508" s="36" t="s">
        <v>846</v>
      </c>
      <c r="E508" s="37" t="s">
        <v>847</v>
      </c>
      <c r="F508" s="28" t="s">
        <v>10</v>
      </c>
      <c r="G508" s="22">
        <v>77206.995344415423</v>
      </c>
      <c r="H508" s="22">
        <v>14669</v>
      </c>
      <c r="I508" s="23">
        <v>91875.995344415423</v>
      </c>
      <c r="J508" s="50"/>
      <c r="K508" s="50"/>
      <c r="L508" s="50"/>
    </row>
    <row r="509" spans="1:12" s="62" customFormat="1" ht="18">
      <c r="A509" s="31">
        <v>5</v>
      </c>
      <c r="B509" s="27">
        <v>1196490536</v>
      </c>
      <c r="C509" s="28">
        <v>42294900</v>
      </c>
      <c r="D509" s="36" t="s">
        <v>848</v>
      </c>
      <c r="E509" s="37" t="s">
        <v>849</v>
      </c>
      <c r="F509" s="28" t="s">
        <v>10</v>
      </c>
      <c r="G509" s="22">
        <v>44080.534407201041</v>
      </c>
      <c r="H509" s="22">
        <v>8375</v>
      </c>
      <c r="I509" s="23">
        <v>52455.534407201041</v>
      </c>
      <c r="J509" s="50"/>
      <c r="K509" s="50"/>
      <c r="L509" s="50"/>
    </row>
    <row r="510" spans="1:12" s="62" customFormat="1" ht="18">
      <c r="A510" s="31">
        <v>6</v>
      </c>
      <c r="B510" s="35" t="s">
        <v>2333</v>
      </c>
      <c r="C510" s="28">
        <v>42294900</v>
      </c>
      <c r="D510" s="36" t="s">
        <v>850</v>
      </c>
      <c r="E510" s="37" t="s">
        <v>851</v>
      </c>
      <c r="F510" s="28" t="s">
        <v>10</v>
      </c>
      <c r="G510" s="22"/>
      <c r="H510" s="72"/>
      <c r="I510" s="73"/>
      <c r="J510" s="50"/>
      <c r="K510" s="50"/>
      <c r="L510" s="50"/>
    </row>
    <row r="511" spans="1:12" s="62" customFormat="1" ht="36">
      <c r="A511" s="31">
        <v>7</v>
      </c>
      <c r="B511" s="35" t="s">
        <v>2333</v>
      </c>
      <c r="C511" s="28">
        <v>42294900</v>
      </c>
      <c r="D511" s="36" t="s">
        <v>852</v>
      </c>
      <c r="E511" s="36" t="s">
        <v>853</v>
      </c>
      <c r="F511" s="28" t="s">
        <v>10</v>
      </c>
      <c r="G511" s="22"/>
      <c r="H511" s="22"/>
      <c r="I511" s="23"/>
      <c r="J511" s="50"/>
      <c r="K511" s="50"/>
      <c r="L511" s="50"/>
    </row>
    <row r="512" spans="1:12" s="62" customFormat="1" ht="54">
      <c r="A512" s="31">
        <v>8</v>
      </c>
      <c r="B512" s="35" t="s">
        <v>2333</v>
      </c>
      <c r="C512" s="28">
        <v>42294900</v>
      </c>
      <c r="D512" s="36" t="s">
        <v>854</v>
      </c>
      <c r="E512" s="36" t="s">
        <v>855</v>
      </c>
      <c r="F512" s="28" t="s">
        <v>53</v>
      </c>
      <c r="G512" s="58"/>
      <c r="H512" s="72"/>
      <c r="I512" s="73"/>
      <c r="J512" s="50"/>
      <c r="K512" s="50"/>
      <c r="L512" s="50"/>
    </row>
    <row r="513" spans="1:12" s="62" customFormat="1" ht="54">
      <c r="A513" s="31">
        <v>9</v>
      </c>
      <c r="B513" s="35" t="s">
        <v>2333</v>
      </c>
      <c r="C513" s="28">
        <v>42294900</v>
      </c>
      <c r="D513" s="36" t="s">
        <v>856</v>
      </c>
      <c r="E513" s="36" t="s">
        <v>857</v>
      </c>
      <c r="F513" s="28" t="s">
        <v>53</v>
      </c>
      <c r="G513" s="58"/>
      <c r="H513" s="72"/>
      <c r="I513" s="73"/>
      <c r="J513" s="50"/>
      <c r="K513" s="50"/>
      <c r="L513" s="50"/>
    </row>
    <row r="514" spans="1:12" s="62" customFormat="1" ht="36">
      <c r="A514" s="68" t="s">
        <v>858</v>
      </c>
      <c r="B514" s="166" t="s">
        <v>859</v>
      </c>
      <c r="C514" s="166"/>
      <c r="D514" s="166"/>
      <c r="E514" s="166"/>
      <c r="F514" s="29" t="s">
        <v>3353</v>
      </c>
      <c r="G514" s="167" t="s">
        <v>3794</v>
      </c>
      <c r="H514" s="167"/>
      <c r="I514" s="167"/>
      <c r="J514" s="50"/>
      <c r="K514" s="50"/>
      <c r="L514" s="50"/>
    </row>
    <row r="515" spans="1:12" s="62" customFormat="1" ht="27">
      <c r="A515" s="14" t="s">
        <v>2</v>
      </c>
      <c r="B515" s="14" t="s">
        <v>3</v>
      </c>
      <c r="C515" s="15" t="s">
        <v>4</v>
      </c>
      <c r="D515" s="15" t="s">
        <v>5</v>
      </c>
      <c r="E515" s="15" t="s">
        <v>3366</v>
      </c>
      <c r="F515" s="15" t="s">
        <v>7</v>
      </c>
      <c r="G515" s="16" t="s">
        <v>3347</v>
      </c>
      <c r="H515" s="16" t="s">
        <v>3348</v>
      </c>
      <c r="I515" s="16" t="s">
        <v>3349</v>
      </c>
      <c r="J515" s="50"/>
      <c r="K515" s="50"/>
      <c r="L515" s="50"/>
    </row>
    <row r="516" spans="1:12" s="62" customFormat="1" ht="54">
      <c r="A516" s="31">
        <v>1</v>
      </c>
      <c r="B516" s="56">
        <v>1196490550</v>
      </c>
      <c r="C516" s="35">
        <v>42294954</v>
      </c>
      <c r="D516" s="40" t="s">
        <v>860</v>
      </c>
      <c r="E516" s="43" t="s">
        <v>861</v>
      </c>
      <c r="F516" s="35" t="s">
        <v>10</v>
      </c>
      <c r="G516" s="22">
        <v>81004.945237000007</v>
      </c>
      <c r="H516" s="22">
        <v>15391</v>
      </c>
      <c r="I516" s="23">
        <v>96395.945237000007</v>
      </c>
      <c r="J516" s="50"/>
      <c r="K516" s="50"/>
      <c r="L516" s="50"/>
    </row>
    <row r="517" spans="1:12" s="62" customFormat="1" ht="54">
      <c r="A517" s="31">
        <v>2</v>
      </c>
      <c r="B517" s="56">
        <v>1196490463</v>
      </c>
      <c r="C517" s="35">
        <v>42294954</v>
      </c>
      <c r="D517" s="40" t="s">
        <v>3933</v>
      </c>
      <c r="E517" s="43" t="s">
        <v>862</v>
      </c>
      <c r="F517" s="35" t="s">
        <v>10</v>
      </c>
      <c r="G517" s="22">
        <v>1275830.8924820002</v>
      </c>
      <c r="H517" s="22">
        <v>242408</v>
      </c>
      <c r="I517" s="23">
        <v>1518238.8924820002</v>
      </c>
      <c r="J517" s="50"/>
      <c r="K517" s="50"/>
      <c r="L517" s="50"/>
    </row>
    <row r="518" spans="1:12" s="62" customFormat="1" ht="27">
      <c r="A518" s="31">
        <v>3</v>
      </c>
      <c r="B518" s="56">
        <v>1196490462</v>
      </c>
      <c r="C518" s="35">
        <v>42294954</v>
      </c>
      <c r="D518" s="40" t="s">
        <v>863</v>
      </c>
      <c r="E518" s="43" t="s">
        <v>864</v>
      </c>
      <c r="F518" s="35" t="s">
        <v>10</v>
      </c>
      <c r="G518" s="22">
        <v>463217.91382945905</v>
      </c>
      <c r="H518" s="22">
        <v>88011</v>
      </c>
      <c r="I518" s="23">
        <v>551228.91382945911</v>
      </c>
      <c r="J518" s="50"/>
      <c r="K518" s="50"/>
      <c r="L518" s="50"/>
    </row>
    <row r="519" spans="1:12" s="62" customFormat="1" ht="54">
      <c r="A519" s="31">
        <v>4</v>
      </c>
      <c r="B519" s="35" t="s">
        <v>2701</v>
      </c>
      <c r="C519" s="28">
        <v>42294954</v>
      </c>
      <c r="D519" s="36" t="s">
        <v>865</v>
      </c>
      <c r="E519" s="37" t="s">
        <v>866</v>
      </c>
      <c r="F519" s="28" t="s">
        <v>10</v>
      </c>
      <c r="G519" s="22"/>
      <c r="H519" s="22"/>
      <c r="I519" s="23"/>
      <c r="J519" s="50"/>
      <c r="K519" s="50"/>
      <c r="L519" s="50"/>
    </row>
    <row r="520" spans="1:12" s="62" customFormat="1" ht="36">
      <c r="A520" s="31">
        <v>5</v>
      </c>
      <c r="B520" s="35" t="s">
        <v>2701</v>
      </c>
      <c r="C520" s="28">
        <v>42294954</v>
      </c>
      <c r="D520" s="36" t="s">
        <v>867</v>
      </c>
      <c r="E520" s="37" t="s">
        <v>868</v>
      </c>
      <c r="F520" s="28" t="s">
        <v>10</v>
      </c>
      <c r="G520" s="22"/>
      <c r="H520" s="22"/>
      <c r="I520" s="23"/>
      <c r="J520" s="50"/>
      <c r="K520" s="50"/>
      <c r="L520" s="50"/>
    </row>
    <row r="521" spans="1:12" s="62" customFormat="1" ht="13.5" customHeight="1">
      <c r="A521" s="68" t="s">
        <v>869</v>
      </c>
      <c r="B521" s="166" t="s">
        <v>870</v>
      </c>
      <c r="C521" s="166"/>
      <c r="D521" s="166"/>
      <c r="E521" s="166"/>
      <c r="F521" s="29" t="s">
        <v>355</v>
      </c>
      <c r="G521" s="167" t="s">
        <v>3816</v>
      </c>
      <c r="H521" s="167"/>
      <c r="I521" s="167"/>
      <c r="J521" s="50"/>
      <c r="K521" s="50"/>
      <c r="L521" s="50"/>
    </row>
    <row r="522" spans="1:12" s="62" customFormat="1" ht="27">
      <c r="A522" s="14" t="s">
        <v>2</v>
      </c>
      <c r="B522" s="14" t="s">
        <v>3</v>
      </c>
      <c r="C522" s="15" t="s">
        <v>4</v>
      </c>
      <c r="D522" s="15" t="s">
        <v>5</v>
      </c>
      <c r="E522" s="15" t="s">
        <v>3366</v>
      </c>
      <c r="F522" s="15" t="s">
        <v>7</v>
      </c>
      <c r="G522" s="16" t="s">
        <v>3347</v>
      </c>
      <c r="H522" s="16" t="s">
        <v>3348</v>
      </c>
      <c r="I522" s="16" t="s">
        <v>3349</v>
      </c>
      <c r="J522" s="50"/>
      <c r="K522" s="50"/>
      <c r="L522" s="50"/>
    </row>
    <row r="523" spans="1:12" s="62" customFormat="1" ht="18">
      <c r="A523" s="31">
        <v>1</v>
      </c>
      <c r="B523" s="69">
        <v>1186220181</v>
      </c>
      <c r="C523" s="46">
        <v>42295433</v>
      </c>
      <c r="D523" s="46" t="s">
        <v>871</v>
      </c>
      <c r="E523" s="47" t="s">
        <v>872</v>
      </c>
      <c r="F523" s="46" t="s">
        <v>399</v>
      </c>
      <c r="G523" s="58">
        <v>180000</v>
      </c>
      <c r="H523" s="22">
        <v>0</v>
      </c>
      <c r="I523" s="23">
        <v>180000</v>
      </c>
      <c r="J523" s="50"/>
      <c r="K523" s="50"/>
      <c r="L523" s="50"/>
    </row>
    <row r="524" spans="1:12" s="62" customFormat="1" ht="18">
      <c r="A524" s="31">
        <v>2</v>
      </c>
      <c r="B524" s="69">
        <v>1186290323</v>
      </c>
      <c r="C524" s="46">
        <v>42295433</v>
      </c>
      <c r="D524" s="46" t="s">
        <v>873</v>
      </c>
      <c r="E524" s="47" t="s">
        <v>874</v>
      </c>
      <c r="F524" s="46" t="s">
        <v>399</v>
      </c>
      <c r="G524" s="58">
        <v>180000</v>
      </c>
      <c r="H524" s="22">
        <v>0</v>
      </c>
      <c r="I524" s="23">
        <v>180000</v>
      </c>
      <c r="J524" s="50"/>
      <c r="K524" s="50"/>
      <c r="L524" s="50"/>
    </row>
    <row r="525" spans="1:12" s="62" customFormat="1" ht="60" customHeight="1">
      <c r="A525" s="68" t="s">
        <v>875</v>
      </c>
      <c r="B525" s="166" t="s">
        <v>876</v>
      </c>
      <c r="C525" s="166"/>
      <c r="D525" s="166"/>
      <c r="E525" s="166"/>
      <c r="F525" s="29" t="s">
        <v>297</v>
      </c>
      <c r="G525" s="169" t="s">
        <v>3793</v>
      </c>
      <c r="H525" s="167"/>
      <c r="I525" s="167"/>
      <c r="J525" s="50"/>
      <c r="K525" s="50"/>
      <c r="L525" s="50"/>
    </row>
    <row r="526" spans="1:12" s="62" customFormat="1" ht="27">
      <c r="A526" s="14" t="s">
        <v>2</v>
      </c>
      <c r="B526" s="14" t="s">
        <v>3</v>
      </c>
      <c r="C526" s="15" t="s">
        <v>4</v>
      </c>
      <c r="D526" s="15" t="s">
        <v>5</v>
      </c>
      <c r="E526" s="15" t="s">
        <v>3366</v>
      </c>
      <c r="F526" s="15" t="s">
        <v>7</v>
      </c>
      <c r="G526" s="16" t="s">
        <v>3347</v>
      </c>
      <c r="H526" s="16" t="s">
        <v>3348</v>
      </c>
      <c r="I526" s="16" t="s">
        <v>3349</v>
      </c>
      <c r="J526" s="50"/>
      <c r="K526" s="50"/>
      <c r="L526" s="50"/>
    </row>
    <row r="527" spans="1:12" s="62" customFormat="1" ht="72">
      <c r="A527" s="31">
        <v>1</v>
      </c>
      <c r="B527" s="27">
        <v>1196430028</v>
      </c>
      <c r="C527" s="28">
        <v>42294934</v>
      </c>
      <c r="D527" s="36" t="s">
        <v>877</v>
      </c>
      <c r="E527" s="37" t="s">
        <v>878</v>
      </c>
      <c r="F527" s="28" t="s">
        <v>10</v>
      </c>
      <c r="G527" s="22">
        <v>291702.62032294006</v>
      </c>
      <c r="H527" s="22">
        <v>55423</v>
      </c>
      <c r="I527" s="23">
        <v>347125.62032294006</v>
      </c>
      <c r="J527" s="50"/>
      <c r="K527" s="50"/>
      <c r="L527" s="50"/>
    </row>
    <row r="528" spans="1:12" s="62" customFormat="1" ht="27">
      <c r="A528" s="31">
        <v>2</v>
      </c>
      <c r="B528" s="27">
        <v>1196490533</v>
      </c>
      <c r="C528" s="28">
        <v>42294213</v>
      </c>
      <c r="D528" s="36" t="s">
        <v>879</v>
      </c>
      <c r="E528" s="37" t="s">
        <v>880</v>
      </c>
      <c r="F528" s="28" t="s">
        <v>10</v>
      </c>
      <c r="G528" s="22">
        <v>1834450.418514</v>
      </c>
      <c r="H528" s="22">
        <v>348546</v>
      </c>
      <c r="I528" s="23">
        <v>2182996.4185140003</v>
      </c>
      <c r="J528" s="50"/>
      <c r="K528" s="50"/>
      <c r="L528" s="50"/>
    </row>
    <row r="529" spans="1:12" s="62" customFormat="1" ht="18">
      <c r="A529" s="39" t="s">
        <v>881</v>
      </c>
      <c r="B529" s="166" t="s">
        <v>882</v>
      </c>
      <c r="C529" s="166"/>
      <c r="D529" s="166"/>
      <c r="E529" s="166"/>
      <c r="F529" s="29" t="s">
        <v>297</v>
      </c>
      <c r="G529" s="167" t="s">
        <v>3774</v>
      </c>
      <c r="H529" s="167"/>
      <c r="I529" s="167"/>
      <c r="J529" s="50"/>
      <c r="K529" s="50"/>
      <c r="L529" s="50"/>
    </row>
    <row r="530" spans="1:12" s="62" customFormat="1" ht="27">
      <c r="A530" s="14" t="s">
        <v>2</v>
      </c>
      <c r="B530" s="14" t="s">
        <v>3</v>
      </c>
      <c r="C530" s="15" t="s">
        <v>4</v>
      </c>
      <c r="D530" s="15" t="s">
        <v>5</v>
      </c>
      <c r="E530" s="15" t="s">
        <v>3366</v>
      </c>
      <c r="F530" s="15" t="s">
        <v>7</v>
      </c>
      <c r="G530" s="16" t="s">
        <v>3347</v>
      </c>
      <c r="H530" s="16" t="s">
        <v>3348</v>
      </c>
      <c r="I530" s="16" t="s">
        <v>3349</v>
      </c>
      <c r="J530" s="50"/>
      <c r="K530" s="50"/>
      <c r="L530" s="50"/>
    </row>
    <row r="531" spans="1:12" s="62" customFormat="1" ht="18">
      <c r="A531" s="31">
        <v>1</v>
      </c>
      <c r="B531" s="27">
        <v>1196490321</v>
      </c>
      <c r="C531" s="28">
        <v>42294934</v>
      </c>
      <c r="D531" s="36" t="s">
        <v>883</v>
      </c>
      <c r="E531" s="37" t="s">
        <v>884</v>
      </c>
      <c r="F531" s="28" t="s">
        <v>10</v>
      </c>
      <c r="G531" s="22">
        <v>261524.99497330826</v>
      </c>
      <c r="H531" s="22">
        <v>49690</v>
      </c>
      <c r="I531" s="23">
        <v>311214.99497330829</v>
      </c>
      <c r="J531" s="50"/>
      <c r="K531" s="50"/>
      <c r="L531" s="50"/>
    </row>
    <row r="532" spans="1:12" s="62" customFormat="1" ht="18">
      <c r="A532" s="39" t="s">
        <v>885</v>
      </c>
      <c r="B532" s="166" t="s">
        <v>886</v>
      </c>
      <c r="C532" s="166"/>
      <c r="D532" s="166"/>
      <c r="E532" s="166"/>
      <c r="F532" s="29" t="s">
        <v>740</v>
      </c>
      <c r="G532" s="167" t="s">
        <v>3762</v>
      </c>
      <c r="H532" s="167"/>
      <c r="I532" s="167"/>
      <c r="J532" s="50"/>
      <c r="K532" s="50"/>
      <c r="L532" s="50"/>
    </row>
    <row r="533" spans="1:12" s="62" customFormat="1" ht="27">
      <c r="A533" s="14" t="s">
        <v>2</v>
      </c>
      <c r="B533" s="14" t="s">
        <v>3</v>
      </c>
      <c r="C533" s="15" t="s">
        <v>4</v>
      </c>
      <c r="D533" s="15" t="s">
        <v>5</v>
      </c>
      <c r="E533" s="15" t="s">
        <v>3366</v>
      </c>
      <c r="F533" s="15" t="s">
        <v>7</v>
      </c>
      <c r="G533" s="16" t="s">
        <v>3347</v>
      </c>
      <c r="H533" s="16" t="s">
        <v>3348</v>
      </c>
      <c r="I533" s="16" t="s">
        <v>3349</v>
      </c>
      <c r="J533" s="50"/>
      <c r="K533" s="50"/>
      <c r="L533" s="50"/>
    </row>
    <row r="534" spans="1:12" s="62" customFormat="1" ht="45">
      <c r="A534" s="31">
        <v>1</v>
      </c>
      <c r="B534" s="35" t="s">
        <v>137</v>
      </c>
      <c r="C534" s="28">
        <v>42295100</v>
      </c>
      <c r="D534" s="74" t="s">
        <v>887</v>
      </c>
      <c r="E534" s="53" t="s">
        <v>888</v>
      </c>
      <c r="F534" s="28" t="s">
        <v>10</v>
      </c>
      <c r="G534" s="22"/>
      <c r="H534" s="22"/>
      <c r="I534" s="23"/>
      <c r="J534" s="50"/>
      <c r="K534" s="50"/>
      <c r="L534" s="50"/>
    </row>
    <row r="535" spans="1:12" s="62" customFormat="1" ht="18">
      <c r="A535" s="31">
        <v>2</v>
      </c>
      <c r="B535" s="35" t="s">
        <v>137</v>
      </c>
      <c r="C535" s="28">
        <v>42295100</v>
      </c>
      <c r="D535" s="74" t="s">
        <v>889</v>
      </c>
      <c r="E535" s="53" t="s">
        <v>890</v>
      </c>
      <c r="F535" s="28" t="s">
        <v>10</v>
      </c>
      <c r="G535" s="22"/>
      <c r="H535" s="22"/>
      <c r="I535" s="23"/>
      <c r="J535" s="50"/>
      <c r="K535" s="50"/>
      <c r="L535" s="50"/>
    </row>
    <row r="536" spans="1:12" s="62" customFormat="1" ht="27">
      <c r="A536" s="31">
        <v>3</v>
      </c>
      <c r="B536" s="35" t="s">
        <v>137</v>
      </c>
      <c r="C536" s="28">
        <v>42295100</v>
      </c>
      <c r="D536" s="74" t="s">
        <v>891</v>
      </c>
      <c r="E536" s="53" t="s">
        <v>892</v>
      </c>
      <c r="F536" s="28" t="s">
        <v>10</v>
      </c>
      <c r="G536" s="22"/>
      <c r="H536" s="22"/>
      <c r="I536" s="23"/>
      <c r="J536" s="50"/>
      <c r="K536" s="50"/>
      <c r="L536" s="50"/>
    </row>
    <row r="537" spans="1:12" s="62" customFormat="1" ht="18">
      <c r="A537" s="31">
        <v>4</v>
      </c>
      <c r="B537" s="35" t="s">
        <v>137</v>
      </c>
      <c r="C537" s="28">
        <v>42295100</v>
      </c>
      <c r="D537" s="74" t="s">
        <v>893</v>
      </c>
      <c r="E537" s="53" t="s">
        <v>894</v>
      </c>
      <c r="F537" s="28" t="s">
        <v>10</v>
      </c>
      <c r="G537" s="22"/>
      <c r="H537" s="22"/>
      <c r="I537" s="23"/>
      <c r="J537" s="50"/>
      <c r="K537" s="50"/>
      <c r="L537" s="50"/>
    </row>
    <row r="538" spans="1:12" s="62" customFormat="1" ht="27">
      <c r="A538" s="31">
        <v>5</v>
      </c>
      <c r="B538" s="35" t="s">
        <v>137</v>
      </c>
      <c r="C538" s="28">
        <v>42295100</v>
      </c>
      <c r="D538" s="33" t="s">
        <v>895</v>
      </c>
      <c r="E538" s="34" t="s">
        <v>896</v>
      </c>
      <c r="F538" s="28" t="s">
        <v>10</v>
      </c>
      <c r="G538" s="22"/>
      <c r="H538" s="22"/>
      <c r="I538" s="23"/>
      <c r="J538" s="50"/>
      <c r="K538" s="50"/>
      <c r="L538" s="50"/>
    </row>
    <row r="539" spans="1:12" s="62" customFormat="1" ht="36">
      <c r="A539" s="31">
        <v>6</v>
      </c>
      <c r="B539" s="35" t="s">
        <v>137</v>
      </c>
      <c r="C539" s="28">
        <v>42295100</v>
      </c>
      <c r="D539" s="33" t="s">
        <v>897</v>
      </c>
      <c r="E539" s="34" t="s">
        <v>898</v>
      </c>
      <c r="F539" s="28" t="s">
        <v>10</v>
      </c>
      <c r="G539" s="22"/>
      <c r="H539" s="22"/>
      <c r="I539" s="23"/>
      <c r="J539" s="50"/>
      <c r="K539" s="50"/>
      <c r="L539" s="50"/>
    </row>
    <row r="540" spans="1:12" s="62" customFormat="1" ht="27">
      <c r="A540" s="31">
        <v>7</v>
      </c>
      <c r="B540" s="35" t="s">
        <v>137</v>
      </c>
      <c r="C540" s="28">
        <v>42295100</v>
      </c>
      <c r="D540" s="33" t="s">
        <v>899</v>
      </c>
      <c r="E540" s="34" t="s">
        <v>900</v>
      </c>
      <c r="F540" s="28" t="s">
        <v>10</v>
      </c>
      <c r="G540" s="22"/>
      <c r="H540" s="22"/>
      <c r="I540" s="23"/>
      <c r="J540" s="50"/>
      <c r="K540" s="50"/>
      <c r="L540" s="50"/>
    </row>
    <row r="541" spans="1:12" s="62" customFormat="1" ht="18">
      <c r="A541" s="31">
        <v>8</v>
      </c>
      <c r="B541" s="35" t="s">
        <v>137</v>
      </c>
      <c r="C541" s="28">
        <v>42295100</v>
      </c>
      <c r="D541" s="33" t="s">
        <v>901</v>
      </c>
      <c r="E541" s="34" t="s">
        <v>902</v>
      </c>
      <c r="F541" s="28" t="s">
        <v>10</v>
      </c>
      <c r="G541" s="22"/>
      <c r="H541" s="22"/>
      <c r="I541" s="23"/>
      <c r="J541" s="50"/>
      <c r="K541" s="50"/>
      <c r="L541" s="50"/>
    </row>
    <row r="542" spans="1:12" s="62" customFormat="1" ht="18">
      <c r="A542" s="31">
        <v>9</v>
      </c>
      <c r="B542" s="27">
        <v>1196490406</v>
      </c>
      <c r="C542" s="28">
        <v>42291609</v>
      </c>
      <c r="D542" s="36" t="s">
        <v>903</v>
      </c>
      <c r="E542" s="34" t="s">
        <v>904</v>
      </c>
      <c r="F542" s="28" t="s">
        <v>10</v>
      </c>
      <c r="G542" s="22">
        <v>1192980.8117299438</v>
      </c>
      <c r="H542" s="22">
        <v>226666</v>
      </c>
      <c r="I542" s="23">
        <v>1419646.8117299438</v>
      </c>
      <c r="J542" s="50"/>
      <c r="K542" s="50"/>
      <c r="L542" s="50"/>
    </row>
    <row r="543" spans="1:12" s="62" customFormat="1" ht="13.5" customHeight="1">
      <c r="A543" s="68" t="s">
        <v>905</v>
      </c>
      <c r="B543" s="166" t="s">
        <v>906</v>
      </c>
      <c r="C543" s="166"/>
      <c r="D543" s="166"/>
      <c r="E543" s="166"/>
      <c r="F543" s="29" t="s">
        <v>355</v>
      </c>
      <c r="G543" s="167" t="s">
        <v>3796</v>
      </c>
      <c r="H543" s="167"/>
      <c r="I543" s="167"/>
      <c r="J543" s="50"/>
      <c r="K543" s="50"/>
      <c r="L543" s="50"/>
    </row>
    <row r="544" spans="1:12" s="62" customFormat="1" ht="27">
      <c r="A544" s="14" t="s">
        <v>2</v>
      </c>
      <c r="B544" s="14" t="s">
        <v>3</v>
      </c>
      <c r="C544" s="15" t="s">
        <v>4</v>
      </c>
      <c r="D544" s="15" t="s">
        <v>5</v>
      </c>
      <c r="E544" s="15" t="s">
        <v>3366</v>
      </c>
      <c r="F544" s="15" t="s">
        <v>7</v>
      </c>
      <c r="G544" s="16" t="s">
        <v>3347</v>
      </c>
      <c r="H544" s="16" t="s">
        <v>3348</v>
      </c>
      <c r="I544" s="16" t="s">
        <v>3349</v>
      </c>
      <c r="J544" s="50"/>
      <c r="K544" s="50"/>
      <c r="L544" s="50"/>
    </row>
    <row r="545" spans="1:12" s="62" customFormat="1" ht="18">
      <c r="A545" s="31">
        <v>1</v>
      </c>
      <c r="B545" s="27">
        <v>1196430220</v>
      </c>
      <c r="C545" s="51">
        <v>42142702</v>
      </c>
      <c r="D545" s="36" t="s">
        <v>907</v>
      </c>
      <c r="E545" s="37" t="s">
        <v>908</v>
      </c>
      <c r="F545" s="28" t="s">
        <v>10</v>
      </c>
      <c r="G545" s="22">
        <v>4480.1807000000008</v>
      </c>
      <c r="H545" s="22">
        <v>0</v>
      </c>
      <c r="I545" s="23">
        <v>4480.1807000000008</v>
      </c>
      <c r="J545" s="50"/>
      <c r="K545" s="50"/>
      <c r="L545" s="50"/>
    </row>
    <row r="546" spans="1:12" s="62" customFormat="1" ht="18">
      <c r="A546" s="31">
        <v>2</v>
      </c>
      <c r="B546" s="27">
        <v>1196430210</v>
      </c>
      <c r="C546" s="51">
        <v>42142702</v>
      </c>
      <c r="D546" s="36" t="s">
        <v>909</v>
      </c>
      <c r="E546" s="37" t="s">
        <v>910</v>
      </c>
      <c r="F546" s="28" t="s">
        <v>10</v>
      </c>
      <c r="G546" s="22">
        <v>4480.1807000000008</v>
      </c>
      <c r="H546" s="22">
        <v>0</v>
      </c>
      <c r="I546" s="23">
        <v>4480.1807000000008</v>
      </c>
      <c r="J546" s="50"/>
      <c r="K546" s="50"/>
      <c r="L546" s="50"/>
    </row>
    <row r="547" spans="1:12" s="62" customFormat="1" ht="18">
      <c r="A547" s="31">
        <v>3</v>
      </c>
      <c r="B547" s="27">
        <v>1196430190</v>
      </c>
      <c r="C547" s="51">
        <v>42142702</v>
      </c>
      <c r="D547" s="36" t="s">
        <v>911</v>
      </c>
      <c r="E547" s="37" t="s">
        <v>912</v>
      </c>
      <c r="F547" s="28" t="s">
        <v>10</v>
      </c>
      <c r="G547" s="22">
        <v>4480.1807000000008</v>
      </c>
      <c r="H547" s="22">
        <v>0</v>
      </c>
      <c r="I547" s="23">
        <v>4480.1807000000008</v>
      </c>
      <c r="J547" s="50"/>
      <c r="K547" s="50"/>
      <c r="L547" s="50"/>
    </row>
    <row r="548" spans="1:12" s="62" customFormat="1" ht="18">
      <c r="A548" s="31">
        <v>4</v>
      </c>
      <c r="B548" s="27">
        <v>1196430699</v>
      </c>
      <c r="C548" s="51">
        <v>42142702</v>
      </c>
      <c r="D548" s="36" t="s">
        <v>913</v>
      </c>
      <c r="E548" s="37" t="s">
        <v>914</v>
      </c>
      <c r="F548" s="28" t="s">
        <v>10</v>
      </c>
      <c r="G548" s="22">
        <v>4261.6352999999999</v>
      </c>
      <c r="H548" s="22">
        <v>0</v>
      </c>
      <c r="I548" s="23">
        <v>4261.6352999999999</v>
      </c>
      <c r="J548" s="50"/>
      <c r="K548" s="50"/>
      <c r="L548" s="50"/>
    </row>
    <row r="549" spans="1:12" s="62" customFormat="1" ht="18">
      <c r="A549" s="31">
        <v>5</v>
      </c>
      <c r="B549" s="27">
        <v>1196430241</v>
      </c>
      <c r="C549" s="51">
        <v>42142702</v>
      </c>
      <c r="D549" s="36" t="s">
        <v>915</v>
      </c>
      <c r="E549" s="37" t="s">
        <v>916</v>
      </c>
      <c r="F549" s="28" t="s">
        <v>10</v>
      </c>
      <c r="G549" s="22">
        <v>4261.6352999999999</v>
      </c>
      <c r="H549" s="22">
        <v>0</v>
      </c>
      <c r="I549" s="23">
        <v>4261.6352999999999</v>
      </c>
      <c r="J549" s="50"/>
      <c r="K549" s="50"/>
      <c r="L549" s="50"/>
    </row>
    <row r="550" spans="1:12" s="62" customFormat="1" ht="18">
      <c r="A550" s="31">
        <v>6</v>
      </c>
      <c r="B550" s="27">
        <v>1196430242</v>
      </c>
      <c r="C550" s="51">
        <v>42142702</v>
      </c>
      <c r="D550" s="36" t="s">
        <v>917</v>
      </c>
      <c r="E550" s="37" t="s">
        <v>918</v>
      </c>
      <c r="F550" s="28" t="s">
        <v>10</v>
      </c>
      <c r="G550" s="22">
        <v>4261.6352999999999</v>
      </c>
      <c r="H550" s="22">
        <v>0</v>
      </c>
      <c r="I550" s="23">
        <v>4261.6352999999999</v>
      </c>
      <c r="J550" s="50"/>
      <c r="K550" s="50"/>
      <c r="L550" s="50"/>
    </row>
    <row r="551" spans="1:12" s="62" customFormat="1" ht="18">
      <c r="A551" s="31">
        <v>7</v>
      </c>
      <c r="B551" s="27">
        <v>1196430080</v>
      </c>
      <c r="C551" s="51">
        <v>42142702</v>
      </c>
      <c r="D551" s="36" t="s">
        <v>919</v>
      </c>
      <c r="E551" s="37" t="s">
        <v>920</v>
      </c>
      <c r="F551" s="28" t="s">
        <v>10</v>
      </c>
      <c r="G551" s="22">
        <v>3387.4537</v>
      </c>
      <c r="H551" s="22">
        <v>0</v>
      </c>
      <c r="I551" s="23">
        <v>3387.4537</v>
      </c>
      <c r="J551" s="50"/>
      <c r="K551" s="50"/>
      <c r="L551" s="50"/>
    </row>
    <row r="552" spans="1:12" s="62" customFormat="1" ht="27">
      <c r="A552" s="31">
        <v>8</v>
      </c>
      <c r="B552" s="27">
        <v>1196430090</v>
      </c>
      <c r="C552" s="51">
        <v>42142702</v>
      </c>
      <c r="D552" s="36" t="s">
        <v>921</v>
      </c>
      <c r="E552" s="37" t="s">
        <v>922</v>
      </c>
      <c r="F552" s="28" t="s">
        <v>10</v>
      </c>
      <c r="G552" s="22">
        <v>3387.4537</v>
      </c>
      <c r="H552" s="22">
        <v>0</v>
      </c>
      <c r="I552" s="23">
        <v>3387.4537</v>
      </c>
      <c r="J552" s="50"/>
      <c r="K552" s="50"/>
      <c r="L552" s="50"/>
    </row>
    <row r="553" spans="1:12" s="62" customFormat="1" ht="27">
      <c r="A553" s="31">
        <v>9</v>
      </c>
      <c r="B553" s="27">
        <v>1196430100</v>
      </c>
      <c r="C553" s="51">
        <v>42142702</v>
      </c>
      <c r="D553" s="36" t="s">
        <v>923</v>
      </c>
      <c r="E553" s="37" t="s">
        <v>924</v>
      </c>
      <c r="F553" s="28" t="s">
        <v>10</v>
      </c>
      <c r="G553" s="22">
        <v>3387.4537</v>
      </c>
      <c r="H553" s="22">
        <v>0</v>
      </c>
      <c r="I553" s="23">
        <v>3387.4537</v>
      </c>
      <c r="J553" s="50"/>
      <c r="K553" s="50"/>
      <c r="L553" s="50"/>
    </row>
    <row r="554" spans="1:12" s="62" customFormat="1" ht="27">
      <c r="A554" s="31">
        <v>10</v>
      </c>
      <c r="B554" s="27">
        <v>1196430110</v>
      </c>
      <c r="C554" s="51">
        <v>42142702</v>
      </c>
      <c r="D554" s="36" t="s">
        <v>925</v>
      </c>
      <c r="E554" s="37" t="s">
        <v>926</v>
      </c>
      <c r="F554" s="28" t="s">
        <v>10</v>
      </c>
      <c r="G554" s="22">
        <v>3387.4537</v>
      </c>
      <c r="H554" s="22">
        <v>0</v>
      </c>
      <c r="I554" s="23">
        <v>3387.4537</v>
      </c>
      <c r="J554" s="50"/>
      <c r="K554" s="50"/>
      <c r="L554" s="50"/>
    </row>
    <row r="555" spans="1:12" s="62" customFormat="1" ht="27">
      <c r="A555" s="31">
        <v>11</v>
      </c>
      <c r="B555" s="27">
        <v>1196430120</v>
      </c>
      <c r="C555" s="51">
        <v>42142702</v>
      </c>
      <c r="D555" s="36" t="s">
        <v>927</v>
      </c>
      <c r="E555" s="37" t="s">
        <v>928</v>
      </c>
      <c r="F555" s="28" t="s">
        <v>10</v>
      </c>
      <c r="G555" s="22">
        <v>3387.4537</v>
      </c>
      <c r="H555" s="22">
        <v>0</v>
      </c>
      <c r="I555" s="23">
        <v>3387.4537</v>
      </c>
      <c r="J555" s="50"/>
      <c r="K555" s="50"/>
      <c r="L555" s="50"/>
    </row>
    <row r="556" spans="1:12" s="62" customFormat="1" ht="18">
      <c r="A556" s="31">
        <v>12</v>
      </c>
      <c r="B556" s="27">
        <v>1196430150</v>
      </c>
      <c r="C556" s="51">
        <v>42142702</v>
      </c>
      <c r="D556" s="36" t="s">
        <v>929</v>
      </c>
      <c r="E556" s="37" t="s">
        <v>930</v>
      </c>
      <c r="F556" s="28" t="s">
        <v>10</v>
      </c>
      <c r="G556" s="22">
        <v>3496.7264</v>
      </c>
      <c r="H556" s="22">
        <v>0</v>
      </c>
      <c r="I556" s="23">
        <v>3496.7264</v>
      </c>
      <c r="J556" s="50"/>
      <c r="K556" s="50"/>
      <c r="L556" s="50"/>
    </row>
    <row r="557" spans="1:12" s="62" customFormat="1" ht="27">
      <c r="A557" s="31">
        <v>13</v>
      </c>
      <c r="B557" s="27">
        <v>1196430140</v>
      </c>
      <c r="C557" s="51">
        <v>42142702</v>
      </c>
      <c r="D557" s="36" t="s">
        <v>931</v>
      </c>
      <c r="E557" s="37" t="s">
        <v>932</v>
      </c>
      <c r="F557" s="28" t="s">
        <v>10</v>
      </c>
      <c r="G557" s="22">
        <v>3387.4537</v>
      </c>
      <c r="H557" s="22">
        <v>0</v>
      </c>
      <c r="I557" s="23">
        <v>3387.4537</v>
      </c>
      <c r="J557" s="50"/>
      <c r="K557" s="50"/>
      <c r="L557" s="50"/>
    </row>
    <row r="558" spans="1:12" s="62" customFormat="1" ht="27">
      <c r="A558" s="31">
        <v>14</v>
      </c>
      <c r="B558" s="27">
        <v>1196430160</v>
      </c>
      <c r="C558" s="51">
        <v>42142702</v>
      </c>
      <c r="D558" s="36" t="s">
        <v>933</v>
      </c>
      <c r="E558" s="37" t="s">
        <v>934</v>
      </c>
      <c r="F558" s="28" t="s">
        <v>10</v>
      </c>
      <c r="G558" s="22">
        <v>4261.6352999999999</v>
      </c>
      <c r="H558" s="22">
        <v>0</v>
      </c>
      <c r="I558" s="23">
        <v>4261.6352999999999</v>
      </c>
      <c r="J558" s="50"/>
      <c r="K558" s="50"/>
      <c r="L558" s="50"/>
    </row>
    <row r="559" spans="1:12" s="62" customFormat="1" ht="18">
      <c r="A559" s="31">
        <v>15</v>
      </c>
      <c r="B559" s="21">
        <v>1196430130</v>
      </c>
      <c r="C559" s="51">
        <v>42142702</v>
      </c>
      <c r="D559" s="36" t="s">
        <v>935</v>
      </c>
      <c r="E559" s="37" t="s">
        <v>936</v>
      </c>
      <c r="F559" s="28" t="s">
        <v>10</v>
      </c>
      <c r="G559" s="22">
        <v>4370.9080000000004</v>
      </c>
      <c r="H559" s="22">
        <v>0</v>
      </c>
      <c r="I559" s="23">
        <v>4370.9080000000004</v>
      </c>
      <c r="J559" s="50"/>
      <c r="K559" s="50"/>
      <c r="L559" s="50"/>
    </row>
    <row r="560" spans="1:12" s="62" customFormat="1" ht="27">
      <c r="A560" s="31">
        <v>16</v>
      </c>
      <c r="B560" s="21">
        <v>1196430082</v>
      </c>
      <c r="C560" s="51">
        <v>42142702</v>
      </c>
      <c r="D560" s="36" t="s">
        <v>937</v>
      </c>
      <c r="E560" s="37" t="s">
        <v>938</v>
      </c>
      <c r="F560" s="28" t="s">
        <v>10</v>
      </c>
      <c r="G560" s="22">
        <v>13821.959770622401</v>
      </c>
      <c r="H560" s="22">
        <v>0</v>
      </c>
      <c r="I560" s="23">
        <v>13821.959770622401</v>
      </c>
      <c r="J560" s="50"/>
      <c r="K560" s="50"/>
      <c r="L560" s="50"/>
    </row>
    <row r="561" spans="1:12" s="62" customFormat="1" ht="27">
      <c r="A561" s="31">
        <v>17</v>
      </c>
      <c r="B561" s="21">
        <v>1196430083</v>
      </c>
      <c r="C561" s="51">
        <v>42142702</v>
      </c>
      <c r="D561" s="36" t="s">
        <v>939</v>
      </c>
      <c r="E561" s="37" t="s">
        <v>940</v>
      </c>
      <c r="F561" s="28" t="s">
        <v>10</v>
      </c>
      <c r="G561" s="22">
        <v>14506.363757260602</v>
      </c>
      <c r="H561" s="22">
        <v>0</v>
      </c>
      <c r="I561" s="23">
        <v>14506.363757260602</v>
      </c>
      <c r="J561" s="50"/>
      <c r="K561" s="50"/>
      <c r="L561" s="50"/>
    </row>
    <row r="562" spans="1:12" s="62" customFormat="1" ht="27">
      <c r="A562" s="31">
        <v>18</v>
      </c>
      <c r="B562" s="21">
        <v>1196430084</v>
      </c>
      <c r="C562" s="51">
        <v>42142702</v>
      </c>
      <c r="D562" s="36" t="s">
        <v>941</v>
      </c>
      <c r="E562" s="37" t="s">
        <v>942</v>
      </c>
      <c r="F562" s="28" t="s">
        <v>10</v>
      </c>
      <c r="G562" s="22">
        <v>14878.550262506953</v>
      </c>
      <c r="H562" s="22">
        <v>0</v>
      </c>
      <c r="I562" s="23">
        <v>14878.550262506953</v>
      </c>
      <c r="J562" s="50"/>
      <c r="K562" s="50"/>
      <c r="L562" s="50"/>
    </row>
    <row r="563" spans="1:12" s="62" customFormat="1" ht="27">
      <c r="A563" s="31">
        <v>19</v>
      </c>
      <c r="B563" s="21">
        <v>1196430085</v>
      </c>
      <c r="C563" s="51">
        <v>42142702</v>
      </c>
      <c r="D563" s="36" t="s">
        <v>943</v>
      </c>
      <c r="E563" s="37" t="s">
        <v>944</v>
      </c>
      <c r="F563" s="28" t="s">
        <v>10</v>
      </c>
      <c r="G563" s="22">
        <v>13094.169495540002</v>
      </c>
      <c r="H563" s="22">
        <v>0</v>
      </c>
      <c r="I563" s="23">
        <v>13094.169495540002</v>
      </c>
      <c r="J563" s="50"/>
      <c r="K563" s="50"/>
      <c r="L563" s="50"/>
    </row>
    <row r="564" spans="1:12" s="62" customFormat="1" ht="27">
      <c r="A564" s="31">
        <v>20</v>
      </c>
      <c r="B564" s="21">
        <v>1196430086</v>
      </c>
      <c r="C564" s="51">
        <v>42142702</v>
      </c>
      <c r="D564" s="36" t="s">
        <v>945</v>
      </c>
      <c r="E564" s="37" t="s">
        <v>946</v>
      </c>
      <c r="F564" s="28" t="s">
        <v>10</v>
      </c>
      <c r="G564" s="22">
        <v>12803.93</v>
      </c>
      <c r="H564" s="22">
        <v>0</v>
      </c>
      <c r="I564" s="23">
        <v>12803.93</v>
      </c>
      <c r="J564" s="50"/>
      <c r="K564" s="50"/>
      <c r="L564" s="50"/>
    </row>
    <row r="565" spans="1:12" s="62" customFormat="1" ht="27">
      <c r="A565" s="31">
        <v>21</v>
      </c>
      <c r="B565" s="21">
        <v>1196430087</v>
      </c>
      <c r="C565" s="51">
        <v>42142702</v>
      </c>
      <c r="D565" s="36" t="s">
        <v>947</v>
      </c>
      <c r="E565" s="37" t="s">
        <v>948</v>
      </c>
      <c r="F565" s="28" t="s">
        <v>10</v>
      </c>
      <c r="G565" s="22">
        <v>12760.865906000001</v>
      </c>
      <c r="H565" s="22">
        <v>0</v>
      </c>
      <c r="I565" s="23">
        <v>12760.865906000001</v>
      </c>
      <c r="J565" s="50"/>
      <c r="K565" s="50"/>
      <c r="L565" s="50"/>
    </row>
    <row r="566" spans="1:12" s="62" customFormat="1" ht="27">
      <c r="A566" s="31">
        <v>22</v>
      </c>
      <c r="B566" s="21">
        <v>1196430088</v>
      </c>
      <c r="C566" s="51">
        <v>42142702</v>
      </c>
      <c r="D566" s="36" t="s">
        <v>949</v>
      </c>
      <c r="E566" s="37" t="s">
        <v>950</v>
      </c>
      <c r="F566" s="28" t="s">
        <v>10</v>
      </c>
      <c r="G566" s="22">
        <v>12652.685933000001</v>
      </c>
      <c r="H566" s="22">
        <v>0</v>
      </c>
      <c r="I566" s="23">
        <v>12652.685933000001</v>
      </c>
      <c r="J566" s="50"/>
      <c r="K566" s="50"/>
      <c r="L566" s="50"/>
    </row>
    <row r="567" spans="1:12" s="62" customFormat="1" ht="27">
      <c r="A567" s="31">
        <v>23</v>
      </c>
      <c r="B567" s="21">
        <v>1196430089</v>
      </c>
      <c r="C567" s="51">
        <v>42142702</v>
      </c>
      <c r="D567" s="36" t="s">
        <v>951</v>
      </c>
      <c r="E567" s="37" t="s">
        <v>952</v>
      </c>
      <c r="F567" s="28" t="s">
        <v>10</v>
      </c>
      <c r="G567" s="22">
        <v>12731.83</v>
      </c>
      <c r="H567" s="22">
        <v>0</v>
      </c>
      <c r="I567" s="23">
        <v>12731.83</v>
      </c>
      <c r="J567" s="50"/>
      <c r="K567" s="50"/>
      <c r="L567" s="50"/>
    </row>
    <row r="568" spans="1:12" s="62" customFormat="1" ht="27">
      <c r="A568" s="31">
        <v>24</v>
      </c>
      <c r="B568" s="21">
        <v>1196430142</v>
      </c>
      <c r="C568" s="51">
        <v>42142702</v>
      </c>
      <c r="D568" s="36" t="s">
        <v>953</v>
      </c>
      <c r="E568" s="37" t="s">
        <v>954</v>
      </c>
      <c r="F568" s="28" t="s">
        <v>10</v>
      </c>
      <c r="G568" s="22">
        <v>12778.540500000001</v>
      </c>
      <c r="H568" s="22">
        <v>0</v>
      </c>
      <c r="I568" s="23">
        <v>12778.540500000001</v>
      </c>
      <c r="J568" s="50"/>
      <c r="K568" s="50"/>
      <c r="L568" s="50"/>
    </row>
    <row r="569" spans="1:12" s="62" customFormat="1" ht="27">
      <c r="A569" s="31">
        <v>25</v>
      </c>
      <c r="B569" s="21">
        <v>1196430145</v>
      </c>
      <c r="C569" s="51">
        <v>42142702</v>
      </c>
      <c r="D569" s="36" t="s">
        <v>955</v>
      </c>
      <c r="E569" s="37" t="s">
        <v>956</v>
      </c>
      <c r="F569" s="28" t="s">
        <v>10</v>
      </c>
      <c r="G569" s="22">
        <v>12825.56</v>
      </c>
      <c r="H569" s="22">
        <v>0</v>
      </c>
      <c r="I569" s="23">
        <v>12825.56</v>
      </c>
      <c r="J569" s="50"/>
      <c r="K569" s="50"/>
      <c r="L569" s="50"/>
    </row>
    <row r="570" spans="1:12" s="62" customFormat="1" ht="27">
      <c r="A570" s="31">
        <v>26</v>
      </c>
      <c r="B570" s="21">
        <v>1196430143</v>
      </c>
      <c r="C570" s="51">
        <v>42142702</v>
      </c>
      <c r="D570" s="36" t="s">
        <v>957</v>
      </c>
      <c r="E570" s="37" t="s">
        <v>958</v>
      </c>
      <c r="F570" s="28" t="s">
        <v>10</v>
      </c>
      <c r="G570" s="22">
        <v>13536</v>
      </c>
      <c r="H570" s="22">
        <v>0</v>
      </c>
      <c r="I570" s="23">
        <v>13536</v>
      </c>
      <c r="J570" s="50"/>
      <c r="K570" s="50"/>
      <c r="L570" s="50"/>
    </row>
    <row r="571" spans="1:12" s="62" customFormat="1" ht="27">
      <c r="A571" s="31">
        <v>27</v>
      </c>
      <c r="B571" s="21">
        <v>1196430146</v>
      </c>
      <c r="C571" s="51">
        <v>42142702</v>
      </c>
      <c r="D571" s="36" t="s">
        <v>959</v>
      </c>
      <c r="E571" s="37" t="s">
        <v>960</v>
      </c>
      <c r="F571" s="28" t="s">
        <v>10</v>
      </c>
      <c r="G571" s="22">
        <v>11887.624051220002</v>
      </c>
      <c r="H571" s="22">
        <v>0</v>
      </c>
      <c r="I571" s="23">
        <v>11887.624051220002</v>
      </c>
      <c r="J571" s="50"/>
      <c r="K571" s="50"/>
      <c r="L571" s="50"/>
    </row>
    <row r="572" spans="1:12" s="62" customFormat="1" ht="13.5" customHeight="1">
      <c r="A572" s="39" t="s">
        <v>961</v>
      </c>
      <c r="B572" s="166" t="s">
        <v>962</v>
      </c>
      <c r="C572" s="166"/>
      <c r="D572" s="166"/>
      <c r="E572" s="166"/>
      <c r="F572" s="29" t="s">
        <v>355</v>
      </c>
      <c r="G572" s="167" t="s">
        <v>3774</v>
      </c>
      <c r="H572" s="167"/>
      <c r="I572" s="167"/>
      <c r="J572" s="50"/>
      <c r="K572" s="50"/>
      <c r="L572" s="50"/>
    </row>
    <row r="573" spans="1:12" s="62" customFormat="1" ht="27">
      <c r="A573" s="14" t="s">
        <v>2</v>
      </c>
      <c r="B573" s="14" t="s">
        <v>3</v>
      </c>
      <c r="C573" s="15" t="s">
        <v>4</v>
      </c>
      <c r="D573" s="15" t="s">
        <v>5</v>
      </c>
      <c r="E573" s="15" t="s">
        <v>3366</v>
      </c>
      <c r="F573" s="15" t="s">
        <v>7</v>
      </c>
      <c r="G573" s="16" t="s">
        <v>3347</v>
      </c>
      <c r="H573" s="16" t="s">
        <v>3348</v>
      </c>
      <c r="I573" s="16" t="s">
        <v>3349</v>
      </c>
      <c r="J573" s="50"/>
      <c r="K573" s="50"/>
      <c r="L573" s="50"/>
    </row>
    <row r="574" spans="1:12" s="62" customFormat="1" ht="27">
      <c r="A574" s="31">
        <v>1</v>
      </c>
      <c r="B574" s="27">
        <v>1186220316</v>
      </c>
      <c r="C574" s="28">
        <v>42142721</v>
      </c>
      <c r="D574" s="36" t="s">
        <v>963</v>
      </c>
      <c r="E574" s="37" t="s">
        <v>964</v>
      </c>
      <c r="F574" s="28" t="s">
        <v>10</v>
      </c>
      <c r="G574" s="22">
        <v>3786299.0550000002</v>
      </c>
      <c r="H574" s="22">
        <v>719397</v>
      </c>
      <c r="I574" s="23">
        <v>4505696.0549999997</v>
      </c>
      <c r="J574" s="50"/>
      <c r="K574" s="50"/>
      <c r="L574" s="50"/>
    </row>
    <row r="575" spans="1:12" s="62" customFormat="1" ht="27">
      <c r="A575" s="31">
        <v>2</v>
      </c>
      <c r="B575" s="27">
        <v>1186220007</v>
      </c>
      <c r="C575" s="28">
        <v>42142721</v>
      </c>
      <c r="D575" s="36" t="s">
        <v>965</v>
      </c>
      <c r="E575" s="37" t="s">
        <v>966</v>
      </c>
      <c r="F575" s="28" t="s">
        <v>10</v>
      </c>
      <c r="G575" s="22">
        <v>3786299.0550000002</v>
      </c>
      <c r="H575" s="22">
        <v>719397</v>
      </c>
      <c r="I575" s="23">
        <v>4505696.0549999997</v>
      </c>
      <c r="J575" s="50"/>
      <c r="K575" s="50"/>
      <c r="L575" s="50"/>
    </row>
    <row r="576" spans="1:12" s="62" customFormat="1" ht="27">
      <c r="A576" s="31">
        <v>3</v>
      </c>
      <c r="B576" s="27">
        <v>1186220317</v>
      </c>
      <c r="C576" s="28">
        <v>42142721</v>
      </c>
      <c r="D576" s="36" t="s">
        <v>967</v>
      </c>
      <c r="E576" s="37" t="s">
        <v>968</v>
      </c>
      <c r="F576" s="28" t="s">
        <v>10</v>
      </c>
      <c r="G576" s="22">
        <v>3786299.0550000002</v>
      </c>
      <c r="H576" s="22">
        <v>719397</v>
      </c>
      <c r="I576" s="23">
        <v>4505696.0549999997</v>
      </c>
      <c r="J576" s="50"/>
      <c r="K576" s="50"/>
      <c r="L576" s="50"/>
    </row>
    <row r="577" spans="1:12" s="62" customFormat="1" ht="27">
      <c r="A577" s="31">
        <v>4</v>
      </c>
      <c r="B577" s="27">
        <v>1186220318</v>
      </c>
      <c r="C577" s="28">
        <v>42142721</v>
      </c>
      <c r="D577" s="36" t="s">
        <v>969</v>
      </c>
      <c r="E577" s="37" t="s">
        <v>970</v>
      </c>
      <c r="F577" s="28" t="s">
        <v>10</v>
      </c>
      <c r="G577" s="22">
        <v>3786299.0550000002</v>
      </c>
      <c r="H577" s="22">
        <v>719397</v>
      </c>
      <c r="I577" s="23">
        <v>4505696.0549999997</v>
      </c>
      <c r="J577" s="50"/>
      <c r="K577" s="50"/>
      <c r="L577" s="50"/>
    </row>
    <row r="578" spans="1:12" s="62" customFormat="1" ht="13.5" customHeight="1">
      <c r="A578" s="39" t="s">
        <v>971</v>
      </c>
      <c r="B578" s="166" t="s">
        <v>972</v>
      </c>
      <c r="C578" s="166"/>
      <c r="D578" s="166"/>
      <c r="E578" s="166"/>
      <c r="F578" s="29" t="s">
        <v>355</v>
      </c>
      <c r="G578" s="167" t="s">
        <v>3806</v>
      </c>
      <c r="H578" s="167"/>
      <c r="I578" s="167"/>
      <c r="J578" s="50"/>
      <c r="K578" s="50"/>
      <c r="L578" s="50"/>
    </row>
    <row r="579" spans="1:12" s="62" customFormat="1" ht="38.25" customHeight="1">
      <c r="A579" s="14" t="s">
        <v>2</v>
      </c>
      <c r="B579" s="14" t="s">
        <v>3</v>
      </c>
      <c r="C579" s="15" t="s">
        <v>4</v>
      </c>
      <c r="D579" s="15" t="s">
        <v>5</v>
      </c>
      <c r="E579" s="15" t="s">
        <v>3366</v>
      </c>
      <c r="F579" s="15" t="s">
        <v>7</v>
      </c>
      <c r="G579" s="16" t="s">
        <v>3347</v>
      </c>
      <c r="H579" s="16" t="s">
        <v>3348</v>
      </c>
      <c r="I579" s="16" t="s">
        <v>3349</v>
      </c>
      <c r="J579" s="50"/>
      <c r="K579" s="50"/>
      <c r="L579" s="50"/>
    </row>
    <row r="580" spans="1:12" s="62" customFormat="1" ht="18">
      <c r="A580" s="31">
        <v>1</v>
      </c>
      <c r="B580" s="27">
        <v>1196491207</v>
      </c>
      <c r="C580" s="28">
        <v>42295516</v>
      </c>
      <c r="D580" s="36" t="s">
        <v>973</v>
      </c>
      <c r="E580" s="37" t="s">
        <v>974</v>
      </c>
      <c r="F580" s="28" t="s">
        <v>399</v>
      </c>
      <c r="G580" s="22">
        <v>1038724.4316600001</v>
      </c>
      <c r="H580" s="22">
        <v>0</v>
      </c>
      <c r="I580" s="23">
        <v>1038724.4316600001</v>
      </c>
      <c r="J580" s="50"/>
      <c r="K580" s="50"/>
      <c r="L580" s="50"/>
    </row>
    <row r="581" spans="1:12" s="62" customFormat="1" ht="18">
      <c r="A581" s="31">
        <v>2</v>
      </c>
      <c r="B581" s="27">
        <v>1196491336</v>
      </c>
      <c r="C581" s="28">
        <v>42295516</v>
      </c>
      <c r="D581" s="36" t="s">
        <v>975</v>
      </c>
      <c r="E581" s="37" t="s">
        <v>976</v>
      </c>
      <c r="F581" s="28" t="s">
        <v>399</v>
      </c>
      <c r="G581" s="22">
        <v>1038724.4316600001</v>
      </c>
      <c r="H581" s="22">
        <v>0</v>
      </c>
      <c r="I581" s="23">
        <v>1038724.4316600001</v>
      </c>
      <c r="J581" s="50"/>
      <c r="K581" s="50"/>
      <c r="L581" s="50"/>
    </row>
    <row r="582" spans="1:12" s="62" customFormat="1" ht="18">
      <c r="A582" s="31">
        <v>3</v>
      </c>
      <c r="B582" s="27">
        <v>1196491337</v>
      </c>
      <c r="C582" s="28">
        <v>42295516</v>
      </c>
      <c r="D582" s="36" t="s">
        <v>977</v>
      </c>
      <c r="E582" s="37" t="s">
        <v>978</v>
      </c>
      <c r="F582" s="28" t="s">
        <v>399</v>
      </c>
      <c r="G582" s="22">
        <v>1038724.4316600001</v>
      </c>
      <c r="H582" s="22">
        <v>0</v>
      </c>
      <c r="I582" s="23">
        <v>1038724.4316600001</v>
      </c>
      <c r="J582" s="50"/>
      <c r="K582" s="50"/>
      <c r="L582" s="50"/>
    </row>
    <row r="583" spans="1:12" s="62" customFormat="1" ht="13.5" customHeight="1">
      <c r="A583" s="39" t="s">
        <v>979</v>
      </c>
      <c r="B583" s="166" t="s">
        <v>980</v>
      </c>
      <c r="C583" s="166"/>
      <c r="D583" s="166"/>
      <c r="E583" s="166"/>
      <c r="F583" s="29" t="s">
        <v>355</v>
      </c>
      <c r="G583" s="167" t="s">
        <v>3776</v>
      </c>
      <c r="H583" s="167"/>
      <c r="I583" s="167"/>
      <c r="J583" s="50"/>
      <c r="K583" s="50"/>
      <c r="L583" s="50"/>
    </row>
    <row r="584" spans="1:12" s="62" customFormat="1" ht="27">
      <c r="A584" s="14" t="s">
        <v>2</v>
      </c>
      <c r="B584" s="14" t="s">
        <v>3</v>
      </c>
      <c r="C584" s="15" t="s">
        <v>4</v>
      </c>
      <c r="D584" s="15" t="s">
        <v>5</v>
      </c>
      <c r="E584" s="15" t="s">
        <v>3366</v>
      </c>
      <c r="F584" s="15" t="s">
        <v>7</v>
      </c>
      <c r="G584" s="16" t="s">
        <v>3347</v>
      </c>
      <c r="H584" s="16" t="s">
        <v>3348</v>
      </c>
      <c r="I584" s="16" t="s">
        <v>3349</v>
      </c>
      <c r="J584" s="50"/>
      <c r="K584" s="50"/>
      <c r="L584" s="50"/>
    </row>
    <row r="585" spans="1:12" s="62" customFormat="1" ht="18">
      <c r="A585" s="31">
        <v>1</v>
      </c>
      <c r="B585" s="27">
        <v>1196410623</v>
      </c>
      <c r="C585" s="28">
        <v>42295433</v>
      </c>
      <c r="D585" s="36" t="s">
        <v>981</v>
      </c>
      <c r="E585" s="37" t="s">
        <v>982</v>
      </c>
      <c r="F585" s="28" t="s">
        <v>10</v>
      </c>
      <c r="G585" s="22">
        <v>598381.67610799999</v>
      </c>
      <c r="H585" s="22">
        <v>0</v>
      </c>
      <c r="I585" s="23">
        <v>598381.67610799999</v>
      </c>
      <c r="J585" s="50"/>
      <c r="K585" s="50"/>
      <c r="L585" s="50"/>
    </row>
    <row r="586" spans="1:12" s="62" customFormat="1" ht="18">
      <c r="A586" s="31">
        <v>2</v>
      </c>
      <c r="B586" s="27">
        <v>1186220406</v>
      </c>
      <c r="C586" s="60" t="s">
        <v>983</v>
      </c>
      <c r="D586" s="36" t="s">
        <v>984</v>
      </c>
      <c r="E586" s="37" t="s">
        <v>985</v>
      </c>
      <c r="F586" s="28" t="s">
        <v>10</v>
      </c>
      <c r="G586" s="22">
        <v>997302.4292710002</v>
      </c>
      <c r="H586" s="22">
        <v>0</v>
      </c>
      <c r="I586" s="23">
        <v>997302.4292710002</v>
      </c>
      <c r="J586" s="50"/>
      <c r="K586" s="50"/>
      <c r="L586" s="50"/>
    </row>
    <row r="587" spans="1:12" s="62" customFormat="1" ht="18">
      <c r="A587" s="31">
        <v>3</v>
      </c>
      <c r="B587" s="27">
        <v>1186220111</v>
      </c>
      <c r="C587" s="28">
        <v>42295433</v>
      </c>
      <c r="D587" s="36" t="s">
        <v>986</v>
      </c>
      <c r="E587" s="37" t="s">
        <v>987</v>
      </c>
      <c r="F587" s="28" t="s">
        <v>10</v>
      </c>
      <c r="G587" s="22">
        <v>199460.92294500003</v>
      </c>
      <c r="H587" s="22">
        <v>0</v>
      </c>
      <c r="I587" s="23">
        <v>199460.92294500003</v>
      </c>
      <c r="J587" s="50"/>
      <c r="K587" s="50"/>
      <c r="L587" s="50"/>
    </row>
    <row r="588" spans="1:12" s="62" customFormat="1" ht="18">
      <c r="A588" s="31">
        <v>4</v>
      </c>
      <c r="B588" s="27">
        <v>1186220057</v>
      </c>
      <c r="C588" s="28">
        <v>42295433</v>
      </c>
      <c r="D588" s="36" t="s">
        <v>988</v>
      </c>
      <c r="E588" s="37" t="s">
        <v>989</v>
      </c>
      <c r="F588" s="28" t="s">
        <v>10</v>
      </c>
      <c r="G588" s="22">
        <v>199460.92294500003</v>
      </c>
      <c r="H588" s="22">
        <v>0</v>
      </c>
      <c r="I588" s="23">
        <v>199460.92294500003</v>
      </c>
      <c r="J588" s="50"/>
      <c r="K588" s="50"/>
      <c r="L588" s="50"/>
    </row>
    <row r="589" spans="1:12" s="62" customFormat="1" ht="18">
      <c r="A589" s="31">
        <v>5</v>
      </c>
      <c r="B589" s="27">
        <v>1186220698</v>
      </c>
      <c r="C589" s="28">
        <v>42295433</v>
      </c>
      <c r="D589" s="36" t="s">
        <v>990</v>
      </c>
      <c r="E589" s="37" t="s">
        <v>991</v>
      </c>
      <c r="F589" s="28" t="s">
        <v>10</v>
      </c>
      <c r="G589" s="22">
        <v>99729.915109000023</v>
      </c>
      <c r="H589" s="22">
        <v>18949</v>
      </c>
      <c r="I589" s="23">
        <v>118678.91510900002</v>
      </c>
      <c r="J589" s="50"/>
      <c r="K589" s="50"/>
      <c r="L589" s="50"/>
    </row>
    <row r="590" spans="1:12" s="62" customFormat="1" ht="18">
      <c r="A590" s="31">
        <v>6</v>
      </c>
      <c r="B590" s="27">
        <v>119020838</v>
      </c>
      <c r="C590" s="28">
        <v>42295433</v>
      </c>
      <c r="D590" s="36" t="s">
        <v>992</v>
      </c>
      <c r="E590" s="37" t="s">
        <v>993</v>
      </c>
      <c r="F590" s="28" t="s">
        <v>10</v>
      </c>
      <c r="G590" s="22">
        <v>185679.450021</v>
      </c>
      <c r="H590" s="22">
        <v>35279</v>
      </c>
      <c r="I590" s="23">
        <v>220958.450021</v>
      </c>
      <c r="J590" s="50"/>
      <c r="K590" s="50"/>
      <c r="L590" s="50"/>
    </row>
    <row r="591" spans="1:12" s="62" customFormat="1" ht="18">
      <c r="A591" s="31">
        <v>7</v>
      </c>
      <c r="B591" s="35" t="s">
        <v>194</v>
      </c>
      <c r="C591" s="28">
        <v>42295433</v>
      </c>
      <c r="D591" s="36" t="s">
        <v>994</v>
      </c>
      <c r="E591" s="36" t="s">
        <v>994</v>
      </c>
      <c r="F591" s="28"/>
      <c r="G591" s="22"/>
      <c r="H591" s="22"/>
      <c r="I591" s="23"/>
      <c r="J591" s="50"/>
      <c r="K591" s="50"/>
      <c r="L591" s="50"/>
    </row>
    <row r="592" spans="1:12" s="62" customFormat="1" ht="18">
      <c r="A592" s="31">
        <v>8</v>
      </c>
      <c r="B592" s="56">
        <v>1196490325</v>
      </c>
      <c r="C592" s="28">
        <v>42295463</v>
      </c>
      <c r="D592" s="36" t="s">
        <v>995</v>
      </c>
      <c r="E592" s="37" t="s">
        <v>996</v>
      </c>
      <c r="F592" s="28" t="s">
        <v>997</v>
      </c>
      <c r="G592" s="22">
        <v>711725.87691000011</v>
      </c>
      <c r="H592" s="22">
        <v>0</v>
      </c>
      <c r="I592" s="23">
        <v>711725.87691000011</v>
      </c>
      <c r="J592" s="50"/>
      <c r="K592" s="50"/>
      <c r="L592" s="50"/>
    </row>
    <row r="593" spans="1:12" s="62" customFormat="1" ht="18">
      <c r="A593" s="31">
        <v>9</v>
      </c>
      <c r="B593" s="56">
        <v>1186220106</v>
      </c>
      <c r="C593" s="60">
        <v>42294900</v>
      </c>
      <c r="D593" s="36" t="s">
        <v>998</v>
      </c>
      <c r="E593" s="37" t="s">
        <v>998</v>
      </c>
      <c r="F593" s="28" t="s">
        <v>10</v>
      </c>
      <c r="G593" s="22">
        <v>177135.41760800002</v>
      </c>
      <c r="H593" s="22">
        <v>33656</v>
      </c>
      <c r="I593" s="23">
        <v>210791.41760800002</v>
      </c>
      <c r="J593" s="50"/>
      <c r="K593" s="50"/>
      <c r="L593" s="50"/>
    </row>
    <row r="594" spans="1:12" s="62" customFormat="1" ht="18">
      <c r="A594" s="31">
        <v>10</v>
      </c>
      <c r="B594" s="56">
        <v>1186220260</v>
      </c>
      <c r="C594" s="28">
        <v>42142721</v>
      </c>
      <c r="D594" s="36" t="s">
        <v>999</v>
      </c>
      <c r="E594" s="37" t="s">
        <v>1000</v>
      </c>
      <c r="F594" s="28" t="s">
        <v>10</v>
      </c>
      <c r="G594" s="22">
        <v>167233.12553400002</v>
      </c>
      <c r="H594" s="22">
        <v>0</v>
      </c>
      <c r="I594" s="23">
        <v>167233.12553400002</v>
      </c>
      <c r="J594" s="50"/>
      <c r="K594" s="50"/>
      <c r="L594" s="50"/>
    </row>
    <row r="595" spans="1:12" s="62" customFormat="1" ht="36">
      <c r="A595" s="31">
        <v>11</v>
      </c>
      <c r="B595" s="56">
        <v>1199010022</v>
      </c>
      <c r="C595" s="28">
        <v>42294900</v>
      </c>
      <c r="D595" s="36" t="s">
        <v>1001</v>
      </c>
      <c r="E595" s="37" t="s">
        <v>1001</v>
      </c>
      <c r="F595" s="28" t="s">
        <v>10</v>
      </c>
      <c r="G595" s="22"/>
      <c r="H595" s="22">
        <v>0</v>
      </c>
      <c r="I595" s="23">
        <v>0</v>
      </c>
      <c r="J595" s="50"/>
      <c r="K595" s="50"/>
      <c r="L595" s="50"/>
    </row>
    <row r="596" spans="1:12" s="62" customFormat="1" ht="27">
      <c r="A596" s="31">
        <v>12</v>
      </c>
      <c r="B596" s="35" t="s">
        <v>194</v>
      </c>
      <c r="C596" s="28">
        <v>42294900</v>
      </c>
      <c r="D596" s="36" t="s">
        <v>1002</v>
      </c>
      <c r="E596" s="37" t="s">
        <v>1003</v>
      </c>
      <c r="F596" s="28" t="s">
        <v>10</v>
      </c>
      <c r="G596" s="22"/>
      <c r="H596" s="22">
        <v>0</v>
      </c>
      <c r="I596" s="23">
        <v>0</v>
      </c>
      <c r="J596" s="50"/>
      <c r="K596" s="50"/>
      <c r="L596" s="50"/>
    </row>
    <row r="597" spans="1:12" s="62" customFormat="1" ht="13.5" customHeight="1">
      <c r="A597" s="39" t="s">
        <v>1004</v>
      </c>
      <c r="B597" s="166" t="s">
        <v>1005</v>
      </c>
      <c r="C597" s="166"/>
      <c r="D597" s="166"/>
      <c r="E597" s="166"/>
      <c r="F597" s="29" t="s">
        <v>355</v>
      </c>
      <c r="G597" s="167" t="s">
        <v>3776</v>
      </c>
      <c r="H597" s="167"/>
      <c r="I597" s="167"/>
      <c r="J597" s="50"/>
      <c r="K597" s="50"/>
      <c r="L597" s="50"/>
    </row>
    <row r="598" spans="1:12" s="62" customFormat="1" ht="27">
      <c r="A598" s="14" t="s">
        <v>2</v>
      </c>
      <c r="B598" s="14" t="s">
        <v>3</v>
      </c>
      <c r="C598" s="15" t="s">
        <v>4</v>
      </c>
      <c r="D598" s="15" t="s">
        <v>5</v>
      </c>
      <c r="E598" s="15" t="s">
        <v>3366</v>
      </c>
      <c r="F598" s="15" t="s">
        <v>7</v>
      </c>
      <c r="G598" s="16" t="s">
        <v>3347</v>
      </c>
      <c r="H598" s="16" t="s">
        <v>3348</v>
      </c>
      <c r="I598" s="16" t="s">
        <v>3349</v>
      </c>
      <c r="J598" s="50"/>
      <c r="K598" s="50"/>
      <c r="L598" s="50"/>
    </row>
    <row r="599" spans="1:12" s="62" customFormat="1" ht="27">
      <c r="A599" s="31">
        <v>1</v>
      </c>
      <c r="B599" s="21">
        <v>1186290131</v>
      </c>
      <c r="C599" s="28">
        <v>42295138</v>
      </c>
      <c r="D599" s="36" t="s">
        <v>1006</v>
      </c>
      <c r="E599" s="37" t="s">
        <v>1007</v>
      </c>
      <c r="F599" s="28" t="s">
        <v>10</v>
      </c>
      <c r="G599" s="58">
        <v>807254.25670400006</v>
      </c>
      <c r="H599" s="22">
        <v>0</v>
      </c>
      <c r="I599" s="23">
        <v>807254.25670400006</v>
      </c>
      <c r="J599" s="50"/>
      <c r="K599" s="50"/>
      <c r="L599" s="50"/>
    </row>
    <row r="600" spans="1:12" s="62" customFormat="1" ht="27">
      <c r="A600" s="31">
        <v>2</v>
      </c>
      <c r="B600" s="21">
        <v>1186220332</v>
      </c>
      <c r="C600" s="28">
        <v>42295138</v>
      </c>
      <c r="D600" s="36" t="s">
        <v>1008</v>
      </c>
      <c r="E600" s="37" t="s">
        <v>1009</v>
      </c>
      <c r="F600" s="28" t="s">
        <v>10</v>
      </c>
      <c r="G600" s="58">
        <v>807254.25670400006</v>
      </c>
      <c r="H600" s="22">
        <v>0</v>
      </c>
      <c r="I600" s="23">
        <v>807254.25670400006</v>
      </c>
      <c r="J600" s="50"/>
      <c r="K600" s="50"/>
      <c r="L600" s="50"/>
    </row>
    <row r="601" spans="1:12" s="62" customFormat="1" ht="27">
      <c r="A601" s="31">
        <v>3</v>
      </c>
      <c r="B601" s="21">
        <v>1186220333</v>
      </c>
      <c r="C601" s="28">
        <v>42295138</v>
      </c>
      <c r="D601" s="36" t="s">
        <v>1010</v>
      </c>
      <c r="E601" s="37" t="s">
        <v>1011</v>
      </c>
      <c r="F601" s="28" t="s">
        <v>10</v>
      </c>
      <c r="G601" s="58">
        <v>807254.25670400006</v>
      </c>
      <c r="H601" s="22">
        <v>0</v>
      </c>
      <c r="I601" s="23">
        <v>807254.25670400006</v>
      </c>
      <c r="J601" s="50"/>
      <c r="K601" s="50"/>
      <c r="L601" s="50"/>
    </row>
    <row r="602" spans="1:12" s="62" customFormat="1" ht="27">
      <c r="A602" s="31">
        <v>4</v>
      </c>
      <c r="B602" s="21">
        <v>1186220334</v>
      </c>
      <c r="C602" s="28">
        <v>42295138</v>
      </c>
      <c r="D602" s="36" t="s">
        <v>1012</v>
      </c>
      <c r="E602" s="37" t="s">
        <v>1013</v>
      </c>
      <c r="F602" s="28" t="s">
        <v>10</v>
      </c>
      <c r="G602" s="58">
        <v>807254.25670400006</v>
      </c>
      <c r="H602" s="22">
        <v>0</v>
      </c>
      <c r="I602" s="23">
        <v>807254.25670400006</v>
      </c>
      <c r="J602" s="50"/>
      <c r="K602" s="50"/>
      <c r="L602" s="50"/>
    </row>
    <row r="603" spans="1:12" s="62" customFormat="1" ht="13.5" customHeight="1">
      <c r="A603" s="39" t="s">
        <v>1014</v>
      </c>
      <c r="B603" s="166" t="s">
        <v>1015</v>
      </c>
      <c r="C603" s="166"/>
      <c r="D603" s="166"/>
      <c r="E603" s="166"/>
      <c r="F603" s="29" t="s">
        <v>675</v>
      </c>
      <c r="G603" s="167" t="s">
        <v>3774</v>
      </c>
      <c r="H603" s="167"/>
      <c r="I603" s="167"/>
      <c r="J603" s="50"/>
      <c r="K603" s="50"/>
      <c r="L603" s="50"/>
    </row>
    <row r="604" spans="1:12" s="62" customFormat="1" ht="27">
      <c r="A604" s="14" t="s">
        <v>2</v>
      </c>
      <c r="B604" s="14" t="s">
        <v>3</v>
      </c>
      <c r="C604" s="15" t="s">
        <v>4</v>
      </c>
      <c r="D604" s="15" t="s">
        <v>5</v>
      </c>
      <c r="E604" s="15" t="s">
        <v>3366</v>
      </c>
      <c r="F604" s="15" t="s">
        <v>7</v>
      </c>
      <c r="G604" s="16" t="s">
        <v>3347</v>
      </c>
      <c r="H604" s="16" t="s">
        <v>3348</v>
      </c>
      <c r="I604" s="16" t="s">
        <v>3349</v>
      </c>
      <c r="J604" s="50"/>
      <c r="K604" s="50"/>
      <c r="L604" s="50"/>
    </row>
    <row r="605" spans="1:12" s="62" customFormat="1" ht="54">
      <c r="A605" s="31">
        <v>1</v>
      </c>
      <c r="B605" s="27">
        <v>1198010021</v>
      </c>
      <c r="C605" s="28" t="s">
        <v>1016</v>
      </c>
      <c r="D605" s="36" t="s">
        <v>1017</v>
      </c>
      <c r="E605" s="37" t="s">
        <v>3442</v>
      </c>
      <c r="F605" s="28" t="s">
        <v>10</v>
      </c>
      <c r="G605" s="58">
        <v>616625.84609999997</v>
      </c>
      <c r="H605" s="22">
        <v>117159</v>
      </c>
      <c r="I605" s="23">
        <v>733784.84609999997</v>
      </c>
      <c r="J605" s="50"/>
      <c r="K605" s="50"/>
      <c r="L605" s="50"/>
    </row>
    <row r="606" spans="1:12" s="62" customFormat="1" ht="36">
      <c r="A606" s="31">
        <v>2</v>
      </c>
      <c r="B606" s="27">
        <v>1198010019</v>
      </c>
      <c r="C606" s="28">
        <v>42294213</v>
      </c>
      <c r="D606" s="36" t="s">
        <v>1018</v>
      </c>
      <c r="E606" s="37" t="s">
        <v>3443</v>
      </c>
      <c r="F606" s="28" t="s">
        <v>10</v>
      </c>
      <c r="G606" s="58">
        <v>795447.34146900009</v>
      </c>
      <c r="H606" s="22">
        <v>151135</v>
      </c>
      <c r="I606" s="23">
        <v>946582.34146900009</v>
      </c>
      <c r="J606" s="50"/>
      <c r="K606" s="50"/>
      <c r="L606" s="50"/>
    </row>
    <row r="607" spans="1:12" s="62" customFormat="1" ht="13.5" customHeight="1">
      <c r="A607" s="39" t="s">
        <v>1019</v>
      </c>
      <c r="B607" s="166" t="s">
        <v>1020</v>
      </c>
      <c r="C607" s="166"/>
      <c r="D607" s="166"/>
      <c r="E607" s="166"/>
      <c r="F607" s="29" t="s">
        <v>675</v>
      </c>
      <c r="G607" s="167" t="s">
        <v>3797</v>
      </c>
      <c r="H607" s="167"/>
      <c r="I607" s="167"/>
      <c r="J607" s="50"/>
      <c r="K607" s="50"/>
      <c r="L607" s="50"/>
    </row>
    <row r="608" spans="1:12" s="62" customFormat="1" ht="27">
      <c r="A608" s="14" t="s">
        <v>2</v>
      </c>
      <c r="B608" s="14" t="s">
        <v>3</v>
      </c>
      <c r="C608" s="15" t="s">
        <v>4</v>
      </c>
      <c r="D608" s="15" t="s">
        <v>5</v>
      </c>
      <c r="E608" s="15" t="s">
        <v>3366</v>
      </c>
      <c r="F608" s="15" t="s">
        <v>7</v>
      </c>
      <c r="G608" s="16" t="s">
        <v>3347</v>
      </c>
      <c r="H608" s="16" t="s">
        <v>3348</v>
      </c>
      <c r="I608" s="16" t="s">
        <v>3349</v>
      </c>
      <c r="J608" s="50"/>
      <c r="K608" s="50"/>
      <c r="L608" s="50"/>
    </row>
    <row r="609" spans="1:12" s="62" customFormat="1" ht="27">
      <c r="A609" s="31">
        <v>1</v>
      </c>
      <c r="B609" s="27">
        <v>1196490743</v>
      </c>
      <c r="C609" s="59">
        <v>42143102</v>
      </c>
      <c r="D609" s="36" t="s">
        <v>1021</v>
      </c>
      <c r="E609" s="37" t="s">
        <v>1022</v>
      </c>
      <c r="F609" s="28" t="s">
        <v>10</v>
      </c>
      <c r="G609" s="22">
        <v>477373</v>
      </c>
      <c r="H609" s="22">
        <v>0</v>
      </c>
      <c r="I609" s="23">
        <v>341740.53470699996</v>
      </c>
      <c r="J609" s="50"/>
      <c r="K609" s="50"/>
      <c r="L609" s="50"/>
    </row>
    <row r="610" spans="1:12" s="62" customFormat="1" ht="18">
      <c r="A610" s="31">
        <v>2</v>
      </c>
      <c r="B610" s="27">
        <v>1196490741</v>
      </c>
      <c r="C610" s="59">
        <v>42143102</v>
      </c>
      <c r="D610" s="36" t="s">
        <v>1023</v>
      </c>
      <c r="E610" s="37" t="s">
        <v>1024</v>
      </c>
      <c r="F610" s="28" t="s">
        <v>10</v>
      </c>
      <c r="G610" s="22">
        <v>196454.83096800002</v>
      </c>
      <c r="H610" s="22">
        <v>0</v>
      </c>
      <c r="I610" s="23">
        <v>196454.83096800002</v>
      </c>
      <c r="J610" s="50"/>
      <c r="K610" s="50"/>
      <c r="L610" s="50"/>
    </row>
    <row r="611" spans="1:12" s="62" customFormat="1" ht="18">
      <c r="A611" s="31">
        <v>3</v>
      </c>
      <c r="B611" s="27">
        <v>1196490740</v>
      </c>
      <c r="C611" s="59">
        <v>42143102</v>
      </c>
      <c r="D611" s="36" t="s">
        <v>1025</v>
      </c>
      <c r="E611" s="37" t="s">
        <v>1026</v>
      </c>
      <c r="F611" s="28" t="s">
        <v>10</v>
      </c>
      <c r="G611" s="22">
        <v>196454.83096800002</v>
      </c>
      <c r="H611" s="22">
        <v>0</v>
      </c>
      <c r="I611" s="23">
        <v>196454.83096800002</v>
      </c>
      <c r="J611" s="50"/>
      <c r="K611" s="50"/>
      <c r="L611" s="50"/>
    </row>
    <row r="612" spans="1:12" s="62" customFormat="1" ht="54">
      <c r="A612" s="31">
        <v>4</v>
      </c>
      <c r="B612" s="27">
        <v>1196491241</v>
      </c>
      <c r="C612" s="59">
        <v>42143102</v>
      </c>
      <c r="D612" s="36" t="s">
        <v>1027</v>
      </c>
      <c r="E612" s="37" t="s">
        <v>1028</v>
      </c>
      <c r="F612" s="28" t="s">
        <v>10</v>
      </c>
      <c r="G612" s="22">
        <v>116293.470975</v>
      </c>
      <c r="H612" s="22">
        <v>0</v>
      </c>
      <c r="I612" s="23">
        <v>116293.470975</v>
      </c>
      <c r="J612" s="50"/>
      <c r="K612" s="50"/>
      <c r="L612" s="50"/>
    </row>
    <row r="613" spans="1:12" s="62" customFormat="1" ht="18">
      <c r="A613" s="31">
        <v>5</v>
      </c>
      <c r="B613" s="27">
        <v>1196490742</v>
      </c>
      <c r="C613" s="59">
        <v>42143106</v>
      </c>
      <c r="D613" s="36" t="s">
        <v>1029</v>
      </c>
      <c r="E613" s="37" t="s">
        <v>1030</v>
      </c>
      <c r="F613" s="28" t="s">
        <v>10</v>
      </c>
      <c r="G613" s="22">
        <v>196454.83096800002</v>
      </c>
      <c r="H613" s="22">
        <v>0</v>
      </c>
      <c r="I613" s="23">
        <v>196454.83096800002</v>
      </c>
      <c r="J613" s="50"/>
      <c r="K613" s="50"/>
      <c r="L613" s="50"/>
    </row>
    <row r="614" spans="1:12" s="62" customFormat="1" ht="13.5" customHeight="1">
      <c r="A614" s="39" t="s">
        <v>1031</v>
      </c>
      <c r="B614" s="166" t="s">
        <v>1032</v>
      </c>
      <c r="C614" s="166"/>
      <c r="D614" s="166"/>
      <c r="E614" s="166"/>
      <c r="F614" s="29" t="s">
        <v>675</v>
      </c>
      <c r="G614" s="167" t="s">
        <v>3774</v>
      </c>
      <c r="H614" s="167"/>
      <c r="I614" s="167"/>
      <c r="J614" s="50"/>
      <c r="K614" s="50"/>
      <c r="L614" s="50"/>
    </row>
    <row r="615" spans="1:12" s="62" customFormat="1" ht="27">
      <c r="A615" s="14" t="s">
        <v>2</v>
      </c>
      <c r="B615" s="14" t="s">
        <v>3</v>
      </c>
      <c r="C615" s="15" t="s">
        <v>4</v>
      </c>
      <c r="D615" s="15" t="s">
        <v>5</v>
      </c>
      <c r="E615" s="15" t="s">
        <v>3366</v>
      </c>
      <c r="F615" s="15" t="s">
        <v>7</v>
      </c>
      <c r="G615" s="16" t="s">
        <v>3347</v>
      </c>
      <c r="H615" s="16" t="s">
        <v>3348</v>
      </c>
      <c r="I615" s="16" t="s">
        <v>3349</v>
      </c>
      <c r="J615" s="50"/>
      <c r="K615" s="50"/>
      <c r="L615" s="50"/>
    </row>
    <row r="616" spans="1:12" s="62" customFormat="1" ht="27">
      <c r="A616" s="31">
        <v>1</v>
      </c>
      <c r="B616" s="27">
        <v>1199020183</v>
      </c>
      <c r="C616" s="28">
        <v>42293902</v>
      </c>
      <c r="D616" s="36" t="s">
        <v>1033</v>
      </c>
      <c r="E616" s="37" t="s">
        <v>1034</v>
      </c>
      <c r="F616" s="28" t="s">
        <v>10</v>
      </c>
      <c r="G616" s="22">
        <v>291307.41613755119</v>
      </c>
      <c r="H616" s="22">
        <v>55348</v>
      </c>
      <c r="I616" s="23">
        <v>346655.41613755119</v>
      </c>
      <c r="J616" s="50"/>
      <c r="K616" s="50"/>
      <c r="L616" s="50"/>
    </row>
    <row r="617" spans="1:12" s="62" customFormat="1" ht="18">
      <c r="A617" s="31">
        <v>2</v>
      </c>
      <c r="B617" s="27">
        <v>1199020189</v>
      </c>
      <c r="C617" s="59">
        <v>42143102</v>
      </c>
      <c r="D617" s="36" t="s">
        <v>1035</v>
      </c>
      <c r="E617" s="37" t="s">
        <v>1036</v>
      </c>
      <c r="F617" s="28" t="s">
        <v>10</v>
      </c>
      <c r="G617" s="22">
        <v>293967.86640021438</v>
      </c>
      <c r="H617" s="22">
        <v>55854</v>
      </c>
      <c r="I617" s="23">
        <v>349821.86640021438</v>
      </c>
      <c r="J617" s="50"/>
      <c r="K617" s="50"/>
      <c r="L617" s="50"/>
    </row>
    <row r="618" spans="1:12" s="62" customFormat="1" ht="18">
      <c r="A618" s="31">
        <v>3</v>
      </c>
      <c r="B618" s="27">
        <v>1199020190</v>
      </c>
      <c r="C618" s="59">
        <v>42143106</v>
      </c>
      <c r="D618" s="36" t="s">
        <v>1037</v>
      </c>
      <c r="E618" s="37" t="s">
        <v>1038</v>
      </c>
      <c r="F618" s="28" t="s">
        <v>10</v>
      </c>
      <c r="G618" s="22">
        <v>240150.21479553112</v>
      </c>
      <c r="H618" s="22">
        <v>45629</v>
      </c>
      <c r="I618" s="23">
        <v>285779.21479553112</v>
      </c>
      <c r="J618" s="50"/>
      <c r="K618" s="50"/>
      <c r="L618" s="50"/>
    </row>
    <row r="619" spans="1:12" s="62" customFormat="1" ht="13.5" customHeight="1">
      <c r="A619" s="39" t="s">
        <v>1039</v>
      </c>
      <c r="B619" s="166" t="s">
        <v>1040</v>
      </c>
      <c r="C619" s="166"/>
      <c r="D619" s="166"/>
      <c r="E619" s="166"/>
      <c r="F619" s="29" t="s">
        <v>675</v>
      </c>
      <c r="G619" s="167" t="s">
        <v>3869</v>
      </c>
      <c r="H619" s="167"/>
      <c r="I619" s="167"/>
      <c r="J619" s="50"/>
      <c r="K619" s="50"/>
      <c r="L619" s="50"/>
    </row>
    <row r="620" spans="1:12" s="62" customFormat="1" ht="27">
      <c r="A620" s="14" t="s">
        <v>2</v>
      </c>
      <c r="B620" s="14" t="s">
        <v>3</v>
      </c>
      <c r="C620" s="15" t="s">
        <v>4</v>
      </c>
      <c r="D620" s="15" t="s">
        <v>5</v>
      </c>
      <c r="E620" s="15" t="s">
        <v>3366</v>
      </c>
      <c r="F620" s="15" t="s">
        <v>7</v>
      </c>
      <c r="G620" s="16" t="s">
        <v>3347</v>
      </c>
      <c r="H620" s="16" t="s">
        <v>3348</v>
      </c>
      <c r="I620" s="16" t="s">
        <v>3349</v>
      </c>
      <c r="J620" s="50"/>
      <c r="K620" s="50"/>
      <c r="L620" s="50"/>
    </row>
    <row r="621" spans="1:12" s="62" customFormat="1" ht="27">
      <c r="A621" s="31">
        <v>1</v>
      </c>
      <c r="B621" s="27">
        <v>1199020191</v>
      </c>
      <c r="C621" s="28">
        <v>42293902</v>
      </c>
      <c r="D621" s="36" t="s">
        <v>1041</v>
      </c>
      <c r="E621" s="37" t="s">
        <v>1042</v>
      </c>
      <c r="F621" s="28" t="s">
        <v>10</v>
      </c>
      <c r="G621" s="22">
        <v>67828</v>
      </c>
      <c r="H621" s="22">
        <v>0</v>
      </c>
      <c r="I621" s="23">
        <v>67828</v>
      </c>
      <c r="J621" s="50"/>
      <c r="K621" s="50"/>
      <c r="L621" s="50"/>
    </row>
    <row r="622" spans="1:12" s="62" customFormat="1" ht="36">
      <c r="A622" s="31">
        <v>2</v>
      </c>
      <c r="B622" s="27">
        <v>1199020193</v>
      </c>
      <c r="C622" s="28">
        <v>42293902</v>
      </c>
      <c r="D622" s="36" t="s">
        <v>1043</v>
      </c>
      <c r="E622" s="37" t="s">
        <v>1044</v>
      </c>
      <c r="F622" s="28" t="s">
        <v>10</v>
      </c>
      <c r="G622" s="22">
        <v>58000</v>
      </c>
      <c r="H622" s="22">
        <v>0</v>
      </c>
      <c r="I622" s="23">
        <v>58000</v>
      </c>
      <c r="J622" s="50"/>
      <c r="K622" s="50"/>
      <c r="L622" s="50"/>
    </row>
    <row r="623" spans="1:12" s="62" customFormat="1" ht="36">
      <c r="A623" s="27">
        <v>3</v>
      </c>
      <c r="B623" s="27">
        <v>1199020194</v>
      </c>
      <c r="C623" s="28">
        <v>42293902</v>
      </c>
      <c r="D623" s="36" t="s">
        <v>1045</v>
      </c>
      <c r="E623" s="37" t="s">
        <v>1046</v>
      </c>
      <c r="F623" s="28" t="s">
        <v>10</v>
      </c>
      <c r="G623" s="22">
        <v>58310</v>
      </c>
      <c r="H623" s="22">
        <v>0</v>
      </c>
      <c r="I623" s="23">
        <v>58310</v>
      </c>
      <c r="J623" s="50"/>
      <c r="K623" s="50"/>
      <c r="L623" s="50"/>
    </row>
    <row r="624" spans="1:12" s="62" customFormat="1" ht="27">
      <c r="A624" s="27">
        <v>4</v>
      </c>
      <c r="B624" s="27">
        <v>1199020195</v>
      </c>
      <c r="C624" s="28">
        <v>42293902</v>
      </c>
      <c r="D624" s="36" t="s">
        <v>1047</v>
      </c>
      <c r="E624" s="36" t="s">
        <v>1047</v>
      </c>
      <c r="F624" s="28" t="s">
        <v>10</v>
      </c>
      <c r="G624" s="22">
        <v>55100</v>
      </c>
      <c r="H624" s="22">
        <v>0</v>
      </c>
      <c r="I624" s="23">
        <v>55100</v>
      </c>
      <c r="J624" s="50"/>
      <c r="K624" s="50"/>
      <c r="L624" s="50"/>
    </row>
    <row r="625" spans="1:12" s="62" customFormat="1" ht="18">
      <c r="A625" s="27">
        <v>5</v>
      </c>
      <c r="B625" s="27">
        <v>1199020196</v>
      </c>
      <c r="C625" s="28">
        <v>42293902</v>
      </c>
      <c r="D625" s="36" t="s">
        <v>1048</v>
      </c>
      <c r="E625" s="36" t="s">
        <v>1048</v>
      </c>
      <c r="F625" s="28" t="s">
        <v>10</v>
      </c>
      <c r="G625" s="22">
        <v>57918</v>
      </c>
      <c r="H625" s="22">
        <v>0</v>
      </c>
      <c r="I625" s="23">
        <v>57918</v>
      </c>
      <c r="J625" s="50"/>
      <c r="K625" s="50"/>
      <c r="L625" s="50"/>
    </row>
    <row r="626" spans="1:12" s="62" customFormat="1" ht="18">
      <c r="A626" s="27">
        <v>6</v>
      </c>
      <c r="B626" s="27">
        <v>1199020197</v>
      </c>
      <c r="C626" s="28">
        <v>42293902</v>
      </c>
      <c r="D626" s="36" t="s">
        <v>1049</v>
      </c>
      <c r="E626" s="36" t="s">
        <v>1049</v>
      </c>
      <c r="F626" s="28" t="s">
        <v>10</v>
      </c>
      <c r="G626" s="22">
        <v>57820</v>
      </c>
      <c r="H626" s="22">
        <v>0</v>
      </c>
      <c r="I626" s="23">
        <v>57820</v>
      </c>
      <c r="J626" s="50"/>
      <c r="K626" s="50"/>
      <c r="L626" s="50"/>
    </row>
    <row r="627" spans="1:12" s="62" customFormat="1" ht="108">
      <c r="A627" s="27">
        <v>7</v>
      </c>
      <c r="B627" s="35" t="s">
        <v>1050</v>
      </c>
      <c r="C627" s="28">
        <v>42293902</v>
      </c>
      <c r="D627" s="36" t="s">
        <v>1051</v>
      </c>
      <c r="E627" s="36" t="s">
        <v>1051</v>
      </c>
      <c r="F627" s="28" t="s">
        <v>10</v>
      </c>
      <c r="G627" s="22"/>
      <c r="H627" s="22"/>
      <c r="I627" s="23"/>
      <c r="J627" s="50"/>
      <c r="K627" s="50"/>
      <c r="L627" s="50"/>
    </row>
    <row r="628" spans="1:12" s="62" customFormat="1" ht="99">
      <c r="A628" s="27">
        <v>8</v>
      </c>
      <c r="B628" s="27">
        <v>1199020198</v>
      </c>
      <c r="C628" s="28">
        <v>42293902</v>
      </c>
      <c r="D628" s="36" t="s">
        <v>1052</v>
      </c>
      <c r="E628" s="36" t="s">
        <v>1053</v>
      </c>
      <c r="F628" s="28" t="s">
        <v>10</v>
      </c>
      <c r="G628" s="22"/>
      <c r="H628" s="22"/>
      <c r="I628" s="23"/>
      <c r="J628" s="50"/>
      <c r="K628" s="50"/>
      <c r="L628" s="50"/>
    </row>
    <row r="629" spans="1:12" s="62" customFormat="1" ht="27">
      <c r="A629" s="31">
        <v>9</v>
      </c>
      <c r="B629" s="27">
        <v>1196491383</v>
      </c>
      <c r="C629" s="28">
        <v>42293902</v>
      </c>
      <c r="D629" s="36" t="s">
        <v>1054</v>
      </c>
      <c r="E629" s="37" t="s">
        <v>1055</v>
      </c>
      <c r="F629" s="28" t="s">
        <v>10</v>
      </c>
      <c r="G629" s="22">
        <v>58310</v>
      </c>
      <c r="H629" s="22">
        <v>0</v>
      </c>
      <c r="I629" s="23">
        <v>58310</v>
      </c>
      <c r="J629" s="50"/>
      <c r="K629" s="50"/>
      <c r="L629" s="50"/>
    </row>
    <row r="630" spans="1:12" s="62" customFormat="1" ht="27">
      <c r="A630" s="31">
        <v>10</v>
      </c>
      <c r="B630" s="27">
        <v>1197011052</v>
      </c>
      <c r="C630" s="28">
        <v>42293902</v>
      </c>
      <c r="D630" s="36" t="s">
        <v>1056</v>
      </c>
      <c r="E630" s="37" t="s">
        <v>1057</v>
      </c>
      <c r="F630" s="28" t="s">
        <v>53</v>
      </c>
      <c r="G630" s="22"/>
      <c r="H630" s="22"/>
      <c r="I630" s="23"/>
      <c r="J630" s="50"/>
      <c r="K630" s="50"/>
      <c r="L630" s="50"/>
    </row>
    <row r="631" spans="1:12" s="62" customFormat="1" ht="27">
      <c r="A631" s="31">
        <v>11</v>
      </c>
      <c r="B631" s="27">
        <v>1196491382</v>
      </c>
      <c r="C631" s="28">
        <v>42293902</v>
      </c>
      <c r="D631" s="36" t="s">
        <v>1058</v>
      </c>
      <c r="E631" s="37" t="s">
        <v>1059</v>
      </c>
      <c r="F631" s="28" t="s">
        <v>10</v>
      </c>
      <c r="G631" s="22"/>
      <c r="H631" s="22"/>
      <c r="I631" s="23"/>
      <c r="J631" s="50"/>
      <c r="K631" s="50"/>
      <c r="L631" s="50"/>
    </row>
    <row r="632" spans="1:12" s="62" customFormat="1" ht="27">
      <c r="A632" s="31">
        <v>12</v>
      </c>
      <c r="B632" s="27">
        <v>1196491381</v>
      </c>
      <c r="C632" s="28">
        <v>42293902</v>
      </c>
      <c r="D632" s="36" t="s">
        <v>1060</v>
      </c>
      <c r="E632" s="37" t="s">
        <v>1061</v>
      </c>
      <c r="F632" s="28" t="s">
        <v>10</v>
      </c>
      <c r="G632" s="22"/>
      <c r="H632" s="22"/>
      <c r="I632" s="23"/>
      <c r="J632" s="50"/>
      <c r="K632" s="50"/>
      <c r="L632" s="50"/>
    </row>
    <row r="633" spans="1:12" s="62" customFormat="1" ht="13.5" customHeight="1">
      <c r="A633" s="39" t="s">
        <v>1062</v>
      </c>
      <c r="B633" s="166" t="s">
        <v>1063</v>
      </c>
      <c r="C633" s="166"/>
      <c r="D633" s="166"/>
      <c r="E633" s="166"/>
      <c r="F633" s="29" t="s">
        <v>375</v>
      </c>
      <c r="G633" s="169" t="s">
        <v>3817</v>
      </c>
      <c r="H633" s="167"/>
      <c r="I633" s="167"/>
      <c r="J633" s="50"/>
      <c r="K633" s="50"/>
      <c r="L633" s="50"/>
    </row>
    <row r="634" spans="1:12" s="62" customFormat="1" ht="27">
      <c r="A634" s="14" t="s">
        <v>2</v>
      </c>
      <c r="B634" s="14" t="s">
        <v>3</v>
      </c>
      <c r="C634" s="15" t="s">
        <v>4</v>
      </c>
      <c r="D634" s="15" t="s">
        <v>5</v>
      </c>
      <c r="E634" s="15" t="s">
        <v>3366</v>
      </c>
      <c r="F634" s="15" t="s">
        <v>7</v>
      </c>
      <c r="G634" s="16" t="s">
        <v>3347</v>
      </c>
      <c r="H634" s="16" t="s">
        <v>3348</v>
      </c>
      <c r="I634" s="16" t="s">
        <v>3349</v>
      </c>
      <c r="J634" s="50"/>
      <c r="K634" s="50"/>
      <c r="L634" s="50"/>
    </row>
    <row r="635" spans="1:12" s="62" customFormat="1" ht="72">
      <c r="A635" s="31">
        <v>1</v>
      </c>
      <c r="B635" s="27">
        <v>1196410071</v>
      </c>
      <c r="C635" s="28">
        <v>42142502</v>
      </c>
      <c r="D635" s="36" t="s">
        <v>1064</v>
      </c>
      <c r="E635" s="37" t="s">
        <v>1065</v>
      </c>
      <c r="F635" s="28" t="s">
        <v>10</v>
      </c>
      <c r="G635" s="22">
        <v>43704.709092000005</v>
      </c>
      <c r="H635" s="22">
        <v>8304</v>
      </c>
      <c r="I635" s="23">
        <v>52008.709092000005</v>
      </c>
      <c r="J635" s="50"/>
      <c r="K635" s="50"/>
      <c r="L635" s="50"/>
    </row>
    <row r="636" spans="1:12" s="62" customFormat="1" ht="72">
      <c r="A636" s="31">
        <v>2</v>
      </c>
      <c r="B636" s="27">
        <v>1196410073</v>
      </c>
      <c r="C636" s="28">
        <v>42142502</v>
      </c>
      <c r="D636" s="36" t="s">
        <v>1066</v>
      </c>
      <c r="E636" s="37" t="s">
        <v>1067</v>
      </c>
      <c r="F636" s="28" t="s">
        <v>10</v>
      </c>
      <c r="G636" s="22">
        <v>43704.709092000005</v>
      </c>
      <c r="H636" s="22">
        <v>8304</v>
      </c>
      <c r="I636" s="23">
        <v>52008.709092000005</v>
      </c>
      <c r="J636" s="50"/>
      <c r="K636" s="50"/>
      <c r="L636" s="50"/>
    </row>
    <row r="637" spans="1:12" s="62" customFormat="1" ht="72">
      <c r="A637" s="31">
        <v>3</v>
      </c>
      <c r="B637" s="27">
        <v>1196410070</v>
      </c>
      <c r="C637" s="28">
        <v>42142502</v>
      </c>
      <c r="D637" s="36" t="s">
        <v>1068</v>
      </c>
      <c r="E637" s="37" t="s">
        <v>1069</v>
      </c>
      <c r="F637" s="28" t="s">
        <v>10</v>
      </c>
      <c r="G637" s="22">
        <v>43704.709092000005</v>
      </c>
      <c r="H637" s="22">
        <v>8304</v>
      </c>
      <c r="I637" s="23">
        <v>52008.709092000005</v>
      </c>
      <c r="J637" s="50"/>
      <c r="K637" s="50"/>
      <c r="L637" s="50"/>
    </row>
    <row r="638" spans="1:12" s="62" customFormat="1" ht="36">
      <c r="A638" s="31">
        <v>4</v>
      </c>
      <c r="B638" s="27">
        <v>1196460104</v>
      </c>
      <c r="C638" s="28">
        <v>42142502</v>
      </c>
      <c r="D638" s="36" t="s">
        <v>1070</v>
      </c>
      <c r="E638" s="37" t="s">
        <v>1071</v>
      </c>
      <c r="F638" s="28" t="s">
        <v>10</v>
      </c>
      <c r="G638" s="22">
        <v>38036.830676688645</v>
      </c>
      <c r="H638" s="22">
        <v>7227</v>
      </c>
      <c r="I638" s="23">
        <v>45263.830676688645</v>
      </c>
      <c r="J638" s="50"/>
      <c r="K638" s="50"/>
      <c r="L638" s="50"/>
    </row>
    <row r="639" spans="1:12" s="62" customFormat="1" ht="36">
      <c r="A639" s="31">
        <v>5</v>
      </c>
      <c r="B639" s="27">
        <v>1196460105</v>
      </c>
      <c r="C639" s="28">
        <v>42142502</v>
      </c>
      <c r="D639" s="36" t="s">
        <v>1072</v>
      </c>
      <c r="E639" s="37" t="s">
        <v>1073</v>
      </c>
      <c r="F639" s="28" t="s">
        <v>10</v>
      </c>
      <c r="G639" s="22">
        <v>38036.830676688645</v>
      </c>
      <c r="H639" s="22">
        <v>7227</v>
      </c>
      <c r="I639" s="23">
        <v>45263.830676688645</v>
      </c>
      <c r="J639" s="50"/>
      <c r="K639" s="50"/>
      <c r="L639" s="50"/>
    </row>
    <row r="640" spans="1:12" s="62" customFormat="1" ht="36">
      <c r="A640" s="31">
        <v>6</v>
      </c>
      <c r="B640" s="27">
        <v>1196460106</v>
      </c>
      <c r="C640" s="28">
        <v>42142502</v>
      </c>
      <c r="D640" s="36" t="s">
        <v>1074</v>
      </c>
      <c r="E640" s="37" t="s">
        <v>1075</v>
      </c>
      <c r="F640" s="28" t="s">
        <v>10</v>
      </c>
      <c r="G640" s="22">
        <v>38036.830676688645</v>
      </c>
      <c r="H640" s="22">
        <v>7227</v>
      </c>
      <c r="I640" s="23">
        <v>45263.830676688645</v>
      </c>
      <c r="J640" s="50"/>
      <c r="K640" s="50"/>
      <c r="L640" s="50"/>
    </row>
    <row r="641" spans="1:12" s="62" customFormat="1" ht="36">
      <c r="A641" s="31">
        <v>7</v>
      </c>
      <c r="B641" s="27">
        <v>1196460103</v>
      </c>
      <c r="C641" s="28">
        <v>42142502</v>
      </c>
      <c r="D641" s="36" t="s">
        <v>1076</v>
      </c>
      <c r="E641" s="37" t="s">
        <v>1077</v>
      </c>
      <c r="F641" s="28" t="s">
        <v>10</v>
      </c>
      <c r="G641" s="22">
        <v>38036.830676688645</v>
      </c>
      <c r="H641" s="22">
        <v>7227</v>
      </c>
      <c r="I641" s="23">
        <v>45263.830676688645</v>
      </c>
      <c r="J641" s="50"/>
      <c r="K641" s="50"/>
      <c r="L641" s="50"/>
    </row>
    <row r="642" spans="1:12" s="62" customFormat="1" ht="63">
      <c r="A642" s="31">
        <v>8</v>
      </c>
      <c r="B642" s="56">
        <v>1196460107</v>
      </c>
      <c r="C642" s="28">
        <v>42142502</v>
      </c>
      <c r="D642" s="36" t="s">
        <v>1078</v>
      </c>
      <c r="E642" s="37" t="s">
        <v>1079</v>
      </c>
      <c r="F642" s="28" t="s">
        <v>10</v>
      </c>
      <c r="G642" s="22">
        <v>135485.03527600001</v>
      </c>
      <c r="H642" s="22">
        <v>0</v>
      </c>
      <c r="I642" s="23">
        <v>135485.03527600001</v>
      </c>
      <c r="J642" s="50"/>
      <c r="K642" s="50"/>
      <c r="L642" s="50"/>
    </row>
    <row r="643" spans="1:12" s="62" customFormat="1" ht="63">
      <c r="A643" s="31">
        <v>9</v>
      </c>
      <c r="B643" s="56">
        <v>1196460108</v>
      </c>
      <c r="C643" s="28">
        <v>42142502</v>
      </c>
      <c r="D643" s="36" t="s">
        <v>1080</v>
      </c>
      <c r="E643" s="37" t="s">
        <v>1081</v>
      </c>
      <c r="F643" s="28" t="s">
        <v>10</v>
      </c>
      <c r="G643" s="22">
        <v>135485.03527600001</v>
      </c>
      <c r="H643" s="22">
        <v>0</v>
      </c>
      <c r="I643" s="23">
        <v>135485.03527600001</v>
      </c>
      <c r="J643" s="50"/>
      <c r="K643" s="50"/>
      <c r="L643" s="50"/>
    </row>
    <row r="644" spans="1:12" s="62" customFormat="1" ht="72">
      <c r="A644" s="31">
        <v>10</v>
      </c>
      <c r="B644" s="35">
        <v>1196410132</v>
      </c>
      <c r="C644" s="28">
        <v>42142502</v>
      </c>
      <c r="D644" s="36" t="s">
        <v>1082</v>
      </c>
      <c r="E644" s="37" t="s">
        <v>1083</v>
      </c>
      <c r="F644" s="28" t="s">
        <v>10</v>
      </c>
      <c r="G644" s="22"/>
      <c r="H644" s="22"/>
      <c r="I644" s="23"/>
      <c r="J644" s="50"/>
      <c r="K644" s="50"/>
      <c r="L644" s="50"/>
    </row>
    <row r="645" spans="1:12" s="62" customFormat="1" ht="72">
      <c r="A645" s="31">
        <v>11</v>
      </c>
      <c r="B645" s="35">
        <v>1196410133</v>
      </c>
      <c r="C645" s="28">
        <v>42142502</v>
      </c>
      <c r="D645" s="36" t="s">
        <v>1084</v>
      </c>
      <c r="E645" s="37" t="s">
        <v>1085</v>
      </c>
      <c r="F645" s="28" t="s">
        <v>10</v>
      </c>
      <c r="G645" s="22">
        <v>18569</v>
      </c>
      <c r="H645" s="22">
        <v>3528</v>
      </c>
      <c r="I645" s="23">
        <v>22097</v>
      </c>
      <c r="J645" s="50"/>
      <c r="K645" s="50"/>
      <c r="L645" s="50"/>
    </row>
    <row r="646" spans="1:12" s="62" customFormat="1" ht="72">
      <c r="A646" s="31">
        <v>12</v>
      </c>
      <c r="B646" s="35">
        <v>1196410134</v>
      </c>
      <c r="C646" s="28">
        <v>42142502</v>
      </c>
      <c r="D646" s="36" t="s">
        <v>1086</v>
      </c>
      <c r="E646" s="37" t="s">
        <v>1087</v>
      </c>
      <c r="F646" s="28" t="s">
        <v>10</v>
      </c>
      <c r="G646" s="22">
        <v>18008</v>
      </c>
      <c r="H646" s="22">
        <v>3422</v>
      </c>
      <c r="I646" s="23">
        <v>21430</v>
      </c>
      <c r="J646" s="50"/>
      <c r="K646" s="50"/>
      <c r="L646" s="50"/>
    </row>
    <row r="647" spans="1:12" s="62" customFormat="1" ht="18">
      <c r="A647" s="39" t="s">
        <v>1088</v>
      </c>
      <c r="B647" s="166" t="s">
        <v>1089</v>
      </c>
      <c r="C647" s="166"/>
      <c r="D647" s="166"/>
      <c r="E647" s="166"/>
      <c r="F647" s="29" t="s">
        <v>740</v>
      </c>
      <c r="G647" s="167" t="s">
        <v>3738</v>
      </c>
      <c r="H647" s="167"/>
      <c r="I647" s="167"/>
      <c r="J647" s="50"/>
      <c r="K647" s="50"/>
      <c r="L647" s="50"/>
    </row>
    <row r="648" spans="1:12" s="62" customFormat="1" ht="27">
      <c r="A648" s="14" t="s">
        <v>2</v>
      </c>
      <c r="B648" s="14" t="s">
        <v>3</v>
      </c>
      <c r="C648" s="15" t="s">
        <v>4</v>
      </c>
      <c r="D648" s="15" t="s">
        <v>5</v>
      </c>
      <c r="E648" s="15" t="s">
        <v>3366</v>
      </c>
      <c r="F648" s="15" t="s">
        <v>7</v>
      </c>
      <c r="G648" s="16" t="s">
        <v>3347</v>
      </c>
      <c r="H648" s="16" t="s">
        <v>3348</v>
      </c>
      <c r="I648" s="16" t="s">
        <v>3349</v>
      </c>
      <c r="J648" s="50"/>
      <c r="K648" s="50"/>
      <c r="L648" s="50"/>
    </row>
    <row r="649" spans="1:12" s="62" customFormat="1" ht="18">
      <c r="A649" s="31">
        <v>1</v>
      </c>
      <c r="B649" s="27">
        <v>1199040009</v>
      </c>
      <c r="C649" s="28" t="s">
        <v>1090</v>
      </c>
      <c r="D649" s="36" t="s">
        <v>1091</v>
      </c>
      <c r="E649" s="37" t="s">
        <v>1092</v>
      </c>
      <c r="F649" s="28" t="s">
        <v>10</v>
      </c>
      <c r="G649" s="22">
        <v>4681</v>
      </c>
      <c r="H649" s="22">
        <v>889</v>
      </c>
      <c r="I649" s="23">
        <v>5570</v>
      </c>
      <c r="J649" s="50"/>
      <c r="K649" s="50"/>
      <c r="L649" s="50"/>
    </row>
    <row r="650" spans="1:12" s="62" customFormat="1" ht="18">
      <c r="A650" s="31">
        <v>2</v>
      </c>
      <c r="B650" s="27">
        <v>1176090486</v>
      </c>
      <c r="C650" s="28" t="s">
        <v>1090</v>
      </c>
      <c r="D650" s="36" t="s">
        <v>1093</v>
      </c>
      <c r="E650" s="37" t="s">
        <v>1094</v>
      </c>
      <c r="F650" s="28" t="s">
        <v>10</v>
      </c>
      <c r="G650" s="22">
        <v>4681</v>
      </c>
      <c r="H650" s="22">
        <v>889</v>
      </c>
      <c r="I650" s="23">
        <v>5570</v>
      </c>
      <c r="J650" s="50"/>
      <c r="K650" s="50"/>
      <c r="L650" s="50"/>
    </row>
    <row r="651" spans="1:12" s="62" customFormat="1" ht="18">
      <c r="A651" s="31">
        <v>3</v>
      </c>
      <c r="B651" s="27">
        <v>1176090487</v>
      </c>
      <c r="C651" s="28" t="s">
        <v>1090</v>
      </c>
      <c r="D651" s="36" t="s">
        <v>1095</v>
      </c>
      <c r="E651" s="37" t="s">
        <v>1096</v>
      </c>
      <c r="F651" s="28" t="s">
        <v>10</v>
      </c>
      <c r="G651" s="22">
        <v>4681</v>
      </c>
      <c r="H651" s="22">
        <v>889</v>
      </c>
      <c r="I651" s="23">
        <v>5570</v>
      </c>
      <c r="J651" s="50"/>
      <c r="K651" s="50"/>
      <c r="L651" s="50"/>
    </row>
    <row r="652" spans="1:12" s="62" customFormat="1" ht="18">
      <c r="A652" s="31">
        <v>4</v>
      </c>
      <c r="B652" s="35" t="s">
        <v>194</v>
      </c>
      <c r="C652" s="28" t="s">
        <v>1090</v>
      </c>
      <c r="D652" s="36" t="s">
        <v>1097</v>
      </c>
      <c r="E652" s="36" t="s">
        <v>1097</v>
      </c>
      <c r="F652" s="28" t="s">
        <v>53</v>
      </c>
      <c r="G652" s="22">
        <v>6500</v>
      </c>
      <c r="H652" s="22">
        <v>1235</v>
      </c>
      <c r="I652" s="23">
        <v>7735</v>
      </c>
      <c r="J652" s="50"/>
      <c r="K652" s="50"/>
      <c r="L652" s="50"/>
    </row>
    <row r="653" spans="1:12" s="62" customFormat="1" ht="18">
      <c r="A653" s="39" t="s">
        <v>1098</v>
      </c>
      <c r="B653" s="166" t="s">
        <v>1099</v>
      </c>
      <c r="C653" s="166"/>
      <c r="D653" s="166"/>
      <c r="E653" s="166"/>
      <c r="F653" s="29" t="s">
        <v>375</v>
      </c>
      <c r="G653" s="167" t="s">
        <v>3796</v>
      </c>
      <c r="H653" s="167"/>
      <c r="I653" s="167"/>
      <c r="J653" s="50"/>
      <c r="K653" s="50"/>
      <c r="L653" s="50"/>
    </row>
    <row r="654" spans="1:12" s="62" customFormat="1" ht="27">
      <c r="A654" s="14" t="s">
        <v>2</v>
      </c>
      <c r="B654" s="14" t="s">
        <v>3</v>
      </c>
      <c r="C654" s="15" t="s">
        <v>4</v>
      </c>
      <c r="D654" s="15" t="s">
        <v>5</v>
      </c>
      <c r="E654" s="15" t="s">
        <v>3366</v>
      </c>
      <c r="F654" s="15" t="s">
        <v>7</v>
      </c>
      <c r="G654" s="16" t="s">
        <v>3347</v>
      </c>
      <c r="H654" s="16" t="s">
        <v>3348</v>
      </c>
      <c r="I654" s="16" t="s">
        <v>3349</v>
      </c>
      <c r="J654" s="50"/>
      <c r="K654" s="50"/>
      <c r="L654" s="50"/>
    </row>
    <row r="655" spans="1:12" s="62" customFormat="1" ht="45">
      <c r="A655" s="31">
        <v>1</v>
      </c>
      <c r="B655" s="27">
        <v>1196490395</v>
      </c>
      <c r="C655" s="51">
        <v>42181700</v>
      </c>
      <c r="D655" s="36" t="s">
        <v>1100</v>
      </c>
      <c r="E655" s="37" t="s">
        <v>1101</v>
      </c>
      <c r="F655" s="28" t="s">
        <v>10</v>
      </c>
      <c r="G655" s="22">
        <v>147.78750495917205</v>
      </c>
      <c r="H655" s="22">
        <v>28</v>
      </c>
      <c r="I655" s="23">
        <v>175.78750495917205</v>
      </c>
      <c r="J655" s="50"/>
      <c r="K655" s="50"/>
      <c r="L655" s="50"/>
    </row>
    <row r="656" spans="1:12" s="62" customFormat="1" ht="45">
      <c r="A656" s="31">
        <v>2</v>
      </c>
      <c r="B656" s="27">
        <v>1196490391</v>
      </c>
      <c r="C656" s="51">
        <v>42181700</v>
      </c>
      <c r="D656" s="36" t="s">
        <v>1102</v>
      </c>
      <c r="E656" s="37" t="s">
        <v>1103</v>
      </c>
      <c r="F656" s="28" t="s">
        <v>10</v>
      </c>
      <c r="G656" s="22">
        <v>147.78750495917205</v>
      </c>
      <c r="H656" s="22">
        <v>28</v>
      </c>
      <c r="I656" s="23">
        <v>175.78750495917205</v>
      </c>
      <c r="J656" s="50"/>
      <c r="K656" s="50"/>
      <c r="L656" s="50"/>
    </row>
    <row r="657" spans="1:12" s="62" customFormat="1" ht="18">
      <c r="A657" s="39" t="s">
        <v>1104</v>
      </c>
      <c r="B657" s="166" t="s">
        <v>1105</v>
      </c>
      <c r="C657" s="166"/>
      <c r="D657" s="166"/>
      <c r="E657" s="166"/>
      <c r="F657" s="29" t="s">
        <v>375</v>
      </c>
      <c r="G657" s="167" t="s">
        <v>3787</v>
      </c>
      <c r="H657" s="167"/>
      <c r="I657" s="167"/>
      <c r="J657" s="50"/>
      <c r="K657" s="50"/>
      <c r="L657" s="50"/>
    </row>
    <row r="658" spans="1:12" s="62" customFormat="1" ht="27">
      <c r="A658" s="14" t="s">
        <v>2</v>
      </c>
      <c r="B658" s="14" t="s">
        <v>3</v>
      </c>
      <c r="C658" s="15" t="s">
        <v>4</v>
      </c>
      <c r="D658" s="15" t="s">
        <v>5</v>
      </c>
      <c r="E658" s="15" t="s">
        <v>3366</v>
      </c>
      <c r="F658" s="15" t="s">
        <v>7</v>
      </c>
      <c r="G658" s="16" t="s">
        <v>3347</v>
      </c>
      <c r="H658" s="16" t="s">
        <v>3348</v>
      </c>
      <c r="I658" s="16" t="s">
        <v>3349</v>
      </c>
      <c r="J658" s="50"/>
      <c r="K658" s="50"/>
      <c r="L658" s="50"/>
    </row>
    <row r="659" spans="1:12" s="62" customFormat="1" ht="45">
      <c r="A659" s="31">
        <v>1</v>
      </c>
      <c r="B659" s="27">
        <v>1196490181</v>
      </c>
      <c r="C659" s="28" t="s">
        <v>1106</v>
      </c>
      <c r="D659" s="36" t="s">
        <v>1107</v>
      </c>
      <c r="E659" s="37" t="s">
        <v>1108</v>
      </c>
      <c r="F659" s="28" t="s">
        <v>10</v>
      </c>
      <c r="G659" s="22">
        <v>676.40580851441803</v>
      </c>
      <c r="H659" s="22">
        <v>0</v>
      </c>
      <c r="I659" s="23">
        <v>676.40580851441803</v>
      </c>
      <c r="J659" s="50"/>
      <c r="K659" s="50"/>
      <c r="L659" s="50"/>
    </row>
    <row r="660" spans="1:12" s="62" customFormat="1" ht="45">
      <c r="A660" s="31">
        <v>2</v>
      </c>
      <c r="B660" s="35" t="s">
        <v>194</v>
      </c>
      <c r="C660" s="28" t="s">
        <v>1106</v>
      </c>
      <c r="D660" s="36" t="s">
        <v>1109</v>
      </c>
      <c r="E660" s="37" t="s">
        <v>1108</v>
      </c>
      <c r="F660" s="28" t="s">
        <v>10</v>
      </c>
      <c r="G660" s="58"/>
      <c r="H660" s="22"/>
      <c r="I660" s="23"/>
      <c r="J660" s="50"/>
      <c r="K660" s="50"/>
      <c r="L660" s="50"/>
    </row>
    <row r="661" spans="1:12" s="62" customFormat="1" ht="45">
      <c r="A661" s="31">
        <v>3</v>
      </c>
      <c r="B661" s="27">
        <v>1196490240</v>
      </c>
      <c r="C661" s="28" t="s">
        <v>1106</v>
      </c>
      <c r="D661" s="36" t="s">
        <v>1110</v>
      </c>
      <c r="E661" s="37" t="s">
        <v>1111</v>
      </c>
      <c r="F661" s="28" t="s">
        <v>10</v>
      </c>
      <c r="G661" s="22">
        <v>495.71392293587405</v>
      </c>
      <c r="H661" s="22">
        <v>94</v>
      </c>
      <c r="I661" s="23">
        <v>589.71392293587405</v>
      </c>
      <c r="J661" s="50"/>
      <c r="K661" s="50"/>
      <c r="L661" s="50"/>
    </row>
    <row r="662" spans="1:12" s="62" customFormat="1" ht="13.5" customHeight="1">
      <c r="A662" s="39" t="s">
        <v>1112</v>
      </c>
      <c r="B662" s="166" t="s">
        <v>1113</v>
      </c>
      <c r="C662" s="166"/>
      <c r="D662" s="166"/>
      <c r="E662" s="166"/>
      <c r="F662" s="29" t="s">
        <v>375</v>
      </c>
      <c r="G662" s="167" t="s">
        <v>3783</v>
      </c>
      <c r="H662" s="167"/>
      <c r="I662" s="167"/>
      <c r="J662" s="50"/>
      <c r="K662" s="50"/>
      <c r="L662" s="50"/>
    </row>
    <row r="663" spans="1:12" s="62" customFormat="1" ht="27">
      <c r="A663" s="14" t="s">
        <v>2</v>
      </c>
      <c r="B663" s="14" t="s">
        <v>3</v>
      </c>
      <c r="C663" s="15" t="s">
        <v>4</v>
      </c>
      <c r="D663" s="15" t="s">
        <v>5</v>
      </c>
      <c r="E663" s="15" t="s">
        <v>3366</v>
      </c>
      <c r="F663" s="15" t="s">
        <v>7</v>
      </c>
      <c r="G663" s="16" t="s">
        <v>3347</v>
      </c>
      <c r="H663" s="16" t="s">
        <v>3348</v>
      </c>
      <c r="I663" s="16" t="s">
        <v>3349</v>
      </c>
      <c r="J663" s="50"/>
      <c r="K663" s="50"/>
      <c r="L663" s="50"/>
    </row>
    <row r="664" spans="1:12" s="62" customFormat="1" ht="63">
      <c r="A664" s="31">
        <v>1</v>
      </c>
      <c r="B664" s="21">
        <v>1196410652</v>
      </c>
      <c r="C664" s="28" t="s">
        <v>1114</v>
      </c>
      <c r="D664" s="36" t="s">
        <v>1115</v>
      </c>
      <c r="E664" s="37" t="s">
        <v>1116</v>
      </c>
      <c r="F664" s="28" t="s">
        <v>10</v>
      </c>
      <c r="G664" s="22">
        <v>84852.671715203236</v>
      </c>
      <c r="H664" s="22">
        <v>0</v>
      </c>
      <c r="I664" s="23">
        <v>84852.671715203236</v>
      </c>
      <c r="J664" s="50"/>
      <c r="K664" s="50"/>
      <c r="L664" s="50"/>
    </row>
    <row r="665" spans="1:12" s="62" customFormat="1" ht="72">
      <c r="A665" s="31">
        <v>2</v>
      </c>
      <c r="B665" s="21">
        <v>1196410654</v>
      </c>
      <c r="C665" s="28" t="s">
        <v>1114</v>
      </c>
      <c r="D665" s="36" t="s">
        <v>1117</v>
      </c>
      <c r="E665" s="37" t="s">
        <v>1118</v>
      </c>
      <c r="F665" s="28" t="s">
        <v>10</v>
      </c>
      <c r="G665" s="22">
        <v>72377.799035852979</v>
      </c>
      <c r="H665" s="22">
        <v>0</v>
      </c>
      <c r="I665" s="23">
        <v>72377.799035852979</v>
      </c>
      <c r="J665" s="50"/>
      <c r="K665" s="50"/>
      <c r="L665" s="50"/>
    </row>
    <row r="666" spans="1:12" s="62" customFormat="1" ht="72">
      <c r="A666" s="31">
        <v>3</v>
      </c>
      <c r="B666" s="21">
        <v>1196410020</v>
      </c>
      <c r="C666" s="28" t="s">
        <v>1114</v>
      </c>
      <c r="D666" s="36" t="s">
        <v>1119</v>
      </c>
      <c r="E666" s="37" t="s">
        <v>1120</v>
      </c>
      <c r="F666" s="28" t="s">
        <v>10</v>
      </c>
      <c r="G666" s="22">
        <v>67787.987389676942</v>
      </c>
      <c r="H666" s="22">
        <v>0</v>
      </c>
      <c r="I666" s="23">
        <v>67787.987389676942</v>
      </c>
      <c r="J666" s="50"/>
      <c r="K666" s="50"/>
      <c r="L666" s="50"/>
    </row>
    <row r="667" spans="1:12" s="62" customFormat="1" ht="63">
      <c r="A667" s="31">
        <v>4</v>
      </c>
      <c r="B667" s="21">
        <v>1196410707</v>
      </c>
      <c r="C667" s="28" t="s">
        <v>1114</v>
      </c>
      <c r="D667" s="36" t="s">
        <v>1121</v>
      </c>
      <c r="E667" s="37" t="s">
        <v>1122</v>
      </c>
      <c r="F667" s="28" t="s">
        <v>10</v>
      </c>
      <c r="G667" s="22">
        <v>46533</v>
      </c>
      <c r="H667" s="22">
        <v>0</v>
      </c>
      <c r="I667" s="23">
        <v>46533</v>
      </c>
      <c r="J667" s="50"/>
      <c r="K667" s="50"/>
      <c r="L667" s="50"/>
    </row>
    <row r="668" spans="1:12" s="62" customFormat="1" ht="87.75" customHeight="1">
      <c r="A668" s="31">
        <v>5</v>
      </c>
      <c r="B668" s="21">
        <v>1196490686</v>
      </c>
      <c r="C668" s="75" t="s">
        <v>1123</v>
      </c>
      <c r="D668" s="28" t="s">
        <v>1124</v>
      </c>
      <c r="E668" s="28" t="s">
        <v>3444</v>
      </c>
      <c r="F668" s="38" t="s">
        <v>10</v>
      </c>
      <c r="G668" s="22">
        <v>42256</v>
      </c>
      <c r="H668" s="22">
        <v>0</v>
      </c>
      <c r="I668" s="23">
        <v>38601.492819121588</v>
      </c>
      <c r="J668" s="50"/>
      <c r="K668" s="50"/>
      <c r="L668" s="50"/>
    </row>
    <row r="669" spans="1:12" ht="63">
      <c r="A669" s="31">
        <v>6</v>
      </c>
      <c r="B669" s="27">
        <v>1196410707</v>
      </c>
      <c r="C669" s="28" t="s">
        <v>1125</v>
      </c>
      <c r="D669" s="36" t="s">
        <v>1121</v>
      </c>
      <c r="E669" s="43" t="s">
        <v>1126</v>
      </c>
      <c r="F669" s="28" t="s">
        <v>10</v>
      </c>
      <c r="G669" s="22"/>
      <c r="H669" s="22"/>
      <c r="I669" s="23"/>
      <c r="J669" s="31"/>
      <c r="K669" s="31"/>
      <c r="L669" s="31"/>
    </row>
    <row r="670" spans="1:12" s="62" customFormat="1" ht="13.5" customHeight="1">
      <c r="A670" s="39" t="s">
        <v>1127</v>
      </c>
      <c r="B670" s="166" t="s">
        <v>1128</v>
      </c>
      <c r="C670" s="166"/>
      <c r="D670" s="166"/>
      <c r="E670" s="166"/>
      <c r="F670" s="29" t="s">
        <v>375</v>
      </c>
      <c r="G670" s="167" t="s">
        <v>3798</v>
      </c>
      <c r="H670" s="167"/>
      <c r="I670" s="167"/>
      <c r="J670" s="50"/>
      <c r="K670" s="50"/>
      <c r="L670" s="50"/>
    </row>
    <row r="671" spans="1:12" s="62" customFormat="1" ht="27">
      <c r="A671" s="14" t="s">
        <v>2</v>
      </c>
      <c r="B671" s="14" t="s">
        <v>3</v>
      </c>
      <c r="C671" s="15" t="s">
        <v>4</v>
      </c>
      <c r="D671" s="15" t="s">
        <v>5</v>
      </c>
      <c r="E671" s="15" t="s">
        <v>3366</v>
      </c>
      <c r="F671" s="15" t="s">
        <v>7</v>
      </c>
      <c r="G671" s="16" t="s">
        <v>3347</v>
      </c>
      <c r="H671" s="16" t="s">
        <v>3348</v>
      </c>
      <c r="I671" s="16" t="s">
        <v>3349</v>
      </c>
      <c r="J671" s="50"/>
      <c r="K671" s="50"/>
      <c r="L671" s="50"/>
    </row>
    <row r="672" spans="1:12" s="62" customFormat="1" ht="18">
      <c r="A672" s="31">
        <v>1</v>
      </c>
      <c r="B672" s="21">
        <v>1196410030</v>
      </c>
      <c r="C672" s="28">
        <v>42221614</v>
      </c>
      <c r="D672" s="36" t="s">
        <v>1129</v>
      </c>
      <c r="E672" s="37" t="s">
        <v>1129</v>
      </c>
      <c r="F672" s="28" t="s">
        <v>10</v>
      </c>
      <c r="G672" s="22">
        <v>329948.91765000002</v>
      </c>
      <c r="H672" s="22">
        <v>0</v>
      </c>
      <c r="I672" s="23">
        <v>329948.91765000002</v>
      </c>
      <c r="J672" s="50"/>
      <c r="K672" s="50"/>
      <c r="L672" s="50"/>
    </row>
    <row r="673" spans="1:12" s="62" customFormat="1" ht="13.5" customHeight="1">
      <c r="A673" s="39" t="s">
        <v>1130</v>
      </c>
      <c r="B673" s="166" t="s">
        <v>1131</v>
      </c>
      <c r="C673" s="166"/>
      <c r="D673" s="166"/>
      <c r="E673" s="166"/>
      <c r="F673" s="29" t="s">
        <v>375</v>
      </c>
      <c r="G673" s="167" t="s">
        <v>3799</v>
      </c>
      <c r="H673" s="167"/>
      <c r="I673" s="167"/>
      <c r="J673" s="50"/>
      <c r="K673" s="50"/>
      <c r="L673" s="50"/>
    </row>
    <row r="674" spans="1:12" s="62" customFormat="1" ht="27">
      <c r="A674" s="14" t="s">
        <v>2</v>
      </c>
      <c r="B674" s="14" t="s">
        <v>3</v>
      </c>
      <c r="C674" s="15" t="s">
        <v>4</v>
      </c>
      <c r="D674" s="15" t="s">
        <v>5</v>
      </c>
      <c r="E674" s="15" t="s">
        <v>3366</v>
      </c>
      <c r="F674" s="15" t="s">
        <v>7</v>
      </c>
      <c r="G674" s="16" t="s">
        <v>3347</v>
      </c>
      <c r="H674" s="16" t="s">
        <v>3348</v>
      </c>
      <c r="I674" s="16" t="s">
        <v>3349</v>
      </c>
      <c r="J674" s="50"/>
      <c r="K674" s="50"/>
      <c r="L674" s="50"/>
    </row>
    <row r="675" spans="1:12" s="62" customFormat="1" ht="63">
      <c r="A675" s="31">
        <v>1</v>
      </c>
      <c r="B675" s="27">
        <v>1186220096</v>
      </c>
      <c r="C675" s="28">
        <v>42221614</v>
      </c>
      <c r="D675" s="36" t="s">
        <v>1132</v>
      </c>
      <c r="E675" s="37" t="s">
        <v>1133</v>
      </c>
      <c r="F675" s="28" t="s">
        <v>10</v>
      </c>
      <c r="G675" s="22">
        <v>61668.238528108872</v>
      </c>
      <c r="H675" s="22">
        <v>0</v>
      </c>
      <c r="I675" s="23">
        <v>61668.238528108872</v>
      </c>
      <c r="J675" s="50"/>
      <c r="K675" s="50"/>
      <c r="L675" s="50"/>
    </row>
    <row r="676" spans="1:12" s="62" customFormat="1" ht="135">
      <c r="A676" s="31">
        <v>2</v>
      </c>
      <c r="B676" s="27">
        <v>1196410675</v>
      </c>
      <c r="C676" s="28">
        <v>42221614</v>
      </c>
      <c r="D676" s="36" t="s">
        <v>1134</v>
      </c>
      <c r="E676" s="37" t="s">
        <v>1135</v>
      </c>
      <c r="F676" s="28" t="s">
        <v>10</v>
      </c>
      <c r="G676" s="22">
        <v>61668.238528108872</v>
      </c>
      <c r="H676" s="22">
        <v>0</v>
      </c>
      <c r="I676" s="23">
        <v>61668.238528108872</v>
      </c>
      <c r="J676" s="50"/>
      <c r="K676" s="50"/>
      <c r="L676" s="50"/>
    </row>
    <row r="677" spans="1:12" s="62" customFormat="1" ht="81">
      <c r="A677" s="31">
        <v>3</v>
      </c>
      <c r="B677" s="27">
        <v>1196410660</v>
      </c>
      <c r="C677" s="28">
        <v>42221614</v>
      </c>
      <c r="D677" s="36" t="s">
        <v>1136</v>
      </c>
      <c r="E677" s="37" t="s">
        <v>1137</v>
      </c>
      <c r="F677" s="28" t="s">
        <v>10</v>
      </c>
      <c r="G677" s="22">
        <v>164174.03195937382</v>
      </c>
      <c r="H677" s="22">
        <v>0</v>
      </c>
      <c r="I677" s="23">
        <v>164174.03195937382</v>
      </c>
      <c r="J677" s="50"/>
      <c r="K677" s="50"/>
      <c r="L677" s="50"/>
    </row>
    <row r="678" spans="1:12" s="62" customFormat="1" ht="81">
      <c r="A678" s="31">
        <v>4</v>
      </c>
      <c r="B678" s="27">
        <v>1196410656</v>
      </c>
      <c r="C678" s="28">
        <v>42221614</v>
      </c>
      <c r="D678" s="36" t="s">
        <v>1138</v>
      </c>
      <c r="E678" s="37" t="s">
        <v>1139</v>
      </c>
      <c r="F678" s="28" t="s">
        <v>10</v>
      </c>
      <c r="G678" s="22">
        <v>164174.03195937382</v>
      </c>
      <c r="H678" s="22">
        <v>0</v>
      </c>
      <c r="I678" s="23">
        <v>164174.03195937382</v>
      </c>
      <c r="J678" s="50"/>
      <c r="K678" s="50"/>
      <c r="L678" s="50"/>
    </row>
    <row r="679" spans="1:12" s="62" customFormat="1" ht="81">
      <c r="A679" s="31">
        <v>5</v>
      </c>
      <c r="B679" s="27">
        <v>1196410068</v>
      </c>
      <c r="C679" s="28">
        <v>42221614</v>
      </c>
      <c r="D679" s="36" t="s">
        <v>1140</v>
      </c>
      <c r="E679" s="37" t="s">
        <v>1141</v>
      </c>
      <c r="F679" s="28" t="s">
        <v>10</v>
      </c>
      <c r="G679" s="22">
        <v>163114.84465641013</v>
      </c>
      <c r="H679" s="22">
        <v>0</v>
      </c>
      <c r="I679" s="23">
        <v>163114.84465641013</v>
      </c>
      <c r="J679" s="50"/>
      <c r="K679" s="50"/>
      <c r="L679" s="50"/>
    </row>
    <row r="680" spans="1:12" s="62" customFormat="1" ht="63">
      <c r="A680" s="31">
        <v>6</v>
      </c>
      <c r="B680" s="27">
        <v>1196410067</v>
      </c>
      <c r="C680" s="28">
        <v>42221614</v>
      </c>
      <c r="D680" s="36" t="s">
        <v>1142</v>
      </c>
      <c r="E680" s="37" t="s">
        <v>1143</v>
      </c>
      <c r="F680" s="28" t="s">
        <v>10</v>
      </c>
      <c r="G680" s="22">
        <v>163114.84465641013</v>
      </c>
      <c r="H680" s="22">
        <v>0</v>
      </c>
      <c r="I680" s="23">
        <v>163114.84465641013</v>
      </c>
      <c r="J680" s="50"/>
      <c r="K680" s="50"/>
      <c r="L680" s="50"/>
    </row>
    <row r="681" spans="1:12" s="62" customFormat="1" ht="27">
      <c r="A681" s="39" t="s">
        <v>1144</v>
      </c>
      <c r="B681" s="166" t="s">
        <v>1145</v>
      </c>
      <c r="C681" s="166"/>
      <c r="D681" s="166"/>
      <c r="E681" s="166"/>
      <c r="F681" s="29" t="s">
        <v>3354</v>
      </c>
      <c r="G681" s="167" t="s">
        <v>3800</v>
      </c>
      <c r="H681" s="167"/>
      <c r="I681" s="167"/>
      <c r="J681" s="50"/>
      <c r="K681" s="50"/>
      <c r="L681" s="50"/>
    </row>
    <row r="682" spans="1:12" s="62" customFormat="1" ht="27">
      <c r="A682" s="14" t="s">
        <v>2</v>
      </c>
      <c r="B682" s="14" t="s">
        <v>3</v>
      </c>
      <c r="C682" s="15" t="s">
        <v>4</v>
      </c>
      <c r="D682" s="15" t="s">
        <v>5</v>
      </c>
      <c r="E682" s="15" t="s">
        <v>3366</v>
      </c>
      <c r="F682" s="15" t="s">
        <v>7</v>
      </c>
      <c r="G682" s="16" t="s">
        <v>3347</v>
      </c>
      <c r="H682" s="16" t="s">
        <v>3348</v>
      </c>
      <c r="I682" s="16" t="s">
        <v>3349</v>
      </c>
      <c r="J682" s="50"/>
      <c r="K682" s="50"/>
      <c r="L682" s="50"/>
    </row>
    <row r="683" spans="1:12" s="62" customFormat="1" ht="81">
      <c r="A683" s="31">
        <v>1</v>
      </c>
      <c r="B683" s="27">
        <v>1197011051</v>
      </c>
      <c r="C683" s="28">
        <v>42142801</v>
      </c>
      <c r="D683" s="36" t="s">
        <v>1146</v>
      </c>
      <c r="E683" s="37" t="s">
        <v>1147</v>
      </c>
      <c r="F683" s="29" t="s">
        <v>154</v>
      </c>
      <c r="G683" s="22">
        <v>104640.81071086405</v>
      </c>
      <c r="H683" s="22">
        <v>19882</v>
      </c>
      <c r="I683" s="23">
        <v>124522.81071086405</v>
      </c>
      <c r="J683" s="50"/>
      <c r="K683" s="50"/>
      <c r="L683" s="50"/>
    </row>
    <row r="684" spans="1:12" s="62" customFormat="1" ht="63">
      <c r="A684" s="31">
        <v>2</v>
      </c>
      <c r="B684" s="27">
        <v>1197011050</v>
      </c>
      <c r="C684" s="28">
        <v>42142801</v>
      </c>
      <c r="D684" s="36" t="s">
        <v>1148</v>
      </c>
      <c r="E684" s="37" t="s">
        <v>1149</v>
      </c>
      <c r="F684" s="29" t="s">
        <v>154</v>
      </c>
      <c r="G684" s="22">
        <v>104640.81071086405</v>
      </c>
      <c r="H684" s="22">
        <v>19882</v>
      </c>
      <c r="I684" s="23">
        <v>124522.81071086405</v>
      </c>
      <c r="J684" s="50"/>
      <c r="K684" s="50"/>
      <c r="L684" s="50"/>
    </row>
    <row r="685" spans="1:12" s="62" customFormat="1" ht="63">
      <c r="A685" s="31">
        <v>3</v>
      </c>
      <c r="B685" s="35" t="s">
        <v>137</v>
      </c>
      <c r="C685" s="28">
        <v>42142801</v>
      </c>
      <c r="D685" s="36" t="s">
        <v>1150</v>
      </c>
      <c r="E685" s="37" t="s">
        <v>1151</v>
      </c>
      <c r="F685" s="29" t="s">
        <v>154</v>
      </c>
      <c r="G685" s="22"/>
      <c r="H685" s="22"/>
      <c r="I685" s="23"/>
      <c r="J685" s="50"/>
      <c r="K685" s="50"/>
      <c r="L685" s="50"/>
    </row>
    <row r="686" spans="1:12" s="62" customFormat="1" ht="72">
      <c r="A686" s="31">
        <v>4</v>
      </c>
      <c r="B686" s="35" t="s">
        <v>137</v>
      </c>
      <c r="C686" s="28">
        <v>42142801</v>
      </c>
      <c r="D686" s="36" t="s">
        <v>1152</v>
      </c>
      <c r="E686" s="37" t="s">
        <v>1153</v>
      </c>
      <c r="F686" s="29" t="s">
        <v>154</v>
      </c>
      <c r="G686" s="22"/>
      <c r="H686" s="22"/>
      <c r="I686" s="23"/>
      <c r="J686" s="50"/>
      <c r="K686" s="50"/>
      <c r="L686" s="50"/>
    </row>
    <row r="687" spans="1:12" s="62" customFormat="1" ht="27">
      <c r="A687" s="31">
        <v>5</v>
      </c>
      <c r="B687" s="35" t="s">
        <v>137</v>
      </c>
      <c r="C687" s="28">
        <v>42142801</v>
      </c>
      <c r="D687" s="36" t="s">
        <v>1154</v>
      </c>
      <c r="E687" s="37" t="s">
        <v>1155</v>
      </c>
      <c r="F687" s="29" t="s">
        <v>154</v>
      </c>
      <c r="G687" s="22"/>
      <c r="H687" s="22"/>
      <c r="I687" s="23"/>
      <c r="J687" s="50"/>
      <c r="K687" s="50"/>
      <c r="L687" s="50"/>
    </row>
    <row r="688" spans="1:12" s="62" customFormat="1" ht="63">
      <c r="A688" s="31">
        <v>6</v>
      </c>
      <c r="B688" s="35" t="s">
        <v>137</v>
      </c>
      <c r="C688" s="28">
        <v>42142801</v>
      </c>
      <c r="D688" s="36" t="s">
        <v>1156</v>
      </c>
      <c r="E688" s="37" t="s">
        <v>1157</v>
      </c>
      <c r="F688" s="29" t="s">
        <v>154</v>
      </c>
      <c r="G688" s="22"/>
      <c r="H688" s="22"/>
      <c r="I688" s="23"/>
      <c r="J688" s="50"/>
      <c r="K688" s="50"/>
      <c r="L688" s="50"/>
    </row>
    <row r="689" spans="1:12" s="62" customFormat="1" ht="63">
      <c r="A689" s="31">
        <v>7</v>
      </c>
      <c r="B689" s="35" t="s">
        <v>137</v>
      </c>
      <c r="C689" s="28">
        <v>42142801</v>
      </c>
      <c r="D689" s="36" t="s">
        <v>1158</v>
      </c>
      <c r="E689" s="37" t="s">
        <v>1159</v>
      </c>
      <c r="F689" s="29" t="s">
        <v>154</v>
      </c>
      <c r="G689" s="22"/>
      <c r="H689" s="22"/>
      <c r="I689" s="23"/>
      <c r="J689" s="50"/>
      <c r="K689" s="50"/>
      <c r="L689" s="50"/>
    </row>
    <row r="690" spans="1:12" s="62" customFormat="1" ht="45">
      <c r="A690" s="31">
        <v>8</v>
      </c>
      <c r="B690" s="35" t="s">
        <v>137</v>
      </c>
      <c r="C690" s="28">
        <v>42142801</v>
      </c>
      <c r="D690" s="36" t="s">
        <v>1160</v>
      </c>
      <c r="E690" s="37" t="s">
        <v>1161</v>
      </c>
      <c r="F690" s="29" t="s">
        <v>154</v>
      </c>
      <c r="G690" s="22"/>
      <c r="H690" s="22"/>
      <c r="I690" s="23"/>
      <c r="J690" s="50"/>
      <c r="K690" s="50"/>
      <c r="L690" s="50"/>
    </row>
    <row r="691" spans="1:12" s="62" customFormat="1" ht="36">
      <c r="A691" s="31">
        <v>9</v>
      </c>
      <c r="B691" s="35" t="s">
        <v>137</v>
      </c>
      <c r="C691" s="28">
        <v>42142801</v>
      </c>
      <c r="D691" s="36" t="s">
        <v>1162</v>
      </c>
      <c r="E691" s="37" t="s">
        <v>1163</v>
      </c>
      <c r="F691" s="29" t="s">
        <v>154</v>
      </c>
      <c r="G691" s="22"/>
      <c r="H691" s="22"/>
      <c r="I691" s="23"/>
      <c r="J691" s="50"/>
      <c r="K691" s="50"/>
      <c r="L691" s="50"/>
    </row>
    <row r="692" spans="1:12" s="62" customFormat="1" ht="27">
      <c r="A692" s="31">
        <v>10</v>
      </c>
      <c r="B692" s="35" t="s">
        <v>137</v>
      </c>
      <c r="C692" s="28">
        <v>42142801</v>
      </c>
      <c r="D692" s="36" t="s">
        <v>1164</v>
      </c>
      <c r="E692" s="37" t="s">
        <v>1165</v>
      </c>
      <c r="F692" s="29" t="s">
        <v>154</v>
      </c>
      <c r="G692" s="22"/>
      <c r="H692" s="22"/>
      <c r="I692" s="23"/>
      <c r="J692" s="50"/>
      <c r="K692" s="50"/>
      <c r="L692" s="50"/>
    </row>
    <row r="693" spans="1:12" s="62" customFormat="1" ht="90">
      <c r="A693" s="31">
        <v>11</v>
      </c>
      <c r="B693" s="35" t="s">
        <v>137</v>
      </c>
      <c r="C693" s="28">
        <v>42142801</v>
      </c>
      <c r="D693" s="36" t="s">
        <v>1166</v>
      </c>
      <c r="E693" s="76" t="s">
        <v>3445</v>
      </c>
      <c r="F693" s="29" t="s">
        <v>154</v>
      </c>
      <c r="G693" s="22"/>
      <c r="H693" s="22"/>
      <c r="I693" s="23"/>
      <c r="J693" s="50"/>
      <c r="K693" s="50"/>
      <c r="L693" s="50"/>
    </row>
    <row r="694" spans="1:12" s="62" customFormat="1" ht="99">
      <c r="A694" s="31">
        <v>12</v>
      </c>
      <c r="B694" s="35" t="s">
        <v>137</v>
      </c>
      <c r="C694" s="28">
        <v>42142801</v>
      </c>
      <c r="D694" s="36" t="s">
        <v>1167</v>
      </c>
      <c r="E694" s="76" t="s">
        <v>3446</v>
      </c>
      <c r="F694" s="29" t="s">
        <v>154</v>
      </c>
      <c r="G694" s="22"/>
      <c r="H694" s="22"/>
      <c r="I694" s="23"/>
      <c r="J694" s="50"/>
      <c r="K694" s="50"/>
      <c r="L694" s="50"/>
    </row>
    <row r="695" spans="1:12" s="62" customFormat="1" ht="99">
      <c r="A695" s="31">
        <v>13</v>
      </c>
      <c r="B695" s="35" t="s">
        <v>137</v>
      </c>
      <c r="C695" s="28">
        <v>42142801</v>
      </c>
      <c r="D695" s="36" t="s">
        <v>1168</v>
      </c>
      <c r="E695" s="76" t="s">
        <v>3447</v>
      </c>
      <c r="F695" s="29" t="s">
        <v>154</v>
      </c>
      <c r="G695" s="22"/>
      <c r="H695" s="22"/>
      <c r="I695" s="23"/>
      <c r="J695" s="50"/>
      <c r="K695" s="50"/>
      <c r="L695" s="50"/>
    </row>
    <row r="696" spans="1:12" s="62" customFormat="1" ht="99">
      <c r="A696" s="31">
        <v>14</v>
      </c>
      <c r="B696" s="35" t="s">
        <v>137</v>
      </c>
      <c r="C696" s="28">
        <v>42142801</v>
      </c>
      <c r="D696" s="36" t="s">
        <v>1169</v>
      </c>
      <c r="E696" s="76" t="s">
        <v>3448</v>
      </c>
      <c r="F696" s="29" t="s">
        <v>154</v>
      </c>
      <c r="G696" s="22"/>
      <c r="H696" s="22"/>
      <c r="I696" s="23"/>
      <c r="J696" s="50"/>
      <c r="K696" s="50"/>
      <c r="L696" s="50"/>
    </row>
    <row r="697" spans="1:12" s="62" customFormat="1" ht="108">
      <c r="A697" s="31">
        <v>15</v>
      </c>
      <c r="B697" s="35" t="s">
        <v>137</v>
      </c>
      <c r="C697" s="28">
        <v>42142801</v>
      </c>
      <c r="D697" s="36" t="s">
        <v>1170</v>
      </c>
      <c r="E697" s="76" t="s">
        <v>1171</v>
      </c>
      <c r="F697" s="29" t="s">
        <v>154</v>
      </c>
      <c r="G697" s="22"/>
      <c r="H697" s="22"/>
      <c r="I697" s="23"/>
      <c r="J697" s="50"/>
      <c r="K697" s="50"/>
      <c r="L697" s="50"/>
    </row>
    <row r="698" spans="1:12" s="62" customFormat="1" ht="81">
      <c r="A698" s="31">
        <v>16</v>
      </c>
      <c r="B698" s="35" t="s">
        <v>137</v>
      </c>
      <c r="C698" s="28">
        <v>42142801</v>
      </c>
      <c r="D698" s="36" t="s">
        <v>1172</v>
      </c>
      <c r="E698" s="76" t="s">
        <v>3449</v>
      </c>
      <c r="F698" s="29" t="s">
        <v>154</v>
      </c>
      <c r="G698" s="22"/>
      <c r="H698" s="22"/>
      <c r="I698" s="23"/>
      <c r="J698" s="50"/>
      <c r="K698" s="50"/>
      <c r="L698" s="50"/>
    </row>
    <row r="699" spans="1:12" s="62" customFormat="1" ht="72">
      <c r="A699" s="31">
        <v>17</v>
      </c>
      <c r="B699" s="35" t="s">
        <v>137</v>
      </c>
      <c r="C699" s="28">
        <v>42142801</v>
      </c>
      <c r="D699" s="36" t="s">
        <v>1173</v>
      </c>
      <c r="E699" s="76" t="s">
        <v>3450</v>
      </c>
      <c r="F699" s="29" t="s">
        <v>154</v>
      </c>
      <c r="G699" s="22"/>
      <c r="H699" s="22"/>
      <c r="I699" s="23"/>
      <c r="J699" s="50"/>
      <c r="K699" s="50"/>
      <c r="L699" s="50"/>
    </row>
    <row r="700" spans="1:12" s="62" customFormat="1" ht="72">
      <c r="A700" s="31">
        <v>18</v>
      </c>
      <c r="B700" s="35" t="s">
        <v>137</v>
      </c>
      <c r="C700" s="28">
        <v>42142801</v>
      </c>
      <c r="D700" s="36" t="s">
        <v>1174</v>
      </c>
      <c r="E700" s="76" t="s">
        <v>3451</v>
      </c>
      <c r="F700" s="29" t="s">
        <v>154</v>
      </c>
      <c r="G700" s="22"/>
      <c r="H700" s="22"/>
      <c r="I700" s="23"/>
      <c r="J700" s="50"/>
      <c r="K700" s="50"/>
      <c r="L700" s="50"/>
    </row>
    <row r="701" spans="1:12" s="62" customFormat="1" ht="72">
      <c r="A701" s="31">
        <v>19</v>
      </c>
      <c r="B701" s="35" t="s">
        <v>137</v>
      </c>
      <c r="C701" s="28">
        <v>42142801</v>
      </c>
      <c r="D701" s="36" t="s">
        <v>1175</v>
      </c>
      <c r="E701" s="76" t="s">
        <v>3452</v>
      </c>
      <c r="F701" s="29" t="s">
        <v>154</v>
      </c>
      <c r="G701" s="22"/>
      <c r="H701" s="22"/>
      <c r="I701" s="23"/>
      <c r="J701" s="50"/>
      <c r="K701" s="50"/>
      <c r="L701" s="50"/>
    </row>
    <row r="702" spans="1:12" s="62" customFormat="1" ht="72">
      <c r="A702" s="31">
        <v>20</v>
      </c>
      <c r="B702" s="35" t="s">
        <v>137</v>
      </c>
      <c r="C702" s="28">
        <v>42142801</v>
      </c>
      <c r="D702" s="36" t="s">
        <v>1176</v>
      </c>
      <c r="E702" s="76" t="s">
        <v>3453</v>
      </c>
      <c r="F702" s="29" t="s">
        <v>154</v>
      </c>
      <c r="G702" s="22"/>
      <c r="H702" s="22"/>
      <c r="I702" s="23"/>
      <c r="J702" s="50"/>
      <c r="K702" s="50"/>
      <c r="L702" s="50"/>
    </row>
    <row r="703" spans="1:12" s="62" customFormat="1" ht="72">
      <c r="A703" s="31">
        <v>21</v>
      </c>
      <c r="B703" s="35" t="s">
        <v>137</v>
      </c>
      <c r="C703" s="28">
        <v>42142801</v>
      </c>
      <c r="D703" s="36" t="s">
        <v>1177</v>
      </c>
      <c r="E703" s="76" t="s">
        <v>3454</v>
      </c>
      <c r="F703" s="29" t="s">
        <v>154</v>
      </c>
      <c r="G703" s="22"/>
      <c r="H703" s="22"/>
      <c r="I703" s="23"/>
      <c r="J703" s="50"/>
      <c r="K703" s="50"/>
      <c r="L703" s="50"/>
    </row>
    <row r="704" spans="1:12" s="62" customFormat="1" ht="18">
      <c r="A704" s="39" t="s">
        <v>1178</v>
      </c>
      <c r="B704" s="166" t="s">
        <v>1179</v>
      </c>
      <c r="C704" s="166"/>
      <c r="D704" s="166"/>
      <c r="E704" s="166"/>
      <c r="F704" s="29" t="s">
        <v>740</v>
      </c>
      <c r="G704" s="167" t="s">
        <v>3769</v>
      </c>
      <c r="H704" s="167"/>
      <c r="I704" s="167"/>
      <c r="J704" s="50"/>
      <c r="K704" s="50"/>
      <c r="L704" s="50"/>
    </row>
    <row r="705" spans="1:12" s="62" customFormat="1" ht="27">
      <c r="A705" s="14" t="s">
        <v>2</v>
      </c>
      <c r="B705" s="14" t="s">
        <v>3</v>
      </c>
      <c r="C705" s="15" t="s">
        <v>4</v>
      </c>
      <c r="D705" s="15" t="s">
        <v>5</v>
      </c>
      <c r="E705" s="15" t="s">
        <v>3366</v>
      </c>
      <c r="F705" s="15" t="s">
        <v>7</v>
      </c>
      <c r="G705" s="16" t="s">
        <v>3347</v>
      </c>
      <c r="H705" s="16" t="s">
        <v>3348</v>
      </c>
      <c r="I705" s="16" t="s">
        <v>3349</v>
      </c>
      <c r="J705" s="50"/>
      <c r="K705" s="50"/>
      <c r="L705" s="50"/>
    </row>
    <row r="706" spans="1:12" s="62" customFormat="1" ht="180">
      <c r="A706" s="31">
        <v>1</v>
      </c>
      <c r="B706" s="56">
        <v>1196491136</v>
      </c>
      <c r="C706" s="28">
        <v>42171703</v>
      </c>
      <c r="D706" s="74" t="s">
        <v>1180</v>
      </c>
      <c r="E706" s="34" t="s">
        <v>1181</v>
      </c>
      <c r="F706" s="28" t="s">
        <v>10</v>
      </c>
      <c r="G706" s="22">
        <v>27315.989546000004</v>
      </c>
      <c r="H706" s="22">
        <v>5190</v>
      </c>
      <c r="I706" s="23">
        <v>32505.989546000004</v>
      </c>
      <c r="J706" s="50"/>
      <c r="K706" s="50"/>
      <c r="L706" s="50"/>
    </row>
    <row r="707" spans="1:12" s="62" customFormat="1" ht="180">
      <c r="A707" s="31">
        <v>2</v>
      </c>
      <c r="B707" s="56">
        <v>1196490055</v>
      </c>
      <c r="C707" s="28">
        <v>42171703</v>
      </c>
      <c r="D707" s="74" t="s">
        <v>1182</v>
      </c>
      <c r="E707" s="34" t="s">
        <v>1183</v>
      </c>
      <c r="F707" s="28" t="s">
        <v>10</v>
      </c>
      <c r="G707" s="22">
        <v>49168.344092000007</v>
      </c>
      <c r="H707" s="22">
        <v>9342</v>
      </c>
      <c r="I707" s="23">
        <v>58510.344092000007</v>
      </c>
      <c r="J707" s="50"/>
      <c r="K707" s="50"/>
      <c r="L707" s="50"/>
    </row>
    <row r="708" spans="1:12" s="62" customFormat="1" ht="189">
      <c r="A708" s="31">
        <v>3</v>
      </c>
      <c r="B708" s="56">
        <v>1196490056</v>
      </c>
      <c r="C708" s="28">
        <v>42171703</v>
      </c>
      <c r="D708" s="74" t="s">
        <v>1184</v>
      </c>
      <c r="E708" s="34" t="s">
        <v>1185</v>
      </c>
      <c r="F708" s="28" t="s">
        <v>10</v>
      </c>
      <c r="G708" s="22">
        <v>32788</v>
      </c>
      <c r="H708" s="22">
        <v>0</v>
      </c>
      <c r="I708" s="23">
        <v>32788</v>
      </c>
      <c r="J708" s="50"/>
      <c r="K708" s="50"/>
      <c r="L708" s="50"/>
    </row>
    <row r="709" spans="1:12" s="62" customFormat="1" ht="198">
      <c r="A709" s="31">
        <v>4</v>
      </c>
      <c r="B709" s="56">
        <v>1196491471</v>
      </c>
      <c r="C709" s="28">
        <v>42171703</v>
      </c>
      <c r="D709" s="74" t="s">
        <v>1186</v>
      </c>
      <c r="E709" s="34" t="s">
        <v>1187</v>
      </c>
      <c r="F709" s="28" t="s">
        <v>10</v>
      </c>
      <c r="G709" s="22">
        <v>51114.447989465254</v>
      </c>
      <c r="H709" s="22">
        <v>9712</v>
      </c>
      <c r="I709" s="23">
        <v>60826.447989465254</v>
      </c>
      <c r="J709" s="50"/>
      <c r="K709" s="50"/>
      <c r="L709" s="50"/>
    </row>
    <row r="710" spans="1:12" s="62" customFormat="1" ht="252">
      <c r="A710" s="31">
        <v>5</v>
      </c>
      <c r="B710" s="35" t="s">
        <v>137</v>
      </c>
      <c r="C710" s="28">
        <v>42171703</v>
      </c>
      <c r="D710" s="74" t="s">
        <v>1188</v>
      </c>
      <c r="E710" s="34" t="s">
        <v>1189</v>
      </c>
      <c r="F710" s="28" t="s">
        <v>10</v>
      </c>
      <c r="G710" s="22">
        <v>49168.344092000007</v>
      </c>
      <c r="H710" s="22">
        <v>9342</v>
      </c>
      <c r="I710" s="23">
        <v>58510.344092000007</v>
      </c>
      <c r="J710" s="50"/>
      <c r="K710" s="50"/>
      <c r="L710" s="50"/>
    </row>
    <row r="711" spans="1:12" s="62" customFormat="1" ht="234">
      <c r="A711" s="31">
        <v>6</v>
      </c>
      <c r="B711" s="35" t="s">
        <v>137</v>
      </c>
      <c r="C711" s="28">
        <v>42171703</v>
      </c>
      <c r="D711" s="74" t="s">
        <v>1190</v>
      </c>
      <c r="E711" s="34" t="s">
        <v>1191</v>
      </c>
      <c r="F711" s="28" t="s">
        <v>10</v>
      </c>
      <c r="G711" s="22"/>
      <c r="H711" s="22"/>
      <c r="I711" s="23"/>
      <c r="J711" s="50"/>
      <c r="K711" s="50"/>
      <c r="L711" s="50"/>
    </row>
    <row r="712" spans="1:12" s="62" customFormat="1" ht="180">
      <c r="A712" s="31">
        <v>7</v>
      </c>
      <c r="B712" s="35" t="s">
        <v>137</v>
      </c>
      <c r="C712" s="28">
        <v>42171703</v>
      </c>
      <c r="D712" s="74" t="s">
        <v>1192</v>
      </c>
      <c r="E712" s="34" t="s">
        <v>1193</v>
      </c>
      <c r="F712" s="28" t="s">
        <v>10</v>
      </c>
      <c r="G712" s="22"/>
      <c r="H712" s="22"/>
      <c r="I712" s="23"/>
      <c r="J712" s="50"/>
      <c r="K712" s="50"/>
      <c r="L712" s="50"/>
    </row>
    <row r="713" spans="1:12" s="62" customFormat="1" ht="243">
      <c r="A713" s="31">
        <v>8</v>
      </c>
      <c r="B713" s="35" t="s">
        <v>137</v>
      </c>
      <c r="C713" s="28">
        <v>42171703</v>
      </c>
      <c r="D713" s="74" t="s">
        <v>1194</v>
      </c>
      <c r="E713" s="34" t="s">
        <v>1195</v>
      </c>
      <c r="F713" s="28" t="s">
        <v>10</v>
      </c>
      <c r="G713" s="22"/>
      <c r="H713" s="22"/>
      <c r="I713" s="23"/>
      <c r="J713" s="50"/>
      <c r="K713" s="50"/>
      <c r="L713" s="50"/>
    </row>
    <row r="714" spans="1:12" s="62" customFormat="1" ht="135">
      <c r="A714" s="31">
        <v>9</v>
      </c>
      <c r="B714" s="35">
        <v>1196490196</v>
      </c>
      <c r="C714" s="28">
        <v>42171703</v>
      </c>
      <c r="D714" s="33" t="s">
        <v>1196</v>
      </c>
      <c r="E714" s="34" t="s">
        <v>1197</v>
      </c>
      <c r="F714" s="28" t="s">
        <v>10</v>
      </c>
      <c r="G714" s="22">
        <v>85223.964184000011</v>
      </c>
      <c r="H714" s="22">
        <v>0</v>
      </c>
      <c r="I714" s="23">
        <v>85223.964184000011</v>
      </c>
      <c r="J714" s="50"/>
      <c r="K714" s="50"/>
      <c r="L714" s="50"/>
    </row>
    <row r="715" spans="1:12" s="62" customFormat="1" ht="13.5" customHeight="1">
      <c r="A715" s="39" t="s">
        <v>1198</v>
      </c>
      <c r="B715" s="166" t="s">
        <v>1199</v>
      </c>
      <c r="C715" s="166"/>
      <c r="D715" s="166"/>
      <c r="E715" s="166"/>
      <c r="F715" s="29" t="s">
        <v>375</v>
      </c>
      <c r="G715" s="167" t="s">
        <v>3796</v>
      </c>
      <c r="H715" s="167"/>
      <c r="I715" s="167"/>
      <c r="J715" s="50"/>
      <c r="K715" s="50"/>
      <c r="L715" s="50"/>
    </row>
    <row r="716" spans="1:12" s="62" customFormat="1" ht="27">
      <c r="A716" s="14" t="s">
        <v>2</v>
      </c>
      <c r="B716" s="14" t="s">
        <v>3</v>
      </c>
      <c r="C716" s="15" t="s">
        <v>4</v>
      </c>
      <c r="D716" s="15" t="s">
        <v>5</v>
      </c>
      <c r="E716" s="15" t="s">
        <v>3366</v>
      </c>
      <c r="F716" s="15" t="s">
        <v>7</v>
      </c>
      <c r="G716" s="16" t="s">
        <v>3347</v>
      </c>
      <c r="H716" s="16" t="s">
        <v>3348</v>
      </c>
      <c r="I716" s="16" t="s">
        <v>3349</v>
      </c>
      <c r="J716" s="50"/>
      <c r="K716" s="50"/>
      <c r="L716" s="50"/>
    </row>
    <row r="717" spans="1:12" s="62" customFormat="1" ht="81">
      <c r="A717" s="31">
        <v>1</v>
      </c>
      <c r="B717" s="27">
        <v>1196490664</v>
      </c>
      <c r="C717" s="51">
        <v>42271708</v>
      </c>
      <c r="D717" s="36" t="s">
        <v>1200</v>
      </c>
      <c r="E717" s="37" t="s">
        <v>3455</v>
      </c>
      <c r="F717" s="28" t="s">
        <v>10</v>
      </c>
      <c r="G717" s="23">
        <v>5751.2325159802367</v>
      </c>
      <c r="H717" s="22">
        <v>1093</v>
      </c>
      <c r="I717" s="23">
        <v>6844.2325159802367</v>
      </c>
      <c r="J717" s="50"/>
      <c r="K717" s="50"/>
      <c r="L717" s="50"/>
    </row>
    <row r="718" spans="1:12" s="62" customFormat="1" ht="72">
      <c r="A718" s="31">
        <v>2</v>
      </c>
      <c r="B718" s="27">
        <v>1196490690</v>
      </c>
      <c r="C718" s="51">
        <v>42271708</v>
      </c>
      <c r="D718" s="36" t="s">
        <v>1201</v>
      </c>
      <c r="E718" s="37" t="s">
        <v>3456</v>
      </c>
      <c r="F718" s="28" t="s">
        <v>10</v>
      </c>
      <c r="G718" s="23">
        <v>6951.8825451534567</v>
      </c>
      <c r="H718" s="22">
        <v>1321</v>
      </c>
      <c r="I718" s="23">
        <v>8272.8825451534576</v>
      </c>
      <c r="J718" s="50"/>
      <c r="K718" s="50"/>
      <c r="L718" s="50"/>
    </row>
    <row r="719" spans="1:12" s="62" customFormat="1" ht="63">
      <c r="A719" s="31">
        <v>3</v>
      </c>
      <c r="B719" s="27">
        <v>1196420004</v>
      </c>
      <c r="C719" s="51">
        <v>42271715</v>
      </c>
      <c r="D719" s="36" t="s">
        <v>1202</v>
      </c>
      <c r="E719" s="37" t="s">
        <v>4066</v>
      </c>
      <c r="F719" s="28" t="s">
        <v>10</v>
      </c>
      <c r="G719" s="22">
        <v>116165.621916</v>
      </c>
      <c r="H719" s="22">
        <v>22071</v>
      </c>
      <c r="I719" s="23">
        <v>138236.621916</v>
      </c>
      <c r="J719" s="50"/>
      <c r="K719" s="50"/>
      <c r="L719" s="50"/>
    </row>
    <row r="720" spans="1:12" s="62" customFormat="1" ht="54">
      <c r="A720" s="31">
        <v>4</v>
      </c>
      <c r="B720" s="27">
        <v>1196490659</v>
      </c>
      <c r="C720" s="51">
        <v>42271715</v>
      </c>
      <c r="D720" s="36" t="s">
        <v>1203</v>
      </c>
      <c r="E720" s="37" t="s">
        <v>3457</v>
      </c>
      <c r="F720" s="28" t="s">
        <v>10</v>
      </c>
      <c r="G720" s="22">
        <v>116165.621916</v>
      </c>
      <c r="H720" s="22">
        <v>22071</v>
      </c>
      <c r="I720" s="23">
        <v>138236.621916</v>
      </c>
      <c r="J720" s="50"/>
      <c r="K720" s="50"/>
      <c r="L720" s="50"/>
    </row>
    <row r="721" spans="1:12" s="62" customFormat="1" ht="72">
      <c r="A721" s="31">
        <v>5</v>
      </c>
      <c r="B721" s="27">
        <v>1196490661</v>
      </c>
      <c r="C721" s="51">
        <v>42271715</v>
      </c>
      <c r="D721" s="36" t="s">
        <v>1204</v>
      </c>
      <c r="E721" s="37" t="s">
        <v>3458</v>
      </c>
      <c r="F721" s="28" t="s">
        <v>10</v>
      </c>
      <c r="G721" s="22">
        <v>116165.621916</v>
      </c>
      <c r="H721" s="22">
        <v>22071</v>
      </c>
      <c r="I721" s="23">
        <v>138236.621916</v>
      </c>
      <c r="J721" s="50"/>
      <c r="K721" s="50"/>
      <c r="L721" s="50"/>
    </row>
    <row r="722" spans="1:12" s="62" customFormat="1" ht="72">
      <c r="A722" s="31">
        <v>6</v>
      </c>
      <c r="B722" s="27">
        <v>1196490663</v>
      </c>
      <c r="C722" s="51">
        <v>42271715</v>
      </c>
      <c r="D722" s="36" t="s">
        <v>1205</v>
      </c>
      <c r="E722" s="37" t="s">
        <v>3459</v>
      </c>
      <c r="F722" s="28" t="s">
        <v>10</v>
      </c>
      <c r="G722" s="22">
        <v>116165.621916</v>
      </c>
      <c r="H722" s="22">
        <v>22071</v>
      </c>
      <c r="I722" s="23">
        <v>138236.621916</v>
      </c>
      <c r="J722" s="50"/>
      <c r="K722" s="50"/>
      <c r="L722" s="50"/>
    </row>
    <row r="723" spans="1:12" s="62" customFormat="1" ht="72">
      <c r="A723" s="31">
        <v>7</v>
      </c>
      <c r="B723" s="56">
        <v>1196490665</v>
      </c>
      <c r="C723" s="51">
        <v>42271715</v>
      </c>
      <c r="D723" s="36" t="s">
        <v>1206</v>
      </c>
      <c r="E723" s="37" t="s">
        <v>3460</v>
      </c>
      <c r="F723" s="28" t="s">
        <v>10</v>
      </c>
      <c r="G723" s="22">
        <v>116165.621916</v>
      </c>
      <c r="H723" s="22">
        <v>22071</v>
      </c>
      <c r="I723" s="23">
        <v>138236.621916</v>
      </c>
      <c r="J723" s="50"/>
      <c r="K723" s="50"/>
      <c r="L723" s="50"/>
    </row>
    <row r="724" spans="1:12" s="62" customFormat="1" ht="72">
      <c r="A724" s="31">
        <v>8</v>
      </c>
      <c r="B724" s="56">
        <v>1196490653</v>
      </c>
      <c r="C724" s="51">
        <v>42271715</v>
      </c>
      <c r="D724" s="36" t="s">
        <v>1207</v>
      </c>
      <c r="E724" s="37" t="s">
        <v>3461</v>
      </c>
      <c r="F724" s="28" t="s">
        <v>10</v>
      </c>
      <c r="G724" s="22">
        <v>116165.621916</v>
      </c>
      <c r="H724" s="22">
        <v>22071</v>
      </c>
      <c r="I724" s="23">
        <v>138236.621916</v>
      </c>
      <c r="J724" s="50"/>
      <c r="K724" s="50"/>
      <c r="L724" s="50"/>
    </row>
    <row r="725" spans="1:12" s="62" customFormat="1" ht="72">
      <c r="A725" s="31">
        <v>9</v>
      </c>
      <c r="B725" s="56">
        <v>1196490654</v>
      </c>
      <c r="C725" s="51">
        <v>42271715</v>
      </c>
      <c r="D725" s="36" t="s">
        <v>1208</v>
      </c>
      <c r="E725" s="37" t="s">
        <v>3462</v>
      </c>
      <c r="F725" s="28" t="s">
        <v>10</v>
      </c>
      <c r="G725" s="22">
        <v>116165.621916</v>
      </c>
      <c r="H725" s="22">
        <v>22071</v>
      </c>
      <c r="I725" s="23">
        <v>138236.621916</v>
      </c>
      <c r="J725" s="50"/>
      <c r="K725" s="50"/>
      <c r="L725" s="50"/>
    </row>
    <row r="726" spans="1:12" s="62" customFormat="1" ht="54">
      <c r="A726" s="31">
        <v>10</v>
      </c>
      <c r="B726" s="35" t="s">
        <v>3361</v>
      </c>
      <c r="C726" s="51">
        <v>42271715</v>
      </c>
      <c r="D726" s="36" t="s">
        <v>1209</v>
      </c>
      <c r="E726" s="37" t="s">
        <v>3463</v>
      </c>
      <c r="F726" s="28" t="s">
        <v>10</v>
      </c>
      <c r="G726" s="22"/>
      <c r="H726" s="22"/>
      <c r="I726" s="23"/>
      <c r="J726" s="50"/>
      <c r="K726" s="50"/>
      <c r="L726" s="50"/>
    </row>
    <row r="727" spans="1:12" s="62" customFormat="1" ht="54">
      <c r="A727" s="31">
        <v>11</v>
      </c>
      <c r="B727" s="35" t="s">
        <v>3361</v>
      </c>
      <c r="C727" s="51">
        <v>42271715</v>
      </c>
      <c r="D727" s="36" t="s">
        <v>1210</v>
      </c>
      <c r="E727" s="37" t="s">
        <v>3464</v>
      </c>
      <c r="F727" s="28" t="s">
        <v>10</v>
      </c>
      <c r="G727" s="22"/>
      <c r="H727" s="22"/>
      <c r="I727" s="23"/>
      <c r="J727" s="50"/>
      <c r="K727" s="50"/>
      <c r="L727" s="50"/>
    </row>
    <row r="728" spans="1:12" s="62" customFormat="1" ht="54">
      <c r="A728" s="31">
        <v>12</v>
      </c>
      <c r="B728" s="35" t="s">
        <v>3361</v>
      </c>
      <c r="C728" s="51">
        <v>42271715</v>
      </c>
      <c r="D728" s="36" t="s">
        <v>1211</v>
      </c>
      <c r="E728" s="37" t="s">
        <v>3465</v>
      </c>
      <c r="F728" s="28" t="s">
        <v>10</v>
      </c>
      <c r="G728" s="22"/>
      <c r="H728" s="22"/>
      <c r="I728" s="23"/>
      <c r="J728" s="50"/>
      <c r="K728" s="50"/>
      <c r="L728" s="50"/>
    </row>
    <row r="729" spans="1:12" s="62" customFormat="1" ht="54">
      <c r="A729" s="31">
        <v>13</v>
      </c>
      <c r="B729" s="35" t="s">
        <v>3361</v>
      </c>
      <c r="C729" s="51">
        <v>42271715</v>
      </c>
      <c r="D729" s="36" t="s">
        <v>1212</v>
      </c>
      <c r="E729" s="37" t="s">
        <v>3466</v>
      </c>
      <c r="F729" s="28" t="s">
        <v>10</v>
      </c>
      <c r="G729" s="22"/>
      <c r="H729" s="22"/>
      <c r="I729" s="23"/>
      <c r="J729" s="50"/>
      <c r="K729" s="50"/>
      <c r="L729" s="50"/>
    </row>
    <row r="730" spans="1:12" s="62" customFormat="1" ht="54">
      <c r="A730" s="31">
        <v>14</v>
      </c>
      <c r="B730" s="35" t="s">
        <v>3361</v>
      </c>
      <c r="C730" s="51">
        <v>42271715</v>
      </c>
      <c r="D730" s="36" t="s">
        <v>1213</v>
      </c>
      <c r="E730" s="37" t="s">
        <v>3467</v>
      </c>
      <c r="F730" s="28" t="s">
        <v>10</v>
      </c>
      <c r="G730" s="22"/>
      <c r="H730" s="22"/>
      <c r="I730" s="23"/>
      <c r="J730" s="50"/>
      <c r="K730" s="50"/>
      <c r="L730" s="50"/>
    </row>
    <row r="731" spans="1:12" s="62" customFormat="1" ht="54">
      <c r="A731" s="31">
        <v>15</v>
      </c>
      <c r="B731" s="35" t="s">
        <v>3361</v>
      </c>
      <c r="C731" s="51">
        <v>42271715</v>
      </c>
      <c r="D731" s="36" t="s">
        <v>1214</v>
      </c>
      <c r="E731" s="37" t="s">
        <v>3468</v>
      </c>
      <c r="F731" s="28" t="s">
        <v>10</v>
      </c>
      <c r="G731" s="22"/>
      <c r="H731" s="22"/>
      <c r="I731" s="23"/>
      <c r="J731" s="50"/>
      <c r="K731" s="50"/>
      <c r="L731" s="50"/>
    </row>
    <row r="732" spans="1:12" s="62" customFormat="1" ht="54">
      <c r="A732" s="31">
        <v>16</v>
      </c>
      <c r="B732" s="35" t="s">
        <v>3361</v>
      </c>
      <c r="C732" s="51">
        <v>42271715</v>
      </c>
      <c r="D732" s="36" t="s">
        <v>1215</v>
      </c>
      <c r="E732" s="37" t="s">
        <v>3469</v>
      </c>
      <c r="F732" s="28" t="s">
        <v>10</v>
      </c>
      <c r="G732" s="22"/>
      <c r="H732" s="22"/>
      <c r="I732" s="23"/>
      <c r="J732" s="50"/>
      <c r="K732" s="50"/>
      <c r="L732" s="50"/>
    </row>
    <row r="733" spans="1:12" s="62" customFormat="1" ht="13.5" customHeight="1">
      <c r="A733" s="39" t="s">
        <v>1216</v>
      </c>
      <c r="B733" s="166" t="s">
        <v>1217</v>
      </c>
      <c r="C733" s="166"/>
      <c r="D733" s="166"/>
      <c r="E733" s="166"/>
      <c r="F733" s="29" t="s">
        <v>375</v>
      </c>
      <c r="G733" s="167" t="s">
        <v>3796</v>
      </c>
      <c r="H733" s="167"/>
      <c r="I733" s="167"/>
      <c r="J733" s="50"/>
      <c r="K733" s="50"/>
      <c r="L733" s="50"/>
    </row>
    <row r="734" spans="1:12" s="62" customFormat="1" ht="27">
      <c r="A734" s="14" t="s">
        <v>2</v>
      </c>
      <c r="B734" s="14" t="s">
        <v>3</v>
      </c>
      <c r="C734" s="15" t="s">
        <v>4</v>
      </c>
      <c r="D734" s="15" t="s">
        <v>5</v>
      </c>
      <c r="E734" s="15" t="s">
        <v>3366</v>
      </c>
      <c r="F734" s="15" t="s">
        <v>7</v>
      </c>
      <c r="G734" s="16" t="s">
        <v>3347</v>
      </c>
      <c r="H734" s="16" t="s">
        <v>3348</v>
      </c>
      <c r="I734" s="16" t="s">
        <v>3349</v>
      </c>
      <c r="J734" s="50"/>
      <c r="K734" s="50"/>
      <c r="L734" s="50"/>
    </row>
    <row r="735" spans="1:12" s="62" customFormat="1" ht="27">
      <c r="A735" s="31">
        <v>1</v>
      </c>
      <c r="B735" s="27">
        <v>1196410100</v>
      </c>
      <c r="C735" s="51">
        <v>42271705</v>
      </c>
      <c r="D735" s="36" t="s">
        <v>1218</v>
      </c>
      <c r="E735" s="37" t="s">
        <v>1219</v>
      </c>
      <c r="F735" s="28" t="s">
        <v>10</v>
      </c>
      <c r="G735" s="22">
        <v>1414.62726209518</v>
      </c>
      <c r="H735" s="22">
        <v>269</v>
      </c>
      <c r="I735" s="23">
        <v>1683.62726209518</v>
      </c>
      <c r="J735" s="50"/>
      <c r="K735" s="50"/>
      <c r="L735" s="50"/>
    </row>
    <row r="736" spans="1:12" s="62" customFormat="1" ht="27">
      <c r="A736" s="31">
        <v>2</v>
      </c>
      <c r="B736" s="27">
        <v>1196410091</v>
      </c>
      <c r="C736" s="51">
        <v>42271705</v>
      </c>
      <c r="D736" s="36" t="s">
        <v>1220</v>
      </c>
      <c r="E736" s="37" t="s">
        <v>1221</v>
      </c>
      <c r="F736" s="28" t="s">
        <v>10</v>
      </c>
      <c r="G736" s="22">
        <v>1414.62726209518</v>
      </c>
      <c r="H736" s="22">
        <v>269</v>
      </c>
      <c r="I736" s="23">
        <v>1683.62726209518</v>
      </c>
      <c r="J736" s="50"/>
      <c r="K736" s="50"/>
      <c r="L736" s="50"/>
    </row>
    <row r="737" spans="1:12" s="62" customFormat="1" ht="27">
      <c r="A737" s="31">
        <v>3</v>
      </c>
      <c r="B737" s="27">
        <v>1196410092</v>
      </c>
      <c r="C737" s="51">
        <v>42271705</v>
      </c>
      <c r="D737" s="36" t="s">
        <v>1222</v>
      </c>
      <c r="E737" s="37" t="s">
        <v>1223</v>
      </c>
      <c r="F737" s="28" t="s">
        <v>10</v>
      </c>
      <c r="G737" s="22">
        <v>1414.62726209518</v>
      </c>
      <c r="H737" s="22">
        <v>269</v>
      </c>
      <c r="I737" s="23">
        <v>1683.62726209518</v>
      </c>
      <c r="J737" s="50"/>
      <c r="K737" s="50"/>
      <c r="L737" s="50"/>
    </row>
    <row r="738" spans="1:12" s="62" customFormat="1" ht="27">
      <c r="A738" s="31">
        <v>4</v>
      </c>
      <c r="B738" s="27">
        <v>1196410093</v>
      </c>
      <c r="C738" s="51">
        <v>42271705</v>
      </c>
      <c r="D738" s="36" t="s">
        <v>1224</v>
      </c>
      <c r="E738" s="37" t="s">
        <v>1225</v>
      </c>
      <c r="F738" s="28" t="s">
        <v>10</v>
      </c>
      <c r="G738" s="22">
        <v>1414.62726209518</v>
      </c>
      <c r="H738" s="22">
        <v>269</v>
      </c>
      <c r="I738" s="23">
        <v>1683.62726209518</v>
      </c>
      <c r="J738" s="50"/>
      <c r="K738" s="50"/>
      <c r="L738" s="50"/>
    </row>
    <row r="739" spans="1:12" s="62" customFormat="1" ht="27">
      <c r="A739" s="31">
        <v>5</v>
      </c>
      <c r="B739" s="27">
        <v>1196410230</v>
      </c>
      <c r="C739" s="51">
        <v>42271705</v>
      </c>
      <c r="D739" s="36" t="s">
        <v>1226</v>
      </c>
      <c r="E739" s="37" t="s">
        <v>1227</v>
      </c>
      <c r="F739" s="28" t="s">
        <v>10</v>
      </c>
      <c r="G739" s="22">
        <v>1414.62726209518</v>
      </c>
      <c r="H739" s="22">
        <v>269</v>
      </c>
      <c r="I739" s="23">
        <v>1683.62726209518</v>
      </c>
      <c r="J739" s="50"/>
      <c r="K739" s="50"/>
      <c r="L739" s="50"/>
    </row>
    <row r="740" spans="1:12" s="62" customFormat="1" ht="27">
      <c r="A740" s="31">
        <v>6</v>
      </c>
      <c r="B740" s="27">
        <v>1196410094</v>
      </c>
      <c r="C740" s="51">
        <v>42271705</v>
      </c>
      <c r="D740" s="36" t="s">
        <v>1228</v>
      </c>
      <c r="E740" s="37" t="s">
        <v>1229</v>
      </c>
      <c r="F740" s="28" t="s">
        <v>10</v>
      </c>
      <c r="G740" s="22">
        <v>1414.62726209518</v>
      </c>
      <c r="H740" s="22">
        <v>269</v>
      </c>
      <c r="I740" s="23">
        <v>1683.62726209518</v>
      </c>
      <c r="J740" s="50"/>
      <c r="K740" s="50"/>
      <c r="L740" s="50"/>
    </row>
    <row r="741" spans="1:12" s="62" customFormat="1" ht="27">
      <c r="A741" s="31">
        <v>7</v>
      </c>
      <c r="B741" s="27">
        <v>1196490674</v>
      </c>
      <c r="C741" s="51">
        <v>42272004</v>
      </c>
      <c r="D741" s="36" t="s">
        <v>4067</v>
      </c>
      <c r="E741" s="37" t="s">
        <v>4068</v>
      </c>
      <c r="F741" s="28" t="s">
        <v>10</v>
      </c>
      <c r="G741" s="22">
        <v>4636.1733799758003</v>
      </c>
      <c r="H741" s="22">
        <v>881</v>
      </c>
      <c r="I741" s="23">
        <v>5517.1733799758003</v>
      </c>
      <c r="J741" s="50"/>
      <c r="K741" s="50"/>
      <c r="L741" s="50"/>
    </row>
    <row r="742" spans="1:12" s="62" customFormat="1" ht="27">
      <c r="A742" s="31">
        <v>8</v>
      </c>
      <c r="B742" s="56">
        <v>1196490593</v>
      </c>
      <c r="C742" s="51">
        <v>42272004</v>
      </c>
      <c r="D742" s="36" t="s">
        <v>4069</v>
      </c>
      <c r="E742" s="37" t="s">
        <v>1230</v>
      </c>
      <c r="F742" s="28" t="s">
        <v>10</v>
      </c>
      <c r="G742" s="22">
        <v>4636.1733799758003</v>
      </c>
      <c r="H742" s="22">
        <v>881</v>
      </c>
      <c r="I742" s="23">
        <v>5517.1733799758003</v>
      </c>
      <c r="J742" s="50"/>
      <c r="K742" s="50"/>
      <c r="L742" s="50"/>
    </row>
    <row r="743" spans="1:12" s="62" customFormat="1" ht="27">
      <c r="A743" s="31">
        <v>9</v>
      </c>
      <c r="B743" s="56">
        <v>1186220168</v>
      </c>
      <c r="C743" s="51">
        <v>42272004</v>
      </c>
      <c r="D743" s="36" t="s">
        <v>4070</v>
      </c>
      <c r="E743" s="37" t="s">
        <v>1231</v>
      </c>
      <c r="F743" s="28" t="s">
        <v>10</v>
      </c>
      <c r="G743" s="22">
        <v>4636.1733799758003</v>
      </c>
      <c r="H743" s="22">
        <v>881</v>
      </c>
      <c r="I743" s="23">
        <v>5517.1733799758003</v>
      </c>
      <c r="J743" s="50"/>
      <c r="K743" s="50"/>
      <c r="L743" s="50"/>
    </row>
    <row r="744" spans="1:12" s="62" customFormat="1" ht="27">
      <c r="A744" s="31">
        <v>10</v>
      </c>
      <c r="B744" s="35" t="s">
        <v>1232</v>
      </c>
      <c r="C744" s="51">
        <v>42272004</v>
      </c>
      <c r="D744" s="36" t="s">
        <v>1233</v>
      </c>
      <c r="E744" s="37" t="s">
        <v>4071</v>
      </c>
      <c r="F744" s="28" t="s">
        <v>10</v>
      </c>
      <c r="G744" s="22"/>
      <c r="H744" s="22"/>
      <c r="I744" s="23"/>
      <c r="J744" s="50"/>
      <c r="K744" s="50"/>
      <c r="L744" s="50"/>
    </row>
    <row r="745" spans="1:12" s="62" customFormat="1" ht="27">
      <c r="A745" s="31">
        <v>11</v>
      </c>
      <c r="B745" s="35" t="s">
        <v>1232</v>
      </c>
      <c r="C745" s="51">
        <v>42272004</v>
      </c>
      <c r="D745" s="36" t="s">
        <v>1234</v>
      </c>
      <c r="E745" s="37" t="s">
        <v>4072</v>
      </c>
      <c r="F745" s="28" t="s">
        <v>10</v>
      </c>
      <c r="G745" s="22"/>
      <c r="H745" s="22"/>
      <c r="I745" s="23"/>
      <c r="J745" s="50"/>
      <c r="K745" s="50"/>
      <c r="L745" s="50"/>
    </row>
    <row r="746" spans="1:12" s="62" customFormat="1" ht="27">
      <c r="A746" s="31">
        <v>12</v>
      </c>
      <c r="B746" s="35" t="s">
        <v>1232</v>
      </c>
      <c r="C746" s="51">
        <v>42272004</v>
      </c>
      <c r="D746" s="36" t="s">
        <v>1235</v>
      </c>
      <c r="E746" s="37" t="s">
        <v>4073</v>
      </c>
      <c r="F746" s="28" t="s">
        <v>10</v>
      </c>
      <c r="G746" s="22"/>
      <c r="H746" s="22"/>
      <c r="I746" s="23"/>
      <c r="J746" s="50"/>
      <c r="K746" s="50"/>
      <c r="L746" s="50"/>
    </row>
    <row r="747" spans="1:12" s="62" customFormat="1" ht="27">
      <c r="A747" s="31">
        <v>13</v>
      </c>
      <c r="B747" s="35" t="s">
        <v>1232</v>
      </c>
      <c r="C747" s="51">
        <v>42272004</v>
      </c>
      <c r="D747" s="36" t="s">
        <v>1236</v>
      </c>
      <c r="E747" s="37" t="s">
        <v>4074</v>
      </c>
      <c r="F747" s="28" t="s">
        <v>10</v>
      </c>
      <c r="G747" s="22"/>
      <c r="H747" s="22"/>
      <c r="I747" s="23"/>
      <c r="J747" s="50"/>
      <c r="K747" s="50"/>
      <c r="L747" s="50"/>
    </row>
    <row r="748" spans="1:12" s="62" customFormat="1" ht="27">
      <c r="A748" s="31">
        <v>14</v>
      </c>
      <c r="B748" s="56">
        <v>1196430125</v>
      </c>
      <c r="C748" s="51">
        <v>42271715</v>
      </c>
      <c r="D748" s="36" t="s">
        <v>1237</v>
      </c>
      <c r="E748" s="37" t="s">
        <v>4075</v>
      </c>
      <c r="F748" s="28" t="s">
        <v>10</v>
      </c>
      <c r="G748" s="22">
        <v>198285.5691743496</v>
      </c>
      <c r="H748" s="22">
        <v>37674</v>
      </c>
      <c r="I748" s="23">
        <v>235959.5691743496</v>
      </c>
      <c r="J748" s="50"/>
      <c r="K748" s="50"/>
      <c r="L748" s="50"/>
    </row>
    <row r="749" spans="1:12" s="62" customFormat="1" ht="27">
      <c r="A749" s="31">
        <v>15</v>
      </c>
      <c r="B749" s="56">
        <v>1196430133</v>
      </c>
      <c r="C749" s="51">
        <v>42271715</v>
      </c>
      <c r="D749" s="36" t="s">
        <v>1238</v>
      </c>
      <c r="E749" s="37" t="s">
        <v>4076</v>
      </c>
      <c r="F749" s="28" t="s">
        <v>10</v>
      </c>
      <c r="G749" s="22">
        <v>198285.5691743496</v>
      </c>
      <c r="H749" s="22">
        <v>37674</v>
      </c>
      <c r="I749" s="23">
        <v>235959.5691743496</v>
      </c>
      <c r="J749" s="50"/>
      <c r="K749" s="50"/>
      <c r="L749" s="50"/>
    </row>
    <row r="750" spans="1:12" s="62" customFormat="1" ht="18">
      <c r="A750" s="31">
        <v>16</v>
      </c>
      <c r="B750" s="56">
        <v>1196430540</v>
      </c>
      <c r="C750" s="51">
        <v>42271715</v>
      </c>
      <c r="D750" s="36" t="s">
        <v>1239</v>
      </c>
      <c r="E750" s="37" t="s">
        <v>1239</v>
      </c>
      <c r="F750" s="28" t="s">
        <v>10</v>
      </c>
      <c r="G750" s="22">
        <v>4398.4208989514</v>
      </c>
      <c r="H750" s="22">
        <v>836</v>
      </c>
      <c r="I750" s="23">
        <v>5234.4208989514</v>
      </c>
      <c r="J750" s="50"/>
      <c r="K750" s="50"/>
      <c r="L750" s="50"/>
    </row>
    <row r="751" spans="1:12" s="62" customFormat="1" ht="18">
      <c r="A751" s="31">
        <v>17</v>
      </c>
      <c r="B751" s="56">
        <v>1196430601</v>
      </c>
      <c r="C751" s="51">
        <v>42271715</v>
      </c>
      <c r="D751" s="36" t="s">
        <v>1240</v>
      </c>
      <c r="E751" s="37" t="s">
        <v>1240</v>
      </c>
      <c r="F751" s="28" t="s">
        <v>10</v>
      </c>
      <c r="G751" s="22">
        <v>4398.4208989514</v>
      </c>
      <c r="H751" s="22">
        <v>836</v>
      </c>
      <c r="I751" s="23">
        <v>5234.4208989514</v>
      </c>
      <c r="J751" s="50"/>
      <c r="K751" s="50"/>
      <c r="L751" s="50"/>
    </row>
    <row r="752" spans="1:12" s="62" customFormat="1" ht="18">
      <c r="A752" s="31">
        <v>18</v>
      </c>
      <c r="B752" s="56" t="s">
        <v>46</v>
      </c>
      <c r="C752" s="51">
        <v>42271715</v>
      </c>
      <c r="D752" s="36" t="s">
        <v>1241</v>
      </c>
      <c r="E752" s="36" t="s">
        <v>1241</v>
      </c>
      <c r="F752" s="28" t="s">
        <v>53</v>
      </c>
      <c r="G752" s="22">
        <v>4398.4208989514</v>
      </c>
      <c r="H752" s="22">
        <v>836</v>
      </c>
      <c r="I752" s="23">
        <v>5234.4208989514</v>
      </c>
      <c r="J752" s="50"/>
      <c r="K752" s="50"/>
      <c r="L752" s="50"/>
    </row>
    <row r="753" spans="1:12" s="62" customFormat="1" ht="18">
      <c r="A753" s="31">
        <v>19</v>
      </c>
      <c r="B753" s="56">
        <v>1196430494</v>
      </c>
      <c r="C753" s="51">
        <v>42271715</v>
      </c>
      <c r="D753" s="36" t="s">
        <v>1242</v>
      </c>
      <c r="E753" s="37" t="s">
        <v>1242</v>
      </c>
      <c r="F753" s="28" t="s">
        <v>10</v>
      </c>
      <c r="G753" s="22">
        <v>4398.4208989514</v>
      </c>
      <c r="H753" s="22">
        <v>836</v>
      </c>
      <c r="I753" s="23">
        <v>5234.4208989514</v>
      </c>
      <c r="J753" s="50"/>
      <c r="K753" s="50"/>
      <c r="L753" s="50"/>
    </row>
    <row r="754" spans="1:12" s="62" customFormat="1" ht="18">
      <c r="A754" s="31">
        <v>20</v>
      </c>
      <c r="B754" s="56">
        <v>1196430495</v>
      </c>
      <c r="C754" s="51">
        <v>42271715</v>
      </c>
      <c r="D754" s="36" t="s">
        <v>1243</v>
      </c>
      <c r="E754" s="37" t="s">
        <v>1243</v>
      </c>
      <c r="F754" s="28" t="s">
        <v>10</v>
      </c>
      <c r="G754" s="22">
        <v>4398.4208989514</v>
      </c>
      <c r="H754" s="22">
        <v>836</v>
      </c>
      <c r="I754" s="23">
        <v>5234.4208989514</v>
      </c>
      <c r="J754" s="50"/>
      <c r="K754" s="50"/>
      <c r="L754" s="50"/>
    </row>
    <row r="755" spans="1:12" s="62" customFormat="1" ht="18">
      <c r="A755" s="31">
        <v>21</v>
      </c>
      <c r="B755" s="56">
        <v>1196430496</v>
      </c>
      <c r="C755" s="51">
        <v>42271715</v>
      </c>
      <c r="D755" s="36" t="s">
        <v>1244</v>
      </c>
      <c r="E755" s="37" t="s">
        <v>1244</v>
      </c>
      <c r="F755" s="28" t="s">
        <v>10</v>
      </c>
      <c r="G755" s="22">
        <v>4398.4208989514</v>
      </c>
      <c r="H755" s="22">
        <v>836</v>
      </c>
      <c r="I755" s="23">
        <v>5234.4208989514</v>
      </c>
      <c r="J755" s="50"/>
      <c r="K755" s="50"/>
      <c r="L755" s="50"/>
    </row>
    <row r="756" spans="1:12" s="62" customFormat="1" ht="18">
      <c r="A756" s="31">
        <v>22</v>
      </c>
      <c r="B756" s="56">
        <v>1196430513</v>
      </c>
      <c r="C756" s="51">
        <v>42271715</v>
      </c>
      <c r="D756" s="36" t="s">
        <v>1245</v>
      </c>
      <c r="E756" s="37" t="s">
        <v>1245</v>
      </c>
      <c r="F756" s="28" t="s">
        <v>10</v>
      </c>
      <c r="G756" s="22">
        <v>4398.4208989514</v>
      </c>
      <c r="H756" s="22">
        <v>836</v>
      </c>
      <c r="I756" s="23">
        <v>5234.4208989514</v>
      </c>
      <c r="J756" s="50"/>
      <c r="K756" s="50"/>
      <c r="L756" s="50"/>
    </row>
    <row r="757" spans="1:12" s="62" customFormat="1" ht="18">
      <c r="A757" s="31">
        <v>23</v>
      </c>
      <c r="B757" s="56">
        <v>1196430490</v>
      </c>
      <c r="C757" s="51">
        <v>42271715</v>
      </c>
      <c r="D757" s="36" t="s">
        <v>1246</v>
      </c>
      <c r="E757" s="37" t="s">
        <v>1246</v>
      </c>
      <c r="F757" s="28" t="s">
        <v>10</v>
      </c>
      <c r="G757" s="22">
        <v>4398.4208989514</v>
      </c>
      <c r="H757" s="22">
        <v>836</v>
      </c>
      <c r="I757" s="23">
        <v>5234.4208989514</v>
      </c>
      <c r="J757" s="50"/>
      <c r="K757" s="50"/>
      <c r="L757" s="50"/>
    </row>
    <row r="758" spans="1:12" s="62" customFormat="1" ht="18">
      <c r="A758" s="31">
        <v>24</v>
      </c>
      <c r="B758" s="56">
        <v>1196430512</v>
      </c>
      <c r="C758" s="51">
        <v>42271715</v>
      </c>
      <c r="D758" s="36" t="s">
        <v>1247</v>
      </c>
      <c r="E758" s="37" t="s">
        <v>1247</v>
      </c>
      <c r="F758" s="28" t="s">
        <v>10</v>
      </c>
      <c r="G758" s="22">
        <v>4398.4208989514</v>
      </c>
      <c r="H758" s="22">
        <v>836</v>
      </c>
      <c r="I758" s="23">
        <v>5234.4208989514</v>
      </c>
      <c r="J758" s="50"/>
      <c r="K758" s="50"/>
      <c r="L758" s="50"/>
    </row>
    <row r="759" spans="1:12" s="62" customFormat="1" ht="18">
      <c r="A759" s="31">
        <v>25</v>
      </c>
      <c r="B759" s="56">
        <v>1196430510</v>
      </c>
      <c r="C759" s="51">
        <v>42271715</v>
      </c>
      <c r="D759" s="36" t="s">
        <v>1248</v>
      </c>
      <c r="E759" s="37" t="s">
        <v>1248</v>
      </c>
      <c r="F759" s="28" t="s">
        <v>10</v>
      </c>
      <c r="G759" s="22">
        <v>4398.4208989514</v>
      </c>
      <c r="H759" s="22">
        <v>836</v>
      </c>
      <c r="I759" s="23">
        <v>5234.4208989514</v>
      </c>
      <c r="J759" s="50"/>
      <c r="K759" s="50"/>
      <c r="L759" s="50"/>
    </row>
    <row r="760" spans="1:12" s="62" customFormat="1" ht="18">
      <c r="A760" s="31">
        <v>26</v>
      </c>
      <c r="B760" s="56">
        <v>1196430520</v>
      </c>
      <c r="C760" s="51">
        <v>42271715</v>
      </c>
      <c r="D760" s="36" t="s">
        <v>1249</v>
      </c>
      <c r="E760" s="37" t="s">
        <v>1249</v>
      </c>
      <c r="F760" s="28" t="s">
        <v>10</v>
      </c>
      <c r="G760" s="22">
        <v>4398.4208989514</v>
      </c>
      <c r="H760" s="22">
        <v>836</v>
      </c>
      <c r="I760" s="23">
        <v>5234.4208989514</v>
      </c>
      <c r="J760" s="50"/>
      <c r="K760" s="50"/>
      <c r="L760" s="50"/>
    </row>
    <row r="761" spans="1:12" s="62" customFormat="1" ht="18">
      <c r="A761" s="31">
        <v>27</v>
      </c>
      <c r="B761" s="56">
        <v>1196430530</v>
      </c>
      <c r="C761" s="51">
        <v>42271715</v>
      </c>
      <c r="D761" s="36" t="s">
        <v>1250</v>
      </c>
      <c r="E761" s="37" t="s">
        <v>1250</v>
      </c>
      <c r="F761" s="28" t="s">
        <v>10</v>
      </c>
      <c r="G761" s="22">
        <v>4398.4208989514</v>
      </c>
      <c r="H761" s="22">
        <v>836</v>
      </c>
      <c r="I761" s="23">
        <v>5234.4208989514</v>
      </c>
      <c r="J761" s="50"/>
      <c r="K761" s="50"/>
      <c r="L761" s="50"/>
    </row>
    <row r="762" spans="1:12" s="62" customFormat="1" ht="36">
      <c r="A762" s="31">
        <v>28</v>
      </c>
      <c r="B762" s="56">
        <v>1196430129</v>
      </c>
      <c r="C762" s="51">
        <v>42271715</v>
      </c>
      <c r="D762" s="36" t="s">
        <v>1251</v>
      </c>
      <c r="E762" s="37" t="s">
        <v>1251</v>
      </c>
      <c r="F762" s="28" t="s">
        <v>10</v>
      </c>
      <c r="G762" s="22">
        <v>25506.455488539999</v>
      </c>
      <c r="H762" s="22">
        <v>4846</v>
      </c>
      <c r="I762" s="23">
        <v>30352.455488539999</v>
      </c>
      <c r="J762" s="50"/>
      <c r="K762" s="50"/>
      <c r="L762" s="50"/>
    </row>
    <row r="763" spans="1:12" s="62" customFormat="1" ht="36">
      <c r="A763" s="31">
        <v>29</v>
      </c>
      <c r="B763" s="56">
        <v>1196430101</v>
      </c>
      <c r="C763" s="51">
        <v>42271715</v>
      </c>
      <c r="D763" s="36" t="s">
        <v>1252</v>
      </c>
      <c r="E763" s="37" t="s">
        <v>1253</v>
      </c>
      <c r="F763" s="28" t="s">
        <v>10</v>
      </c>
      <c r="G763" s="22">
        <v>25506.455488539999</v>
      </c>
      <c r="H763" s="22">
        <v>4846</v>
      </c>
      <c r="I763" s="23">
        <v>30352.455488539999</v>
      </c>
      <c r="J763" s="50"/>
      <c r="K763" s="50"/>
      <c r="L763" s="50"/>
    </row>
    <row r="764" spans="1:12" s="62" customFormat="1" ht="36">
      <c r="A764" s="31">
        <v>30</v>
      </c>
      <c r="B764" s="56">
        <v>1196430102</v>
      </c>
      <c r="C764" s="51">
        <v>42271715</v>
      </c>
      <c r="D764" s="36" t="s">
        <v>1254</v>
      </c>
      <c r="E764" s="37" t="s">
        <v>1254</v>
      </c>
      <c r="F764" s="28" t="s">
        <v>10</v>
      </c>
      <c r="G764" s="22">
        <v>25506.455488539999</v>
      </c>
      <c r="H764" s="22">
        <v>4846</v>
      </c>
      <c r="I764" s="23">
        <v>30352.455488539999</v>
      </c>
      <c r="J764" s="50"/>
      <c r="K764" s="50"/>
      <c r="L764" s="50"/>
    </row>
    <row r="765" spans="1:12" s="62" customFormat="1" ht="36">
      <c r="A765" s="31">
        <v>31</v>
      </c>
      <c r="B765" s="56">
        <v>1196430106</v>
      </c>
      <c r="C765" s="51">
        <v>42271715</v>
      </c>
      <c r="D765" s="36" t="s">
        <v>1255</v>
      </c>
      <c r="E765" s="37" t="s">
        <v>1255</v>
      </c>
      <c r="F765" s="28" t="s">
        <v>10</v>
      </c>
      <c r="G765" s="22">
        <v>25506.455488539999</v>
      </c>
      <c r="H765" s="22">
        <v>4846</v>
      </c>
      <c r="I765" s="23">
        <v>30352.455488539999</v>
      </c>
      <c r="J765" s="50"/>
      <c r="K765" s="50"/>
      <c r="L765" s="50"/>
    </row>
    <row r="766" spans="1:12" s="62" customFormat="1" ht="36">
      <c r="A766" s="31">
        <v>32</v>
      </c>
      <c r="B766" s="56">
        <v>1196430103</v>
      </c>
      <c r="C766" s="51">
        <v>42271715</v>
      </c>
      <c r="D766" s="36" t="s">
        <v>1256</v>
      </c>
      <c r="E766" s="37" t="s">
        <v>1256</v>
      </c>
      <c r="F766" s="28" t="s">
        <v>10</v>
      </c>
      <c r="G766" s="22">
        <v>25506.455488539999</v>
      </c>
      <c r="H766" s="22">
        <v>4846</v>
      </c>
      <c r="I766" s="23">
        <v>30352.455488539999</v>
      </c>
      <c r="J766" s="50"/>
      <c r="K766" s="50"/>
      <c r="L766" s="50"/>
    </row>
    <row r="767" spans="1:12" s="62" customFormat="1" ht="36">
      <c r="A767" s="31">
        <v>33</v>
      </c>
      <c r="B767" s="56">
        <v>1196430105</v>
      </c>
      <c r="C767" s="51">
        <v>42271715</v>
      </c>
      <c r="D767" s="36" t="s">
        <v>1257</v>
      </c>
      <c r="E767" s="37" t="s">
        <v>1258</v>
      </c>
      <c r="F767" s="28" t="s">
        <v>10</v>
      </c>
      <c r="G767" s="22">
        <v>25506.455488539999</v>
      </c>
      <c r="H767" s="22">
        <v>4846</v>
      </c>
      <c r="I767" s="23">
        <v>30352.455488539999</v>
      </c>
      <c r="J767" s="50"/>
      <c r="K767" s="50"/>
      <c r="L767" s="50"/>
    </row>
    <row r="768" spans="1:12" s="62" customFormat="1" ht="45">
      <c r="A768" s="31">
        <v>34</v>
      </c>
      <c r="B768" s="56">
        <v>1196430104</v>
      </c>
      <c r="C768" s="51">
        <v>42271715</v>
      </c>
      <c r="D768" s="36" t="s">
        <v>1259</v>
      </c>
      <c r="E768" s="37" t="s">
        <v>1259</v>
      </c>
      <c r="F768" s="28" t="s">
        <v>10</v>
      </c>
      <c r="G768" s="22">
        <v>25506.455488539999</v>
      </c>
      <c r="H768" s="22">
        <v>4846</v>
      </c>
      <c r="I768" s="23">
        <v>30352.455488539999</v>
      </c>
      <c r="J768" s="50"/>
      <c r="K768" s="50"/>
      <c r="L768" s="50"/>
    </row>
    <row r="769" spans="1:12" s="62" customFormat="1" ht="27">
      <c r="A769" s="31">
        <v>35</v>
      </c>
      <c r="B769" s="56">
        <v>1196430031</v>
      </c>
      <c r="C769" s="51">
        <v>42271715</v>
      </c>
      <c r="D769" s="36" t="s">
        <v>1260</v>
      </c>
      <c r="E769" s="37" t="s">
        <v>4077</v>
      </c>
      <c r="F769" s="28" t="s">
        <v>10</v>
      </c>
      <c r="G769" s="22">
        <v>198285.5691743496</v>
      </c>
      <c r="H769" s="22">
        <v>37674</v>
      </c>
      <c r="I769" s="23">
        <v>235959.5691743496</v>
      </c>
      <c r="J769" s="50"/>
      <c r="K769" s="50"/>
      <c r="L769" s="50"/>
    </row>
    <row r="770" spans="1:12" s="62" customFormat="1" ht="27">
      <c r="A770" s="31">
        <v>36</v>
      </c>
      <c r="B770" s="56">
        <v>1196430127</v>
      </c>
      <c r="C770" s="51">
        <v>42271715</v>
      </c>
      <c r="D770" s="36" t="s">
        <v>1261</v>
      </c>
      <c r="E770" s="37" t="s">
        <v>4078</v>
      </c>
      <c r="F770" s="28" t="s">
        <v>10</v>
      </c>
      <c r="G770" s="22">
        <v>198285.5691743496</v>
      </c>
      <c r="H770" s="22">
        <v>37674</v>
      </c>
      <c r="I770" s="23">
        <v>235959.5691743496</v>
      </c>
      <c r="J770" s="50"/>
      <c r="K770" s="50"/>
      <c r="L770" s="50"/>
    </row>
    <row r="771" spans="1:12" s="62" customFormat="1" ht="18">
      <c r="A771" s="31">
        <v>37</v>
      </c>
      <c r="B771" s="56" t="s">
        <v>46</v>
      </c>
      <c r="C771" s="51">
        <v>42271715</v>
      </c>
      <c r="D771" s="36" t="s">
        <v>1262</v>
      </c>
      <c r="E771" s="37" t="s">
        <v>1262</v>
      </c>
      <c r="F771" s="28" t="s">
        <v>53</v>
      </c>
      <c r="G771" s="22"/>
      <c r="H771" s="22"/>
      <c r="I771" s="23"/>
      <c r="J771" s="50"/>
      <c r="K771" s="50"/>
      <c r="L771" s="50"/>
    </row>
    <row r="772" spans="1:12" s="62" customFormat="1" ht="18">
      <c r="A772" s="31">
        <v>38</v>
      </c>
      <c r="B772" s="56">
        <v>1196430420</v>
      </c>
      <c r="C772" s="51">
        <v>42271715</v>
      </c>
      <c r="D772" s="36" t="s">
        <v>1263</v>
      </c>
      <c r="E772" s="37" t="s">
        <v>1263</v>
      </c>
      <c r="F772" s="28" t="s">
        <v>10</v>
      </c>
      <c r="G772" s="22">
        <v>3328.5347343416001</v>
      </c>
      <c r="H772" s="22">
        <v>632</v>
      </c>
      <c r="I772" s="23">
        <v>3960.5347343416001</v>
      </c>
      <c r="J772" s="50"/>
      <c r="K772" s="50"/>
      <c r="L772" s="50"/>
    </row>
    <row r="773" spans="1:12" s="62" customFormat="1" ht="18">
      <c r="A773" s="31">
        <v>39</v>
      </c>
      <c r="B773" s="56">
        <v>1196430430</v>
      </c>
      <c r="C773" s="51">
        <v>42271715</v>
      </c>
      <c r="D773" s="36" t="s">
        <v>1264</v>
      </c>
      <c r="E773" s="37" t="s">
        <v>1264</v>
      </c>
      <c r="F773" s="28" t="s">
        <v>10</v>
      </c>
      <c r="G773" s="22">
        <v>3328.5347343416001</v>
      </c>
      <c r="H773" s="22">
        <v>632</v>
      </c>
      <c r="I773" s="23">
        <v>3960.5347343416001</v>
      </c>
      <c r="J773" s="50"/>
      <c r="K773" s="50"/>
      <c r="L773" s="50"/>
    </row>
    <row r="774" spans="1:12" s="62" customFormat="1" ht="18">
      <c r="A774" s="31">
        <v>40</v>
      </c>
      <c r="B774" s="56">
        <v>1196430440</v>
      </c>
      <c r="C774" s="51">
        <v>42271715</v>
      </c>
      <c r="D774" s="36" t="s">
        <v>1265</v>
      </c>
      <c r="E774" s="37" t="s">
        <v>1265</v>
      </c>
      <c r="F774" s="28" t="s">
        <v>10</v>
      </c>
      <c r="G774" s="22">
        <v>3328.5347343416001</v>
      </c>
      <c r="H774" s="22">
        <v>632</v>
      </c>
      <c r="I774" s="23">
        <v>3960.5347343416001</v>
      </c>
      <c r="J774" s="50"/>
      <c r="K774" s="50"/>
      <c r="L774" s="50"/>
    </row>
    <row r="775" spans="1:12" s="62" customFormat="1" ht="18">
      <c r="A775" s="31">
        <v>41</v>
      </c>
      <c r="B775" s="56">
        <v>1196430450</v>
      </c>
      <c r="C775" s="51">
        <v>42271715</v>
      </c>
      <c r="D775" s="36" t="s">
        <v>1266</v>
      </c>
      <c r="E775" s="37" t="s">
        <v>1266</v>
      </c>
      <c r="F775" s="28" t="s">
        <v>10</v>
      </c>
      <c r="G775" s="22">
        <v>3328.5347343416001</v>
      </c>
      <c r="H775" s="22">
        <v>632</v>
      </c>
      <c r="I775" s="23">
        <v>3960.5347343416001</v>
      </c>
      <c r="J775" s="50"/>
      <c r="K775" s="50"/>
      <c r="L775" s="50"/>
    </row>
    <row r="776" spans="1:12" s="62" customFormat="1" ht="18">
      <c r="A776" s="31">
        <v>42</v>
      </c>
      <c r="B776" s="56">
        <v>1196430460</v>
      </c>
      <c r="C776" s="51">
        <v>42271715</v>
      </c>
      <c r="D776" s="36" t="s">
        <v>1267</v>
      </c>
      <c r="E776" s="37" t="s">
        <v>1267</v>
      </c>
      <c r="F776" s="28" t="s">
        <v>10</v>
      </c>
      <c r="G776" s="22">
        <v>3328.5347343416001</v>
      </c>
      <c r="H776" s="22">
        <v>632</v>
      </c>
      <c r="I776" s="23">
        <v>3960.5347343416001</v>
      </c>
      <c r="J776" s="50"/>
      <c r="K776" s="50"/>
      <c r="L776" s="50"/>
    </row>
    <row r="777" spans="1:12" s="62" customFormat="1" ht="18">
      <c r="A777" s="31">
        <v>43</v>
      </c>
      <c r="B777" s="56">
        <v>1196430470</v>
      </c>
      <c r="C777" s="51">
        <v>42271715</v>
      </c>
      <c r="D777" s="36" t="s">
        <v>1268</v>
      </c>
      <c r="E777" s="37" t="s">
        <v>1268</v>
      </c>
      <c r="F777" s="28" t="s">
        <v>10</v>
      </c>
      <c r="G777" s="22">
        <v>3328.5347343416001</v>
      </c>
      <c r="H777" s="22">
        <v>632</v>
      </c>
      <c r="I777" s="23">
        <v>3960.5347343416001</v>
      </c>
      <c r="J777" s="50"/>
      <c r="K777" s="50"/>
      <c r="L777" s="50"/>
    </row>
    <row r="778" spans="1:12" s="62" customFormat="1" ht="13.5" customHeight="1">
      <c r="A778" s="39" t="s">
        <v>1269</v>
      </c>
      <c r="B778" s="166" t="s">
        <v>1270</v>
      </c>
      <c r="C778" s="166"/>
      <c r="D778" s="166"/>
      <c r="E778" s="166"/>
      <c r="F778" s="29" t="s">
        <v>375</v>
      </c>
      <c r="G778" s="167" t="s">
        <v>3769</v>
      </c>
      <c r="H778" s="167"/>
      <c r="I778" s="167"/>
      <c r="J778" s="50"/>
      <c r="K778" s="50"/>
      <c r="L778" s="50"/>
    </row>
    <row r="779" spans="1:12" s="62" customFormat="1" ht="27">
      <c r="A779" s="14" t="s">
        <v>2</v>
      </c>
      <c r="B779" s="14" t="s">
        <v>3</v>
      </c>
      <c r="C779" s="15" t="s">
        <v>4</v>
      </c>
      <c r="D779" s="15" t="s">
        <v>5</v>
      </c>
      <c r="E779" s="15" t="s">
        <v>3366</v>
      </c>
      <c r="F779" s="15" t="s">
        <v>7</v>
      </c>
      <c r="G779" s="16" t="s">
        <v>3347</v>
      </c>
      <c r="H779" s="16" t="s">
        <v>3348</v>
      </c>
      <c r="I779" s="16" t="s">
        <v>3349</v>
      </c>
      <c r="J779" s="50"/>
      <c r="K779" s="50"/>
      <c r="L779" s="50"/>
    </row>
    <row r="780" spans="1:12" s="62" customFormat="1" ht="99">
      <c r="A780" s="31">
        <v>1</v>
      </c>
      <c r="B780" s="27">
        <v>1199040003</v>
      </c>
      <c r="C780" s="28">
        <v>42272209</v>
      </c>
      <c r="D780" s="36" t="s">
        <v>1270</v>
      </c>
      <c r="E780" s="37" t="s">
        <v>1271</v>
      </c>
      <c r="F780" s="28" t="s">
        <v>10</v>
      </c>
      <c r="G780" s="22">
        <v>52445.432365000001</v>
      </c>
      <c r="H780" s="22">
        <v>9965</v>
      </c>
      <c r="I780" s="23">
        <v>62410.432365000001</v>
      </c>
      <c r="J780" s="50"/>
      <c r="K780" s="50"/>
      <c r="L780" s="50"/>
    </row>
    <row r="781" spans="1:12" s="62" customFormat="1" ht="13.5" customHeight="1">
      <c r="A781" s="39" t="s">
        <v>1272</v>
      </c>
      <c r="B781" s="166" t="s">
        <v>1273</v>
      </c>
      <c r="C781" s="166"/>
      <c r="D781" s="166"/>
      <c r="E781" s="166"/>
      <c r="F781" s="29" t="s">
        <v>375</v>
      </c>
      <c r="G781" s="167" t="s">
        <v>3796</v>
      </c>
      <c r="H781" s="167"/>
      <c r="I781" s="167"/>
      <c r="J781" s="50"/>
      <c r="K781" s="50"/>
      <c r="L781" s="50"/>
    </row>
    <row r="782" spans="1:12" s="62" customFormat="1" ht="27">
      <c r="A782" s="14" t="s">
        <v>2</v>
      </c>
      <c r="B782" s="14" t="s">
        <v>3</v>
      </c>
      <c r="C782" s="15" t="s">
        <v>4</v>
      </c>
      <c r="D782" s="15" t="s">
        <v>5</v>
      </c>
      <c r="E782" s="15" t="s">
        <v>3366</v>
      </c>
      <c r="F782" s="15" t="s">
        <v>7</v>
      </c>
      <c r="G782" s="16" t="s">
        <v>3347</v>
      </c>
      <c r="H782" s="16" t="s">
        <v>3348</v>
      </c>
      <c r="I782" s="16" t="s">
        <v>3349</v>
      </c>
      <c r="J782" s="50"/>
      <c r="K782" s="50"/>
      <c r="L782" s="50"/>
    </row>
    <row r="783" spans="1:12" s="62" customFormat="1" ht="162">
      <c r="A783" s="31">
        <v>1</v>
      </c>
      <c r="B783" s="27">
        <v>1199040001</v>
      </c>
      <c r="C783" s="51">
        <v>42272209</v>
      </c>
      <c r="D783" s="36" t="s">
        <v>1274</v>
      </c>
      <c r="E783" s="37" t="s">
        <v>1275</v>
      </c>
      <c r="F783" s="28" t="s">
        <v>10</v>
      </c>
      <c r="G783" s="58">
        <v>57831.483748000006</v>
      </c>
      <c r="H783" s="22">
        <v>10988</v>
      </c>
      <c r="I783" s="23">
        <v>68819.483747999999</v>
      </c>
      <c r="J783" s="50"/>
      <c r="K783" s="50"/>
      <c r="L783" s="50"/>
    </row>
    <row r="784" spans="1:12" s="62" customFormat="1" ht="171">
      <c r="A784" s="31">
        <v>2</v>
      </c>
      <c r="B784" s="27">
        <v>1199040002</v>
      </c>
      <c r="C784" s="51">
        <v>42272209</v>
      </c>
      <c r="D784" s="36" t="s">
        <v>1276</v>
      </c>
      <c r="E784" s="37" t="s">
        <v>1277</v>
      </c>
      <c r="F784" s="28" t="s">
        <v>10</v>
      </c>
      <c r="G784" s="58">
        <v>50735.314610000001</v>
      </c>
      <c r="H784" s="22">
        <v>9640</v>
      </c>
      <c r="I784" s="23">
        <v>60375.314610000001</v>
      </c>
      <c r="J784" s="50"/>
      <c r="K784" s="50"/>
      <c r="L784" s="50"/>
    </row>
    <row r="785" spans="1:12" s="62" customFormat="1" ht="126">
      <c r="A785" s="31">
        <v>3</v>
      </c>
      <c r="B785" s="27">
        <v>1179090061</v>
      </c>
      <c r="C785" s="51">
        <v>42272209</v>
      </c>
      <c r="D785" s="36" t="s">
        <v>1278</v>
      </c>
      <c r="E785" s="37" t="s">
        <v>1279</v>
      </c>
      <c r="F785" s="28" t="s">
        <v>10</v>
      </c>
      <c r="G785" s="58">
        <v>46618.506479264368</v>
      </c>
      <c r="H785" s="22">
        <v>8858</v>
      </c>
      <c r="I785" s="23">
        <v>55476.506479264368</v>
      </c>
      <c r="J785" s="50"/>
      <c r="K785" s="50"/>
      <c r="L785" s="50"/>
    </row>
    <row r="786" spans="1:12" s="62" customFormat="1" ht="27">
      <c r="A786" s="39" t="s">
        <v>1280</v>
      </c>
      <c r="B786" s="166" t="s">
        <v>1281</v>
      </c>
      <c r="C786" s="166"/>
      <c r="D786" s="166"/>
      <c r="E786" s="166"/>
      <c r="F786" s="29" t="s">
        <v>3355</v>
      </c>
      <c r="G786" s="167" t="s">
        <v>3771</v>
      </c>
      <c r="H786" s="167"/>
      <c r="I786" s="167"/>
      <c r="J786" s="50"/>
      <c r="K786" s="50"/>
      <c r="L786" s="50"/>
    </row>
    <row r="787" spans="1:12" s="62" customFormat="1" ht="27">
      <c r="A787" s="14" t="s">
        <v>2</v>
      </c>
      <c r="B787" s="14" t="s">
        <v>3</v>
      </c>
      <c r="C787" s="15" t="s">
        <v>4</v>
      </c>
      <c r="D787" s="15" t="s">
        <v>5</v>
      </c>
      <c r="E787" s="15" t="s">
        <v>3366</v>
      </c>
      <c r="F787" s="15" t="s">
        <v>7</v>
      </c>
      <c r="G787" s="16" t="s">
        <v>3347</v>
      </c>
      <c r="H787" s="16" t="s">
        <v>3348</v>
      </c>
      <c r="I787" s="16" t="s">
        <v>3349</v>
      </c>
      <c r="J787" s="50"/>
      <c r="K787" s="50"/>
      <c r="L787" s="50"/>
    </row>
    <row r="788" spans="1:12" s="62" customFormat="1" ht="99">
      <c r="A788" s="31">
        <v>1</v>
      </c>
      <c r="B788" s="27">
        <v>1196491099</v>
      </c>
      <c r="C788" s="28" t="s">
        <v>1283</v>
      </c>
      <c r="D788" s="36" t="s">
        <v>1284</v>
      </c>
      <c r="E788" s="37" t="s">
        <v>1285</v>
      </c>
      <c r="F788" s="28" t="s">
        <v>1286</v>
      </c>
      <c r="G788" s="22">
        <v>1666242.5804959999</v>
      </c>
      <c r="H788" s="22">
        <v>316586</v>
      </c>
      <c r="I788" s="23">
        <v>1982828.5804959999</v>
      </c>
      <c r="J788" s="50"/>
      <c r="K788" s="50"/>
      <c r="L788" s="50"/>
    </row>
    <row r="789" spans="1:12" s="62" customFormat="1" ht="99">
      <c r="A789" s="31">
        <v>2</v>
      </c>
      <c r="B789" s="56">
        <v>1196491343</v>
      </c>
      <c r="C789" s="28" t="s">
        <v>1283</v>
      </c>
      <c r="D789" s="36" t="s">
        <v>1287</v>
      </c>
      <c r="E789" s="37" t="s">
        <v>1288</v>
      </c>
      <c r="F789" s="28" t="s">
        <v>1286</v>
      </c>
      <c r="G789" s="22">
        <v>1666242.5804959999</v>
      </c>
      <c r="H789" s="22">
        <v>316586</v>
      </c>
      <c r="I789" s="23">
        <v>1982828.5804959999</v>
      </c>
      <c r="J789" s="50"/>
      <c r="K789" s="50"/>
      <c r="L789" s="50"/>
    </row>
    <row r="790" spans="1:12" s="62" customFormat="1" ht="99">
      <c r="A790" s="31">
        <v>3</v>
      </c>
      <c r="B790" s="35" t="s">
        <v>194</v>
      </c>
      <c r="C790" s="28" t="s">
        <v>1283</v>
      </c>
      <c r="D790" s="36" t="s">
        <v>1289</v>
      </c>
      <c r="E790" s="37" t="s">
        <v>1290</v>
      </c>
      <c r="F790" s="28" t="s">
        <v>1286</v>
      </c>
      <c r="G790" s="22"/>
      <c r="H790" s="22"/>
      <c r="I790" s="23"/>
      <c r="J790" s="50"/>
      <c r="K790" s="50"/>
      <c r="L790" s="50"/>
    </row>
    <row r="791" spans="1:12" s="62" customFormat="1" ht="99">
      <c r="A791" s="31">
        <v>4</v>
      </c>
      <c r="B791" s="35" t="s">
        <v>194</v>
      </c>
      <c r="C791" s="28" t="s">
        <v>1283</v>
      </c>
      <c r="D791" s="36" t="s">
        <v>1291</v>
      </c>
      <c r="E791" s="37" t="s">
        <v>1290</v>
      </c>
      <c r="F791" s="28" t="s">
        <v>1286</v>
      </c>
      <c r="G791" s="22"/>
      <c r="H791" s="22"/>
      <c r="I791" s="23"/>
      <c r="J791" s="50"/>
      <c r="K791" s="50"/>
      <c r="L791" s="50"/>
    </row>
    <row r="792" spans="1:12" s="62" customFormat="1" ht="108">
      <c r="A792" s="31">
        <v>5</v>
      </c>
      <c r="B792" s="35" t="s">
        <v>194</v>
      </c>
      <c r="C792" s="28" t="s">
        <v>1283</v>
      </c>
      <c r="D792" s="36" t="s">
        <v>1292</v>
      </c>
      <c r="E792" s="37" t="s">
        <v>1293</v>
      </c>
      <c r="F792" s="28" t="s">
        <v>1286</v>
      </c>
      <c r="G792" s="22"/>
      <c r="H792" s="22"/>
      <c r="I792" s="23"/>
      <c r="J792" s="50"/>
      <c r="K792" s="50"/>
      <c r="L792" s="50"/>
    </row>
    <row r="793" spans="1:12" s="62" customFormat="1" ht="108">
      <c r="A793" s="31">
        <v>6</v>
      </c>
      <c r="B793" s="35" t="s">
        <v>194</v>
      </c>
      <c r="C793" s="28" t="s">
        <v>1283</v>
      </c>
      <c r="D793" s="36" t="s">
        <v>1294</v>
      </c>
      <c r="E793" s="37" t="s">
        <v>1293</v>
      </c>
      <c r="F793" s="28" t="s">
        <v>1286</v>
      </c>
      <c r="G793" s="22"/>
      <c r="H793" s="22"/>
      <c r="I793" s="23"/>
      <c r="J793" s="50"/>
      <c r="K793" s="50"/>
      <c r="L793" s="50"/>
    </row>
    <row r="794" spans="1:12" s="62" customFormat="1" ht="99">
      <c r="A794" s="31">
        <v>7</v>
      </c>
      <c r="B794" s="35" t="s">
        <v>194</v>
      </c>
      <c r="C794" s="28" t="s">
        <v>1283</v>
      </c>
      <c r="D794" s="36" t="s">
        <v>1295</v>
      </c>
      <c r="E794" s="37" t="s">
        <v>1296</v>
      </c>
      <c r="F794" s="28" t="s">
        <v>1286</v>
      </c>
      <c r="G794" s="22"/>
      <c r="H794" s="22"/>
      <c r="I794" s="23"/>
      <c r="J794" s="50"/>
      <c r="K794" s="50"/>
      <c r="L794" s="50"/>
    </row>
    <row r="795" spans="1:12" s="62" customFormat="1" ht="99">
      <c r="A795" s="31">
        <v>8</v>
      </c>
      <c r="B795" s="35" t="s">
        <v>194</v>
      </c>
      <c r="C795" s="28" t="s">
        <v>1283</v>
      </c>
      <c r="D795" s="36" t="s">
        <v>1297</v>
      </c>
      <c r="E795" s="37" t="s">
        <v>1296</v>
      </c>
      <c r="F795" s="28" t="s">
        <v>1286</v>
      </c>
      <c r="G795" s="22"/>
      <c r="H795" s="22"/>
      <c r="I795" s="23"/>
      <c r="J795" s="50"/>
      <c r="K795" s="50"/>
      <c r="L795" s="50"/>
    </row>
    <row r="796" spans="1:12" s="62" customFormat="1" ht="27">
      <c r="A796" s="31">
        <v>9</v>
      </c>
      <c r="B796" s="35" t="s">
        <v>194</v>
      </c>
      <c r="C796" s="28" t="s">
        <v>1283</v>
      </c>
      <c r="D796" s="36" t="s">
        <v>1298</v>
      </c>
      <c r="E796" s="37" t="s">
        <v>1299</v>
      </c>
      <c r="F796" s="28" t="s">
        <v>1286</v>
      </c>
      <c r="G796" s="22"/>
      <c r="H796" s="22"/>
      <c r="I796" s="23"/>
      <c r="J796" s="50"/>
      <c r="K796" s="50"/>
      <c r="L796" s="50"/>
    </row>
    <row r="797" spans="1:12" s="62" customFormat="1" ht="13.5" customHeight="1">
      <c r="A797" s="39" t="s">
        <v>1300</v>
      </c>
      <c r="B797" s="166" t="s">
        <v>1301</v>
      </c>
      <c r="C797" s="166"/>
      <c r="D797" s="166"/>
      <c r="E797" s="166"/>
      <c r="F797" s="29" t="s">
        <v>375</v>
      </c>
      <c r="G797" s="167" t="s">
        <v>3770</v>
      </c>
      <c r="H797" s="167"/>
      <c r="I797" s="167"/>
      <c r="J797" s="50"/>
      <c r="K797" s="50"/>
      <c r="L797" s="50"/>
    </row>
    <row r="798" spans="1:12" s="62" customFormat="1" ht="27">
      <c r="A798" s="14" t="s">
        <v>2</v>
      </c>
      <c r="B798" s="14" t="s">
        <v>3</v>
      </c>
      <c r="C798" s="15" t="s">
        <v>4</v>
      </c>
      <c r="D798" s="15" t="s">
        <v>5</v>
      </c>
      <c r="E798" s="15" t="s">
        <v>3366</v>
      </c>
      <c r="F798" s="15" t="s">
        <v>7</v>
      </c>
      <c r="G798" s="16" t="s">
        <v>3347</v>
      </c>
      <c r="H798" s="16" t="s">
        <v>3348</v>
      </c>
      <c r="I798" s="16" t="s">
        <v>3349</v>
      </c>
      <c r="J798" s="50"/>
      <c r="K798" s="50"/>
      <c r="L798" s="50"/>
    </row>
    <row r="799" spans="1:12" s="62" customFormat="1" ht="36">
      <c r="A799" s="31">
        <v>1</v>
      </c>
      <c r="B799" s="21">
        <v>1196491372</v>
      </c>
      <c r="C799" s="28">
        <v>42272000</v>
      </c>
      <c r="D799" s="36" t="s">
        <v>1302</v>
      </c>
      <c r="E799" s="37" t="s">
        <v>3470</v>
      </c>
      <c r="F799" s="28" t="s">
        <v>10</v>
      </c>
      <c r="G799" s="22">
        <v>105789.1551942119</v>
      </c>
      <c r="H799" s="22">
        <v>20100</v>
      </c>
      <c r="I799" s="23">
        <v>125889.1551942119</v>
      </c>
      <c r="J799" s="50"/>
      <c r="K799" s="50"/>
      <c r="L799" s="50"/>
    </row>
    <row r="800" spans="1:12" s="62" customFormat="1" ht="45">
      <c r="A800" s="31">
        <v>2</v>
      </c>
      <c r="B800" s="21">
        <v>1196491373</v>
      </c>
      <c r="C800" s="28">
        <v>42272000</v>
      </c>
      <c r="D800" s="36" t="s">
        <v>1303</v>
      </c>
      <c r="E800" s="37" t="s">
        <v>3471</v>
      </c>
      <c r="F800" s="28" t="s">
        <v>10</v>
      </c>
      <c r="G800" s="22">
        <v>105789.1551942119</v>
      </c>
      <c r="H800" s="22">
        <v>20100</v>
      </c>
      <c r="I800" s="23">
        <v>125889.1551942119</v>
      </c>
      <c r="J800" s="50"/>
      <c r="K800" s="50"/>
      <c r="L800" s="50"/>
    </row>
    <row r="801" spans="1:12" s="62" customFormat="1" ht="13.5" customHeight="1">
      <c r="A801" s="39" t="s">
        <v>1304</v>
      </c>
      <c r="B801" s="166" t="s">
        <v>1305</v>
      </c>
      <c r="C801" s="166"/>
      <c r="D801" s="166"/>
      <c r="E801" s="166"/>
      <c r="F801" s="29" t="s">
        <v>375</v>
      </c>
      <c r="G801" s="167" t="s">
        <v>3796</v>
      </c>
      <c r="H801" s="167"/>
      <c r="I801" s="167"/>
      <c r="J801" s="50"/>
      <c r="K801" s="50"/>
      <c r="L801" s="50"/>
    </row>
    <row r="802" spans="1:12" s="62" customFormat="1" ht="27">
      <c r="A802" s="14" t="s">
        <v>2</v>
      </c>
      <c r="B802" s="14" t="s">
        <v>3</v>
      </c>
      <c r="C802" s="15" t="s">
        <v>4</v>
      </c>
      <c r="D802" s="15" t="s">
        <v>5</v>
      </c>
      <c r="E802" s="15" t="s">
        <v>3366</v>
      </c>
      <c r="F802" s="15" t="s">
        <v>7</v>
      </c>
      <c r="G802" s="16" t="s">
        <v>3347</v>
      </c>
      <c r="H802" s="16" t="s">
        <v>3348</v>
      </c>
      <c r="I802" s="16" t="s">
        <v>3349</v>
      </c>
      <c r="J802" s="50"/>
      <c r="K802" s="50"/>
      <c r="L802" s="50"/>
    </row>
    <row r="803" spans="1:12" s="62" customFormat="1" ht="18">
      <c r="A803" s="31">
        <v>1</v>
      </c>
      <c r="B803" s="27">
        <v>1199010005</v>
      </c>
      <c r="C803" s="51">
        <v>42142502</v>
      </c>
      <c r="D803" s="36" t="s">
        <v>1306</v>
      </c>
      <c r="E803" s="37" t="s">
        <v>4079</v>
      </c>
      <c r="F803" s="28" t="s">
        <v>10</v>
      </c>
      <c r="G803" s="22">
        <v>4700.3665498523887</v>
      </c>
      <c r="H803" s="22">
        <v>893</v>
      </c>
      <c r="I803" s="23">
        <v>5593.3665498523887</v>
      </c>
      <c r="J803" s="50"/>
      <c r="K803" s="50"/>
      <c r="L803" s="50"/>
    </row>
    <row r="804" spans="1:12" s="62" customFormat="1" ht="18">
      <c r="A804" s="31">
        <v>2</v>
      </c>
      <c r="B804" s="27">
        <v>1199010006</v>
      </c>
      <c r="C804" s="51">
        <v>42142502</v>
      </c>
      <c r="D804" s="36" t="s">
        <v>1307</v>
      </c>
      <c r="E804" s="37" t="s">
        <v>4080</v>
      </c>
      <c r="F804" s="28" t="s">
        <v>10</v>
      </c>
      <c r="G804" s="22">
        <v>4700.3665498523887</v>
      </c>
      <c r="H804" s="22">
        <v>893</v>
      </c>
      <c r="I804" s="23">
        <v>5593.3665498523887</v>
      </c>
      <c r="J804" s="50"/>
      <c r="K804" s="50"/>
      <c r="L804" s="50"/>
    </row>
    <row r="805" spans="1:12" s="62" customFormat="1" ht="18">
      <c r="A805" s="31">
        <v>3</v>
      </c>
      <c r="B805" s="27">
        <v>1199010009</v>
      </c>
      <c r="C805" s="51">
        <v>42142502</v>
      </c>
      <c r="D805" s="36" t="s">
        <v>1308</v>
      </c>
      <c r="E805" s="37" t="s">
        <v>4081</v>
      </c>
      <c r="F805" s="28" t="s">
        <v>10</v>
      </c>
      <c r="G805" s="22">
        <v>4700.3665498523887</v>
      </c>
      <c r="H805" s="22">
        <v>893</v>
      </c>
      <c r="I805" s="23">
        <v>5593.3665498523887</v>
      </c>
      <c r="J805" s="50"/>
      <c r="K805" s="50"/>
      <c r="L805" s="50"/>
    </row>
    <row r="806" spans="1:12" s="62" customFormat="1" ht="18">
      <c r="A806" s="31">
        <v>4</v>
      </c>
      <c r="B806" s="27">
        <v>1199010011</v>
      </c>
      <c r="C806" s="51">
        <v>42142502</v>
      </c>
      <c r="D806" s="36" t="s">
        <v>1309</v>
      </c>
      <c r="E806" s="37" t="s">
        <v>4082</v>
      </c>
      <c r="F806" s="28" t="s">
        <v>10</v>
      </c>
      <c r="G806" s="22">
        <v>5145.3927333263882</v>
      </c>
      <c r="H806" s="22">
        <v>978</v>
      </c>
      <c r="I806" s="23">
        <v>6123.3927333263882</v>
      </c>
      <c r="J806" s="50"/>
      <c r="K806" s="50"/>
      <c r="L806" s="50"/>
    </row>
    <row r="807" spans="1:12" s="62" customFormat="1" ht="18">
      <c r="A807" s="31">
        <v>5</v>
      </c>
      <c r="B807" s="27">
        <v>1199010010</v>
      </c>
      <c r="C807" s="51">
        <v>42142502</v>
      </c>
      <c r="D807" s="36" t="s">
        <v>1310</v>
      </c>
      <c r="E807" s="37" t="s">
        <v>4083</v>
      </c>
      <c r="F807" s="28" t="s">
        <v>10</v>
      </c>
      <c r="G807" s="22">
        <v>5145.3927333263882</v>
      </c>
      <c r="H807" s="22">
        <v>978</v>
      </c>
      <c r="I807" s="23">
        <v>6123.3927333263882</v>
      </c>
      <c r="J807" s="50"/>
      <c r="K807" s="50"/>
      <c r="L807" s="50"/>
    </row>
    <row r="808" spans="1:12" s="62" customFormat="1" ht="27">
      <c r="A808" s="68" t="s">
        <v>1312</v>
      </c>
      <c r="B808" s="166" t="s">
        <v>1313</v>
      </c>
      <c r="C808" s="166"/>
      <c r="D808" s="166"/>
      <c r="E808" s="166"/>
      <c r="F808" s="29" t="s">
        <v>1311</v>
      </c>
      <c r="G808" s="167" t="s">
        <v>3795</v>
      </c>
      <c r="H808" s="167"/>
      <c r="I808" s="167"/>
      <c r="J808" s="50"/>
      <c r="K808" s="50"/>
      <c r="L808" s="50"/>
    </row>
    <row r="809" spans="1:12" s="62" customFormat="1" ht="27">
      <c r="A809" s="14" t="s">
        <v>2</v>
      </c>
      <c r="B809" s="14" t="s">
        <v>3</v>
      </c>
      <c r="C809" s="15" t="s">
        <v>4</v>
      </c>
      <c r="D809" s="15" t="s">
        <v>5</v>
      </c>
      <c r="E809" s="15" t="s">
        <v>3366</v>
      </c>
      <c r="F809" s="15" t="s">
        <v>7</v>
      </c>
      <c r="G809" s="16" t="s">
        <v>3347</v>
      </c>
      <c r="H809" s="16" t="s">
        <v>3348</v>
      </c>
      <c r="I809" s="16" t="s">
        <v>3349</v>
      </c>
      <c r="J809" s="50"/>
      <c r="K809" s="50"/>
      <c r="L809" s="50"/>
    </row>
    <row r="810" spans="1:12" s="62" customFormat="1" ht="60" customHeight="1">
      <c r="A810" s="31">
        <v>1</v>
      </c>
      <c r="B810" s="27">
        <v>1199030124</v>
      </c>
      <c r="C810" s="28">
        <v>42281804</v>
      </c>
      <c r="D810" s="36" t="s">
        <v>1314</v>
      </c>
      <c r="E810" s="77" t="s">
        <v>3472</v>
      </c>
      <c r="F810" s="28" t="s">
        <v>10</v>
      </c>
      <c r="G810" s="22">
        <v>10413.543136847144</v>
      </c>
      <c r="H810" s="22">
        <v>1979</v>
      </c>
      <c r="I810" s="23">
        <v>12392.543136847144</v>
      </c>
      <c r="J810" s="50"/>
      <c r="K810" s="50"/>
      <c r="L810" s="50"/>
    </row>
    <row r="811" spans="1:12" s="62" customFormat="1" ht="68.25" customHeight="1">
      <c r="A811" s="31">
        <v>2</v>
      </c>
      <c r="B811" s="27">
        <v>1196490979</v>
      </c>
      <c r="C811" s="28">
        <v>42281801</v>
      </c>
      <c r="D811" s="36" t="s">
        <v>1315</v>
      </c>
      <c r="E811" s="37" t="s">
        <v>1316</v>
      </c>
      <c r="F811" s="28" t="s">
        <v>10</v>
      </c>
      <c r="G811" s="22">
        <v>26828.633304000003</v>
      </c>
      <c r="H811" s="22">
        <v>5097</v>
      </c>
      <c r="I811" s="23">
        <v>31925.633304000003</v>
      </c>
      <c r="J811" s="50"/>
      <c r="K811" s="50"/>
      <c r="L811" s="50"/>
    </row>
    <row r="812" spans="1:12" s="62" customFormat="1" ht="36">
      <c r="A812" s="31">
        <v>3</v>
      </c>
      <c r="B812" s="27">
        <v>1199030121</v>
      </c>
      <c r="C812" s="28">
        <v>42281807</v>
      </c>
      <c r="D812" s="36" t="s">
        <v>1317</v>
      </c>
      <c r="E812" s="37" t="s">
        <v>1318</v>
      </c>
      <c r="F812" s="28" t="s">
        <v>10</v>
      </c>
      <c r="G812" s="22">
        <v>10817.997300000001</v>
      </c>
      <c r="H812" s="22">
        <v>2055</v>
      </c>
      <c r="I812" s="23">
        <v>12872.997300000001</v>
      </c>
      <c r="J812" s="50"/>
      <c r="K812" s="50"/>
      <c r="L812" s="50"/>
    </row>
    <row r="813" spans="1:12" s="62" customFormat="1" ht="27">
      <c r="A813" s="31">
        <v>4</v>
      </c>
      <c r="B813" s="27">
        <v>1197010022</v>
      </c>
      <c r="C813" s="28">
        <v>42281807</v>
      </c>
      <c r="D813" s="36" t="s">
        <v>1319</v>
      </c>
      <c r="E813" s="37" t="s">
        <v>1320</v>
      </c>
      <c r="F813" s="28" t="s">
        <v>10</v>
      </c>
      <c r="G813" s="22">
        <v>81204.35989388384</v>
      </c>
      <c r="H813" s="22">
        <v>15429</v>
      </c>
      <c r="I813" s="23">
        <v>96633.35989388384</v>
      </c>
      <c r="J813" s="50"/>
      <c r="K813" s="50"/>
      <c r="L813" s="50"/>
    </row>
    <row r="814" spans="1:12" s="62" customFormat="1" ht="44.25" customHeight="1">
      <c r="A814" s="31">
        <v>5</v>
      </c>
      <c r="B814" s="27">
        <v>1199030030</v>
      </c>
      <c r="C814" s="28">
        <v>42281807</v>
      </c>
      <c r="D814" s="36" t="s">
        <v>1321</v>
      </c>
      <c r="E814" s="37" t="s">
        <v>1322</v>
      </c>
      <c r="F814" s="28" t="s">
        <v>10</v>
      </c>
      <c r="G814" s="22">
        <v>5884373.9053539</v>
      </c>
      <c r="H814" s="22">
        <v>1118031</v>
      </c>
      <c r="I814" s="23">
        <v>7002404.9053539</v>
      </c>
      <c r="J814" s="50"/>
      <c r="K814" s="50"/>
      <c r="L814" s="50"/>
    </row>
    <row r="815" spans="1:12" s="62" customFormat="1" ht="54.75" customHeight="1">
      <c r="A815" s="31">
        <v>6</v>
      </c>
      <c r="B815" s="27">
        <v>1196491351</v>
      </c>
      <c r="C815" s="28">
        <v>42281807</v>
      </c>
      <c r="D815" s="36" t="s">
        <v>1323</v>
      </c>
      <c r="E815" s="37" t="s">
        <v>1324</v>
      </c>
      <c r="F815" s="28" t="s">
        <v>10</v>
      </c>
      <c r="G815" s="22">
        <v>176531.217160617</v>
      </c>
      <c r="H815" s="22">
        <v>33541</v>
      </c>
      <c r="I815" s="23">
        <v>210072.217160617</v>
      </c>
      <c r="J815" s="50"/>
      <c r="K815" s="50"/>
      <c r="L815" s="50"/>
    </row>
    <row r="816" spans="1:12" s="62" customFormat="1" ht="49.5" customHeight="1">
      <c r="A816" s="31">
        <v>7</v>
      </c>
      <c r="B816" s="27">
        <v>1199030126</v>
      </c>
      <c r="C816" s="28">
        <v>42281807</v>
      </c>
      <c r="D816" s="36" t="s">
        <v>1325</v>
      </c>
      <c r="E816" s="37" t="s">
        <v>1326</v>
      </c>
      <c r="F816" s="28" t="s">
        <v>10</v>
      </c>
      <c r="G816" s="22">
        <v>347.11862229562411</v>
      </c>
      <c r="H816" s="22">
        <v>66</v>
      </c>
      <c r="I816" s="23">
        <v>413.11862229562411</v>
      </c>
      <c r="J816" s="50"/>
      <c r="K816" s="50"/>
      <c r="L816" s="50"/>
    </row>
    <row r="817" spans="1:12" s="62" customFormat="1" ht="63.75" customHeight="1">
      <c r="A817" s="31">
        <v>8</v>
      </c>
      <c r="B817" s="27">
        <v>1199030122</v>
      </c>
      <c r="C817" s="28">
        <v>42281807</v>
      </c>
      <c r="D817" s="36" t="s">
        <v>1327</v>
      </c>
      <c r="E817" s="37" t="s">
        <v>1328</v>
      </c>
      <c r="F817" s="28" t="s">
        <v>10</v>
      </c>
      <c r="G817" s="22">
        <v>580.116053699536</v>
      </c>
      <c r="H817" s="22">
        <v>110</v>
      </c>
      <c r="I817" s="23">
        <v>690.116053699536</v>
      </c>
      <c r="J817" s="50"/>
      <c r="K817" s="50"/>
      <c r="L817" s="50"/>
    </row>
    <row r="818" spans="1:12" s="62" customFormat="1" ht="66.75" customHeight="1">
      <c r="A818" s="31">
        <v>9</v>
      </c>
      <c r="B818" s="27">
        <v>1197010021</v>
      </c>
      <c r="C818" s="28">
        <v>42281806</v>
      </c>
      <c r="D818" s="36" t="s">
        <v>1329</v>
      </c>
      <c r="E818" s="37" t="s">
        <v>1330</v>
      </c>
      <c r="F818" s="28" t="s">
        <v>10</v>
      </c>
      <c r="G818" s="22">
        <v>49464.347401685925</v>
      </c>
      <c r="H818" s="22">
        <v>9398</v>
      </c>
      <c r="I818" s="23">
        <v>58862.347401685925</v>
      </c>
      <c r="J818" s="50"/>
      <c r="K818" s="50"/>
      <c r="L818" s="50"/>
    </row>
    <row r="819" spans="1:12" s="62" customFormat="1" ht="78" customHeight="1">
      <c r="A819" s="31">
        <v>10</v>
      </c>
      <c r="B819" s="27">
        <v>1197010008</v>
      </c>
      <c r="C819" s="28">
        <v>42281806</v>
      </c>
      <c r="D819" s="36" t="s">
        <v>1331</v>
      </c>
      <c r="E819" s="37" t="s">
        <v>1332</v>
      </c>
      <c r="F819" s="28" t="s">
        <v>10</v>
      </c>
      <c r="G819" s="22">
        <v>1932.45022989117</v>
      </c>
      <c r="H819" s="22">
        <v>367</v>
      </c>
      <c r="I819" s="23">
        <v>2299.4502298911702</v>
      </c>
      <c r="J819" s="50"/>
      <c r="K819" s="50"/>
      <c r="L819" s="50"/>
    </row>
    <row r="820" spans="1:12" s="62" customFormat="1" ht="73.5" customHeight="1">
      <c r="A820" s="31">
        <v>11</v>
      </c>
      <c r="B820" s="27">
        <v>1197010023</v>
      </c>
      <c r="C820" s="28">
        <v>42281808</v>
      </c>
      <c r="D820" s="36" t="s">
        <v>1333</v>
      </c>
      <c r="E820" s="37" t="s">
        <v>1334</v>
      </c>
      <c r="F820" s="28" t="s">
        <v>10</v>
      </c>
      <c r="G820" s="22">
        <v>1095.7057869147241</v>
      </c>
      <c r="H820" s="22">
        <v>208</v>
      </c>
      <c r="I820" s="23">
        <v>1303.7057869147241</v>
      </c>
      <c r="J820" s="50"/>
      <c r="K820" s="50"/>
      <c r="L820" s="50"/>
    </row>
    <row r="821" spans="1:12" s="62" customFormat="1" ht="66.75" customHeight="1">
      <c r="A821" s="31">
        <v>12</v>
      </c>
      <c r="B821" s="27">
        <v>1199030005</v>
      </c>
      <c r="C821" s="28">
        <v>42281808</v>
      </c>
      <c r="D821" s="36" t="s">
        <v>1335</v>
      </c>
      <c r="E821" s="37" t="s">
        <v>1336</v>
      </c>
      <c r="F821" s="28" t="s">
        <v>10</v>
      </c>
      <c r="G821" s="22">
        <v>154697.36139000001</v>
      </c>
      <c r="H821" s="22">
        <v>29392</v>
      </c>
      <c r="I821" s="23">
        <v>184089.36139000001</v>
      </c>
      <c r="J821" s="50"/>
      <c r="K821" s="50"/>
      <c r="L821" s="50"/>
    </row>
    <row r="822" spans="1:12" s="62" customFormat="1" ht="60" customHeight="1">
      <c r="A822" s="31">
        <v>13</v>
      </c>
      <c r="B822" s="27">
        <v>1199030011</v>
      </c>
      <c r="C822" s="28">
        <v>42281808</v>
      </c>
      <c r="D822" s="36" t="s">
        <v>1337</v>
      </c>
      <c r="E822" s="37" t="s">
        <v>1338</v>
      </c>
      <c r="F822" s="28" t="s">
        <v>10</v>
      </c>
      <c r="G822" s="22">
        <v>310476.52251000004</v>
      </c>
      <c r="H822" s="22">
        <v>58991</v>
      </c>
      <c r="I822" s="23">
        <v>369467.52251000004</v>
      </c>
      <c r="J822" s="50"/>
      <c r="K822" s="50"/>
      <c r="L822" s="50"/>
    </row>
    <row r="823" spans="1:12" s="62" customFormat="1" ht="60.75" customHeight="1">
      <c r="A823" s="31">
        <v>14</v>
      </c>
      <c r="B823" s="27">
        <v>1199030019</v>
      </c>
      <c r="C823" s="28">
        <v>42281808</v>
      </c>
      <c r="D823" s="36" t="s">
        <v>1339</v>
      </c>
      <c r="E823" s="37" t="s">
        <v>1340</v>
      </c>
      <c r="F823" s="28" t="s">
        <v>10</v>
      </c>
      <c r="G823" s="22">
        <v>151451.96219999998</v>
      </c>
      <c r="H823" s="22">
        <v>28776</v>
      </c>
      <c r="I823" s="23">
        <v>180227.96219999998</v>
      </c>
      <c r="J823" s="50"/>
      <c r="K823" s="50"/>
      <c r="L823" s="50"/>
    </row>
    <row r="824" spans="1:12" s="62" customFormat="1" ht="180">
      <c r="A824" s="31">
        <v>15</v>
      </c>
      <c r="B824" s="27">
        <v>1199030003</v>
      </c>
      <c r="C824" s="28">
        <v>42281808</v>
      </c>
      <c r="D824" s="36" t="s">
        <v>1341</v>
      </c>
      <c r="E824" s="37" t="s">
        <v>1342</v>
      </c>
      <c r="F824" s="28" t="s">
        <v>10</v>
      </c>
      <c r="G824" s="22">
        <v>109802.67259500001</v>
      </c>
      <c r="H824" s="22">
        <v>20863</v>
      </c>
      <c r="I824" s="23">
        <v>130665.67259500001</v>
      </c>
      <c r="J824" s="50"/>
      <c r="K824" s="50"/>
      <c r="L824" s="50"/>
    </row>
    <row r="825" spans="1:12" s="62" customFormat="1" ht="180">
      <c r="A825" s="31">
        <v>16</v>
      </c>
      <c r="B825" s="27">
        <v>1199030007</v>
      </c>
      <c r="C825" s="28">
        <v>42281808</v>
      </c>
      <c r="D825" s="36" t="s">
        <v>1343</v>
      </c>
      <c r="E825" s="37" t="s">
        <v>1344</v>
      </c>
      <c r="F825" s="28" t="s">
        <v>10</v>
      </c>
      <c r="G825" s="22">
        <v>183905.9541</v>
      </c>
      <c r="H825" s="22">
        <v>34942</v>
      </c>
      <c r="I825" s="23">
        <v>218847.9541</v>
      </c>
      <c r="J825" s="50"/>
      <c r="K825" s="50"/>
      <c r="L825" s="50"/>
    </row>
    <row r="826" spans="1:12" s="62" customFormat="1" ht="60.75" customHeight="1">
      <c r="A826" s="31">
        <v>17</v>
      </c>
      <c r="B826" s="27">
        <v>1199030117</v>
      </c>
      <c r="C826" s="28">
        <v>42281808</v>
      </c>
      <c r="D826" s="36" t="s">
        <v>1345</v>
      </c>
      <c r="E826" s="37" t="s">
        <v>1346</v>
      </c>
      <c r="F826" s="28" t="s">
        <v>10</v>
      </c>
      <c r="G826" s="22">
        <v>205541.94870000001</v>
      </c>
      <c r="H826" s="22">
        <v>39053</v>
      </c>
      <c r="I826" s="23">
        <v>244594.94870000001</v>
      </c>
      <c r="J826" s="50"/>
      <c r="K826" s="50"/>
      <c r="L826" s="50"/>
    </row>
    <row r="827" spans="1:12" s="62" customFormat="1" ht="180">
      <c r="A827" s="31">
        <v>18</v>
      </c>
      <c r="B827" s="27">
        <v>1199030118</v>
      </c>
      <c r="C827" s="28">
        <v>42281808</v>
      </c>
      <c r="D827" s="36" t="s">
        <v>1347</v>
      </c>
      <c r="E827" s="37" t="s">
        <v>1348</v>
      </c>
      <c r="F827" s="28" t="s">
        <v>10</v>
      </c>
      <c r="G827" s="22">
        <v>265040.93385000003</v>
      </c>
      <c r="H827" s="22">
        <v>50358</v>
      </c>
      <c r="I827" s="23">
        <v>315398.93385000003</v>
      </c>
      <c r="J827" s="50"/>
      <c r="K827" s="50"/>
      <c r="L827" s="50"/>
    </row>
    <row r="828" spans="1:12" s="62" customFormat="1" ht="180">
      <c r="A828" s="31">
        <v>19</v>
      </c>
      <c r="B828" s="27">
        <v>1199030014</v>
      </c>
      <c r="C828" s="28">
        <v>42281808</v>
      </c>
      <c r="D828" s="36" t="s">
        <v>1349</v>
      </c>
      <c r="E828" s="37" t="s">
        <v>1350</v>
      </c>
      <c r="F828" s="28" t="s">
        <v>10</v>
      </c>
      <c r="G828" s="22">
        <v>191911.27210200002</v>
      </c>
      <c r="H828" s="22">
        <v>36463</v>
      </c>
      <c r="I828" s="23">
        <v>228374.27210200002</v>
      </c>
      <c r="J828" s="50"/>
      <c r="K828" s="50"/>
      <c r="L828" s="50"/>
    </row>
    <row r="829" spans="1:12" s="62" customFormat="1" ht="78.75" customHeight="1">
      <c r="A829" s="31">
        <v>20</v>
      </c>
      <c r="B829" s="27">
        <v>1199030004</v>
      </c>
      <c r="C829" s="28">
        <v>42281808</v>
      </c>
      <c r="D829" s="36" t="s">
        <v>1351</v>
      </c>
      <c r="E829" s="37" t="s">
        <v>1352</v>
      </c>
      <c r="F829" s="28" t="s">
        <v>10</v>
      </c>
      <c r="G829" s="22">
        <v>246650.33843999999</v>
      </c>
      <c r="H829" s="22">
        <v>46864</v>
      </c>
      <c r="I829" s="23">
        <v>293514.33843999996</v>
      </c>
      <c r="J829" s="50"/>
      <c r="K829" s="50"/>
      <c r="L829" s="50"/>
    </row>
    <row r="830" spans="1:12" s="62" customFormat="1" ht="180">
      <c r="A830" s="31">
        <v>21</v>
      </c>
      <c r="B830" s="27">
        <v>1199030001</v>
      </c>
      <c r="C830" s="28">
        <v>42281808</v>
      </c>
      <c r="D830" s="36" t="s">
        <v>1353</v>
      </c>
      <c r="E830" s="37" t="s">
        <v>1354</v>
      </c>
      <c r="F830" s="28" t="s">
        <v>10</v>
      </c>
      <c r="G830" s="22">
        <v>321835.41967500001</v>
      </c>
      <c r="H830" s="22">
        <v>61149</v>
      </c>
      <c r="I830" s="23">
        <v>382984.41967500001</v>
      </c>
      <c r="J830" s="50"/>
      <c r="K830" s="50"/>
      <c r="L830" s="50"/>
    </row>
    <row r="831" spans="1:12" s="62" customFormat="1" ht="180">
      <c r="A831" s="31">
        <v>22</v>
      </c>
      <c r="B831" s="27">
        <v>1199030010</v>
      </c>
      <c r="C831" s="28">
        <v>42281808</v>
      </c>
      <c r="D831" s="36" t="s">
        <v>1355</v>
      </c>
      <c r="E831" s="37" t="s">
        <v>1356</v>
      </c>
      <c r="F831" s="28" t="s">
        <v>10</v>
      </c>
      <c r="G831" s="22">
        <v>59498.985150000008</v>
      </c>
      <c r="H831" s="22">
        <v>11305</v>
      </c>
      <c r="I831" s="23">
        <v>70803.985150000008</v>
      </c>
      <c r="J831" s="50"/>
      <c r="K831" s="50"/>
      <c r="L831" s="50"/>
    </row>
    <row r="832" spans="1:12" s="62" customFormat="1" ht="180">
      <c r="A832" s="31">
        <v>23</v>
      </c>
      <c r="B832" s="56">
        <v>1199030002</v>
      </c>
      <c r="C832" s="28">
        <v>42281808</v>
      </c>
      <c r="D832" s="36" t="s">
        <v>1357</v>
      </c>
      <c r="E832" s="37" t="s">
        <v>1358</v>
      </c>
      <c r="F832" s="28" t="s">
        <v>10</v>
      </c>
      <c r="G832" s="22">
        <v>79836.820074000003</v>
      </c>
      <c r="H832" s="22">
        <v>15169</v>
      </c>
      <c r="I832" s="23">
        <v>95005.820074000003</v>
      </c>
      <c r="J832" s="50"/>
      <c r="K832" s="50"/>
      <c r="L832" s="50"/>
    </row>
    <row r="833" spans="1:12" s="62" customFormat="1" ht="234">
      <c r="A833" s="31">
        <v>24</v>
      </c>
      <c r="B833" s="56">
        <v>1199030017</v>
      </c>
      <c r="C833" s="28">
        <v>42281808</v>
      </c>
      <c r="D833" s="36" t="s">
        <v>1359</v>
      </c>
      <c r="E833" s="37" t="s">
        <v>1360</v>
      </c>
      <c r="F833" s="28" t="s">
        <v>10</v>
      </c>
      <c r="G833" s="22">
        <v>148154.51762498968</v>
      </c>
      <c r="H833" s="22">
        <v>28149</v>
      </c>
      <c r="I833" s="23">
        <v>176303.51762498968</v>
      </c>
      <c r="J833" s="50"/>
      <c r="K833" s="50"/>
      <c r="L833" s="50"/>
    </row>
    <row r="834" spans="1:12" s="62" customFormat="1" ht="126">
      <c r="A834" s="31">
        <v>25</v>
      </c>
      <c r="B834" s="35" t="s">
        <v>194</v>
      </c>
      <c r="C834" s="28">
        <v>42281808</v>
      </c>
      <c r="D834" s="36" t="s">
        <v>1361</v>
      </c>
      <c r="E834" s="37" t="s">
        <v>1362</v>
      </c>
      <c r="F834" s="28" t="s">
        <v>10</v>
      </c>
      <c r="G834" s="22"/>
      <c r="H834" s="22"/>
      <c r="I834" s="23"/>
      <c r="J834" s="50"/>
      <c r="K834" s="50"/>
      <c r="L834" s="50"/>
    </row>
    <row r="835" spans="1:12" s="62" customFormat="1" ht="78.75" customHeight="1">
      <c r="A835" s="31">
        <v>26</v>
      </c>
      <c r="B835" s="35" t="s">
        <v>194</v>
      </c>
      <c r="C835" s="28">
        <v>42281808</v>
      </c>
      <c r="D835" s="36" t="s">
        <v>1363</v>
      </c>
      <c r="E835" s="37" t="s">
        <v>1364</v>
      </c>
      <c r="F835" s="28" t="s">
        <v>10</v>
      </c>
      <c r="G835" s="22"/>
      <c r="H835" s="22"/>
      <c r="I835" s="23"/>
      <c r="J835" s="50"/>
      <c r="K835" s="50"/>
      <c r="L835" s="50"/>
    </row>
    <row r="836" spans="1:12" s="62" customFormat="1" ht="54">
      <c r="A836" s="31">
        <v>27</v>
      </c>
      <c r="B836" s="35" t="s">
        <v>194</v>
      </c>
      <c r="C836" s="28">
        <v>42281808</v>
      </c>
      <c r="D836" s="36" t="s">
        <v>1363</v>
      </c>
      <c r="E836" s="37" t="s">
        <v>1365</v>
      </c>
      <c r="F836" s="28" t="s">
        <v>10</v>
      </c>
      <c r="G836" s="22"/>
      <c r="H836" s="22"/>
      <c r="I836" s="23"/>
      <c r="J836" s="50"/>
      <c r="K836" s="50"/>
      <c r="L836" s="50"/>
    </row>
    <row r="837" spans="1:12" s="62" customFormat="1" ht="54">
      <c r="A837" s="31">
        <v>28</v>
      </c>
      <c r="B837" s="35" t="s">
        <v>194</v>
      </c>
      <c r="C837" s="28">
        <v>42281808</v>
      </c>
      <c r="D837" s="36" t="s">
        <v>1366</v>
      </c>
      <c r="E837" s="37" t="s">
        <v>1367</v>
      </c>
      <c r="F837" s="28" t="s">
        <v>10</v>
      </c>
      <c r="G837" s="22"/>
      <c r="H837" s="22"/>
      <c r="I837" s="23"/>
      <c r="J837" s="50"/>
      <c r="K837" s="50"/>
      <c r="L837" s="50"/>
    </row>
    <row r="838" spans="1:12" s="62" customFormat="1" ht="73.5" customHeight="1">
      <c r="A838" s="31">
        <v>29</v>
      </c>
      <c r="B838" s="35" t="s">
        <v>194</v>
      </c>
      <c r="C838" s="28">
        <v>42281808</v>
      </c>
      <c r="D838" s="36" t="s">
        <v>1366</v>
      </c>
      <c r="E838" s="37" t="s">
        <v>1368</v>
      </c>
      <c r="F838" s="28" t="s">
        <v>10</v>
      </c>
      <c r="G838" s="22"/>
      <c r="H838" s="22"/>
      <c r="I838" s="23"/>
      <c r="J838" s="50"/>
      <c r="K838" s="50"/>
      <c r="L838" s="50"/>
    </row>
    <row r="839" spans="1:12" s="62" customFormat="1" ht="75" customHeight="1">
      <c r="A839" s="31">
        <v>30</v>
      </c>
      <c r="B839" s="35" t="s">
        <v>194</v>
      </c>
      <c r="C839" s="28">
        <v>42281808</v>
      </c>
      <c r="D839" s="36" t="s">
        <v>1366</v>
      </c>
      <c r="E839" s="37" t="s">
        <v>1369</v>
      </c>
      <c r="F839" s="28" t="s">
        <v>10</v>
      </c>
      <c r="G839" s="22"/>
      <c r="H839" s="22"/>
      <c r="I839" s="23"/>
      <c r="J839" s="50"/>
      <c r="K839" s="50"/>
      <c r="L839" s="50"/>
    </row>
    <row r="840" spans="1:12" s="62" customFormat="1" ht="66" customHeight="1">
      <c r="A840" s="31">
        <v>31</v>
      </c>
      <c r="B840" s="35" t="s">
        <v>194</v>
      </c>
      <c r="C840" s="28">
        <v>42281808</v>
      </c>
      <c r="D840" s="36" t="s">
        <v>1366</v>
      </c>
      <c r="E840" s="37" t="s">
        <v>1370</v>
      </c>
      <c r="F840" s="28" t="s">
        <v>10</v>
      </c>
      <c r="G840" s="22"/>
      <c r="H840" s="22"/>
      <c r="I840" s="23"/>
      <c r="J840" s="50"/>
      <c r="K840" s="50"/>
      <c r="L840" s="50"/>
    </row>
    <row r="841" spans="1:12" s="62" customFormat="1" ht="80.25" customHeight="1">
      <c r="A841" s="31">
        <v>32</v>
      </c>
      <c r="B841" s="35" t="s">
        <v>194</v>
      </c>
      <c r="C841" s="28">
        <v>42281808</v>
      </c>
      <c r="D841" s="36" t="s">
        <v>1366</v>
      </c>
      <c r="E841" s="37" t="s">
        <v>1371</v>
      </c>
      <c r="F841" s="28" t="s">
        <v>10</v>
      </c>
      <c r="G841" s="22"/>
      <c r="H841" s="22"/>
      <c r="I841" s="23"/>
      <c r="J841" s="50"/>
      <c r="K841" s="50"/>
      <c r="L841" s="50"/>
    </row>
    <row r="842" spans="1:12" s="62" customFormat="1" ht="27">
      <c r="A842" s="39" t="s">
        <v>1372</v>
      </c>
      <c r="B842" s="166" t="s">
        <v>1373</v>
      </c>
      <c r="C842" s="166"/>
      <c r="D842" s="166"/>
      <c r="E842" s="166"/>
      <c r="F842" s="29" t="s">
        <v>78</v>
      </c>
      <c r="G842" s="167" t="s">
        <v>3770</v>
      </c>
      <c r="H842" s="167"/>
      <c r="I842" s="167"/>
      <c r="J842" s="50"/>
      <c r="K842" s="50"/>
      <c r="L842" s="50"/>
    </row>
    <row r="843" spans="1:12" s="62" customFormat="1" ht="27">
      <c r="A843" s="14" t="s">
        <v>2</v>
      </c>
      <c r="B843" s="14" t="s">
        <v>3</v>
      </c>
      <c r="C843" s="15" t="s">
        <v>4</v>
      </c>
      <c r="D843" s="15" t="s">
        <v>5</v>
      </c>
      <c r="E843" s="15" t="s">
        <v>3366</v>
      </c>
      <c r="F843" s="15" t="s">
        <v>7</v>
      </c>
      <c r="G843" s="16" t="s">
        <v>3347</v>
      </c>
      <c r="H843" s="16" t="s">
        <v>3348</v>
      </c>
      <c r="I843" s="16" t="s">
        <v>3349</v>
      </c>
      <c r="J843" s="50"/>
      <c r="K843" s="50"/>
      <c r="L843" s="50"/>
    </row>
    <row r="844" spans="1:12" s="62" customFormat="1" ht="63">
      <c r="A844" s="31">
        <v>1</v>
      </c>
      <c r="B844" s="27">
        <v>1199030116</v>
      </c>
      <c r="C844" s="28" t="s">
        <v>1374</v>
      </c>
      <c r="D844" s="36" t="s">
        <v>1375</v>
      </c>
      <c r="E844" s="37" t="s">
        <v>1376</v>
      </c>
      <c r="F844" s="28" t="s">
        <v>10</v>
      </c>
      <c r="G844" s="22">
        <v>202134.82591400002</v>
      </c>
      <c r="H844" s="22">
        <v>0</v>
      </c>
      <c r="I844" s="23">
        <v>202134.82591400002</v>
      </c>
      <c r="J844" s="50"/>
      <c r="K844" s="50"/>
      <c r="L844" s="50"/>
    </row>
    <row r="845" spans="1:12" s="62" customFormat="1" ht="45">
      <c r="A845" s="31">
        <v>2</v>
      </c>
      <c r="B845" s="27">
        <v>1197010010</v>
      </c>
      <c r="C845" s="28" t="s">
        <v>1374</v>
      </c>
      <c r="D845" s="36" t="s">
        <v>1377</v>
      </c>
      <c r="E845" s="37" t="s">
        <v>1378</v>
      </c>
      <c r="F845" s="28" t="s">
        <v>10</v>
      </c>
      <c r="G845" s="22">
        <v>137050.04016170517</v>
      </c>
      <c r="H845" s="22">
        <v>0</v>
      </c>
      <c r="I845" s="23">
        <v>137050.04016170517</v>
      </c>
      <c r="J845" s="50"/>
      <c r="K845" s="50"/>
      <c r="L845" s="50"/>
    </row>
    <row r="846" spans="1:12" s="62" customFormat="1" ht="81">
      <c r="A846" s="31">
        <v>3</v>
      </c>
      <c r="B846" s="27">
        <v>1197010009</v>
      </c>
      <c r="C846" s="28" t="s">
        <v>1374</v>
      </c>
      <c r="D846" s="36" t="s">
        <v>1379</v>
      </c>
      <c r="E846" s="37" t="s">
        <v>3474</v>
      </c>
      <c r="F846" s="28" t="s">
        <v>10</v>
      </c>
      <c r="G846" s="22">
        <v>54958.704465000003</v>
      </c>
      <c r="H846" s="22">
        <v>0</v>
      </c>
      <c r="I846" s="23">
        <v>54958.704465000003</v>
      </c>
      <c r="J846" s="50"/>
      <c r="K846" s="50"/>
      <c r="L846" s="50"/>
    </row>
    <row r="847" spans="1:12" s="62" customFormat="1" ht="63">
      <c r="A847" s="31">
        <v>4</v>
      </c>
      <c r="B847" s="27">
        <v>1196490059</v>
      </c>
      <c r="C847" s="28">
        <v>42281706</v>
      </c>
      <c r="D847" s="36" t="s">
        <v>1380</v>
      </c>
      <c r="E847" s="37" t="s">
        <v>3473</v>
      </c>
      <c r="F847" s="28" t="s">
        <v>10</v>
      </c>
      <c r="G847" s="22">
        <v>256547.16687900003</v>
      </c>
      <c r="H847" s="22">
        <v>0</v>
      </c>
      <c r="I847" s="23">
        <v>256547.16687900003</v>
      </c>
      <c r="J847" s="50"/>
      <c r="K847" s="50"/>
      <c r="L847" s="50"/>
    </row>
    <row r="848" spans="1:12" s="62" customFormat="1" ht="90">
      <c r="A848" s="31">
        <v>5</v>
      </c>
      <c r="B848" s="27">
        <v>1196490060</v>
      </c>
      <c r="C848" s="28">
        <v>42281706</v>
      </c>
      <c r="D848" s="36" t="s">
        <v>1381</v>
      </c>
      <c r="E848" s="37" t="s">
        <v>3475</v>
      </c>
      <c r="F848" s="28" t="s">
        <v>10</v>
      </c>
      <c r="G848" s="22">
        <v>265943.52635200002</v>
      </c>
      <c r="H848" s="22">
        <v>0</v>
      </c>
      <c r="I848" s="23">
        <v>265943.52635200002</v>
      </c>
      <c r="J848" s="50"/>
      <c r="K848" s="50"/>
      <c r="L848" s="50"/>
    </row>
    <row r="849" spans="1:12" s="62" customFormat="1" ht="27">
      <c r="A849" s="39" t="s">
        <v>1382</v>
      </c>
      <c r="B849" s="166" t="s">
        <v>1383</v>
      </c>
      <c r="C849" s="166"/>
      <c r="D849" s="166"/>
      <c r="E849" s="166"/>
      <c r="F849" s="29" t="s">
        <v>1311</v>
      </c>
      <c r="G849" s="167" t="s">
        <v>3795</v>
      </c>
      <c r="H849" s="167"/>
      <c r="I849" s="167"/>
      <c r="J849" s="50"/>
      <c r="K849" s="50"/>
      <c r="L849" s="50"/>
    </row>
    <row r="850" spans="1:12" s="62" customFormat="1" ht="27">
      <c r="A850" s="14" t="s">
        <v>2</v>
      </c>
      <c r="B850" s="14" t="s">
        <v>3</v>
      </c>
      <c r="C850" s="15" t="s">
        <v>4</v>
      </c>
      <c r="D850" s="15" t="s">
        <v>5</v>
      </c>
      <c r="E850" s="15" t="s">
        <v>3366</v>
      </c>
      <c r="F850" s="15" t="s">
        <v>7</v>
      </c>
      <c r="G850" s="16" t="s">
        <v>3347</v>
      </c>
      <c r="H850" s="16" t="s">
        <v>3348</v>
      </c>
      <c r="I850" s="16" t="s">
        <v>3349</v>
      </c>
      <c r="J850" s="50"/>
      <c r="K850" s="50"/>
      <c r="L850" s="50"/>
    </row>
    <row r="851" spans="1:12" s="62" customFormat="1" ht="27">
      <c r="A851" s="31">
        <v>1</v>
      </c>
      <c r="B851" s="27">
        <v>1199030166</v>
      </c>
      <c r="C851" s="28">
        <v>42281904</v>
      </c>
      <c r="D851" s="36" t="s">
        <v>1384</v>
      </c>
      <c r="E851" s="37" t="s">
        <v>1385</v>
      </c>
      <c r="F851" s="28" t="s">
        <v>10</v>
      </c>
      <c r="G851" s="22">
        <v>19816.057600107317</v>
      </c>
      <c r="H851" s="22">
        <v>3765</v>
      </c>
      <c r="I851" s="23">
        <v>23581.057600107317</v>
      </c>
      <c r="J851" s="50"/>
      <c r="K851" s="50"/>
      <c r="L851" s="50"/>
    </row>
    <row r="852" spans="1:12" s="62" customFormat="1" ht="27">
      <c r="A852" s="31">
        <v>2</v>
      </c>
      <c r="B852" s="27">
        <v>1196491279</v>
      </c>
      <c r="C852" s="28">
        <v>42281709</v>
      </c>
      <c r="D852" s="36" t="s">
        <v>1386</v>
      </c>
      <c r="E852" s="37" t="s">
        <v>1387</v>
      </c>
      <c r="F852" s="28" t="s">
        <v>10</v>
      </c>
      <c r="G852" s="22">
        <v>296309.03524997935</v>
      </c>
      <c r="H852" s="22">
        <v>56299</v>
      </c>
      <c r="I852" s="23">
        <v>352608.03524997935</v>
      </c>
      <c r="J852" s="50"/>
      <c r="K852" s="50"/>
      <c r="L852" s="50"/>
    </row>
    <row r="853" spans="1:12" s="62" customFormat="1" ht="27">
      <c r="A853" s="31">
        <v>3</v>
      </c>
      <c r="B853" s="27">
        <v>1196491280</v>
      </c>
      <c r="C853" s="28">
        <v>42281709</v>
      </c>
      <c r="D853" s="36" t="s">
        <v>1388</v>
      </c>
      <c r="E853" s="37" t="s">
        <v>1389</v>
      </c>
      <c r="F853" s="28" t="s">
        <v>10</v>
      </c>
      <c r="G853" s="22">
        <v>296309.03524997935</v>
      </c>
      <c r="H853" s="22">
        <v>56299</v>
      </c>
      <c r="I853" s="23">
        <v>352608.03524997935</v>
      </c>
      <c r="J853" s="50"/>
      <c r="K853" s="50"/>
      <c r="L853" s="50"/>
    </row>
    <row r="854" spans="1:12" s="62" customFormat="1" ht="27">
      <c r="A854" s="31">
        <v>4</v>
      </c>
      <c r="B854" s="27">
        <v>1196491281</v>
      </c>
      <c r="C854" s="28">
        <v>42281709</v>
      </c>
      <c r="D854" s="36" t="s">
        <v>1390</v>
      </c>
      <c r="E854" s="37" t="s">
        <v>1391</v>
      </c>
      <c r="F854" s="28" t="s">
        <v>10</v>
      </c>
      <c r="G854" s="22">
        <v>296309.03524997935</v>
      </c>
      <c r="H854" s="22">
        <v>56299</v>
      </c>
      <c r="I854" s="23">
        <v>352608.03524997935</v>
      </c>
      <c r="J854" s="50"/>
      <c r="K854" s="50"/>
      <c r="L854" s="50"/>
    </row>
    <row r="855" spans="1:12" s="62" customFormat="1" ht="45">
      <c r="A855" s="31">
        <v>5</v>
      </c>
      <c r="B855" s="27">
        <v>1199030029</v>
      </c>
      <c r="C855" s="28">
        <v>42281804</v>
      </c>
      <c r="D855" s="36" t="s">
        <v>1392</v>
      </c>
      <c r="E855" s="37" t="s">
        <v>3476</v>
      </c>
      <c r="F855" s="28" t="s">
        <v>10</v>
      </c>
      <c r="G855" s="22">
        <v>115947.01379347021</v>
      </c>
      <c r="H855" s="22">
        <v>22030</v>
      </c>
      <c r="I855" s="23">
        <v>137977.01379347022</v>
      </c>
      <c r="J855" s="50"/>
      <c r="K855" s="50"/>
      <c r="L855" s="50"/>
    </row>
    <row r="856" spans="1:12" s="62" customFormat="1" ht="36">
      <c r="A856" s="31">
        <v>6</v>
      </c>
      <c r="B856" s="27">
        <v>1199030028</v>
      </c>
      <c r="C856" s="28">
        <v>42281804</v>
      </c>
      <c r="D856" s="36" t="s">
        <v>1393</v>
      </c>
      <c r="E856" s="37" t="s">
        <v>1394</v>
      </c>
      <c r="F856" s="28" t="s">
        <v>10</v>
      </c>
      <c r="G856" s="22">
        <v>115947.01379347021</v>
      </c>
      <c r="H856" s="22">
        <v>22030</v>
      </c>
      <c r="I856" s="23">
        <v>137977.01379347022</v>
      </c>
      <c r="J856" s="50"/>
      <c r="K856" s="50"/>
      <c r="L856" s="50"/>
    </row>
    <row r="857" spans="1:12" s="62" customFormat="1" ht="18">
      <c r="A857" s="31">
        <v>7</v>
      </c>
      <c r="B857" s="27">
        <v>1199030006</v>
      </c>
      <c r="C857" s="28">
        <v>42281524</v>
      </c>
      <c r="D857" s="36" t="s">
        <v>1395</v>
      </c>
      <c r="E857" s="37" t="s">
        <v>1396</v>
      </c>
      <c r="F857" s="28" t="s">
        <v>10</v>
      </c>
      <c r="G857" s="22">
        <v>2824.4994745698727</v>
      </c>
      <c r="H857" s="22">
        <v>537</v>
      </c>
      <c r="I857" s="23">
        <v>3361.4994745698727</v>
      </c>
      <c r="J857" s="50"/>
      <c r="K857" s="50"/>
      <c r="L857" s="50"/>
    </row>
    <row r="858" spans="1:12" s="62" customFormat="1" ht="45">
      <c r="A858" s="31">
        <v>8</v>
      </c>
      <c r="B858" s="27">
        <v>1102090102</v>
      </c>
      <c r="C858" s="28">
        <v>42281524</v>
      </c>
      <c r="D858" s="36" t="s">
        <v>1397</v>
      </c>
      <c r="E858" s="37" t="s">
        <v>3477</v>
      </c>
      <c r="F858" s="28" t="s">
        <v>10</v>
      </c>
      <c r="G858" s="22">
        <v>94045.911188036931</v>
      </c>
      <c r="H858" s="22">
        <v>17869</v>
      </c>
      <c r="I858" s="23">
        <v>111914.91118803693</v>
      </c>
      <c r="J858" s="50"/>
      <c r="K858" s="50"/>
      <c r="L858" s="50"/>
    </row>
    <row r="859" spans="1:12" s="62" customFormat="1" ht="80.25" customHeight="1">
      <c r="A859" s="31">
        <v>9</v>
      </c>
      <c r="B859" s="27">
        <v>1197010013</v>
      </c>
      <c r="C859" s="28">
        <v>42281524</v>
      </c>
      <c r="D859" s="36" t="s">
        <v>1398</v>
      </c>
      <c r="E859" s="37" t="s">
        <v>1399</v>
      </c>
      <c r="F859" s="28" t="s">
        <v>10</v>
      </c>
      <c r="G859" s="22">
        <v>27044.993250000003</v>
      </c>
      <c r="H859" s="22">
        <v>5139</v>
      </c>
      <c r="I859" s="23">
        <v>32183.993250000003</v>
      </c>
      <c r="J859" s="50"/>
      <c r="K859" s="50"/>
      <c r="L859" s="50"/>
    </row>
    <row r="860" spans="1:12" s="62" customFormat="1" ht="18">
      <c r="A860" s="31">
        <v>10</v>
      </c>
      <c r="B860" s="27">
        <v>1199030008</v>
      </c>
      <c r="C860" s="28">
        <v>42281524</v>
      </c>
      <c r="D860" s="36" t="s">
        <v>1400</v>
      </c>
      <c r="E860" s="37" t="s">
        <v>1401</v>
      </c>
      <c r="F860" s="28" t="s">
        <v>10</v>
      </c>
      <c r="G860" s="22">
        <v>1611.0258482190361</v>
      </c>
      <c r="H860" s="22">
        <v>306</v>
      </c>
      <c r="I860" s="23">
        <v>1917.0258482190361</v>
      </c>
      <c r="J860" s="50"/>
      <c r="K860" s="50"/>
      <c r="L860" s="50"/>
    </row>
    <row r="861" spans="1:12" s="62" customFormat="1" ht="27">
      <c r="A861" s="31">
        <v>11</v>
      </c>
      <c r="B861" s="27">
        <v>1134010022</v>
      </c>
      <c r="C861" s="28">
        <v>42281808</v>
      </c>
      <c r="D861" s="36" t="s">
        <v>1402</v>
      </c>
      <c r="E861" s="37" t="s">
        <v>1403</v>
      </c>
      <c r="F861" s="28" t="s">
        <v>10</v>
      </c>
      <c r="G861" s="22">
        <v>764968.60769600701</v>
      </c>
      <c r="H861" s="22">
        <v>145344</v>
      </c>
      <c r="I861" s="23">
        <v>910312.60769600701</v>
      </c>
      <c r="J861" s="50"/>
      <c r="K861" s="50"/>
      <c r="L861" s="50"/>
    </row>
    <row r="862" spans="1:12" s="62" customFormat="1" ht="27">
      <c r="A862" s="31">
        <v>12</v>
      </c>
      <c r="B862" s="27">
        <v>1134010024</v>
      </c>
      <c r="C862" s="28">
        <v>42281808</v>
      </c>
      <c r="D862" s="36" t="s">
        <v>1404</v>
      </c>
      <c r="E862" s="37" t="s">
        <v>1405</v>
      </c>
      <c r="F862" s="28" t="s">
        <v>10</v>
      </c>
      <c r="G862" s="22">
        <v>235374.95621415603</v>
      </c>
      <c r="H862" s="22">
        <v>44721</v>
      </c>
      <c r="I862" s="23">
        <v>280095.956214156</v>
      </c>
      <c r="J862" s="50"/>
      <c r="K862" s="50"/>
      <c r="L862" s="50"/>
    </row>
    <row r="863" spans="1:12" s="62" customFormat="1" ht="111" customHeight="1">
      <c r="A863" s="31">
        <v>13</v>
      </c>
      <c r="B863" s="27">
        <v>1199030027</v>
      </c>
      <c r="C863" s="28">
        <v>42281808</v>
      </c>
      <c r="D863" s="36" t="s">
        <v>1406</v>
      </c>
      <c r="E863" s="37" t="s">
        <v>1407</v>
      </c>
      <c r="F863" s="28" t="s">
        <v>10</v>
      </c>
      <c r="G863" s="22">
        <v>400137.42556406523</v>
      </c>
      <c r="H863" s="22">
        <v>76026</v>
      </c>
      <c r="I863" s="23">
        <v>476163.42556406523</v>
      </c>
      <c r="J863" s="50"/>
      <c r="K863" s="50"/>
      <c r="L863" s="50"/>
    </row>
    <row r="864" spans="1:12" s="62" customFormat="1" ht="93" customHeight="1">
      <c r="A864" s="31">
        <v>14</v>
      </c>
      <c r="B864" s="27">
        <v>1199030015</v>
      </c>
      <c r="C864" s="28">
        <v>42281808</v>
      </c>
      <c r="D864" s="36" t="s">
        <v>1408</v>
      </c>
      <c r="E864" s="37" t="s">
        <v>1409</v>
      </c>
      <c r="F864" s="28" t="s">
        <v>10</v>
      </c>
      <c r="G864" s="22">
        <v>186803.5222228131</v>
      </c>
      <c r="H864" s="22">
        <v>35493</v>
      </c>
      <c r="I864" s="23">
        <v>222296.5222228131</v>
      </c>
      <c r="J864" s="50"/>
      <c r="K864" s="50"/>
      <c r="L864" s="50"/>
    </row>
    <row r="865" spans="1:12" s="62" customFormat="1" ht="18">
      <c r="A865" s="31">
        <v>15</v>
      </c>
      <c r="B865" s="35" t="s">
        <v>137</v>
      </c>
      <c r="C865" s="28">
        <v>42281808</v>
      </c>
      <c r="D865" s="36" t="s">
        <v>1410</v>
      </c>
      <c r="E865" s="37" t="s">
        <v>1411</v>
      </c>
      <c r="F865" s="28" t="s">
        <v>53</v>
      </c>
      <c r="G865" s="22"/>
      <c r="H865" s="22"/>
      <c r="I865" s="23"/>
      <c r="J865" s="50"/>
      <c r="K865" s="50"/>
      <c r="L865" s="50"/>
    </row>
    <row r="866" spans="1:12" s="62" customFormat="1" ht="27">
      <c r="A866" s="39" t="s">
        <v>1412</v>
      </c>
      <c r="B866" s="166" t="s">
        <v>1413</v>
      </c>
      <c r="C866" s="166"/>
      <c r="D866" s="166"/>
      <c r="E866" s="166"/>
      <c r="F866" s="29" t="s">
        <v>78</v>
      </c>
      <c r="G866" s="167" t="s">
        <v>3763</v>
      </c>
      <c r="H866" s="167"/>
      <c r="I866" s="167"/>
      <c r="J866" s="50"/>
      <c r="K866" s="50"/>
      <c r="L866" s="50"/>
    </row>
    <row r="867" spans="1:12" s="62" customFormat="1" ht="27">
      <c r="A867" s="14" t="s">
        <v>2</v>
      </c>
      <c r="B867" s="14" t="s">
        <v>3</v>
      </c>
      <c r="C867" s="15" t="s">
        <v>4</v>
      </c>
      <c r="D867" s="15" t="s">
        <v>5</v>
      </c>
      <c r="E867" s="15" t="s">
        <v>3366</v>
      </c>
      <c r="F867" s="15" t="s">
        <v>7</v>
      </c>
      <c r="G867" s="16" t="s">
        <v>3347</v>
      </c>
      <c r="H867" s="16" t="s">
        <v>3348</v>
      </c>
      <c r="I867" s="16" t="s">
        <v>3349</v>
      </c>
      <c r="J867" s="50"/>
      <c r="K867" s="50"/>
      <c r="L867" s="50"/>
    </row>
    <row r="868" spans="1:12" s="62" customFormat="1" ht="252">
      <c r="A868" s="31">
        <v>1</v>
      </c>
      <c r="B868" s="21">
        <v>1196490956</v>
      </c>
      <c r="C868" s="28">
        <v>42281524</v>
      </c>
      <c r="D868" s="36" t="s">
        <v>1414</v>
      </c>
      <c r="E868" s="37" t="s">
        <v>1415</v>
      </c>
      <c r="F868" s="28" t="s">
        <v>53</v>
      </c>
      <c r="G868" s="22">
        <v>10301.815002787253</v>
      </c>
      <c r="H868" s="22">
        <v>1957</v>
      </c>
      <c r="I868" s="23">
        <v>12258.815002787253</v>
      </c>
      <c r="J868" s="50"/>
      <c r="K868" s="50"/>
      <c r="L868" s="50"/>
    </row>
    <row r="869" spans="1:12" s="62" customFormat="1" ht="162">
      <c r="A869" s="31">
        <v>2</v>
      </c>
      <c r="B869" s="21">
        <v>1196490957</v>
      </c>
      <c r="C869" s="28">
        <v>42281524</v>
      </c>
      <c r="D869" s="36" t="s">
        <v>1416</v>
      </c>
      <c r="E869" s="37" t="s">
        <v>1417</v>
      </c>
      <c r="F869" s="28" t="s">
        <v>53</v>
      </c>
      <c r="G869" s="22">
        <v>10301.815002787253</v>
      </c>
      <c r="H869" s="22">
        <v>1957</v>
      </c>
      <c r="I869" s="23">
        <v>12258.815002787253</v>
      </c>
      <c r="J869" s="50"/>
      <c r="K869" s="50"/>
      <c r="L869" s="50"/>
    </row>
    <row r="870" spans="1:12" s="62" customFormat="1" ht="162">
      <c r="A870" s="31">
        <v>3</v>
      </c>
      <c r="B870" s="21">
        <v>1196490955</v>
      </c>
      <c r="C870" s="28">
        <v>42281524</v>
      </c>
      <c r="D870" s="36" t="s">
        <v>1418</v>
      </c>
      <c r="E870" s="37" t="s">
        <v>1419</v>
      </c>
      <c r="F870" s="28" t="s">
        <v>53</v>
      </c>
      <c r="G870" s="22">
        <v>10301.815002787253</v>
      </c>
      <c r="H870" s="22">
        <v>1957</v>
      </c>
      <c r="I870" s="23">
        <v>12258.815002787253</v>
      </c>
      <c r="J870" s="50"/>
      <c r="K870" s="50"/>
      <c r="L870" s="50"/>
    </row>
    <row r="871" spans="1:12" s="62" customFormat="1" ht="153">
      <c r="A871" s="31">
        <v>4</v>
      </c>
      <c r="B871" s="21">
        <v>1196490474</v>
      </c>
      <c r="C871" s="28">
        <v>42281524</v>
      </c>
      <c r="D871" s="36" t="s">
        <v>1420</v>
      </c>
      <c r="E871" s="37" t="s">
        <v>1421</v>
      </c>
      <c r="F871" s="28" t="s">
        <v>53</v>
      </c>
      <c r="G871" s="22">
        <v>82024.605953418024</v>
      </c>
      <c r="H871" s="22">
        <v>15585</v>
      </c>
      <c r="I871" s="23">
        <v>97609.605953418024</v>
      </c>
      <c r="J871" s="50"/>
      <c r="K871" s="50"/>
      <c r="L871" s="50"/>
    </row>
    <row r="872" spans="1:12" s="62" customFormat="1" ht="64.5" customHeight="1">
      <c r="A872" s="31">
        <v>5</v>
      </c>
      <c r="B872" s="21">
        <v>1196490100</v>
      </c>
      <c r="C872" s="28">
        <v>42281527</v>
      </c>
      <c r="D872" s="36" t="s">
        <v>1422</v>
      </c>
      <c r="E872" s="37" t="s">
        <v>1423</v>
      </c>
      <c r="F872" s="28" t="s">
        <v>53</v>
      </c>
      <c r="G872" s="22">
        <v>634323.6193730993</v>
      </c>
      <c r="H872" s="22">
        <v>120521</v>
      </c>
      <c r="I872" s="23">
        <v>754844.6193730993</v>
      </c>
      <c r="J872" s="50"/>
      <c r="K872" s="50"/>
      <c r="L872" s="50"/>
    </row>
    <row r="873" spans="1:12" s="62" customFormat="1" ht="75" customHeight="1">
      <c r="A873" s="31">
        <v>6</v>
      </c>
      <c r="B873" s="21">
        <v>1196490951</v>
      </c>
      <c r="C873" s="28">
        <v>42281527</v>
      </c>
      <c r="D873" s="36" t="s">
        <v>1424</v>
      </c>
      <c r="E873" s="37" t="s">
        <v>1425</v>
      </c>
      <c r="F873" s="28" t="s">
        <v>53</v>
      </c>
      <c r="G873" s="22">
        <v>645854.61470278259</v>
      </c>
      <c r="H873" s="22">
        <v>122712</v>
      </c>
      <c r="I873" s="23">
        <v>768566.61470278259</v>
      </c>
      <c r="J873" s="50"/>
      <c r="K873" s="50"/>
      <c r="L873" s="50"/>
    </row>
    <row r="874" spans="1:12" s="62" customFormat="1" ht="69" customHeight="1">
      <c r="A874" s="31">
        <v>7</v>
      </c>
      <c r="B874" s="21">
        <v>1196490972</v>
      </c>
      <c r="C874" s="28">
        <v>42281807</v>
      </c>
      <c r="D874" s="36" t="s">
        <v>1426</v>
      </c>
      <c r="E874" s="37" t="s">
        <v>1427</v>
      </c>
      <c r="F874" s="28" t="s">
        <v>53</v>
      </c>
      <c r="G874" s="22">
        <v>127791.958550615</v>
      </c>
      <c r="H874" s="22">
        <v>24280</v>
      </c>
      <c r="I874" s="23">
        <v>152071.958550615</v>
      </c>
      <c r="J874" s="50"/>
      <c r="K874" s="50"/>
      <c r="L874" s="50"/>
    </row>
    <row r="875" spans="1:12" s="62" customFormat="1" ht="81">
      <c r="A875" s="31">
        <v>8</v>
      </c>
      <c r="B875" s="21">
        <v>1199030110</v>
      </c>
      <c r="C875" s="28" t="s">
        <v>1374</v>
      </c>
      <c r="D875" s="36" t="s">
        <v>1428</v>
      </c>
      <c r="E875" s="37" t="s">
        <v>3478</v>
      </c>
      <c r="F875" s="28" t="s">
        <v>53</v>
      </c>
      <c r="G875" s="22">
        <v>242983.03560693681</v>
      </c>
      <c r="H875" s="22">
        <v>46167</v>
      </c>
      <c r="I875" s="23">
        <v>289150.03560693678</v>
      </c>
      <c r="J875" s="50"/>
      <c r="K875" s="50"/>
      <c r="L875" s="50"/>
    </row>
    <row r="876" spans="1:12" s="62" customFormat="1" ht="270">
      <c r="A876" s="31">
        <v>9</v>
      </c>
      <c r="B876" s="21">
        <v>1196490954</v>
      </c>
      <c r="C876" s="28">
        <v>42281524</v>
      </c>
      <c r="D876" s="36" t="s">
        <v>1429</v>
      </c>
      <c r="E876" s="37" t="s">
        <v>1430</v>
      </c>
      <c r="F876" s="28" t="s">
        <v>53</v>
      </c>
      <c r="G876" s="22">
        <v>14134.384996900582</v>
      </c>
      <c r="H876" s="22">
        <v>2686</v>
      </c>
      <c r="I876" s="23">
        <v>16820.384996900582</v>
      </c>
      <c r="J876" s="50"/>
      <c r="K876" s="50"/>
      <c r="L876" s="50"/>
    </row>
    <row r="877" spans="1:12" s="62" customFormat="1" ht="51" customHeight="1">
      <c r="A877" s="31">
        <v>10</v>
      </c>
      <c r="B877" s="21">
        <v>1196490953</v>
      </c>
      <c r="C877" s="28">
        <v>42281803</v>
      </c>
      <c r="D877" s="36" t="s">
        <v>1431</v>
      </c>
      <c r="E877" s="37" t="s">
        <v>1432</v>
      </c>
      <c r="F877" s="28" t="s">
        <v>53</v>
      </c>
      <c r="G877" s="22">
        <v>70651.716023615838</v>
      </c>
      <c r="H877" s="22">
        <v>13424</v>
      </c>
      <c r="I877" s="23">
        <v>84075.716023615838</v>
      </c>
      <c r="J877" s="50"/>
      <c r="K877" s="50"/>
      <c r="L877" s="50"/>
    </row>
    <row r="878" spans="1:12" s="62" customFormat="1" ht="270">
      <c r="A878" s="31">
        <v>11</v>
      </c>
      <c r="B878" s="21">
        <v>1196490398</v>
      </c>
      <c r="C878" s="28">
        <v>42281803</v>
      </c>
      <c r="D878" s="36" t="s">
        <v>1433</v>
      </c>
      <c r="E878" s="37" t="s">
        <v>1434</v>
      </c>
      <c r="F878" s="28" t="s">
        <v>53</v>
      </c>
      <c r="G878" s="22">
        <v>1117912.1657767289</v>
      </c>
      <c r="H878" s="22">
        <v>212403</v>
      </c>
      <c r="I878" s="23">
        <v>1330315.1657767289</v>
      </c>
      <c r="J878" s="50"/>
      <c r="K878" s="50"/>
      <c r="L878" s="50"/>
    </row>
    <row r="879" spans="1:12" s="62" customFormat="1" ht="252">
      <c r="A879" s="31">
        <v>12</v>
      </c>
      <c r="B879" s="21">
        <v>1196490444</v>
      </c>
      <c r="C879" s="28">
        <v>42281916</v>
      </c>
      <c r="D879" s="36" t="s">
        <v>1435</v>
      </c>
      <c r="E879" s="37" t="s">
        <v>3479</v>
      </c>
      <c r="F879" s="28" t="s">
        <v>53</v>
      </c>
      <c r="G879" s="22">
        <v>72514.506712442002</v>
      </c>
      <c r="H879" s="22">
        <v>13778</v>
      </c>
      <c r="I879" s="23">
        <v>86292.506712442002</v>
      </c>
      <c r="J879" s="50"/>
      <c r="K879" s="50"/>
      <c r="L879" s="50"/>
    </row>
    <row r="880" spans="1:12" s="62" customFormat="1" ht="162">
      <c r="A880" s="31">
        <v>13</v>
      </c>
      <c r="B880" s="21">
        <v>1196490959</v>
      </c>
      <c r="C880" s="28">
        <v>42281916</v>
      </c>
      <c r="D880" s="36" t="s">
        <v>1436</v>
      </c>
      <c r="E880" s="37" t="s">
        <v>1437</v>
      </c>
      <c r="F880" s="28" t="s">
        <v>53</v>
      </c>
      <c r="G880" s="22">
        <v>267828.16987398663</v>
      </c>
      <c r="H880" s="22">
        <v>50887</v>
      </c>
      <c r="I880" s="23">
        <v>318715.16987398663</v>
      </c>
      <c r="J880" s="50"/>
      <c r="K880" s="50"/>
      <c r="L880" s="50"/>
    </row>
    <row r="881" spans="1:12" s="62" customFormat="1" ht="162">
      <c r="A881" s="31">
        <v>14</v>
      </c>
      <c r="B881" s="21">
        <v>1196490967</v>
      </c>
      <c r="C881" s="28">
        <v>42281916</v>
      </c>
      <c r="D881" s="36" t="s">
        <v>1438</v>
      </c>
      <c r="E881" s="37" t="s">
        <v>1439</v>
      </c>
      <c r="F881" s="28" t="s">
        <v>53</v>
      </c>
      <c r="G881" s="22">
        <v>364712.3058914296</v>
      </c>
      <c r="H881" s="22">
        <v>69295</v>
      </c>
      <c r="I881" s="23">
        <v>434007.3058914296</v>
      </c>
      <c r="J881" s="50"/>
      <c r="K881" s="50"/>
      <c r="L881" s="50"/>
    </row>
    <row r="882" spans="1:12" s="62" customFormat="1" ht="162">
      <c r="A882" s="31">
        <v>15</v>
      </c>
      <c r="B882" s="21">
        <v>1196490968</v>
      </c>
      <c r="C882" s="28">
        <v>42281916</v>
      </c>
      <c r="D882" s="36" t="s">
        <v>1440</v>
      </c>
      <c r="E882" s="37" t="s">
        <v>1441</v>
      </c>
      <c r="F882" s="28" t="s">
        <v>53</v>
      </c>
      <c r="G882" s="22">
        <v>567515.17220524291</v>
      </c>
      <c r="H882" s="22">
        <v>107828</v>
      </c>
      <c r="I882" s="23">
        <v>675343.17220524291</v>
      </c>
      <c r="J882" s="50"/>
      <c r="K882" s="50"/>
      <c r="L882" s="50"/>
    </row>
    <row r="883" spans="1:12" s="62" customFormat="1" ht="162">
      <c r="A883" s="31">
        <v>16</v>
      </c>
      <c r="B883" s="21">
        <v>1196490969</v>
      </c>
      <c r="C883" s="28">
        <v>42281916</v>
      </c>
      <c r="D883" s="36" t="s">
        <v>1442</v>
      </c>
      <c r="E883" s="37" t="s">
        <v>1443</v>
      </c>
      <c r="F883" s="28" t="s">
        <v>53</v>
      </c>
      <c r="G883" s="22">
        <v>656791.22882990504</v>
      </c>
      <c r="H883" s="22">
        <v>124790</v>
      </c>
      <c r="I883" s="23">
        <v>781581.22882990504</v>
      </c>
      <c r="J883" s="50"/>
      <c r="K883" s="50"/>
      <c r="L883" s="50"/>
    </row>
    <row r="884" spans="1:12" s="62" customFormat="1" ht="162">
      <c r="A884" s="31">
        <v>17</v>
      </c>
      <c r="B884" s="21">
        <v>1196490970</v>
      </c>
      <c r="C884" s="28">
        <v>42281916</v>
      </c>
      <c r="D884" s="36" t="s">
        <v>1444</v>
      </c>
      <c r="E884" s="37" t="s">
        <v>1445</v>
      </c>
      <c r="F884" s="28" t="s">
        <v>53</v>
      </c>
      <c r="G884" s="22">
        <v>825773.79390000005</v>
      </c>
      <c r="H884" s="22">
        <v>156897</v>
      </c>
      <c r="I884" s="23">
        <v>982670.79390000005</v>
      </c>
      <c r="J884" s="50"/>
      <c r="K884" s="50"/>
      <c r="L884" s="50"/>
    </row>
    <row r="885" spans="1:12" s="62" customFormat="1" ht="162">
      <c r="A885" s="31">
        <v>18</v>
      </c>
      <c r="B885" s="21">
        <v>1196490971</v>
      </c>
      <c r="C885" s="28">
        <v>42281916</v>
      </c>
      <c r="D885" s="36" t="s">
        <v>1446</v>
      </c>
      <c r="E885" s="37" t="s">
        <v>1447</v>
      </c>
      <c r="F885" s="28" t="s">
        <v>53</v>
      </c>
      <c r="G885" s="22">
        <v>1234292.0052381726</v>
      </c>
      <c r="H885" s="22">
        <v>234515</v>
      </c>
      <c r="I885" s="23">
        <v>1468807.0052381726</v>
      </c>
      <c r="J885" s="50"/>
      <c r="K885" s="50"/>
      <c r="L885" s="50"/>
    </row>
    <row r="886" spans="1:12" s="62" customFormat="1" ht="47.25" customHeight="1">
      <c r="A886" s="31">
        <v>19</v>
      </c>
      <c r="B886" s="21">
        <v>1196490958</v>
      </c>
      <c r="C886" s="28">
        <v>42281916</v>
      </c>
      <c r="D886" s="36" t="s">
        <v>1448</v>
      </c>
      <c r="E886" s="37" t="s">
        <v>1449</v>
      </c>
      <c r="F886" s="28" t="s">
        <v>53</v>
      </c>
      <c r="G886" s="22">
        <v>248213.59018947365</v>
      </c>
      <c r="H886" s="22">
        <v>47161</v>
      </c>
      <c r="I886" s="23">
        <v>295374.59018947365</v>
      </c>
      <c r="J886" s="50"/>
      <c r="K886" s="50"/>
      <c r="L886" s="50"/>
    </row>
    <row r="887" spans="1:12" s="62" customFormat="1" ht="261">
      <c r="A887" s="31">
        <v>20</v>
      </c>
      <c r="B887" s="21">
        <v>1196490888</v>
      </c>
      <c r="C887" s="28">
        <v>42281916</v>
      </c>
      <c r="D887" s="36" t="s">
        <v>1450</v>
      </c>
      <c r="E887" s="37" t="s">
        <v>1451</v>
      </c>
      <c r="F887" s="28" t="s">
        <v>53</v>
      </c>
      <c r="G887" s="22">
        <v>1856.8468768005644</v>
      </c>
      <c r="H887" s="22">
        <v>353</v>
      </c>
      <c r="I887" s="23">
        <v>2209.8468768005641</v>
      </c>
      <c r="J887" s="50"/>
      <c r="K887" s="50"/>
      <c r="L887" s="50"/>
    </row>
    <row r="888" spans="1:12" s="62" customFormat="1" ht="306">
      <c r="A888" s="31">
        <v>21</v>
      </c>
      <c r="B888" s="56">
        <v>1121050268</v>
      </c>
      <c r="C888" s="28">
        <v>42281806</v>
      </c>
      <c r="D888" s="36" t="s">
        <v>1452</v>
      </c>
      <c r="E888" s="78" t="s">
        <v>1453</v>
      </c>
      <c r="F888" s="28" t="s">
        <v>53</v>
      </c>
      <c r="G888" s="22">
        <v>729424.6117828592</v>
      </c>
      <c r="H888" s="22">
        <v>138591</v>
      </c>
      <c r="I888" s="23">
        <v>868015.6117828592</v>
      </c>
      <c r="J888" s="50"/>
      <c r="K888" s="50"/>
      <c r="L888" s="50"/>
    </row>
    <row r="889" spans="1:12" s="62" customFormat="1" ht="279">
      <c r="A889" s="31">
        <v>22</v>
      </c>
      <c r="B889" s="35" t="s">
        <v>137</v>
      </c>
      <c r="C889" s="28">
        <v>42281806</v>
      </c>
      <c r="D889" s="36" t="s">
        <v>1454</v>
      </c>
      <c r="E889" s="37" t="s">
        <v>1455</v>
      </c>
      <c r="F889" s="28" t="s">
        <v>53</v>
      </c>
      <c r="G889" s="22">
        <v>82024.605953418024</v>
      </c>
      <c r="H889" s="22">
        <v>15585</v>
      </c>
      <c r="I889" s="23">
        <v>97609.605953418024</v>
      </c>
      <c r="J889" s="50"/>
      <c r="K889" s="50"/>
      <c r="L889" s="50"/>
    </row>
    <row r="890" spans="1:12" s="62" customFormat="1" ht="27">
      <c r="A890" s="39" t="s">
        <v>1456</v>
      </c>
      <c r="B890" s="166" t="s">
        <v>1457</v>
      </c>
      <c r="C890" s="166"/>
      <c r="D890" s="166"/>
      <c r="E890" s="166"/>
      <c r="F890" s="29" t="s">
        <v>1311</v>
      </c>
      <c r="G890" s="167" t="s">
        <v>3763</v>
      </c>
      <c r="H890" s="167"/>
      <c r="I890" s="167"/>
      <c r="J890" s="50"/>
      <c r="K890" s="50"/>
      <c r="L890" s="50"/>
    </row>
    <row r="891" spans="1:12" s="62" customFormat="1" ht="27">
      <c r="A891" s="14" t="s">
        <v>2</v>
      </c>
      <c r="B891" s="14" t="s">
        <v>3</v>
      </c>
      <c r="C891" s="15" t="s">
        <v>4</v>
      </c>
      <c r="D891" s="15" t="s">
        <v>5</v>
      </c>
      <c r="E891" s="15" t="s">
        <v>3366</v>
      </c>
      <c r="F891" s="15" t="s">
        <v>7</v>
      </c>
      <c r="G891" s="16" t="s">
        <v>3347</v>
      </c>
      <c r="H891" s="16" t="s">
        <v>3348</v>
      </c>
      <c r="I891" s="16" t="s">
        <v>3349</v>
      </c>
      <c r="J891" s="50"/>
      <c r="K891" s="50"/>
      <c r="L891" s="50"/>
    </row>
    <row r="892" spans="1:12" s="62" customFormat="1" ht="71.25" customHeight="1">
      <c r="A892" s="31">
        <v>1</v>
      </c>
      <c r="B892" s="21">
        <v>1199030157</v>
      </c>
      <c r="C892" s="28" t="s">
        <v>1374</v>
      </c>
      <c r="D892" s="36" t="s">
        <v>1458</v>
      </c>
      <c r="E892" s="37" t="s">
        <v>1459</v>
      </c>
      <c r="F892" s="28" t="s">
        <v>10</v>
      </c>
      <c r="G892" s="22">
        <v>187824.46000927602</v>
      </c>
      <c r="H892" s="22">
        <v>0</v>
      </c>
      <c r="I892" s="23">
        <v>187824.46000927602</v>
      </c>
      <c r="J892" s="50"/>
      <c r="K892" s="50"/>
      <c r="L892" s="50"/>
    </row>
    <row r="893" spans="1:12" s="62" customFormat="1" ht="90" customHeight="1">
      <c r="A893" s="31">
        <v>2</v>
      </c>
      <c r="B893" s="21">
        <v>1199030158</v>
      </c>
      <c r="C893" s="28" t="s">
        <v>1460</v>
      </c>
      <c r="D893" s="36" t="s">
        <v>1461</v>
      </c>
      <c r="E893" s="37" t="s">
        <v>3480</v>
      </c>
      <c r="F893" s="28" t="s">
        <v>10</v>
      </c>
      <c r="G893" s="22">
        <v>194006.02451591042</v>
      </c>
      <c r="H893" s="22">
        <v>36861</v>
      </c>
      <c r="I893" s="23">
        <v>230867.02451591042</v>
      </c>
      <c r="J893" s="50"/>
      <c r="K893" s="50"/>
      <c r="L893" s="50"/>
    </row>
    <row r="894" spans="1:12" s="62" customFormat="1" ht="102" customHeight="1">
      <c r="A894" s="31">
        <v>3</v>
      </c>
      <c r="B894" s="56">
        <v>1198010020</v>
      </c>
      <c r="C894" s="28">
        <v>42281806</v>
      </c>
      <c r="D894" s="36" t="s">
        <v>1462</v>
      </c>
      <c r="E894" s="37" t="s">
        <v>1463</v>
      </c>
      <c r="F894" s="28" t="s">
        <v>53</v>
      </c>
      <c r="G894" s="22">
        <v>835581.0945602539</v>
      </c>
      <c r="H894" s="22">
        <v>158760</v>
      </c>
      <c r="I894" s="23">
        <v>994341.0945602539</v>
      </c>
      <c r="J894" s="50"/>
      <c r="K894" s="50"/>
      <c r="L894" s="50"/>
    </row>
    <row r="895" spans="1:12" s="62" customFormat="1" ht="87" customHeight="1">
      <c r="A895" s="31">
        <v>4</v>
      </c>
      <c r="B895" s="35" t="s">
        <v>194</v>
      </c>
      <c r="C895" s="28">
        <v>42281806</v>
      </c>
      <c r="D895" s="36" t="s">
        <v>1464</v>
      </c>
      <c r="E895" s="37" t="s">
        <v>1465</v>
      </c>
      <c r="F895" s="28" t="s">
        <v>53</v>
      </c>
      <c r="G895" s="22"/>
      <c r="H895" s="22"/>
      <c r="I895" s="23"/>
      <c r="J895" s="50"/>
      <c r="K895" s="50"/>
      <c r="L895" s="50"/>
    </row>
    <row r="896" spans="1:12" s="62" customFormat="1" ht="45">
      <c r="A896" s="31">
        <v>5</v>
      </c>
      <c r="B896" s="35" t="s">
        <v>194</v>
      </c>
      <c r="C896" s="28">
        <v>42281806</v>
      </c>
      <c r="D896" s="36" t="s">
        <v>1466</v>
      </c>
      <c r="E896" s="37" t="s">
        <v>1467</v>
      </c>
      <c r="F896" s="28" t="s">
        <v>53</v>
      </c>
      <c r="G896" s="22"/>
      <c r="H896" s="22"/>
      <c r="I896" s="23"/>
      <c r="J896" s="50"/>
      <c r="K896" s="50"/>
      <c r="L896" s="50"/>
    </row>
    <row r="897" spans="1:12" s="62" customFormat="1" ht="36">
      <c r="A897" s="39" t="s">
        <v>1468</v>
      </c>
      <c r="B897" s="166" t="s">
        <v>1469</v>
      </c>
      <c r="C897" s="166"/>
      <c r="D897" s="166"/>
      <c r="E897" s="166"/>
      <c r="F897" s="29" t="s">
        <v>3356</v>
      </c>
      <c r="G897" s="167" t="s">
        <v>3801</v>
      </c>
      <c r="H897" s="167"/>
      <c r="I897" s="167"/>
      <c r="J897" s="50"/>
      <c r="K897" s="50"/>
      <c r="L897" s="50"/>
    </row>
    <row r="898" spans="1:12" s="62" customFormat="1" ht="27">
      <c r="A898" s="14" t="s">
        <v>2</v>
      </c>
      <c r="B898" s="14" t="s">
        <v>3</v>
      </c>
      <c r="C898" s="15" t="s">
        <v>4</v>
      </c>
      <c r="D898" s="15" t="s">
        <v>5</v>
      </c>
      <c r="E898" s="15" t="s">
        <v>3366</v>
      </c>
      <c r="F898" s="15" t="s">
        <v>7</v>
      </c>
      <c r="G898" s="16" t="s">
        <v>3347</v>
      </c>
      <c r="H898" s="16" t="s">
        <v>3348</v>
      </c>
      <c r="I898" s="16" t="s">
        <v>3349</v>
      </c>
      <c r="J898" s="50"/>
      <c r="K898" s="50"/>
      <c r="L898" s="50"/>
    </row>
    <row r="899" spans="1:12" s="62" customFormat="1" ht="60.75" customHeight="1">
      <c r="A899" s="31">
        <v>1</v>
      </c>
      <c r="B899" s="27">
        <v>1196430035</v>
      </c>
      <c r="C899" s="28">
        <v>42311901</v>
      </c>
      <c r="D899" s="36" t="s">
        <v>1470</v>
      </c>
      <c r="E899" s="37" t="s">
        <v>1471</v>
      </c>
      <c r="F899" s="28" t="s">
        <v>10</v>
      </c>
      <c r="G899" s="22"/>
      <c r="H899" s="22"/>
      <c r="I899" s="23"/>
      <c r="J899" s="50"/>
      <c r="K899" s="50"/>
      <c r="L899" s="50"/>
    </row>
    <row r="900" spans="1:12" s="62" customFormat="1" ht="69.75" customHeight="1">
      <c r="A900" s="31">
        <v>2</v>
      </c>
      <c r="B900" s="35" t="s">
        <v>3359</v>
      </c>
      <c r="C900" s="28">
        <v>42311901</v>
      </c>
      <c r="D900" s="36" t="s">
        <v>1472</v>
      </c>
      <c r="E900" s="37" t="s">
        <v>1473</v>
      </c>
      <c r="F900" s="28" t="s">
        <v>10</v>
      </c>
      <c r="G900" s="22"/>
      <c r="H900" s="22"/>
      <c r="I900" s="23"/>
      <c r="J900" s="50"/>
      <c r="K900" s="50"/>
      <c r="L900" s="50"/>
    </row>
    <row r="901" spans="1:12" s="62" customFormat="1" ht="67.5" customHeight="1">
      <c r="A901" s="31">
        <v>3</v>
      </c>
      <c r="B901" s="35" t="s">
        <v>3359</v>
      </c>
      <c r="C901" s="28">
        <v>42311901</v>
      </c>
      <c r="D901" s="36" t="s">
        <v>1474</v>
      </c>
      <c r="E901" s="37" t="s">
        <v>1475</v>
      </c>
      <c r="F901" s="28" t="s">
        <v>10</v>
      </c>
      <c r="G901" s="22"/>
      <c r="H901" s="22"/>
      <c r="I901" s="23"/>
      <c r="J901" s="50"/>
      <c r="K901" s="50"/>
      <c r="L901" s="50"/>
    </row>
    <row r="902" spans="1:12" s="62" customFormat="1" ht="63.75" customHeight="1">
      <c r="A902" s="31">
        <v>4</v>
      </c>
      <c r="B902" s="35" t="s">
        <v>3359</v>
      </c>
      <c r="C902" s="28">
        <v>42311901</v>
      </c>
      <c r="D902" s="36" t="s">
        <v>1476</v>
      </c>
      <c r="E902" s="37" t="s">
        <v>1477</v>
      </c>
      <c r="F902" s="28" t="s">
        <v>10</v>
      </c>
      <c r="G902" s="22"/>
      <c r="H902" s="22"/>
      <c r="I902" s="23"/>
      <c r="J902" s="50"/>
      <c r="K902" s="50"/>
      <c r="L902" s="50"/>
    </row>
    <row r="903" spans="1:12" s="62" customFormat="1" ht="69" customHeight="1">
      <c r="A903" s="31">
        <v>5</v>
      </c>
      <c r="B903" s="35" t="s">
        <v>3359</v>
      </c>
      <c r="C903" s="28">
        <v>42311901</v>
      </c>
      <c r="D903" s="36" t="s">
        <v>1478</v>
      </c>
      <c r="E903" s="37" t="s">
        <v>1479</v>
      </c>
      <c r="F903" s="28" t="s">
        <v>10</v>
      </c>
      <c r="G903" s="22"/>
      <c r="H903" s="22"/>
      <c r="I903" s="23"/>
      <c r="J903" s="50"/>
      <c r="K903" s="50"/>
      <c r="L903" s="50"/>
    </row>
    <row r="904" spans="1:12" s="62" customFormat="1" ht="45">
      <c r="A904" s="31">
        <v>6</v>
      </c>
      <c r="B904" s="35" t="s">
        <v>3359</v>
      </c>
      <c r="C904" s="28">
        <v>42311901</v>
      </c>
      <c r="D904" s="36" t="s">
        <v>1480</v>
      </c>
      <c r="E904" s="37" t="s">
        <v>1481</v>
      </c>
      <c r="F904" s="28" t="s">
        <v>10</v>
      </c>
      <c r="G904" s="22"/>
      <c r="H904" s="22"/>
      <c r="I904" s="23"/>
      <c r="J904" s="50"/>
      <c r="K904" s="50"/>
      <c r="L904" s="50"/>
    </row>
    <row r="905" spans="1:12" s="62" customFormat="1" ht="66" customHeight="1">
      <c r="A905" s="31">
        <v>7</v>
      </c>
      <c r="B905" s="35" t="s">
        <v>3359</v>
      </c>
      <c r="C905" s="28">
        <v>42311901</v>
      </c>
      <c r="D905" s="36" t="s">
        <v>1482</v>
      </c>
      <c r="E905" s="37" t="s">
        <v>1483</v>
      </c>
      <c r="F905" s="28" t="s">
        <v>10</v>
      </c>
      <c r="G905" s="22"/>
      <c r="H905" s="22"/>
      <c r="I905" s="23"/>
      <c r="J905" s="50"/>
      <c r="K905" s="50"/>
      <c r="L905" s="50"/>
    </row>
    <row r="906" spans="1:12" s="62" customFormat="1" ht="36">
      <c r="A906" s="31">
        <v>8</v>
      </c>
      <c r="B906" s="35" t="s">
        <v>3359</v>
      </c>
      <c r="C906" s="28">
        <v>42311901</v>
      </c>
      <c r="D906" s="36" t="s">
        <v>1484</v>
      </c>
      <c r="E906" s="37" t="s">
        <v>1485</v>
      </c>
      <c r="F906" s="28" t="s">
        <v>10</v>
      </c>
      <c r="G906" s="22">
        <v>163672.67856199457</v>
      </c>
      <c r="H906" s="22">
        <v>0</v>
      </c>
      <c r="I906" s="23">
        <v>163672.67856199457</v>
      </c>
      <c r="J906" s="50"/>
      <c r="K906" s="50"/>
      <c r="L906" s="50"/>
    </row>
    <row r="907" spans="1:12" s="62" customFormat="1" ht="36">
      <c r="A907" s="31">
        <v>9</v>
      </c>
      <c r="B907" s="35" t="s">
        <v>3359</v>
      </c>
      <c r="C907" s="28">
        <v>42311901</v>
      </c>
      <c r="D907" s="36" t="s">
        <v>1486</v>
      </c>
      <c r="E907" s="37" t="s">
        <v>1487</v>
      </c>
      <c r="F907" s="28" t="s">
        <v>10</v>
      </c>
      <c r="G907" s="22">
        <v>163672.67856199457</v>
      </c>
      <c r="H907" s="22">
        <v>0</v>
      </c>
      <c r="I907" s="23">
        <v>163672.67856199457</v>
      </c>
      <c r="J907" s="50"/>
      <c r="K907" s="50"/>
      <c r="L907" s="50"/>
    </row>
    <row r="908" spans="1:12" s="62" customFormat="1" ht="36">
      <c r="A908" s="31">
        <v>10</v>
      </c>
      <c r="B908" s="35" t="s">
        <v>3359</v>
      </c>
      <c r="C908" s="28">
        <v>42311901</v>
      </c>
      <c r="D908" s="36" t="s">
        <v>1488</v>
      </c>
      <c r="E908" s="37" t="s">
        <v>1489</v>
      </c>
      <c r="F908" s="28" t="s">
        <v>10</v>
      </c>
      <c r="G908" s="22">
        <v>163672.67856199457</v>
      </c>
      <c r="H908" s="22">
        <v>0</v>
      </c>
      <c r="I908" s="23">
        <v>163672.67856199457</v>
      </c>
      <c r="J908" s="50"/>
      <c r="K908" s="50"/>
      <c r="L908" s="50"/>
    </row>
    <row r="909" spans="1:12" s="62" customFormat="1" ht="36">
      <c r="A909" s="31">
        <v>11</v>
      </c>
      <c r="B909" s="35" t="s">
        <v>3359</v>
      </c>
      <c r="C909" s="28">
        <v>42311901</v>
      </c>
      <c r="D909" s="36" t="s">
        <v>1490</v>
      </c>
      <c r="E909" s="37" t="s">
        <v>1491</v>
      </c>
      <c r="F909" s="28" t="s">
        <v>10</v>
      </c>
      <c r="G909" s="22">
        <v>163672.67856199457</v>
      </c>
      <c r="H909" s="22">
        <v>0</v>
      </c>
      <c r="I909" s="23">
        <v>163672.67856199457</v>
      </c>
      <c r="J909" s="50"/>
      <c r="K909" s="50"/>
      <c r="L909" s="50"/>
    </row>
    <row r="910" spans="1:12" s="62" customFormat="1" ht="36">
      <c r="A910" s="31">
        <v>12</v>
      </c>
      <c r="B910" s="35" t="s">
        <v>3359</v>
      </c>
      <c r="C910" s="28">
        <v>42311901</v>
      </c>
      <c r="D910" s="36" t="s">
        <v>1492</v>
      </c>
      <c r="E910" s="37" t="s">
        <v>1493</v>
      </c>
      <c r="F910" s="28" t="s">
        <v>10</v>
      </c>
      <c r="G910" s="22">
        <v>163672.67856199457</v>
      </c>
      <c r="H910" s="22">
        <v>0</v>
      </c>
      <c r="I910" s="23">
        <v>163672.67856199457</v>
      </c>
      <c r="J910" s="50"/>
      <c r="K910" s="50"/>
      <c r="L910" s="50"/>
    </row>
    <row r="911" spans="1:12" s="62" customFormat="1" ht="36">
      <c r="A911" s="31">
        <v>13</v>
      </c>
      <c r="B911" s="35" t="s">
        <v>3359</v>
      </c>
      <c r="C911" s="28">
        <v>42311901</v>
      </c>
      <c r="D911" s="36" t="s">
        <v>1494</v>
      </c>
      <c r="E911" s="37" t="s">
        <v>1495</v>
      </c>
      <c r="F911" s="28" t="s">
        <v>10</v>
      </c>
      <c r="G911" s="22">
        <v>163672.67856199457</v>
      </c>
      <c r="H911" s="22">
        <v>0</v>
      </c>
      <c r="I911" s="23">
        <v>163672.67856199457</v>
      </c>
      <c r="J911" s="50"/>
      <c r="K911" s="50"/>
      <c r="L911" s="50"/>
    </row>
    <row r="912" spans="1:12" s="62" customFormat="1" ht="36">
      <c r="A912" s="31">
        <v>14</v>
      </c>
      <c r="B912" s="35" t="s">
        <v>3359</v>
      </c>
      <c r="C912" s="28">
        <v>42311901</v>
      </c>
      <c r="D912" s="36" t="s">
        <v>1496</v>
      </c>
      <c r="E912" s="37" t="s">
        <v>1497</v>
      </c>
      <c r="F912" s="28" t="s">
        <v>10</v>
      </c>
      <c r="G912" s="22">
        <v>163672.67856199457</v>
      </c>
      <c r="H912" s="22">
        <v>0</v>
      </c>
      <c r="I912" s="23">
        <v>163672.67856199457</v>
      </c>
      <c r="J912" s="50"/>
      <c r="K912" s="50"/>
      <c r="L912" s="50"/>
    </row>
    <row r="913" spans="1:12" s="62" customFormat="1" ht="13.5" customHeight="1">
      <c r="A913" s="39" t="s">
        <v>1498</v>
      </c>
      <c r="B913" s="166" t="s">
        <v>1499</v>
      </c>
      <c r="C913" s="166"/>
      <c r="D913" s="166"/>
      <c r="E913" s="166"/>
      <c r="F913" s="29" t="s">
        <v>765</v>
      </c>
      <c r="G913" s="167" t="s">
        <v>3790</v>
      </c>
      <c r="H913" s="167"/>
      <c r="I913" s="167"/>
      <c r="J913" s="50"/>
      <c r="K913" s="50"/>
      <c r="L913" s="50"/>
    </row>
    <row r="914" spans="1:12" s="62" customFormat="1" ht="27">
      <c r="A914" s="14" t="s">
        <v>2</v>
      </c>
      <c r="B914" s="14" t="s">
        <v>3</v>
      </c>
      <c r="C914" s="15" t="s">
        <v>4</v>
      </c>
      <c r="D914" s="15" t="s">
        <v>5</v>
      </c>
      <c r="E914" s="15" t="s">
        <v>3366</v>
      </c>
      <c r="F914" s="15" t="s">
        <v>7</v>
      </c>
      <c r="G914" s="16" t="s">
        <v>3347</v>
      </c>
      <c r="H914" s="16" t="s">
        <v>3348</v>
      </c>
      <c r="I914" s="16" t="s">
        <v>3349</v>
      </c>
      <c r="J914" s="50"/>
      <c r="K914" s="50"/>
      <c r="L914" s="50"/>
    </row>
    <row r="915" spans="1:12" s="62" customFormat="1" ht="117">
      <c r="A915" s="31">
        <v>1</v>
      </c>
      <c r="B915" s="79">
        <v>1199020107</v>
      </c>
      <c r="C915" s="56">
        <v>42241506</v>
      </c>
      <c r="D915" s="42" t="s">
        <v>1500</v>
      </c>
      <c r="E915" s="42" t="s">
        <v>1501</v>
      </c>
      <c r="F915" s="28" t="s">
        <v>10</v>
      </c>
      <c r="G915" s="22">
        <v>6687.4892400000008</v>
      </c>
      <c r="H915" s="22">
        <v>0</v>
      </c>
      <c r="I915" s="23">
        <v>6687.4892400000008</v>
      </c>
      <c r="J915" s="50"/>
      <c r="K915" s="50"/>
      <c r="L915" s="50"/>
    </row>
    <row r="916" spans="1:12" s="62" customFormat="1" ht="117">
      <c r="A916" s="31">
        <v>2</v>
      </c>
      <c r="B916" s="79">
        <v>1199020109</v>
      </c>
      <c r="C916" s="56">
        <v>42241506</v>
      </c>
      <c r="D916" s="42" t="s">
        <v>1502</v>
      </c>
      <c r="E916" s="42" t="s">
        <v>1503</v>
      </c>
      <c r="F916" s="28" t="s">
        <v>10</v>
      </c>
      <c r="G916" s="22">
        <v>6687.4892400000008</v>
      </c>
      <c r="H916" s="22">
        <v>0</v>
      </c>
      <c r="I916" s="23">
        <v>6687.4892400000008</v>
      </c>
      <c r="J916" s="50"/>
      <c r="K916" s="50"/>
      <c r="L916" s="50"/>
    </row>
    <row r="917" spans="1:12" s="62" customFormat="1" ht="117">
      <c r="A917" s="31">
        <v>3</v>
      </c>
      <c r="B917" s="79">
        <v>1199020111</v>
      </c>
      <c r="C917" s="56">
        <v>42241506</v>
      </c>
      <c r="D917" s="42" t="s">
        <v>1504</v>
      </c>
      <c r="E917" s="42" t="s">
        <v>1505</v>
      </c>
      <c r="F917" s="28" t="s">
        <v>10</v>
      </c>
      <c r="G917" s="22">
        <v>6687.4892400000008</v>
      </c>
      <c r="H917" s="22">
        <v>0</v>
      </c>
      <c r="I917" s="23">
        <v>6687.4892400000008</v>
      </c>
      <c r="J917" s="50"/>
      <c r="K917" s="50"/>
      <c r="L917" s="50"/>
    </row>
    <row r="918" spans="1:12" s="62" customFormat="1" ht="117">
      <c r="A918" s="31">
        <v>4</v>
      </c>
      <c r="B918" s="79">
        <v>1199020112</v>
      </c>
      <c r="C918" s="56">
        <v>42241506</v>
      </c>
      <c r="D918" s="42" t="s">
        <v>1506</v>
      </c>
      <c r="E918" s="42" t="s">
        <v>1507</v>
      </c>
      <c r="F918" s="28" t="s">
        <v>10</v>
      </c>
      <c r="G918" s="22">
        <v>6687.4892400000008</v>
      </c>
      <c r="H918" s="22">
        <v>0</v>
      </c>
      <c r="I918" s="23">
        <v>6687.4892400000008</v>
      </c>
      <c r="J918" s="50"/>
      <c r="K918" s="50"/>
      <c r="L918" s="50"/>
    </row>
    <row r="919" spans="1:12" s="62" customFormat="1" ht="45">
      <c r="A919" s="31">
        <v>5</v>
      </c>
      <c r="B919" s="80">
        <v>1237690333</v>
      </c>
      <c r="C919" s="56">
        <v>42241506</v>
      </c>
      <c r="D919" s="42" t="s">
        <v>1508</v>
      </c>
      <c r="E919" s="42" t="s">
        <v>1509</v>
      </c>
      <c r="F919" s="28" t="s">
        <v>10</v>
      </c>
      <c r="G919" s="22">
        <v>26375.151599000004</v>
      </c>
      <c r="H919" s="22">
        <v>0</v>
      </c>
      <c r="I919" s="23">
        <v>26375.151599000004</v>
      </c>
      <c r="J919" s="50"/>
      <c r="K919" s="50"/>
      <c r="L919" s="50"/>
    </row>
    <row r="920" spans="1:12" s="62" customFormat="1" ht="45">
      <c r="A920" s="31">
        <v>6</v>
      </c>
      <c r="B920" s="56">
        <v>1237690334</v>
      </c>
      <c r="C920" s="56">
        <v>42241506</v>
      </c>
      <c r="D920" s="42" t="s">
        <v>1510</v>
      </c>
      <c r="E920" s="42" t="s">
        <v>1511</v>
      </c>
      <c r="F920" s="28" t="s">
        <v>10</v>
      </c>
      <c r="G920" s="22">
        <v>33148.966272000005</v>
      </c>
      <c r="H920" s="22">
        <v>0</v>
      </c>
      <c r="I920" s="23">
        <v>33148.966272000005</v>
      </c>
      <c r="J920" s="50"/>
      <c r="K920" s="50"/>
      <c r="L920" s="50"/>
    </row>
    <row r="921" spans="1:12" s="62" customFormat="1" ht="68.25" customHeight="1">
      <c r="A921" s="31">
        <v>7</v>
      </c>
      <c r="B921" s="56">
        <v>1237690335</v>
      </c>
      <c r="C921" s="56">
        <v>42241506</v>
      </c>
      <c r="D921" s="42" t="s">
        <v>1512</v>
      </c>
      <c r="E921" s="42" t="s">
        <v>1513</v>
      </c>
      <c r="F921" s="28" t="s">
        <v>10</v>
      </c>
      <c r="G921" s="22">
        <v>39013.632081000003</v>
      </c>
      <c r="H921" s="22">
        <v>0</v>
      </c>
      <c r="I921" s="23">
        <v>39013.632081000003</v>
      </c>
      <c r="J921" s="50"/>
      <c r="K921" s="50"/>
      <c r="L921" s="50"/>
    </row>
    <row r="922" spans="1:12" s="62" customFormat="1" ht="79.5" customHeight="1">
      <c r="A922" s="31">
        <v>8</v>
      </c>
      <c r="B922" s="35" t="s">
        <v>3359</v>
      </c>
      <c r="C922" s="56">
        <v>42241506</v>
      </c>
      <c r="D922" s="42" t="s">
        <v>1514</v>
      </c>
      <c r="E922" s="81" t="s">
        <v>1515</v>
      </c>
      <c r="F922" s="28" t="s">
        <v>10</v>
      </c>
      <c r="G922" s="22"/>
      <c r="H922" s="22"/>
      <c r="I922" s="23"/>
      <c r="J922" s="50"/>
      <c r="K922" s="50"/>
      <c r="L922" s="50"/>
    </row>
    <row r="923" spans="1:12" s="62" customFormat="1" ht="72" customHeight="1">
      <c r="A923" s="31">
        <v>9</v>
      </c>
      <c r="B923" s="35" t="s">
        <v>3359</v>
      </c>
      <c r="C923" s="56">
        <v>42241506</v>
      </c>
      <c r="D923" s="42" t="s">
        <v>1516</v>
      </c>
      <c r="E923" s="81" t="s">
        <v>1517</v>
      </c>
      <c r="F923" s="28" t="s">
        <v>10</v>
      </c>
      <c r="G923" s="22"/>
      <c r="H923" s="22"/>
      <c r="I923" s="23"/>
      <c r="J923" s="50"/>
      <c r="K923" s="50"/>
      <c r="L923" s="50"/>
    </row>
    <row r="924" spans="1:12" s="62" customFormat="1" ht="66.75" customHeight="1">
      <c r="A924" s="31">
        <v>10</v>
      </c>
      <c r="B924" s="35" t="s">
        <v>3359</v>
      </c>
      <c r="C924" s="56">
        <v>42241506</v>
      </c>
      <c r="D924" s="42" t="s">
        <v>1518</v>
      </c>
      <c r="E924" s="82" t="s">
        <v>1519</v>
      </c>
      <c r="F924" s="28" t="s">
        <v>10</v>
      </c>
      <c r="G924" s="22"/>
      <c r="H924" s="22"/>
      <c r="I924" s="23"/>
      <c r="J924" s="50"/>
      <c r="K924" s="50"/>
      <c r="L924" s="50"/>
    </row>
    <row r="925" spans="1:12" s="62" customFormat="1" ht="54">
      <c r="A925" s="31">
        <v>11</v>
      </c>
      <c r="B925" s="35" t="s">
        <v>3359</v>
      </c>
      <c r="C925" s="56">
        <v>42241506</v>
      </c>
      <c r="D925" s="42" t="s">
        <v>1520</v>
      </c>
      <c r="E925" s="82" t="s">
        <v>1521</v>
      </c>
      <c r="F925" s="28" t="s">
        <v>10</v>
      </c>
      <c r="G925" s="22"/>
      <c r="H925" s="22"/>
      <c r="I925" s="23"/>
      <c r="J925" s="50"/>
      <c r="K925" s="50"/>
      <c r="L925" s="50"/>
    </row>
    <row r="926" spans="1:12" s="62" customFormat="1" ht="73.5" customHeight="1">
      <c r="A926" s="31">
        <v>12</v>
      </c>
      <c r="B926" s="56">
        <v>1176020395</v>
      </c>
      <c r="C926" s="56">
        <v>42241506</v>
      </c>
      <c r="D926" s="42" t="s">
        <v>1522</v>
      </c>
      <c r="E926" s="82" t="s">
        <v>1523</v>
      </c>
      <c r="F926" s="28" t="s">
        <v>10</v>
      </c>
      <c r="G926" s="22">
        <v>15605.234287000001</v>
      </c>
      <c r="H926" s="22">
        <v>0</v>
      </c>
      <c r="I926" s="23">
        <v>15605.234287000001</v>
      </c>
      <c r="J926" s="50"/>
      <c r="K926" s="50"/>
      <c r="L926" s="50"/>
    </row>
    <row r="927" spans="1:12" s="62" customFormat="1" ht="54">
      <c r="A927" s="31">
        <v>13</v>
      </c>
      <c r="B927" s="56">
        <v>1176020075</v>
      </c>
      <c r="C927" s="56">
        <v>42241506</v>
      </c>
      <c r="D927" s="42" t="s">
        <v>1524</v>
      </c>
      <c r="E927" s="82" t="s">
        <v>1525</v>
      </c>
      <c r="F927" s="28" t="s">
        <v>10</v>
      </c>
      <c r="G927" s="22">
        <v>15605.234287000001</v>
      </c>
      <c r="H927" s="22">
        <v>0</v>
      </c>
      <c r="I927" s="23">
        <v>15605.234287000001</v>
      </c>
      <c r="J927" s="50"/>
      <c r="K927" s="50"/>
      <c r="L927" s="50"/>
    </row>
    <row r="928" spans="1:12" s="62" customFormat="1" ht="88.5" customHeight="1">
      <c r="A928" s="31">
        <v>14</v>
      </c>
      <c r="B928" s="56">
        <v>1176020076</v>
      </c>
      <c r="C928" s="56">
        <v>42241506</v>
      </c>
      <c r="D928" s="42" t="s">
        <v>1526</v>
      </c>
      <c r="E928" s="82" t="s">
        <v>1527</v>
      </c>
      <c r="F928" s="28" t="s">
        <v>10</v>
      </c>
      <c r="G928" s="22">
        <v>15605.234287000001</v>
      </c>
      <c r="H928" s="22">
        <v>0</v>
      </c>
      <c r="I928" s="23">
        <v>15605.234287000001</v>
      </c>
      <c r="J928" s="50"/>
      <c r="K928" s="50"/>
      <c r="L928" s="50"/>
    </row>
    <row r="929" spans="1:12" s="62" customFormat="1" ht="18">
      <c r="A929" s="39" t="s">
        <v>1528</v>
      </c>
      <c r="B929" s="166" t="s">
        <v>1529</v>
      </c>
      <c r="C929" s="166"/>
      <c r="D929" s="166"/>
      <c r="E929" s="166"/>
      <c r="F929" s="29" t="s">
        <v>3357</v>
      </c>
      <c r="G929" s="167" t="s">
        <v>3802</v>
      </c>
      <c r="H929" s="167"/>
      <c r="I929" s="167"/>
      <c r="J929" s="50"/>
      <c r="K929" s="50"/>
      <c r="L929" s="50"/>
    </row>
    <row r="930" spans="1:12" s="62" customFormat="1" ht="27">
      <c r="A930" s="14" t="s">
        <v>2</v>
      </c>
      <c r="B930" s="14" t="s">
        <v>3</v>
      </c>
      <c r="C930" s="15" t="s">
        <v>4</v>
      </c>
      <c r="D930" s="15" t="s">
        <v>5</v>
      </c>
      <c r="E930" s="15" t="s">
        <v>3366</v>
      </c>
      <c r="F930" s="15" t="s">
        <v>7</v>
      </c>
      <c r="G930" s="16" t="s">
        <v>3347</v>
      </c>
      <c r="H930" s="16" t="s">
        <v>3348</v>
      </c>
      <c r="I930" s="16" t="s">
        <v>3349</v>
      </c>
      <c r="J930" s="50"/>
      <c r="K930" s="50"/>
      <c r="L930" s="50"/>
    </row>
    <row r="931" spans="1:12" s="62" customFormat="1" ht="36">
      <c r="A931" s="31">
        <v>1</v>
      </c>
      <c r="B931" s="27">
        <v>1196491030</v>
      </c>
      <c r="C931" s="28" t="s">
        <v>1530</v>
      </c>
      <c r="D931" s="36" t="s">
        <v>1531</v>
      </c>
      <c r="E931" s="37" t="s">
        <v>1532</v>
      </c>
      <c r="F931" s="28" t="s">
        <v>10</v>
      </c>
      <c r="G931" s="58">
        <v>591945.42839290504</v>
      </c>
      <c r="H931" s="22">
        <v>112470</v>
      </c>
      <c r="I931" s="23">
        <v>704415.42839290504</v>
      </c>
      <c r="J931" s="50"/>
      <c r="K931" s="50"/>
      <c r="L931" s="50"/>
    </row>
    <row r="932" spans="1:12" s="62" customFormat="1" ht="36">
      <c r="A932" s="31">
        <v>2</v>
      </c>
      <c r="B932" s="27">
        <v>1196491029</v>
      </c>
      <c r="C932" s="28" t="s">
        <v>1530</v>
      </c>
      <c r="D932" s="36" t="s">
        <v>1533</v>
      </c>
      <c r="E932" s="37" t="s">
        <v>1534</v>
      </c>
      <c r="F932" s="28" t="s">
        <v>10</v>
      </c>
      <c r="G932" s="58">
        <v>591945.42839290504</v>
      </c>
      <c r="H932" s="22">
        <v>112470</v>
      </c>
      <c r="I932" s="23">
        <v>704415.42839290504</v>
      </c>
      <c r="J932" s="50"/>
      <c r="K932" s="50"/>
      <c r="L932" s="50"/>
    </row>
    <row r="933" spans="1:12" s="62" customFormat="1" ht="36">
      <c r="A933" s="31">
        <v>3</v>
      </c>
      <c r="B933" s="27">
        <v>1197011114</v>
      </c>
      <c r="C933" s="28" t="s">
        <v>1530</v>
      </c>
      <c r="D933" s="36" t="s">
        <v>1535</v>
      </c>
      <c r="E933" s="37" t="s">
        <v>1536</v>
      </c>
      <c r="F933" s="28" t="s">
        <v>10</v>
      </c>
      <c r="G933" s="58">
        <v>591945.42839290504</v>
      </c>
      <c r="H933" s="22">
        <v>112470</v>
      </c>
      <c r="I933" s="23">
        <v>704415.42839290504</v>
      </c>
      <c r="J933" s="50"/>
      <c r="K933" s="50"/>
      <c r="L933" s="50"/>
    </row>
    <row r="934" spans="1:12" s="62" customFormat="1" ht="36">
      <c r="A934" s="31">
        <v>4</v>
      </c>
      <c r="B934" s="27">
        <v>1197011115</v>
      </c>
      <c r="C934" s="28" t="s">
        <v>1530</v>
      </c>
      <c r="D934" s="36" t="s">
        <v>1537</v>
      </c>
      <c r="E934" s="37" t="s">
        <v>1538</v>
      </c>
      <c r="F934" s="28" t="s">
        <v>10</v>
      </c>
      <c r="G934" s="58">
        <v>591945.42839290504</v>
      </c>
      <c r="H934" s="22">
        <v>112470</v>
      </c>
      <c r="I934" s="23">
        <v>704415.42839290504</v>
      </c>
      <c r="J934" s="50"/>
      <c r="K934" s="50"/>
      <c r="L934" s="50"/>
    </row>
    <row r="935" spans="1:12" s="62" customFormat="1" ht="36">
      <c r="A935" s="31">
        <v>5</v>
      </c>
      <c r="B935" s="27">
        <v>1197011118</v>
      </c>
      <c r="C935" s="28" t="s">
        <v>1530</v>
      </c>
      <c r="D935" s="36" t="s">
        <v>1539</v>
      </c>
      <c r="E935" s="37" t="s">
        <v>1540</v>
      </c>
      <c r="F935" s="28" t="s">
        <v>10</v>
      </c>
      <c r="G935" s="58">
        <v>591945.42839290504</v>
      </c>
      <c r="H935" s="22">
        <v>112470</v>
      </c>
      <c r="I935" s="23">
        <v>704415.42839290504</v>
      </c>
      <c r="J935" s="50"/>
      <c r="K935" s="50"/>
      <c r="L935" s="50"/>
    </row>
    <row r="936" spans="1:12" s="62" customFormat="1" ht="36">
      <c r="A936" s="31">
        <v>6</v>
      </c>
      <c r="B936" s="27">
        <v>1197011178</v>
      </c>
      <c r="C936" s="28" t="s">
        <v>1530</v>
      </c>
      <c r="D936" s="36" t="s">
        <v>1541</v>
      </c>
      <c r="E936" s="37" t="s">
        <v>1542</v>
      </c>
      <c r="F936" s="28" t="s">
        <v>10</v>
      </c>
      <c r="G936" s="58">
        <v>591945.42839290504</v>
      </c>
      <c r="H936" s="22">
        <v>112470</v>
      </c>
      <c r="I936" s="23">
        <v>704415.42839290504</v>
      </c>
      <c r="J936" s="50"/>
      <c r="K936" s="50"/>
      <c r="L936" s="50"/>
    </row>
    <row r="937" spans="1:12" s="62" customFormat="1" ht="36">
      <c r="A937" s="31">
        <v>7</v>
      </c>
      <c r="B937" s="27">
        <v>1197011174</v>
      </c>
      <c r="C937" s="28" t="s">
        <v>1530</v>
      </c>
      <c r="D937" s="36" t="s">
        <v>1543</v>
      </c>
      <c r="E937" s="37" t="s">
        <v>1544</v>
      </c>
      <c r="F937" s="28" t="s">
        <v>10</v>
      </c>
      <c r="G937" s="58">
        <v>591945.42839290504</v>
      </c>
      <c r="H937" s="22">
        <v>112470</v>
      </c>
      <c r="I937" s="23">
        <v>704415.42839290504</v>
      </c>
      <c r="J937" s="50"/>
      <c r="K937" s="50"/>
      <c r="L937" s="50"/>
    </row>
    <row r="938" spans="1:12" s="62" customFormat="1" ht="36">
      <c r="A938" s="31">
        <v>8</v>
      </c>
      <c r="B938" s="27">
        <v>1197011181</v>
      </c>
      <c r="C938" s="28" t="s">
        <v>1530</v>
      </c>
      <c r="D938" s="36" t="s">
        <v>1545</v>
      </c>
      <c r="E938" s="37" t="s">
        <v>1546</v>
      </c>
      <c r="F938" s="28" t="s">
        <v>10</v>
      </c>
      <c r="G938" s="58">
        <v>591945.42839290504</v>
      </c>
      <c r="H938" s="22">
        <v>112470</v>
      </c>
      <c r="I938" s="23">
        <v>704415.42839290504</v>
      </c>
      <c r="J938" s="50"/>
      <c r="K938" s="50"/>
      <c r="L938" s="50"/>
    </row>
    <row r="939" spans="1:12" s="62" customFormat="1" ht="36">
      <c r="A939" s="31">
        <v>9</v>
      </c>
      <c r="B939" s="27">
        <v>1196491054</v>
      </c>
      <c r="C939" s="28" t="s">
        <v>1530</v>
      </c>
      <c r="D939" s="36" t="s">
        <v>1547</v>
      </c>
      <c r="E939" s="37" t="s">
        <v>1548</v>
      </c>
      <c r="F939" s="28" t="s">
        <v>10</v>
      </c>
      <c r="G939" s="58">
        <v>591945.42839290504</v>
      </c>
      <c r="H939" s="22">
        <v>112470</v>
      </c>
      <c r="I939" s="23">
        <v>704415.42839290504</v>
      </c>
      <c r="J939" s="50"/>
      <c r="K939" s="50"/>
      <c r="L939" s="50"/>
    </row>
    <row r="940" spans="1:12" s="62" customFormat="1" ht="45">
      <c r="A940" s="31">
        <v>10</v>
      </c>
      <c r="B940" s="27">
        <v>1197011146</v>
      </c>
      <c r="C940" s="28" t="s">
        <v>1530</v>
      </c>
      <c r="D940" s="36" t="s">
        <v>1549</v>
      </c>
      <c r="E940" s="36" t="s">
        <v>1549</v>
      </c>
      <c r="F940" s="28" t="s">
        <v>10</v>
      </c>
      <c r="G940" s="58">
        <v>591945.42839290504</v>
      </c>
      <c r="H940" s="22">
        <v>112470</v>
      </c>
      <c r="I940" s="23">
        <v>704415.42839290504</v>
      </c>
      <c r="J940" s="50"/>
      <c r="K940" s="50"/>
      <c r="L940" s="50"/>
    </row>
    <row r="941" spans="1:12" s="62" customFormat="1" ht="36">
      <c r="A941" s="31">
        <v>11</v>
      </c>
      <c r="B941" s="27">
        <v>1197011117</v>
      </c>
      <c r="C941" s="28" t="s">
        <v>1530</v>
      </c>
      <c r="D941" s="36" t="s">
        <v>1550</v>
      </c>
      <c r="E941" s="36" t="s">
        <v>1550</v>
      </c>
      <c r="F941" s="28" t="s">
        <v>10</v>
      </c>
      <c r="G941" s="58">
        <v>591945.42839290504</v>
      </c>
      <c r="H941" s="22">
        <v>112470</v>
      </c>
      <c r="I941" s="23">
        <v>704415.42839290504</v>
      </c>
      <c r="J941" s="50"/>
      <c r="K941" s="50"/>
      <c r="L941" s="50"/>
    </row>
    <row r="942" spans="1:12" s="62" customFormat="1" ht="36">
      <c r="A942" s="31">
        <v>12</v>
      </c>
      <c r="B942" s="27">
        <v>1197011179</v>
      </c>
      <c r="C942" s="28" t="s">
        <v>1530</v>
      </c>
      <c r="D942" s="36" t="s">
        <v>1551</v>
      </c>
      <c r="E942" s="36" t="s">
        <v>1551</v>
      </c>
      <c r="F942" s="28" t="s">
        <v>10</v>
      </c>
      <c r="G942" s="58">
        <v>591945.42839290504</v>
      </c>
      <c r="H942" s="22">
        <v>112470</v>
      </c>
      <c r="I942" s="23">
        <v>704415.42839290504</v>
      </c>
      <c r="J942" s="50"/>
      <c r="K942" s="50"/>
      <c r="L942" s="50"/>
    </row>
    <row r="943" spans="1:12" s="62" customFormat="1" ht="36">
      <c r="A943" s="31">
        <v>13</v>
      </c>
      <c r="B943" s="27">
        <v>1197011177</v>
      </c>
      <c r="C943" s="28" t="s">
        <v>1530</v>
      </c>
      <c r="D943" s="36" t="s">
        <v>1552</v>
      </c>
      <c r="E943" s="36" t="s">
        <v>1552</v>
      </c>
      <c r="F943" s="28" t="s">
        <v>10</v>
      </c>
      <c r="G943" s="58">
        <v>591945.42839290504</v>
      </c>
      <c r="H943" s="22">
        <v>112470</v>
      </c>
      <c r="I943" s="23">
        <v>704415.42839290504</v>
      </c>
      <c r="J943" s="50"/>
      <c r="K943" s="50"/>
      <c r="L943" s="50"/>
    </row>
    <row r="944" spans="1:12" s="62" customFormat="1" ht="36">
      <c r="A944" s="31">
        <v>14</v>
      </c>
      <c r="B944" s="27">
        <v>1128599186</v>
      </c>
      <c r="C944" s="28" t="s">
        <v>1530</v>
      </c>
      <c r="D944" s="36" t="s">
        <v>1553</v>
      </c>
      <c r="E944" s="36" t="s">
        <v>1553</v>
      </c>
      <c r="F944" s="28" t="s">
        <v>10</v>
      </c>
      <c r="G944" s="58">
        <v>591945.42839290504</v>
      </c>
      <c r="H944" s="22">
        <v>112470</v>
      </c>
      <c r="I944" s="23">
        <v>704415.42839290504</v>
      </c>
      <c r="J944" s="50"/>
      <c r="K944" s="50"/>
      <c r="L944" s="50"/>
    </row>
    <row r="945" spans="1:12" s="62" customFormat="1" ht="36">
      <c r="A945" s="31">
        <v>15</v>
      </c>
      <c r="B945" s="27">
        <v>1128599202</v>
      </c>
      <c r="C945" s="28" t="s">
        <v>1530</v>
      </c>
      <c r="D945" s="36" t="s">
        <v>1554</v>
      </c>
      <c r="E945" s="36" t="s">
        <v>1554</v>
      </c>
      <c r="F945" s="28" t="s">
        <v>10</v>
      </c>
      <c r="G945" s="58">
        <v>591945.42839290504</v>
      </c>
      <c r="H945" s="22">
        <v>112470</v>
      </c>
      <c r="I945" s="23">
        <v>704415.42839290504</v>
      </c>
      <c r="J945" s="50"/>
      <c r="K945" s="50"/>
      <c r="L945" s="50"/>
    </row>
    <row r="946" spans="1:12" s="62" customFormat="1" ht="36">
      <c r="A946" s="31">
        <v>16</v>
      </c>
      <c r="B946" s="27">
        <v>1128599185</v>
      </c>
      <c r="C946" s="28" t="s">
        <v>1530</v>
      </c>
      <c r="D946" s="36" t="s">
        <v>1555</v>
      </c>
      <c r="E946" s="36" t="s">
        <v>1556</v>
      </c>
      <c r="F946" s="28" t="s">
        <v>10</v>
      </c>
      <c r="G946" s="58">
        <v>591945.42839290504</v>
      </c>
      <c r="H946" s="22">
        <v>112470</v>
      </c>
      <c r="I946" s="23">
        <v>704415.42839290504</v>
      </c>
      <c r="J946" s="50"/>
      <c r="K946" s="50"/>
      <c r="L946" s="50"/>
    </row>
    <row r="947" spans="1:12" s="62" customFormat="1" ht="36">
      <c r="A947" s="31">
        <v>17</v>
      </c>
      <c r="B947" s="27">
        <v>1197011041</v>
      </c>
      <c r="C947" s="28" t="s">
        <v>1530</v>
      </c>
      <c r="D947" s="36" t="s">
        <v>1557</v>
      </c>
      <c r="E947" s="36" t="s">
        <v>1557</v>
      </c>
      <c r="F947" s="28" t="s">
        <v>10</v>
      </c>
      <c r="G947" s="58">
        <v>591945.42839290504</v>
      </c>
      <c r="H947" s="22">
        <v>112470</v>
      </c>
      <c r="I947" s="23">
        <v>704415.42839290504</v>
      </c>
      <c r="J947" s="50"/>
      <c r="K947" s="50"/>
      <c r="L947" s="50"/>
    </row>
    <row r="948" spans="1:12" s="62" customFormat="1" ht="27">
      <c r="A948" s="31">
        <v>18</v>
      </c>
      <c r="B948" s="27">
        <v>1197011044</v>
      </c>
      <c r="C948" s="28">
        <v>42295100</v>
      </c>
      <c r="D948" s="36" t="s">
        <v>1558</v>
      </c>
      <c r="E948" s="36" t="s">
        <v>1558</v>
      </c>
      <c r="F948" s="28" t="s">
        <v>10</v>
      </c>
      <c r="G948" s="58">
        <v>591945.42839290504</v>
      </c>
      <c r="H948" s="22">
        <v>112470</v>
      </c>
      <c r="I948" s="23">
        <v>704415.42839290504</v>
      </c>
      <c r="J948" s="50"/>
      <c r="K948" s="50"/>
      <c r="L948" s="50"/>
    </row>
    <row r="949" spans="1:12" s="62" customFormat="1" ht="18">
      <c r="A949" s="31">
        <v>19</v>
      </c>
      <c r="B949" s="56">
        <v>1128599166</v>
      </c>
      <c r="C949" s="28">
        <v>42295100</v>
      </c>
      <c r="D949" s="36" t="s">
        <v>1559</v>
      </c>
      <c r="E949" s="36" t="s">
        <v>1559</v>
      </c>
      <c r="F949" s="28" t="s">
        <v>10</v>
      </c>
      <c r="G949" s="58">
        <v>907186.35299283033</v>
      </c>
      <c r="H949" s="22">
        <v>172365</v>
      </c>
      <c r="I949" s="23">
        <v>1079551.3529928303</v>
      </c>
      <c r="J949" s="50"/>
      <c r="K949" s="50"/>
      <c r="L949" s="50"/>
    </row>
    <row r="950" spans="1:12" s="62" customFormat="1">
      <c r="A950" s="31">
        <v>20</v>
      </c>
      <c r="B950" s="56">
        <v>1197011215</v>
      </c>
      <c r="C950" s="28">
        <v>42295100</v>
      </c>
      <c r="D950" s="36" t="s">
        <v>1560</v>
      </c>
      <c r="E950" s="36" t="s">
        <v>1560</v>
      </c>
      <c r="F950" s="28" t="s">
        <v>10</v>
      </c>
      <c r="G950" s="58">
        <v>1646759.2744681635</v>
      </c>
      <c r="H950" s="22">
        <v>312884</v>
      </c>
      <c r="I950" s="23">
        <v>1959643.2744681635</v>
      </c>
      <c r="J950" s="50"/>
      <c r="K950" s="50"/>
      <c r="L950" s="50"/>
    </row>
    <row r="951" spans="1:12" s="62" customFormat="1" ht="18">
      <c r="A951" s="31">
        <v>21</v>
      </c>
      <c r="B951" s="56">
        <v>1197011211</v>
      </c>
      <c r="C951" s="28">
        <v>42295100</v>
      </c>
      <c r="D951" s="36" t="s">
        <v>1561</v>
      </c>
      <c r="E951" s="36" t="s">
        <v>1561</v>
      </c>
      <c r="F951" s="28" t="s">
        <v>10</v>
      </c>
      <c r="G951" s="58">
        <v>1646759.2744681635</v>
      </c>
      <c r="H951" s="22">
        <v>312884</v>
      </c>
      <c r="I951" s="23">
        <v>1959643.2744681635</v>
      </c>
      <c r="J951" s="50"/>
      <c r="K951" s="50"/>
      <c r="L951" s="50"/>
    </row>
    <row r="952" spans="1:12" s="62" customFormat="1" ht="18">
      <c r="A952" s="31">
        <v>22</v>
      </c>
      <c r="B952" s="35" t="s">
        <v>194</v>
      </c>
      <c r="C952" s="28">
        <v>42295100</v>
      </c>
      <c r="D952" s="36" t="s">
        <v>1562</v>
      </c>
      <c r="E952" s="36" t="s">
        <v>1562</v>
      </c>
      <c r="F952" s="28" t="s">
        <v>10</v>
      </c>
      <c r="G952" s="58"/>
      <c r="H952" s="22"/>
      <c r="I952" s="23"/>
      <c r="J952" s="50"/>
      <c r="K952" s="50"/>
      <c r="L952" s="50"/>
    </row>
    <row r="953" spans="1:12" s="62" customFormat="1" ht="18">
      <c r="A953" s="31">
        <v>23</v>
      </c>
      <c r="B953" s="35" t="s">
        <v>194</v>
      </c>
      <c r="C953" s="28">
        <v>42295100</v>
      </c>
      <c r="D953" s="83" t="s">
        <v>1563</v>
      </c>
      <c r="E953" s="83" t="s">
        <v>1563</v>
      </c>
      <c r="F953" s="28" t="s">
        <v>10</v>
      </c>
      <c r="G953" s="58"/>
      <c r="H953" s="22"/>
      <c r="I953" s="23"/>
      <c r="J953" s="50"/>
      <c r="K953" s="50"/>
      <c r="L953" s="50"/>
    </row>
    <row r="954" spans="1:12" s="62" customFormat="1" ht="18">
      <c r="A954" s="31">
        <v>24</v>
      </c>
      <c r="B954" s="35" t="s">
        <v>194</v>
      </c>
      <c r="C954" s="28">
        <v>42295100</v>
      </c>
      <c r="D954" s="76" t="s">
        <v>1564</v>
      </c>
      <c r="E954" s="76" t="s">
        <v>1564</v>
      </c>
      <c r="F954" s="28" t="s">
        <v>10</v>
      </c>
      <c r="G954" s="58"/>
      <c r="H954" s="22"/>
      <c r="I954" s="23"/>
      <c r="J954" s="50"/>
      <c r="K954" s="50"/>
      <c r="L954" s="50"/>
    </row>
    <row r="955" spans="1:12" s="62" customFormat="1" ht="36">
      <c r="A955" s="31">
        <v>25</v>
      </c>
      <c r="B955" s="35" t="s">
        <v>194</v>
      </c>
      <c r="C955" s="28">
        <v>42295100</v>
      </c>
      <c r="D955" s="76" t="s">
        <v>1565</v>
      </c>
      <c r="E955" s="76" t="s">
        <v>1565</v>
      </c>
      <c r="F955" s="28" t="s">
        <v>10</v>
      </c>
      <c r="G955" s="58"/>
      <c r="H955" s="22"/>
      <c r="I955" s="23"/>
      <c r="J955" s="50"/>
      <c r="K955" s="50"/>
      <c r="L955" s="50"/>
    </row>
    <row r="956" spans="1:12" s="62" customFormat="1" ht="13.5" customHeight="1">
      <c r="A956" s="39" t="s">
        <v>1566</v>
      </c>
      <c r="B956" s="166" t="s">
        <v>1567</v>
      </c>
      <c r="C956" s="166"/>
      <c r="D956" s="166"/>
      <c r="E956" s="166"/>
      <c r="F956" s="29" t="s">
        <v>1282</v>
      </c>
      <c r="G956" s="167" t="s">
        <v>3772</v>
      </c>
      <c r="H956" s="167"/>
      <c r="I956" s="167"/>
      <c r="J956" s="50"/>
      <c r="K956" s="50"/>
      <c r="L956" s="50"/>
    </row>
    <row r="957" spans="1:12" s="62" customFormat="1" ht="27">
      <c r="A957" s="14" t="s">
        <v>2</v>
      </c>
      <c r="B957" s="14" t="s">
        <v>3</v>
      </c>
      <c r="C957" s="15" t="s">
        <v>4</v>
      </c>
      <c r="D957" s="15" t="s">
        <v>5</v>
      </c>
      <c r="E957" s="15" t="s">
        <v>3366</v>
      </c>
      <c r="F957" s="15" t="s">
        <v>7</v>
      </c>
      <c r="G957" s="16" t="s">
        <v>3347</v>
      </c>
      <c r="H957" s="16" t="s">
        <v>3348</v>
      </c>
      <c r="I957" s="16" t="s">
        <v>3349</v>
      </c>
      <c r="J957" s="50"/>
      <c r="K957" s="50"/>
      <c r="L957" s="50"/>
    </row>
    <row r="958" spans="1:12" s="62" customFormat="1" ht="45">
      <c r="A958" s="31">
        <v>1</v>
      </c>
      <c r="B958" s="27">
        <v>1196410044</v>
      </c>
      <c r="C958" s="28">
        <v>42271910</v>
      </c>
      <c r="D958" s="36" t="s">
        <v>1568</v>
      </c>
      <c r="E958" s="37" t="s">
        <v>1569</v>
      </c>
      <c r="F958" s="28" t="s">
        <v>10</v>
      </c>
      <c r="G958" s="22">
        <v>364913.20673789526</v>
      </c>
      <c r="H958" s="22">
        <v>69334</v>
      </c>
      <c r="I958" s="23">
        <v>434247.20673789526</v>
      </c>
      <c r="J958" s="50"/>
      <c r="K958" s="50"/>
      <c r="L958" s="50"/>
    </row>
    <row r="959" spans="1:12" s="62" customFormat="1" ht="45">
      <c r="A959" s="31">
        <v>2</v>
      </c>
      <c r="B959" s="27">
        <v>1196410309</v>
      </c>
      <c r="C959" s="28">
        <v>42271910</v>
      </c>
      <c r="D959" s="36" t="s">
        <v>1570</v>
      </c>
      <c r="E959" s="37" t="s">
        <v>1571</v>
      </c>
      <c r="F959" s="28" t="s">
        <v>10</v>
      </c>
      <c r="G959" s="22">
        <v>364913.20673789526</v>
      </c>
      <c r="H959" s="22">
        <v>69334</v>
      </c>
      <c r="I959" s="23">
        <v>434247.20673789526</v>
      </c>
      <c r="J959" s="50"/>
      <c r="K959" s="50"/>
      <c r="L959" s="50"/>
    </row>
    <row r="960" spans="1:12" s="62" customFormat="1" ht="45">
      <c r="A960" s="31">
        <v>3</v>
      </c>
      <c r="B960" s="27">
        <v>1196410302</v>
      </c>
      <c r="C960" s="28">
        <v>42271910</v>
      </c>
      <c r="D960" s="36" t="s">
        <v>1572</v>
      </c>
      <c r="E960" s="37" t="s">
        <v>1573</v>
      </c>
      <c r="F960" s="28" t="s">
        <v>10</v>
      </c>
      <c r="G960" s="22">
        <v>364913.20673789526</v>
      </c>
      <c r="H960" s="22">
        <v>69334</v>
      </c>
      <c r="I960" s="23">
        <v>434247.20673789526</v>
      </c>
      <c r="J960" s="50"/>
      <c r="K960" s="50"/>
      <c r="L960" s="50"/>
    </row>
    <row r="961" spans="1:12" s="62" customFormat="1" ht="45">
      <c r="A961" s="31">
        <v>4</v>
      </c>
      <c r="B961" s="27">
        <v>1196410029</v>
      </c>
      <c r="C961" s="28">
        <v>42271910</v>
      </c>
      <c r="D961" s="36" t="s">
        <v>1574</v>
      </c>
      <c r="E961" s="37" t="s">
        <v>1575</v>
      </c>
      <c r="F961" s="28" t="s">
        <v>10</v>
      </c>
      <c r="G961" s="22">
        <v>364913.20673789526</v>
      </c>
      <c r="H961" s="22">
        <v>69334</v>
      </c>
      <c r="I961" s="23">
        <v>434247.20673789526</v>
      </c>
      <c r="J961" s="50"/>
      <c r="K961" s="50"/>
      <c r="L961" s="50"/>
    </row>
    <row r="962" spans="1:12" s="62" customFormat="1" ht="45">
      <c r="A962" s="31">
        <v>5</v>
      </c>
      <c r="B962" s="27">
        <v>1196410250</v>
      </c>
      <c r="C962" s="28">
        <v>42271910</v>
      </c>
      <c r="D962" s="36" t="s">
        <v>1576</v>
      </c>
      <c r="E962" s="37" t="s">
        <v>1577</v>
      </c>
      <c r="F962" s="28" t="s">
        <v>10</v>
      </c>
      <c r="G962" s="22">
        <v>364913.20673789526</v>
      </c>
      <c r="H962" s="22">
        <v>69334</v>
      </c>
      <c r="I962" s="23">
        <v>434247.20673789526</v>
      </c>
      <c r="J962" s="50"/>
      <c r="K962" s="50"/>
      <c r="L962" s="50"/>
    </row>
    <row r="963" spans="1:12" s="62" customFormat="1" ht="45">
      <c r="A963" s="31">
        <v>6</v>
      </c>
      <c r="B963" s="27">
        <v>1196410152</v>
      </c>
      <c r="C963" s="28">
        <v>42271910</v>
      </c>
      <c r="D963" s="36" t="s">
        <v>1578</v>
      </c>
      <c r="E963" s="37" t="s">
        <v>1579</v>
      </c>
      <c r="F963" s="28" t="s">
        <v>10</v>
      </c>
      <c r="G963" s="22">
        <v>364913.20673789526</v>
      </c>
      <c r="H963" s="22">
        <v>69334</v>
      </c>
      <c r="I963" s="23">
        <v>434247.20673789526</v>
      </c>
      <c r="J963" s="50"/>
      <c r="K963" s="50"/>
      <c r="L963" s="50"/>
    </row>
    <row r="964" spans="1:12" s="62" customFormat="1" ht="45">
      <c r="A964" s="31">
        <v>7</v>
      </c>
      <c r="B964" s="27">
        <v>1196410450</v>
      </c>
      <c r="C964" s="28">
        <v>42271910</v>
      </c>
      <c r="D964" s="36" t="s">
        <v>1580</v>
      </c>
      <c r="E964" s="37" t="s">
        <v>1581</v>
      </c>
      <c r="F964" s="28" t="s">
        <v>10</v>
      </c>
      <c r="G964" s="22">
        <v>364913.20673789526</v>
      </c>
      <c r="H964" s="22">
        <v>69334</v>
      </c>
      <c r="I964" s="23">
        <v>434247.20673789526</v>
      </c>
      <c r="J964" s="50"/>
      <c r="K964" s="50"/>
      <c r="L964" s="50"/>
    </row>
    <row r="965" spans="1:12" s="62" customFormat="1" ht="45">
      <c r="A965" s="31">
        <v>8</v>
      </c>
      <c r="B965" s="27">
        <v>1196410046</v>
      </c>
      <c r="C965" s="28">
        <v>42271910</v>
      </c>
      <c r="D965" s="36" t="s">
        <v>1582</v>
      </c>
      <c r="E965" s="37" t="s">
        <v>1583</v>
      </c>
      <c r="F965" s="28" t="s">
        <v>10</v>
      </c>
      <c r="G965" s="22">
        <v>364913.20673789526</v>
      </c>
      <c r="H965" s="22">
        <v>69334</v>
      </c>
      <c r="I965" s="23">
        <v>434247.20673789526</v>
      </c>
      <c r="J965" s="50"/>
      <c r="K965" s="50"/>
      <c r="L965" s="50"/>
    </row>
    <row r="966" spans="1:12" s="62" customFormat="1" ht="45">
      <c r="A966" s="31">
        <v>9</v>
      </c>
      <c r="B966" s="27">
        <v>1196410047</v>
      </c>
      <c r="C966" s="28">
        <v>42271910</v>
      </c>
      <c r="D966" s="36" t="s">
        <v>1584</v>
      </c>
      <c r="E966" s="37" t="s">
        <v>1585</v>
      </c>
      <c r="F966" s="28" t="s">
        <v>10</v>
      </c>
      <c r="G966" s="22">
        <v>364913.20673789526</v>
      </c>
      <c r="H966" s="22">
        <v>69334</v>
      </c>
      <c r="I966" s="23">
        <v>434247.20673789526</v>
      </c>
      <c r="J966" s="50"/>
      <c r="K966" s="50"/>
      <c r="L966" s="50"/>
    </row>
    <row r="967" spans="1:12" s="62" customFormat="1" ht="45">
      <c r="A967" s="31">
        <v>10</v>
      </c>
      <c r="B967" s="27">
        <v>1196410048</v>
      </c>
      <c r="C967" s="28">
        <v>42271910</v>
      </c>
      <c r="D967" s="36" t="s">
        <v>1586</v>
      </c>
      <c r="E967" s="37" t="s">
        <v>1587</v>
      </c>
      <c r="F967" s="28" t="s">
        <v>10</v>
      </c>
      <c r="G967" s="22">
        <v>364913.20673789526</v>
      </c>
      <c r="H967" s="22">
        <v>69334</v>
      </c>
      <c r="I967" s="23">
        <v>434247.20673789526</v>
      </c>
      <c r="J967" s="50"/>
      <c r="K967" s="50"/>
      <c r="L967" s="50"/>
    </row>
    <row r="968" spans="1:12" s="62" customFormat="1" ht="54">
      <c r="A968" s="31">
        <v>11</v>
      </c>
      <c r="B968" s="27">
        <v>1196410305</v>
      </c>
      <c r="C968" s="28">
        <v>42271910</v>
      </c>
      <c r="D968" s="36" t="s">
        <v>1588</v>
      </c>
      <c r="E968" s="37" t="s">
        <v>1589</v>
      </c>
      <c r="F968" s="28" t="s">
        <v>10</v>
      </c>
      <c r="G968" s="22">
        <v>394629.88934113499</v>
      </c>
      <c r="H968" s="22">
        <v>74980</v>
      </c>
      <c r="I968" s="23">
        <v>469609.88934113499</v>
      </c>
      <c r="J968" s="50"/>
      <c r="K968" s="50"/>
      <c r="L968" s="50"/>
    </row>
    <row r="969" spans="1:12" s="62" customFormat="1" ht="54">
      <c r="A969" s="31">
        <v>12</v>
      </c>
      <c r="B969" s="27">
        <v>1196410043</v>
      </c>
      <c r="C969" s="28">
        <v>42271910</v>
      </c>
      <c r="D969" s="36" t="s">
        <v>1590</v>
      </c>
      <c r="E969" s="37" t="s">
        <v>1591</v>
      </c>
      <c r="F969" s="28" t="s">
        <v>10</v>
      </c>
      <c r="G969" s="22">
        <v>394629.88934113499</v>
      </c>
      <c r="H969" s="22">
        <v>74980</v>
      </c>
      <c r="I969" s="23">
        <v>469609.88934113499</v>
      </c>
      <c r="J969" s="50"/>
      <c r="K969" s="50"/>
      <c r="L969" s="50"/>
    </row>
    <row r="970" spans="1:12" s="62" customFormat="1" ht="54">
      <c r="A970" s="31">
        <v>13</v>
      </c>
      <c r="B970" s="27">
        <v>1196410275</v>
      </c>
      <c r="C970" s="28">
        <v>42271910</v>
      </c>
      <c r="D970" s="36" t="s">
        <v>1592</v>
      </c>
      <c r="E970" s="37" t="s">
        <v>1593</v>
      </c>
      <c r="F970" s="28" t="s">
        <v>10</v>
      </c>
      <c r="G970" s="22">
        <v>394629.88934113499</v>
      </c>
      <c r="H970" s="22">
        <v>74980</v>
      </c>
      <c r="I970" s="23">
        <v>469609.88934113499</v>
      </c>
      <c r="J970" s="50"/>
      <c r="K970" s="50"/>
      <c r="L970" s="50"/>
    </row>
    <row r="971" spans="1:12" s="62" customFormat="1" ht="54">
      <c r="A971" s="31">
        <v>14</v>
      </c>
      <c r="B971" s="27">
        <v>1196410307</v>
      </c>
      <c r="C971" s="28">
        <v>42271910</v>
      </c>
      <c r="D971" s="36" t="s">
        <v>1594</v>
      </c>
      <c r="E971" s="37" t="s">
        <v>1595</v>
      </c>
      <c r="F971" s="28" t="s">
        <v>10</v>
      </c>
      <c r="G971" s="22">
        <v>394629.88934113499</v>
      </c>
      <c r="H971" s="22">
        <v>74980</v>
      </c>
      <c r="I971" s="23">
        <v>469609.88934113499</v>
      </c>
      <c r="J971" s="50"/>
      <c r="K971" s="50"/>
      <c r="L971" s="50"/>
    </row>
    <row r="972" spans="1:12" s="62" customFormat="1" ht="54">
      <c r="A972" s="31">
        <v>15</v>
      </c>
      <c r="B972" s="27">
        <v>1196410311</v>
      </c>
      <c r="C972" s="28">
        <v>42271910</v>
      </c>
      <c r="D972" s="36" t="s">
        <v>1596</v>
      </c>
      <c r="E972" s="37" t="s">
        <v>1597</v>
      </c>
      <c r="F972" s="28" t="s">
        <v>10</v>
      </c>
      <c r="G972" s="22">
        <v>394629.88934113499</v>
      </c>
      <c r="H972" s="22">
        <v>74980</v>
      </c>
      <c r="I972" s="23">
        <v>469609.88934113499</v>
      </c>
      <c r="J972" s="50"/>
      <c r="K972" s="50"/>
      <c r="L972" s="50"/>
    </row>
    <row r="973" spans="1:12" s="62" customFormat="1" ht="54">
      <c r="A973" s="31">
        <v>16</v>
      </c>
      <c r="B973" s="27">
        <v>1196410500</v>
      </c>
      <c r="C973" s="28">
        <v>42271910</v>
      </c>
      <c r="D973" s="36" t="s">
        <v>1598</v>
      </c>
      <c r="E973" s="37" t="s">
        <v>1599</v>
      </c>
      <c r="F973" s="28" t="s">
        <v>10</v>
      </c>
      <c r="G973" s="22">
        <v>394629.88934113499</v>
      </c>
      <c r="H973" s="22">
        <v>74980</v>
      </c>
      <c r="I973" s="23">
        <v>469609.88934113499</v>
      </c>
      <c r="J973" s="50"/>
      <c r="K973" s="50"/>
      <c r="L973" s="50"/>
    </row>
    <row r="974" spans="1:12" s="62" customFormat="1" ht="54">
      <c r="A974" s="31">
        <v>17</v>
      </c>
      <c r="B974" s="27">
        <v>1196410308</v>
      </c>
      <c r="C974" s="28">
        <v>42271910</v>
      </c>
      <c r="D974" s="36" t="s">
        <v>1600</v>
      </c>
      <c r="E974" s="37" t="s">
        <v>1601</v>
      </c>
      <c r="F974" s="28" t="s">
        <v>10</v>
      </c>
      <c r="G974" s="22">
        <v>394629.88934113499</v>
      </c>
      <c r="H974" s="22">
        <v>74980</v>
      </c>
      <c r="I974" s="23">
        <v>469609.88934113499</v>
      </c>
      <c r="J974" s="50"/>
      <c r="K974" s="50"/>
      <c r="L974" s="50"/>
    </row>
    <row r="975" spans="1:12" s="62" customFormat="1" ht="72">
      <c r="A975" s="31">
        <v>18</v>
      </c>
      <c r="B975" s="27">
        <v>1196410042</v>
      </c>
      <c r="C975" s="28">
        <v>42271910</v>
      </c>
      <c r="D975" s="36" t="s">
        <v>1602</v>
      </c>
      <c r="E975" s="37" t="s">
        <v>1603</v>
      </c>
      <c r="F975" s="28" t="s">
        <v>10</v>
      </c>
      <c r="G975" s="22">
        <v>451284.01245760004</v>
      </c>
      <c r="H975" s="22">
        <v>85744</v>
      </c>
      <c r="I975" s="23">
        <v>537028.0124576001</v>
      </c>
      <c r="J975" s="50"/>
      <c r="K975" s="50"/>
      <c r="L975" s="50"/>
    </row>
    <row r="976" spans="1:12" s="62" customFormat="1" ht="72">
      <c r="A976" s="31">
        <v>19</v>
      </c>
      <c r="B976" s="27">
        <v>1196410691</v>
      </c>
      <c r="C976" s="28">
        <v>42271910</v>
      </c>
      <c r="D976" s="36" t="s">
        <v>1604</v>
      </c>
      <c r="E976" s="37" t="s">
        <v>1605</v>
      </c>
      <c r="F976" s="28" t="s">
        <v>10</v>
      </c>
      <c r="G976" s="22">
        <v>451284.01245760004</v>
      </c>
      <c r="H976" s="22">
        <v>85744</v>
      </c>
      <c r="I976" s="23">
        <v>537028.0124576001</v>
      </c>
      <c r="J976" s="50"/>
      <c r="K976" s="50"/>
      <c r="L976" s="50"/>
    </row>
    <row r="977" spans="1:12" s="62" customFormat="1" ht="72">
      <c r="A977" s="31">
        <v>20</v>
      </c>
      <c r="B977" s="27">
        <v>1196410700</v>
      </c>
      <c r="C977" s="28">
        <v>42271910</v>
      </c>
      <c r="D977" s="36" t="s">
        <v>1606</v>
      </c>
      <c r="E977" s="37" t="s">
        <v>1607</v>
      </c>
      <c r="F977" s="28" t="s">
        <v>10</v>
      </c>
      <c r="G977" s="22">
        <v>451284.01245760004</v>
      </c>
      <c r="H977" s="22">
        <v>85744</v>
      </c>
      <c r="I977" s="23">
        <v>537028.0124576001</v>
      </c>
      <c r="J977" s="50"/>
      <c r="K977" s="50"/>
      <c r="L977" s="50"/>
    </row>
    <row r="978" spans="1:12" s="62" customFormat="1" ht="72">
      <c r="A978" s="31">
        <v>21</v>
      </c>
      <c r="B978" s="27">
        <v>1196410550</v>
      </c>
      <c r="C978" s="28">
        <v>42271910</v>
      </c>
      <c r="D978" s="36" t="s">
        <v>1608</v>
      </c>
      <c r="E978" s="37" t="s">
        <v>1609</v>
      </c>
      <c r="F978" s="28" t="s">
        <v>10</v>
      </c>
      <c r="G978" s="22">
        <v>451284.01245760004</v>
      </c>
      <c r="H978" s="22">
        <v>85744</v>
      </c>
      <c r="I978" s="23">
        <v>537028.0124576001</v>
      </c>
      <c r="J978" s="50"/>
      <c r="K978" s="50"/>
      <c r="L978" s="50"/>
    </row>
    <row r="979" spans="1:12" s="62" customFormat="1" ht="72">
      <c r="A979" s="31">
        <v>22</v>
      </c>
      <c r="B979" s="27">
        <v>1196410962</v>
      </c>
      <c r="C979" s="28">
        <v>42271910</v>
      </c>
      <c r="D979" s="36" t="s">
        <v>1610</v>
      </c>
      <c r="E979" s="37" t="s">
        <v>1611</v>
      </c>
      <c r="F979" s="28" t="s">
        <v>10</v>
      </c>
      <c r="G979" s="22">
        <v>451284.01245760004</v>
      </c>
      <c r="H979" s="22">
        <v>85744</v>
      </c>
      <c r="I979" s="23">
        <v>537028.0124576001</v>
      </c>
      <c r="J979" s="50"/>
      <c r="K979" s="50"/>
      <c r="L979" s="50"/>
    </row>
    <row r="980" spans="1:12" s="62" customFormat="1" ht="72">
      <c r="A980" s="31">
        <v>23</v>
      </c>
      <c r="B980" s="27">
        <v>1196410140</v>
      </c>
      <c r="C980" s="28">
        <v>42271910</v>
      </c>
      <c r="D980" s="36" t="s">
        <v>1612</v>
      </c>
      <c r="E980" s="37" t="s">
        <v>1613</v>
      </c>
      <c r="F980" s="28" t="s">
        <v>10</v>
      </c>
      <c r="G980" s="22">
        <v>451284.01245760004</v>
      </c>
      <c r="H980" s="22">
        <v>85744</v>
      </c>
      <c r="I980" s="23">
        <v>537028.0124576001</v>
      </c>
      <c r="J980" s="50"/>
      <c r="K980" s="50"/>
      <c r="L980" s="50"/>
    </row>
    <row r="981" spans="1:12" s="62" customFormat="1" ht="72">
      <c r="A981" s="31">
        <v>24</v>
      </c>
      <c r="B981" s="27">
        <v>1196410264</v>
      </c>
      <c r="C981" s="28">
        <v>42271910</v>
      </c>
      <c r="D981" s="36" t="s">
        <v>1614</v>
      </c>
      <c r="E981" s="37" t="s">
        <v>1615</v>
      </c>
      <c r="F981" s="28" t="s">
        <v>10</v>
      </c>
      <c r="G981" s="22">
        <v>451284.01245760004</v>
      </c>
      <c r="H981" s="22">
        <v>85744</v>
      </c>
      <c r="I981" s="23">
        <v>537028.0124576001</v>
      </c>
      <c r="J981" s="50"/>
      <c r="K981" s="50"/>
      <c r="L981" s="50"/>
    </row>
    <row r="982" spans="1:12" s="62" customFormat="1" ht="72">
      <c r="A982" s="31">
        <v>25</v>
      </c>
      <c r="B982" s="27">
        <v>1196410045</v>
      </c>
      <c r="C982" s="28">
        <v>42271910</v>
      </c>
      <c r="D982" s="36" t="s">
        <v>1616</v>
      </c>
      <c r="E982" s="37" t="s">
        <v>1617</v>
      </c>
      <c r="F982" s="28" t="s">
        <v>10</v>
      </c>
      <c r="G982" s="22">
        <v>404138.79981970589</v>
      </c>
      <c r="H982" s="22">
        <v>76786</v>
      </c>
      <c r="I982" s="23">
        <v>480924.79981970589</v>
      </c>
      <c r="J982" s="50"/>
      <c r="K982" s="50"/>
      <c r="L982" s="50"/>
    </row>
    <row r="983" spans="1:12" s="62" customFormat="1" ht="72">
      <c r="A983" s="31">
        <v>26</v>
      </c>
      <c r="B983" s="27">
        <v>1196410519</v>
      </c>
      <c r="C983" s="28">
        <v>42271910</v>
      </c>
      <c r="D983" s="36" t="s">
        <v>1618</v>
      </c>
      <c r="E983" s="37" t="s">
        <v>1619</v>
      </c>
      <c r="F983" s="28" t="s">
        <v>10</v>
      </c>
      <c r="G983" s="22">
        <v>404138.79981970589</v>
      </c>
      <c r="H983" s="22">
        <v>76786</v>
      </c>
      <c r="I983" s="23">
        <v>480924.79981970589</v>
      </c>
      <c r="J983" s="50"/>
      <c r="K983" s="50"/>
      <c r="L983" s="50"/>
    </row>
    <row r="984" spans="1:12" s="62" customFormat="1" ht="72">
      <c r="A984" s="31">
        <v>27</v>
      </c>
      <c r="B984" s="27">
        <v>1196410526</v>
      </c>
      <c r="C984" s="28">
        <v>42271910</v>
      </c>
      <c r="D984" s="36" t="s">
        <v>1620</v>
      </c>
      <c r="E984" s="37" t="s">
        <v>1621</v>
      </c>
      <c r="F984" s="28" t="s">
        <v>10</v>
      </c>
      <c r="G984" s="22">
        <v>404138.79981970589</v>
      </c>
      <c r="H984" s="22">
        <v>76786</v>
      </c>
      <c r="I984" s="23">
        <v>480924.79981970589</v>
      </c>
      <c r="J984" s="50"/>
      <c r="K984" s="50"/>
      <c r="L984" s="50"/>
    </row>
    <row r="985" spans="1:12" s="62" customFormat="1" ht="72">
      <c r="A985" s="31">
        <v>28</v>
      </c>
      <c r="B985" s="27">
        <v>1196410575</v>
      </c>
      <c r="C985" s="28">
        <v>42271910</v>
      </c>
      <c r="D985" s="36" t="s">
        <v>1622</v>
      </c>
      <c r="E985" s="37" t="s">
        <v>1623</v>
      </c>
      <c r="F985" s="28" t="s">
        <v>10</v>
      </c>
      <c r="G985" s="22">
        <v>404138.79981970589</v>
      </c>
      <c r="H985" s="22">
        <v>76786</v>
      </c>
      <c r="I985" s="23">
        <v>480924.79981970589</v>
      </c>
      <c r="J985" s="50"/>
      <c r="K985" s="50"/>
      <c r="L985" s="50"/>
    </row>
    <row r="986" spans="1:12" s="62" customFormat="1" ht="72">
      <c r="A986" s="31">
        <v>29</v>
      </c>
      <c r="B986" s="27">
        <v>1196410579</v>
      </c>
      <c r="C986" s="28">
        <v>42271910</v>
      </c>
      <c r="D986" s="36" t="s">
        <v>1624</v>
      </c>
      <c r="E986" s="37" t="s">
        <v>1625</v>
      </c>
      <c r="F986" s="28" t="s">
        <v>10</v>
      </c>
      <c r="G986" s="22">
        <v>404138.79981970589</v>
      </c>
      <c r="H986" s="22">
        <v>76786</v>
      </c>
      <c r="I986" s="23">
        <v>480924.79981970589</v>
      </c>
      <c r="J986" s="50"/>
      <c r="K986" s="50"/>
      <c r="L986" s="50"/>
    </row>
    <row r="987" spans="1:12" s="62" customFormat="1" ht="72">
      <c r="A987" s="31">
        <v>30</v>
      </c>
      <c r="B987" s="27">
        <v>1196410600</v>
      </c>
      <c r="C987" s="28">
        <v>42271910</v>
      </c>
      <c r="D987" s="36" t="s">
        <v>1626</v>
      </c>
      <c r="E987" s="37" t="s">
        <v>1627</v>
      </c>
      <c r="F987" s="28" t="s">
        <v>10</v>
      </c>
      <c r="G987" s="22">
        <v>404138.79981970589</v>
      </c>
      <c r="H987" s="22">
        <v>76786</v>
      </c>
      <c r="I987" s="23">
        <v>480924.79981970589</v>
      </c>
      <c r="J987" s="50"/>
      <c r="K987" s="50"/>
      <c r="L987" s="50"/>
    </row>
    <row r="988" spans="1:12" s="62" customFormat="1" ht="72">
      <c r="A988" s="31">
        <v>31</v>
      </c>
      <c r="B988" s="27">
        <v>1196410625</v>
      </c>
      <c r="C988" s="28">
        <v>42271910</v>
      </c>
      <c r="D988" s="36" t="s">
        <v>1628</v>
      </c>
      <c r="E988" s="37" t="s">
        <v>1629</v>
      </c>
      <c r="F988" s="28" t="s">
        <v>10</v>
      </c>
      <c r="G988" s="22">
        <v>404138.79981970589</v>
      </c>
      <c r="H988" s="22">
        <v>76786</v>
      </c>
      <c r="I988" s="23">
        <v>480924.79981970589</v>
      </c>
      <c r="J988" s="50"/>
      <c r="K988" s="50"/>
      <c r="L988" s="50"/>
    </row>
    <row r="989" spans="1:12" s="62" customFormat="1" ht="27">
      <c r="A989" s="31">
        <v>32</v>
      </c>
      <c r="B989" s="27">
        <v>1196410049</v>
      </c>
      <c r="C989" s="28">
        <v>42271910</v>
      </c>
      <c r="D989" s="36" t="s">
        <v>1630</v>
      </c>
      <c r="E989" s="37" t="s">
        <v>1631</v>
      </c>
      <c r="F989" s="28" t="s">
        <v>10</v>
      </c>
      <c r="G989" s="22">
        <v>348272.91059099749</v>
      </c>
      <c r="H989" s="22">
        <v>66172</v>
      </c>
      <c r="I989" s="23">
        <v>414444.91059099749</v>
      </c>
      <c r="J989" s="50"/>
      <c r="K989" s="50"/>
      <c r="L989" s="50"/>
    </row>
    <row r="990" spans="1:12" s="62" customFormat="1" ht="27">
      <c r="A990" s="31">
        <v>33</v>
      </c>
      <c r="B990" s="27">
        <v>1196410055</v>
      </c>
      <c r="C990" s="28">
        <v>42271910</v>
      </c>
      <c r="D990" s="36" t="s">
        <v>1632</v>
      </c>
      <c r="E990" s="37" t="s">
        <v>1633</v>
      </c>
      <c r="F990" s="28" t="s">
        <v>10</v>
      </c>
      <c r="G990" s="22">
        <v>348272.91059099749</v>
      </c>
      <c r="H990" s="22">
        <v>66172</v>
      </c>
      <c r="I990" s="23">
        <v>414444.91059099749</v>
      </c>
      <c r="J990" s="50"/>
      <c r="K990" s="50"/>
      <c r="L990" s="50"/>
    </row>
    <row r="991" spans="1:12" s="62" customFormat="1" ht="27">
      <c r="A991" s="31">
        <v>34</v>
      </c>
      <c r="B991" s="27">
        <v>1196410096</v>
      </c>
      <c r="C991" s="28">
        <v>42271910</v>
      </c>
      <c r="D991" s="36" t="s">
        <v>1634</v>
      </c>
      <c r="E991" s="37" t="s">
        <v>1635</v>
      </c>
      <c r="F991" s="28" t="s">
        <v>10</v>
      </c>
      <c r="G991" s="22">
        <v>348272.91059099749</v>
      </c>
      <c r="H991" s="22">
        <v>66172</v>
      </c>
      <c r="I991" s="23">
        <v>414444.91059099749</v>
      </c>
      <c r="J991" s="50"/>
      <c r="K991" s="50"/>
      <c r="L991" s="50"/>
    </row>
    <row r="992" spans="1:12" s="62" customFormat="1" ht="27">
      <c r="A992" s="31">
        <v>35</v>
      </c>
      <c r="B992" s="27">
        <v>1196410059</v>
      </c>
      <c r="C992" s="28">
        <v>42271910</v>
      </c>
      <c r="D992" s="36" t="s">
        <v>1636</v>
      </c>
      <c r="E992" s="37" t="s">
        <v>1637</v>
      </c>
      <c r="F992" s="28" t="s">
        <v>10</v>
      </c>
      <c r="G992" s="22">
        <v>348272.91059099749</v>
      </c>
      <c r="H992" s="22">
        <v>66172</v>
      </c>
      <c r="I992" s="23">
        <v>414444.91059099749</v>
      </c>
      <c r="J992" s="50"/>
      <c r="K992" s="50"/>
      <c r="L992" s="50"/>
    </row>
    <row r="993" spans="1:12" s="62" customFormat="1" ht="27">
      <c r="A993" s="31">
        <v>36</v>
      </c>
      <c r="B993" s="27">
        <v>1196410057</v>
      </c>
      <c r="C993" s="28">
        <v>42271910</v>
      </c>
      <c r="D993" s="36" t="s">
        <v>1638</v>
      </c>
      <c r="E993" s="37" t="s">
        <v>1639</v>
      </c>
      <c r="F993" s="28" t="s">
        <v>10</v>
      </c>
      <c r="G993" s="22">
        <v>373234.54357374931</v>
      </c>
      <c r="H993" s="22">
        <v>70915</v>
      </c>
      <c r="I993" s="23">
        <v>444149.54357374931</v>
      </c>
      <c r="J993" s="50"/>
      <c r="K993" s="50"/>
      <c r="L993" s="50"/>
    </row>
    <row r="994" spans="1:12" s="62" customFormat="1" ht="27">
      <c r="A994" s="31">
        <v>37</v>
      </c>
      <c r="B994" s="27">
        <v>1196410060</v>
      </c>
      <c r="C994" s="28">
        <v>42271910</v>
      </c>
      <c r="D994" s="36" t="s">
        <v>1640</v>
      </c>
      <c r="E994" s="37" t="s">
        <v>1641</v>
      </c>
      <c r="F994" s="28" t="s">
        <v>10</v>
      </c>
      <c r="G994" s="22">
        <v>373234.54357374931</v>
      </c>
      <c r="H994" s="22">
        <v>70915</v>
      </c>
      <c r="I994" s="23">
        <v>444149.54357374931</v>
      </c>
      <c r="J994" s="50"/>
      <c r="K994" s="50"/>
      <c r="L994" s="50"/>
    </row>
    <row r="995" spans="1:12" s="62" customFormat="1" ht="27">
      <c r="A995" s="31">
        <v>38</v>
      </c>
      <c r="B995" s="27">
        <v>1196410061</v>
      </c>
      <c r="C995" s="28">
        <v>42271910</v>
      </c>
      <c r="D995" s="36" t="s">
        <v>1642</v>
      </c>
      <c r="E995" s="37" t="s">
        <v>1643</v>
      </c>
      <c r="F995" s="28" t="s">
        <v>10</v>
      </c>
      <c r="G995" s="22">
        <v>373234.54357374931</v>
      </c>
      <c r="H995" s="22">
        <v>70915</v>
      </c>
      <c r="I995" s="23">
        <v>444149.54357374931</v>
      </c>
      <c r="J995" s="50"/>
      <c r="K995" s="50"/>
      <c r="L995" s="50"/>
    </row>
    <row r="996" spans="1:12" s="62" customFormat="1" ht="27">
      <c r="A996" s="31">
        <v>39</v>
      </c>
      <c r="B996" s="27">
        <v>1196410062</v>
      </c>
      <c r="C996" s="28">
        <v>42271910</v>
      </c>
      <c r="D996" s="36" t="s">
        <v>1644</v>
      </c>
      <c r="E996" s="37" t="s">
        <v>1645</v>
      </c>
      <c r="F996" s="28" t="s">
        <v>10</v>
      </c>
      <c r="G996" s="22">
        <v>373234.54357374931</v>
      </c>
      <c r="H996" s="22">
        <v>70915</v>
      </c>
      <c r="I996" s="23">
        <v>444149.54357374931</v>
      </c>
      <c r="J996" s="50"/>
      <c r="K996" s="50"/>
      <c r="L996" s="50"/>
    </row>
    <row r="997" spans="1:12" s="62" customFormat="1" ht="27">
      <c r="A997" s="31">
        <v>40</v>
      </c>
      <c r="B997" s="27">
        <v>1196410063</v>
      </c>
      <c r="C997" s="28">
        <v>42271910</v>
      </c>
      <c r="D997" s="36" t="s">
        <v>1646</v>
      </c>
      <c r="E997" s="37" t="s">
        <v>1647</v>
      </c>
      <c r="F997" s="28" t="s">
        <v>10</v>
      </c>
      <c r="G997" s="22">
        <v>373234.54357374931</v>
      </c>
      <c r="H997" s="22">
        <v>70915</v>
      </c>
      <c r="I997" s="23">
        <v>444149.54357374931</v>
      </c>
      <c r="J997" s="50"/>
      <c r="K997" s="50"/>
      <c r="L997" s="50"/>
    </row>
    <row r="998" spans="1:12" s="62" customFormat="1" ht="27">
      <c r="A998" s="31">
        <v>41</v>
      </c>
      <c r="B998" s="27">
        <v>1196410096</v>
      </c>
      <c r="C998" s="28">
        <v>42271910</v>
      </c>
      <c r="D998" s="36" t="s">
        <v>1648</v>
      </c>
      <c r="E998" s="37" t="s">
        <v>1649</v>
      </c>
      <c r="F998" s="28" t="s">
        <v>10</v>
      </c>
      <c r="G998" s="22">
        <v>373234.54357374931</v>
      </c>
      <c r="H998" s="22">
        <v>70915</v>
      </c>
      <c r="I998" s="23">
        <v>444149.54357374931</v>
      </c>
      <c r="J998" s="50"/>
      <c r="K998" s="50"/>
      <c r="L998" s="50"/>
    </row>
    <row r="999" spans="1:12" s="62" customFormat="1" ht="27">
      <c r="A999" s="31">
        <v>42</v>
      </c>
      <c r="B999" s="27">
        <v>1196410058</v>
      </c>
      <c r="C999" s="28">
        <v>42271910</v>
      </c>
      <c r="D999" s="36" t="s">
        <v>1650</v>
      </c>
      <c r="E999" s="37" t="s">
        <v>1651</v>
      </c>
      <c r="F999" s="28" t="s">
        <v>10</v>
      </c>
      <c r="G999" s="22">
        <v>373234.54357374931</v>
      </c>
      <c r="H999" s="22">
        <v>70915</v>
      </c>
      <c r="I999" s="23">
        <v>444149.54357374931</v>
      </c>
      <c r="J999" s="50"/>
      <c r="K999" s="50"/>
      <c r="L999" s="50"/>
    </row>
    <row r="1000" spans="1:12" s="62" customFormat="1" ht="45">
      <c r="A1000" s="31">
        <v>43</v>
      </c>
      <c r="B1000" s="27">
        <v>1196410121</v>
      </c>
      <c r="C1000" s="28">
        <v>42271910</v>
      </c>
      <c r="D1000" s="36" t="s">
        <v>1652</v>
      </c>
      <c r="E1000" s="37" t="s">
        <v>1653</v>
      </c>
      <c r="F1000" s="28" t="s">
        <v>10</v>
      </c>
      <c r="G1000" s="22">
        <v>1925602.5167880105</v>
      </c>
      <c r="H1000" s="22">
        <v>365864</v>
      </c>
      <c r="I1000" s="23">
        <v>2291466.5167880105</v>
      </c>
      <c r="J1000" s="50"/>
      <c r="K1000" s="50"/>
      <c r="L1000" s="50"/>
    </row>
    <row r="1001" spans="1:12" s="62" customFormat="1" ht="45">
      <c r="A1001" s="31">
        <v>44</v>
      </c>
      <c r="B1001" s="27">
        <v>1196410099</v>
      </c>
      <c r="C1001" s="28">
        <v>42271910</v>
      </c>
      <c r="D1001" s="36" t="s">
        <v>1654</v>
      </c>
      <c r="E1001" s="37" t="s">
        <v>1653</v>
      </c>
      <c r="F1001" s="28" t="s">
        <v>10</v>
      </c>
      <c r="G1001" s="22">
        <v>1925602.5167880105</v>
      </c>
      <c r="H1001" s="22">
        <v>365864</v>
      </c>
      <c r="I1001" s="23">
        <v>2291466.5167880105</v>
      </c>
      <c r="J1001" s="50"/>
      <c r="K1001" s="50"/>
      <c r="L1001" s="50"/>
    </row>
    <row r="1002" spans="1:12" s="62" customFormat="1" ht="45">
      <c r="A1002" s="31">
        <v>45</v>
      </c>
      <c r="B1002" s="27">
        <v>1196410119</v>
      </c>
      <c r="C1002" s="28">
        <v>42271910</v>
      </c>
      <c r="D1002" s="36" t="s">
        <v>1655</v>
      </c>
      <c r="E1002" s="37" t="s">
        <v>1653</v>
      </c>
      <c r="F1002" s="28" t="s">
        <v>10</v>
      </c>
      <c r="G1002" s="22">
        <v>1925602.5167880105</v>
      </c>
      <c r="H1002" s="22">
        <v>365864</v>
      </c>
      <c r="I1002" s="23">
        <v>2291466.5167880105</v>
      </c>
      <c r="J1002" s="50"/>
      <c r="K1002" s="50"/>
      <c r="L1002" s="50"/>
    </row>
    <row r="1003" spans="1:12" s="62" customFormat="1" ht="45">
      <c r="A1003" s="31">
        <v>46</v>
      </c>
      <c r="B1003" s="27">
        <v>1196410120</v>
      </c>
      <c r="C1003" s="28">
        <v>42271910</v>
      </c>
      <c r="D1003" s="36" t="s">
        <v>1656</v>
      </c>
      <c r="E1003" s="37" t="s">
        <v>1653</v>
      </c>
      <c r="F1003" s="28" t="s">
        <v>10</v>
      </c>
      <c r="G1003" s="22">
        <v>1925602.5167880105</v>
      </c>
      <c r="H1003" s="22">
        <v>365864</v>
      </c>
      <c r="I1003" s="23">
        <v>2291466.5167880105</v>
      </c>
      <c r="J1003" s="50"/>
      <c r="K1003" s="50"/>
      <c r="L1003" s="50"/>
    </row>
    <row r="1004" spans="1:12" s="62" customFormat="1" ht="45">
      <c r="A1004" s="31">
        <v>47</v>
      </c>
      <c r="B1004" s="27">
        <v>1196410066</v>
      </c>
      <c r="C1004" s="28">
        <v>42271910</v>
      </c>
      <c r="D1004" s="36" t="s">
        <v>1657</v>
      </c>
      <c r="E1004" s="37" t="s">
        <v>1658</v>
      </c>
      <c r="F1004" s="28" t="s">
        <v>10</v>
      </c>
      <c r="G1004" s="22">
        <v>1593971.0911063158</v>
      </c>
      <c r="H1004" s="22">
        <v>302855</v>
      </c>
      <c r="I1004" s="23">
        <v>1896826.0911063158</v>
      </c>
      <c r="J1004" s="50"/>
      <c r="K1004" s="50"/>
      <c r="L1004" s="50"/>
    </row>
    <row r="1005" spans="1:12" s="62" customFormat="1" ht="45">
      <c r="A1005" s="31">
        <v>48</v>
      </c>
      <c r="B1005" s="27">
        <v>1196410064</v>
      </c>
      <c r="C1005" s="28">
        <v>42271910</v>
      </c>
      <c r="D1005" s="36" t="s">
        <v>1659</v>
      </c>
      <c r="E1005" s="37" t="s">
        <v>1660</v>
      </c>
      <c r="F1005" s="28" t="s">
        <v>10</v>
      </c>
      <c r="G1005" s="22">
        <v>1593971.0911063158</v>
      </c>
      <c r="H1005" s="22">
        <v>302855</v>
      </c>
      <c r="I1005" s="23">
        <v>1896826.0911063158</v>
      </c>
      <c r="J1005" s="50"/>
      <c r="K1005" s="50"/>
      <c r="L1005" s="50"/>
    </row>
    <row r="1006" spans="1:12" s="62" customFormat="1" ht="45">
      <c r="A1006" s="31">
        <v>49</v>
      </c>
      <c r="B1006" s="27">
        <v>1196410065</v>
      </c>
      <c r="C1006" s="28">
        <v>42271906</v>
      </c>
      <c r="D1006" s="36" t="s">
        <v>1661</v>
      </c>
      <c r="E1006" s="37" t="s">
        <v>1662</v>
      </c>
      <c r="F1006" s="28" t="s">
        <v>10</v>
      </c>
      <c r="G1006" s="22">
        <v>1593971.0911063158</v>
      </c>
      <c r="H1006" s="22">
        <v>302855</v>
      </c>
      <c r="I1006" s="23">
        <v>1896826.0911063158</v>
      </c>
      <c r="J1006" s="50"/>
      <c r="K1006" s="50"/>
      <c r="L1006" s="50"/>
    </row>
    <row r="1007" spans="1:12" s="62" customFormat="1" ht="27">
      <c r="A1007" s="68" t="s">
        <v>1663</v>
      </c>
      <c r="B1007" s="166" t="s">
        <v>1664</v>
      </c>
      <c r="C1007" s="166"/>
      <c r="D1007" s="166"/>
      <c r="E1007" s="166"/>
      <c r="F1007" s="29" t="s">
        <v>3358</v>
      </c>
      <c r="G1007" s="167" t="s">
        <v>3765</v>
      </c>
      <c r="H1007" s="167"/>
      <c r="I1007" s="167"/>
      <c r="J1007" s="50"/>
      <c r="K1007" s="50"/>
      <c r="L1007" s="50"/>
    </row>
    <row r="1008" spans="1:12" s="62" customFormat="1" ht="27">
      <c r="A1008" s="14" t="s">
        <v>2</v>
      </c>
      <c r="B1008" s="14" t="s">
        <v>3</v>
      </c>
      <c r="C1008" s="15" t="s">
        <v>4</v>
      </c>
      <c r="D1008" s="15" t="s">
        <v>5</v>
      </c>
      <c r="E1008" s="15" t="s">
        <v>3366</v>
      </c>
      <c r="F1008" s="15" t="s">
        <v>7</v>
      </c>
      <c r="G1008" s="16" t="s">
        <v>3347</v>
      </c>
      <c r="H1008" s="16" t="s">
        <v>3348</v>
      </c>
      <c r="I1008" s="16" t="s">
        <v>3349</v>
      </c>
      <c r="J1008" s="50"/>
      <c r="K1008" s="50"/>
      <c r="L1008" s="50"/>
    </row>
    <row r="1009" spans="1:12" s="62" customFormat="1" ht="27">
      <c r="A1009" s="31">
        <v>1</v>
      </c>
      <c r="B1009" s="21">
        <v>1197011193</v>
      </c>
      <c r="C1009" s="21">
        <v>42291613</v>
      </c>
      <c r="D1009" s="36" t="s">
        <v>1665</v>
      </c>
      <c r="E1009" s="36" t="s">
        <v>1665</v>
      </c>
      <c r="F1009" s="28" t="s">
        <v>10</v>
      </c>
      <c r="G1009" s="22">
        <v>635361.743242</v>
      </c>
      <c r="H1009" s="22">
        <v>120719</v>
      </c>
      <c r="I1009" s="23">
        <v>756080.743242</v>
      </c>
      <c r="J1009" s="50"/>
      <c r="K1009" s="50"/>
      <c r="L1009" s="50"/>
    </row>
    <row r="1010" spans="1:12" s="62" customFormat="1" ht="27">
      <c r="A1010" s="31">
        <v>2</v>
      </c>
      <c r="B1010" s="21">
        <v>1197011189</v>
      </c>
      <c r="C1010" s="21">
        <v>42291613</v>
      </c>
      <c r="D1010" s="36" t="s">
        <v>1666</v>
      </c>
      <c r="E1010" s="36" t="s">
        <v>1666</v>
      </c>
      <c r="F1010" s="28" t="s">
        <v>10</v>
      </c>
      <c r="G1010" s="22">
        <v>635361.743242</v>
      </c>
      <c r="H1010" s="22">
        <v>120719</v>
      </c>
      <c r="I1010" s="23">
        <v>756080.743242</v>
      </c>
      <c r="J1010" s="50"/>
      <c r="K1010" s="50"/>
      <c r="L1010" s="50"/>
    </row>
    <row r="1011" spans="1:12" s="62" customFormat="1" ht="27">
      <c r="A1011" s="31">
        <v>3</v>
      </c>
      <c r="B1011" s="21">
        <v>1197011188</v>
      </c>
      <c r="C1011" s="21">
        <v>42291613</v>
      </c>
      <c r="D1011" s="36" t="s">
        <v>1667</v>
      </c>
      <c r="E1011" s="36" t="s">
        <v>1667</v>
      </c>
      <c r="F1011" s="28" t="s">
        <v>10</v>
      </c>
      <c r="G1011" s="22">
        <v>635361.743242</v>
      </c>
      <c r="H1011" s="22">
        <v>120719</v>
      </c>
      <c r="I1011" s="23">
        <v>756080.743242</v>
      </c>
      <c r="J1011" s="50"/>
      <c r="K1011" s="50"/>
      <c r="L1011" s="50"/>
    </row>
    <row r="1012" spans="1:12" s="62" customFormat="1" ht="18">
      <c r="A1012" s="31">
        <v>4</v>
      </c>
      <c r="B1012" s="21">
        <v>1197011200</v>
      </c>
      <c r="C1012" s="21">
        <v>42291613</v>
      </c>
      <c r="D1012" s="36" t="s">
        <v>1668</v>
      </c>
      <c r="E1012" s="36" t="s">
        <v>1668</v>
      </c>
      <c r="F1012" s="28" t="s">
        <v>10</v>
      </c>
      <c r="G1012" s="22">
        <v>635361.743242</v>
      </c>
      <c r="H1012" s="22">
        <v>120719</v>
      </c>
      <c r="I1012" s="23">
        <v>756080.743242</v>
      </c>
      <c r="J1012" s="50"/>
      <c r="K1012" s="50"/>
      <c r="L1012" s="50"/>
    </row>
    <row r="1013" spans="1:12" s="62" customFormat="1" ht="18">
      <c r="A1013" s="31">
        <v>5</v>
      </c>
      <c r="B1013" s="21">
        <v>1197011199</v>
      </c>
      <c r="C1013" s="21">
        <v>42291613</v>
      </c>
      <c r="D1013" s="36" t="s">
        <v>1669</v>
      </c>
      <c r="E1013" s="36" t="s">
        <v>1669</v>
      </c>
      <c r="F1013" s="28" t="s">
        <v>10</v>
      </c>
      <c r="G1013" s="22">
        <v>635361.743242</v>
      </c>
      <c r="H1013" s="22">
        <v>120719</v>
      </c>
      <c r="I1013" s="23">
        <v>756080.743242</v>
      </c>
      <c r="J1013" s="50"/>
      <c r="K1013" s="50"/>
      <c r="L1013" s="50"/>
    </row>
    <row r="1014" spans="1:12" s="62" customFormat="1" ht="18">
      <c r="A1014" s="31">
        <v>6</v>
      </c>
      <c r="B1014" s="21">
        <v>1197011198</v>
      </c>
      <c r="C1014" s="21">
        <v>42291613</v>
      </c>
      <c r="D1014" s="36" t="s">
        <v>1670</v>
      </c>
      <c r="E1014" s="36" t="s">
        <v>1670</v>
      </c>
      <c r="F1014" s="28" t="s">
        <v>10</v>
      </c>
      <c r="G1014" s="22">
        <v>635361.743242</v>
      </c>
      <c r="H1014" s="22">
        <v>120719</v>
      </c>
      <c r="I1014" s="23">
        <v>756080.743242</v>
      </c>
      <c r="J1014" s="50"/>
      <c r="K1014" s="50"/>
      <c r="L1014" s="50"/>
    </row>
    <row r="1015" spans="1:12" s="62" customFormat="1" ht="18">
      <c r="A1015" s="31">
        <v>7</v>
      </c>
      <c r="B1015" s="21">
        <v>1197011197</v>
      </c>
      <c r="C1015" s="21">
        <v>42291613</v>
      </c>
      <c r="D1015" s="36" t="s">
        <v>1671</v>
      </c>
      <c r="E1015" s="36" t="s">
        <v>1671</v>
      </c>
      <c r="F1015" s="28" t="s">
        <v>10</v>
      </c>
      <c r="G1015" s="22">
        <v>635361.743242</v>
      </c>
      <c r="H1015" s="22">
        <v>120719</v>
      </c>
      <c r="I1015" s="23">
        <v>756080.743242</v>
      </c>
      <c r="J1015" s="50"/>
      <c r="K1015" s="50"/>
      <c r="L1015" s="50"/>
    </row>
    <row r="1016" spans="1:12" s="62" customFormat="1" ht="18">
      <c r="A1016" s="31">
        <v>8</v>
      </c>
      <c r="B1016" s="21">
        <v>1197011196</v>
      </c>
      <c r="C1016" s="21">
        <v>42291613</v>
      </c>
      <c r="D1016" s="36" t="s">
        <v>1672</v>
      </c>
      <c r="E1016" s="36" t="s">
        <v>1672</v>
      </c>
      <c r="F1016" s="28" t="s">
        <v>10</v>
      </c>
      <c r="G1016" s="22">
        <v>635361.743242</v>
      </c>
      <c r="H1016" s="22">
        <v>120719</v>
      </c>
      <c r="I1016" s="23">
        <v>756080.743242</v>
      </c>
      <c r="J1016" s="50"/>
      <c r="K1016" s="50"/>
      <c r="L1016" s="50"/>
    </row>
    <row r="1017" spans="1:12" s="62" customFormat="1" ht="18">
      <c r="A1017" s="31">
        <v>9</v>
      </c>
      <c r="B1017" s="21">
        <v>1197011195</v>
      </c>
      <c r="C1017" s="21">
        <v>42291613</v>
      </c>
      <c r="D1017" s="36" t="s">
        <v>1668</v>
      </c>
      <c r="E1017" s="36" t="s">
        <v>1668</v>
      </c>
      <c r="F1017" s="28" t="s">
        <v>10</v>
      </c>
      <c r="G1017" s="22">
        <v>635361.743242</v>
      </c>
      <c r="H1017" s="22">
        <v>120719</v>
      </c>
      <c r="I1017" s="23">
        <v>756080.743242</v>
      </c>
      <c r="J1017" s="50"/>
      <c r="K1017" s="50"/>
      <c r="L1017" s="50"/>
    </row>
    <row r="1018" spans="1:12" s="62" customFormat="1" ht="18">
      <c r="A1018" s="31">
        <v>10</v>
      </c>
      <c r="B1018" s="21">
        <v>1197011194</v>
      </c>
      <c r="C1018" s="21">
        <v>42291613</v>
      </c>
      <c r="D1018" s="36" t="s">
        <v>1669</v>
      </c>
      <c r="E1018" s="36" t="s">
        <v>1669</v>
      </c>
      <c r="F1018" s="28" t="s">
        <v>10</v>
      </c>
      <c r="G1018" s="22">
        <v>635361.743242</v>
      </c>
      <c r="H1018" s="22">
        <v>120719</v>
      </c>
      <c r="I1018" s="23">
        <v>756080.743242</v>
      </c>
      <c r="J1018" s="50"/>
      <c r="K1018" s="50"/>
      <c r="L1018" s="50"/>
    </row>
    <row r="1019" spans="1:12" s="62" customFormat="1" ht="27">
      <c r="A1019" s="31">
        <v>11</v>
      </c>
      <c r="B1019" s="21">
        <v>1197011223</v>
      </c>
      <c r="C1019" s="21">
        <v>42291613</v>
      </c>
      <c r="D1019" s="36" t="s">
        <v>1673</v>
      </c>
      <c r="E1019" s="37" t="s">
        <v>1673</v>
      </c>
      <c r="F1019" s="28" t="s">
        <v>10</v>
      </c>
      <c r="G1019" s="22">
        <v>1215659.8802270002</v>
      </c>
      <c r="H1019" s="22">
        <v>230975</v>
      </c>
      <c r="I1019" s="23">
        <v>1446634.8802270002</v>
      </c>
      <c r="J1019" s="50"/>
      <c r="K1019" s="50"/>
      <c r="L1019" s="50"/>
    </row>
    <row r="1020" spans="1:12" s="62" customFormat="1" ht="27">
      <c r="A1020" s="31">
        <v>12</v>
      </c>
      <c r="B1020" s="21">
        <v>1197011224</v>
      </c>
      <c r="C1020" s="21">
        <v>42291613</v>
      </c>
      <c r="D1020" s="36" t="s">
        <v>1674</v>
      </c>
      <c r="E1020" s="37" t="s">
        <v>1674</v>
      </c>
      <c r="F1020" s="28" t="s">
        <v>10</v>
      </c>
      <c r="G1020" s="22">
        <v>1215659.8802270002</v>
      </c>
      <c r="H1020" s="22">
        <v>230975</v>
      </c>
      <c r="I1020" s="23">
        <v>1446634.8802270002</v>
      </c>
      <c r="J1020" s="50"/>
      <c r="K1020" s="50"/>
      <c r="L1020" s="50"/>
    </row>
    <row r="1021" spans="1:12" s="62" customFormat="1" ht="18">
      <c r="A1021" s="31">
        <v>13</v>
      </c>
      <c r="B1021" s="21">
        <v>1197011218</v>
      </c>
      <c r="C1021" s="21">
        <v>42291613</v>
      </c>
      <c r="D1021" s="36" t="s">
        <v>1675</v>
      </c>
      <c r="E1021" s="37" t="s">
        <v>1675</v>
      </c>
      <c r="F1021" s="28" t="s">
        <v>10</v>
      </c>
      <c r="G1021" s="22">
        <v>838658.80042711482</v>
      </c>
      <c r="H1021" s="22">
        <v>159345</v>
      </c>
      <c r="I1021" s="23">
        <v>998003.80042711482</v>
      </c>
      <c r="J1021" s="50"/>
      <c r="K1021" s="50"/>
      <c r="L1021" s="50"/>
    </row>
    <row r="1022" spans="1:12" s="62" customFormat="1" ht="18">
      <c r="A1022" s="31">
        <v>14</v>
      </c>
      <c r="B1022" s="21">
        <v>1197011219</v>
      </c>
      <c r="C1022" s="21">
        <v>42291613</v>
      </c>
      <c r="D1022" s="36" t="s">
        <v>1676</v>
      </c>
      <c r="E1022" s="37" t="s">
        <v>1676</v>
      </c>
      <c r="F1022" s="28" t="s">
        <v>10</v>
      </c>
      <c r="G1022" s="22">
        <v>838658.80042711482</v>
      </c>
      <c r="H1022" s="22">
        <v>159345</v>
      </c>
      <c r="I1022" s="23">
        <v>998003.80042711482</v>
      </c>
      <c r="J1022" s="50"/>
      <c r="K1022" s="50"/>
      <c r="L1022" s="50"/>
    </row>
    <row r="1023" spans="1:12" s="62" customFormat="1" ht="18">
      <c r="A1023" s="31">
        <v>15</v>
      </c>
      <c r="B1023" s="21">
        <v>1197011220</v>
      </c>
      <c r="C1023" s="21">
        <v>42291613</v>
      </c>
      <c r="D1023" s="36" t="s">
        <v>1677</v>
      </c>
      <c r="E1023" s="37" t="s">
        <v>1677</v>
      </c>
      <c r="F1023" s="28" t="s">
        <v>10</v>
      </c>
      <c r="G1023" s="22">
        <v>838658.80042711482</v>
      </c>
      <c r="H1023" s="22">
        <v>159345</v>
      </c>
      <c r="I1023" s="23">
        <v>998003.80042711482</v>
      </c>
      <c r="J1023" s="50"/>
      <c r="K1023" s="50"/>
      <c r="L1023" s="50"/>
    </row>
    <row r="1024" spans="1:12" s="62" customFormat="1" ht="27">
      <c r="A1024" s="31">
        <v>16</v>
      </c>
      <c r="B1024" s="21">
        <v>1197011222</v>
      </c>
      <c r="C1024" s="21">
        <v>42291613</v>
      </c>
      <c r="D1024" s="36" t="s">
        <v>1678</v>
      </c>
      <c r="E1024" s="37" t="s">
        <v>1678</v>
      </c>
      <c r="F1024" s="28" t="s">
        <v>10</v>
      </c>
      <c r="G1024" s="22">
        <v>838658.80042711482</v>
      </c>
      <c r="H1024" s="22">
        <v>159345</v>
      </c>
      <c r="I1024" s="23">
        <v>998003.80042711482</v>
      </c>
      <c r="J1024" s="50"/>
      <c r="K1024" s="50"/>
      <c r="L1024" s="50"/>
    </row>
    <row r="1025" spans="1:12" s="62" customFormat="1" ht="27">
      <c r="A1025" s="31">
        <v>17</v>
      </c>
      <c r="B1025" s="21">
        <v>1197011221</v>
      </c>
      <c r="C1025" s="21">
        <v>42291613</v>
      </c>
      <c r="D1025" s="36" t="s">
        <v>1679</v>
      </c>
      <c r="E1025" s="37" t="s">
        <v>1679</v>
      </c>
      <c r="F1025" s="28" t="s">
        <v>10</v>
      </c>
      <c r="G1025" s="22">
        <v>838658.80042711482</v>
      </c>
      <c r="H1025" s="22">
        <v>159345</v>
      </c>
      <c r="I1025" s="23">
        <v>998003.80042711482</v>
      </c>
      <c r="J1025" s="50"/>
      <c r="K1025" s="50"/>
      <c r="L1025" s="50"/>
    </row>
    <row r="1026" spans="1:12" s="62" customFormat="1" ht="27">
      <c r="A1026" s="31">
        <v>18</v>
      </c>
      <c r="B1026" s="21">
        <v>1197011225</v>
      </c>
      <c r="C1026" s="21">
        <v>42291613</v>
      </c>
      <c r="D1026" s="36" t="s">
        <v>1680</v>
      </c>
      <c r="E1026" s="37" t="s">
        <v>1680</v>
      </c>
      <c r="F1026" s="28" t="s">
        <v>10</v>
      </c>
      <c r="G1026" s="22">
        <v>838658.80042711482</v>
      </c>
      <c r="H1026" s="22">
        <v>159345</v>
      </c>
      <c r="I1026" s="23">
        <v>998003.80042711482</v>
      </c>
      <c r="J1026" s="50"/>
      <c r="K1026" s="50"/>
      <c r="L1026" s="50"/>
    </row>
    <row r="1027" spans="1:12" s="62" customFormat="1" ht="27">
      <c r="A1027" s="31">
        <v>19</v>
      </c>
      <c r="B1027" s="21">
        <v>1197011213</v>
      </c>
      <c r="C1027" s="21">
        <v>42291613</v>
      </c>
      <c r="D1027" s="36" t="s">
        <v>1681</v>
      </c>
      <c r="E1027" s="37" t="s">
        <v>1681</v>
      </c>
      <c r="F1027" s="28" t="s">
        <v>10</v>
      </c>
      <c r="G1027" s="22">
        <v>1612804.6538906635</v>
      </c>
      <c r="H1027" s="22">
        <v>306433</v>
      </c>
      <c r="I1027" s="23">
        <v>1919237.6538906635</v>
      </c>
      <c r="J1027" s="50"/>
      <c r="K1027" s="50"/>
      <c r="L1027" s="50"/>
    </row>
    <row r="1028" spans="1:12" s="62" customFormat="1" ht="27">
      <c r="A1028" s="31">
        <v>20</v>
      </c>
      <c r="B1028" s="21">
        <v>1197011214</v>
      </c>
      <c r="C1028" s="21">
        <v>42291613</v>
      </c>
      <c r="D1028" s="36" t="s">
        <v>1682</v>
      </c>
      <c r="E1028" s="37" t="s">
        <v>1682</v>
      </c>
      <c r="F1028" s="28" t="s">
        <v>10</v>
      </c>
      <c r="G1028" s="22">
        <v>1612804.6538906635</v>
      </c>
      <c r="H1028" s="22">
        <v>306433</v>
      </c>
      <c r="I1028" s="23">
        <v>1919237.6538906635</v>
      </c>
      <c r="J1028" s="50"/>
      <c r="K1028" s="50"/>
      <c r="L1028" s="50"/>
    </row>
    <row r="1029" spans="1:12" s="62" customFormat="1" ht="27">
      <c r="A1029" s="31">
        <v>21</v>
      </c>
      <c r="B1029" s="21">
        <v>1197011216</v>
      </c>
      <c r="C1029" s="21">
        <v>42291613</v>
      </c>
      <c r="D1029" s="36" t="s">
        <v>1683</v>
      </c>
      <c r="E1029" s="37" t="s">
        <v>1683</v>
      </c>
      <c r="F1029" s="28" t="s">
        <v>10</v>
      </c>
      <c r="G1029" s="22">
        <v>1612804.6538906635</v>
      </c>
      <c r="H1029" s="22">
        <v>306433</v>
      </c>
      <c r="I1029" s="23">
        <v>1919237.6538906635</v>
      </c>
      <c r="J1029" s="50"/>
      <c r="K1029" s="50"/>
      <c r="L1029" s="50"/>
    </row>
    <row r="1030" spans="1:12" s="62" customFormat="1" ht="27">
      <c r="A1030" s="31">
        <v>22</v>
      </c>
      <c r="B1030" s="21">
        <v>1197011217</v>
      </c>
      <c r="C1030" s="21">
        <v>42291613</v>
      </c>
      <c r="D1030" s="36" t="s">
        <v>1684</v>
      </c>
      <c r="E1030" s="37" t="s">
        <v>1684</v>
      </c>
      <c r="F1030" s="28" t="s">
        <v>10</v>
      </c>
      <c r="G1030" s="22">
        <v>1612804.6538906635</v>
      </c>
      <c r="H1030" s="22">
        <v>306433</v>
      </c>
      <c r="I1030" s="23">
        <v>1919237.6538906635</v>
      </c>
      <c r="J1030" s="50"/>
      <c r="K1030" s="50"/>
      <c r="L1030" s="50"/>
    </row>
    <row r="1031" spans="1:12" s="62" customFormat="1" ht="27">
      <c r="A1031" s="31">
        <v>23</v>
      </c>
      <c r="B1031" s="21">
        <v>1197011210</v>
      </c>
      <c r="C1031" s="21">
        <v>42291613</v>
      </c>
      <c r="D1031" s="36" t="s">
        <v>1685</v>
      </c>
      <c r="E1031" s="37" t="s">
        <v>1685</v>
      </c>
      <c r="F1031" s="28" t="s">
        <v>10</v>
      </c>
      <c r="G1031" s="22">
        <v>1612804.6538906635</v>
      </c>
      <c r="H1031" s="22">
        <v>306433</v>
      </c>
      <c r="I1031" s="23">
        <v>1919237.6538906635</v>
      </c>
      <c r="J1031" s="50"/>
      <c r="K1031" s="50"/>
      <c r="L1031" s="50"/>
    </row>
    <row r="1032" spans="1:12" s="62" customFormat="1" ht="27">
      <c r="A1032" s="31">
        <v>24</v>
      </c>
      <c r="B1032" s="21">
        <v>1197011212</v>
      </c>
      <c r="C1032" s="21">
        <v>42291613</v>
      </c>
      <c r="D1032" s="36" t="s">
        <v>1686</v>
      </c>
      <c r="E1032" s="37" t="s">
        <v>1686</v>
      </c>
      <c r="F1032" s="28" t="s">
        <v>10</v>
      </c>
      <c r="G1032" s="22">
        <v>1612804.6538906635</v>
      </c>
      <c r="H1032" s="22">
        <v>306433</v>
      </c>
      <c r="I1032" s="23">
        <v>1919237.6538906635</v>
      </c>
      <c r="J1032" s="50"/>
      <c r="K1032" s="50"/>
      <c r="L1032" s="50"/>
    </row>
    <row r="1033" spans="1:12" s="62" customFormat="1" ht="27">
      <c r="A1033" s="31">
        <v>25</v>
      </c>
      <c r="B1033" s="21">
        <v>1197011192</v>
      </c>
      <c r="C1033" s="21">
        <v>42291613</v>
      </c>
      <c r="D1033" s="36" t="s">
        <v>1687</v>
      </c>
      <c r="E1033" s="37" t="s">
        <v>1687</v>
      </c>
      <c r="F1033" s="28" t="s">
        <v>10</v>
      </c>
      <c r="G1033" s="22">
        <v>635362.83596900001</v>
      </c>
      <c r="H1033" s="22">
        <v>120719</v>
      </c>
      <c r="I1033" s="23">
        <v>756081.83596900001</v>
      </c>
      <c r="J1033" s="50"/>
      <c r="K1033" s="50"/>
      <c r="L1033" s="50"/>
    </row>
    <row r="1034" spans="1:12" s="62" customFormat="1" ht="18">
      <c r="A1034" s="31">
        <v>26</v>
      </c>
      <c r="B1034" s="21">
        <v>1197011191</v>
      </c>
      <c r="C1034" s="21">
        <v>42291613</v>
      </c>
      <c r="D1034" s="36" t="s">
        <v>1688</v>
      </c>
      <c r="E1034" s="37" t="s">
        <v>1688</v>
      </c>
      <c r="F1034" s="28" t="s">
        <v>10</v>
      </c>
      <c r="G1034" s="22">
        <v>635362.83596900001</v>
      </c>
      <c r="H1034" s="22">
        <v>120719</v>
      </c>
      <c r="I1034" s="23">
        <v>756081.83596900001</v>
      </c>
      <c r="J1034" s="50"/>
      <c r="K1034" s="50"/>
      <c r="L1034" s="50"/>
    </row>
    <row r="1035" spans="1:12" s="62" customFormat="1" ht="18">
      <c r="A1035" s="31">
        <v>27</v>
      </c>
      <c r="B1035" s="21">
        <v>1197011190</v>
      </c>
      <c r="C1035" s="21">
        <v>42291613</v>
      </c>
      <c r="D1035" s="36" t="s">
        <v>1689</v>
      </c>
      <c r="E1035" s="37" t="s">
        <v>1689</v>
      </c>
      <c r="F1035" s="28" t="s">
        <v>10</v>
      </c>
      <c r="G1035" s="22">
        <v>635362.83596900001</v>
      </c>
      <c r="H1035" s="22">
        <v>120719</v>
      </c>
      <c r="I1035" s="23">
        <v>756081.83596900001</v>
      </c>
      <c r="J1035" s="50"/>
      <c r="K1035" s="50"/>
      <c r="L1035" s="50"/>
    </row>
    <row r="1036" spans="1:12" s="62" customFormat="1" ht="18">
      <c r="A1036" s="31">
        <v>28</v>
      </c>
      <c r="B1036" s="21">
        <v>1197011187</v>
      </c>
      <c r="C1036" s="21">
        <v>42291613</v>
      </c>
      <c r="D1036" s="36" t="s">
        <v>1690</v>
      </c>
      <c r="E1036" s="37" t="s">
        <v>1690</v>
      </c>
      <c r="F1036" s="28" t="s">
        <v>10</v>
      </c>
      <c r="G1036" s="22">
        <v>635362.83596900001</v>
      </c>
      <c r="H1036" s="22">
        <v>120719</v>
      </c>
      <c r="I1036" s="23">
        <v>756081.83596900001</v>
      </c>
      <c r="J1036" s="50"/>
      <c r="K1036" s="50"/>
      <c r="L1036" s="50"/>
    </row>
    <row r="1037" spans="1:12" s="62" customFormat="1" ht="18">
      <c r="A1037" s="31">
        <v>29</v>
      </c>
      <c r="B1037" s="21">
        <v>1196490978</v>
      </c>
      <c r="C1037" s="21">
        <v>42291613</v>
      </c>
      <c r="D1037" s="36" t="s">
        <v>1691</v>
      </c>
      <c r="E1037" s="37" t="s">
        <v>1691</v>
      </c>
      <c r="F1037" s="28" t="s">
        <v>10</v>
      </c>
      <c r="G1037" s="22">
        <v>1694299.4389480001</v>
      </c>
      <c r="H1037" s="22">
        <v>321917</v>
      </c>
      <c r="I1037" s="23">
        <v>2016216.4389480001</v>
      </c>
      <c r="J1037" s="50"/>
      <c r="K1037" s="50"/>
      <c r="L1037" s="50"/>
    </row>
    <row r="1038" spans="1:12" s="62" customFormat="1" ht="18">
      <c r="A1038" s="31">
        <v>30</v>
      </c>
      <c r="B1038" s="21">
        <v>1197011207</v>
      </c>
      <c r="C1038" s="21">
        <v>42291613</v>
      </c>
      <c r="D1038" s="36" t="s">
        <v>1691</v>
      </c>
      <c r="E1038" s="37" t="s">
        <v>1691</v>
      </c>
      <c r="F1038" s="28" t="s">
        <v>10</v>
      </c>
      <c r="G1038" s="22">
        <v>1694299.4389480001</v>
      </c>
      <c r="H1038" s="22">
        <v>321917</v>
      </c>
      <c r="I1038" s="23">
        <v>2016216.4389480001</v>
      </c>
      <c r="J1038" s="50"/>
      <c r="K1038" s="50"/>
      <c r="L1038" s="50"/>
    </row>
    <row r="1039" spans="1:12" s="62" customFormat="1" ht="18">
      <c r="A1039" s="31">
        <v>31</v>
      </c>
      <c r="B1039" s="21">
        <v>1196490977</v>
      </c>
      <c r="C1039" s="21">
        <v>42291613</v>
      </c>
      <c r="D1039" s="36" t="s">
        <v>1692</v>
      </c>
      <c r="E1039" s="37" t="s">
        <v>1692</v>
      </c>
      <c r="F1039" s="28" t="s">
        <v>10</v>
      </c>
      <c r="G1039" s="22">
        <v>1694299.4389480001</v>
      </c>
      <c r="H1039" s="22">
        <v>321917</v>
      </c>
      <c r="I1039" s="23">
        <v>2016216.4389480001</v>
      </c>
      <c r="J1039" s="50"/>
      <c r="K1039" s="50"/>
      <c r="L1039" s="50"/>
    </row>
    <row r="1040" spans="1:12" s="62" customFormat="1" ht="18">
      <c r="A1040" s="31">
        <v>32</v>
      </c>
      <c r="B1040" s="21">
        <v>1197011206</v>
      </c>
      <c r="C1040" s="21">
        <v>42291613</v>
      </c>
      <c r="D1040" s="36" t="s">
        <v>1692</v>
      </c>
      <c r="E1040" s="37" t="s">
        <v>1692</v>
      </c>
      <c r="F1040" s="28" t="s">
        <v>10</v>
      </c>
      <c r="G1040" s="22">
        <v>1694299.4389480001</v>
      </c>
      <c r="H1040" s="22">
        <v>321917</v>
      </c>
      <c r="I1040" s="23">
        <v>2016216.4389480001</v>
      </c>
      <c r="J1040" s="50"/>
      <c r="K1040" s="50"/>
      <c r="L1040" s="50"/>
    </row>
    <row r="1041" spans="1:12" s="62" customFormat="1" ht="18">
      <c r="A1041" s="31">
        <v>33</v>
      </c>
      <c r="B1041" s="56">
        <v>1197011205</v>
      </c>
      <c r="C1041" s="21">
        <v>42291613</v>
      </c>
      <c r="D1041" s="36" t="s">
        <v>1693</v>
      </c>
      <c r="E1041" s="37" t="s">
        <v>1693</v>
      </c>
      <c r="F1041" s="28" t="s">
        <v>10</v>
      </c>
      <c r="G1041" s="22">
        <v>1694299.4389480001</v>
      </c>
      <c r="H1041" s="22">
        <v>321917</v>
      </c>
      <c r="I1041" s="23">
        <v>2016216.4389480001</v>
      </c>
      <c r="J1041" s="50"/>
      <c r="K1041" s="50"/>
      <c r="L1041" s="50"/>
    </row>
    <row r="1042" spans="1:12" s="62" customFormat="1" ht="18">
      <c r="A1042" s="31">
        <v>34</v>
      </c>
      <c r="B1042" s="56">
        <v>1197011204</v>
      </c>
      <c r="C1042" s="21">
        <v>42291613</v>
      </c>
      <c r="D1042" s="36" t="s">
        <v>1694</v>
      </c>
      <c r="E1042" s="37" t="s">
        <v>1694</v>
      </c>
      <c r="F1042" s="28" t="s">
        <v>10</v>
      </c>
      <c r="G1042" s="22">
        <v>635362.83596900001</v>
      </c>
      <c r="H1042" s="22">
        <v>120719</v>
      </c>
      <c r="I1042" s="23">
        <v>756081.83596900001</v>
      </c>
      <c r="J1042" s="50"/>
      <c r="K1042" s="50"/>
      <c r="L1042" s="50"/>
    </row>
    <row r="1043" spans="1:12" s="62" customFormat="1" ht="18">
      <c r="A1043" s="31">
        <v>35</v>
      </c>
      <c r="B1043" s="56">
        <v>1197011203</v>
      </c>
      <c r="C1043" s="21">
        <v>42291613</v>
      </c>
      <c r="D1043" s="36" t="s">
        <v>1670</v>
      </c>
      <c r="E1043" s="37" t="s">
        <v>1670</v>
      </c>
      <c r="F1043" s="28" t="s">
        <v>10</v>
      </c>
      <c r="G1043" s="22">
        <v>635362.83596900001</v>
      </c>
      <c r="H1043" s="22">
        <v>120719</v>
      </c>
      <c r="I1043" s="23">
        <v>756081.83596900001</v>
      </c>
      <c r="J1043" s="50"/>
      <c r="K1043" s="50"/>
      <c r="L1043" s="50"/>
    </row>
    <row r="1044" spans="1:12" s="62" customFormat="1" ht="18">
      <c r="A1044" s="31">
        <v>36</v>
      </c>
      <c r="B1044" s="56">
        <v>1197011202</v>
      </c>
      <c r="C1044" s="21">
        <v>42291613</v>
      </c>
      <c r="D1044" s="36" t="s">
        <v>1695</v>
      </c>
      <c r="E1044" s="37" t="s">
        <v>1695</v>
      </c>
      <c r="F1044" s="28" t="s">
        <v>10</v>
      </c>
      <c r="G1044" s="22">
        <v>635362.83596900001</v>
      </c>
      <c r="H1044" s="22">
        <v>120719</v>
      </c>
      <c r="I1044" s="23">
        <v>756081.83596900001</v>
      </c>
      <c r="J1044" s="50"/>
      <c r="K1044" s="50"/>
      <c r="L1044" s="50"/>
    </row>
    <row r="1045" spans="1:12" s="62" customFormat="1" ht="18">
      <c r="A1045" s="31">
        <v>37</v>
      </c>
      <c r="B1045" s="56">
        <v>1197011201</v>
      </c>
      <c r="C1045" s="21">
        <v>42291613</v>
      </c>
      <c r="D1045" s="36" t="s">
        <v>1672</v>
      </c>
      <c r="E1045" s="37" t="s">
        <v>1672</v>
      </c>
      <c r="F1045" s="28" t="s">
        <v>10</v>
      </c>
      <c r="G1045" s="22">
        <v>635362.83596900001</v>
      </c>
      <c r="H1045" s="22">
        <v>120719</v>
      </c>
      <c r="I1045" s="23">
        <v>756081.83596900001</v>
      </c>
      <c r="J1045" s="50"/>
      <c r="K1045" s="50"/>
      <c r="L1045" s="50"/>
    </row>
    <row r="1046" spans="1:12" s="62" customFormat="1" ht="18">
      <c r="A1046" s="31">
        <v>38</v>
      </c>
      <c r="B1046" s="35" t="s">
        <v>1696</v>
      </c>
      <c r="C1046" s="21">
        <v>42291613</v>
      </c>
      <c r="D1046" s="33" t="s">
        <v>1697</v>
      </c>
      <c r="E1046" s="34" t="s">
        <v>1697</v>
      </c>
      <c r="F1046" s="28" t="s">
        <v>10</v>
      </c>
      <c r="G1046" s="22"/>
      <c r="H1046" s="22"/>
      <c r="I1046" s="23"/>
      <c r="J1046" s="50"/>
      <c r="K1046" s="50"/>
      <c r="L1046" s="50"/>
    </row>
    <row r="1047" spans="1:12" s="62" customFormat="1" ht="18">
      <c r="A1047" s="31">
        <v>39</v>
      </c>
      <c r="B1047" s="35" t="s">
        <v>1696</v>
      </c>
      <c r="C1047" s="21">
        <v>42291613</v>
      </c>
      <c r="D1047" s="33" t="s">
        <v>1698</v>
      </c>
      <c r="E1047" s="34" t="s">
        <v>1698</v>
      </c>
      <c r="F1047" s="28" t="s">
        <v>10</v>
      </c>
      <c r="G1047" s="22"/>
      <c r="H1047" s="22"/>
      <c r="I1047" s="23"/>
      <c r="J1047" s="50"/>
      <c r="K1047" s="50"/>
      <c r="L1047" s="50"/>
    </row>
    <row r="1048" spans="1:12" s="62" customFormat="1" ht="18">
      <c r="A1048" s="31">
        <v>40</v>
      </c>
      <c r="B1048" s="35" t="s">
        <v>1696</v>
      </c>
      <c r="C1048" s="21">
        <v>42291613</v>
      </c>
      <c r="D1048" s="33" t="s">
        <v>1699</v>
      </c>
      <c r="E1048" s="34" t="s">
        <v>1699</v>
      </c>
      <c r="F1048" s="28" t="s">
        <v>10</v>
      </c>
      <c r="G1048" s="22"/>
      <c r="H1048" s="22"/>
      <c r="I1048" s="23"/>
      <c r="J1048" s="50"/>
      <c r="K1048" s="50"/>
      <c r="L1048" s="50"/>
    </row>
    <row r="1049" spans="1:12" s="62" customFormat="1" ht="18">
      <c r="A1049" s="31">
        <v>41</v>
      </c>
      <c r="B1049" s="35" t="s">
        <v>1696</v>
      </c>
      <c r="C1049" s="21">
        <v>42291613</v>
      </c>
      <c r="D1049" s="33" t="s">
        <v>1700</v>
      </c>
      <c r="E1049" s="84" t="s">
        <v>1700</v>
      </c>
      <c r="F1049" s="28" t="s">
        <v>10</v>
      </c>
      <c r="G1049" s="22"/>
      <c r="H1049" s="22"/>
      <c r="I1049" s="23"/>
      <c r="J1049" s="50"/>
      <c r="K1049" s="50"/>
      <c r="L1049" s="50"/>
    </row>
    <row r="1050" spans="1:12" s="62" customFormat="1" ht="18">
      <c r="A1050" s="31">
        <v>42</v>
      </c>
      <c r="B1050" s="35" t="s">
        <v>1696</v>
      </c>
      <c r="C1050" s="21">
        <v>42291613</v>
      </c>
      <c r="D1050" s="33" t="s">
        <v>1701</v>
      </c>
      <c r="E1050" s="84" t="s">
        <v>1701</v>
      </c>
      <c r="F1050" s="28" t="s">
        <v>10</v>
      </c>
      <c r="G1050" s="22"/>
      <c r="H1050" s="22"/>
      <c r="I1050" s="23"/>
      <c r="J1050" s="50"/>
      <c r="K1050" s="50"/>
      <c r="L1050" s="50"/>
    </row>
    <row r="1051" spans="1:12" s="62" customFormat="1" ht="18">
      <c r="A1051" s="31">
        <v>43</v>
      </c>
      <c r="B1051" s="35" t="s">
        <v>1696</v>
      </c>
      <c r="C1051" s="21">
        <v>42291613</v>
      </c>
      <c r="D1051" s="45" t="s">
        <v>1702</v>
      </c>
      <c r="E1051" s="84" t="s">
        <v>1702</v>
      </c>
      <c r="F1051" s="28" t="s">
        <v>10</v>
      </c>
      <c r="G1051" s="22"/>
      <c r="H1051" s="22"/>
      <c r="I1051" s="23"/>
      <c r="J1051" s="50"/>
      <c r="K1051" s="50"/>
      <c r="L1051" s="50"/>
    </row>
    <row r="1052" spans="1:12" s="62" customFormat="1" ht="27">
      <c r="A1052" s="31">
        <v>44</v>
      </c>
      <c r="B1052" s="35" t="s">
        <v>1696</v>
      </c>
      <c r="C1052" s="21">
        <v>42291613</v>
      </c>
      <c r="D1052" s="33" t="s">
        <v>1703</v>
      </c>
      <c r="E1052" s="84" t="s">
        <v>1703</v>
      </c>
      <c r="F1052" s="28" t="s">
        <v>10</v>
      </c>
      <c r="G1052" s="22"/>
      <c r="H1052" s="22"/>
      <c r="I1052" s="23"/>
      <c r="J1052" s="50"/>
      <c r="K1052" s="50"/>
      <c r="L1052" s="50"/>
    </row>
    <row r="1053" spans="1:12" s="62" customFormat="1" ht="36">
      <c r="A1053" s="31">
        <v>45</v>
      </c>
      <c r="B1053" s="35" t="s">
        <v>1696</v>
      </c>
      <c r="C1053" s="21">
        <v>42291613</v>
      </c>
      <c r="D1053" s="33" t="s">
        <v>1704</v>
      </c>
      <c r="E1053" s="84" t="s">
        <v>1705</v>
      </c>
      <c r="F1053" s="28" t="s">
        <v>10</v>
      </c>
      <c r="G1053" s="22"/>
      <c r="H1053" s="22"/>
      <c r="I1053" s="23"/>
      <c r="J1053" s="50"/>
      <c r="K1053" s="50"/>
      <c r="L1053" s="50"/>
    </row>
    <row r="1054" spans="1:12" s="62" customFormat="1" ht="18">
      <c r="A1054" s="31">
        <v>46</v>
      </c>
      <c r="B1054" s="35" t="s">
        <v>1696</v>
      </c>
      <c r="C1054" s="21">
        <v>42291613</v>
      </c>
      <c r="D1054" s="33" t="s">
        <v>1706</v>
      </c>
      <c r="E1054" s="84" t="s">
        <v>1706</v>
      </c>
      <c r="F1054" s="28" t="s">
        <v>10</v>
      </c>
      <c r="G1054" s="22"/>
      <c r="H1054" s="22"/>
      <c r="I1054" s="23"/>
      <c r="J1054" s="50"/>
      <c r="K1054" s="50"/>
      <c r="L1054" s="50"/>
    </row>
    <row r="1055" spans="1:12" s="62" customFormat="1" ht="18">
      <c r="A1055" s="31">
        <v>47</v>
      </c>
      <c r="B1055" s="35" t="s">
        <v>1696</v>
      </c>
      <c r="C1055" s="21">
        <v>42291613</v>
      </c>
      <c r="D1055" s="36" t="s">
        <v>1707</v>
      </c>
      <c r="E1055" s="37" t="s">
        <v>1707</v>
      </c>
      <c r="F1055" s="28" t="s">
        <v>10</v>
      </c>
      <c r="G1055" s="22"/>
      <c r="H1055" s="22"/>
      <c r="I1055" s="23"/>
      <c r="J1055" s="50"/>
      <c r="K1055" s="50"/>
      <c r="L1055" s="50"/>
    </row>
    <row r="1056" spans="1:12" s="62" customFormat="1" ht="18">
      <c r="A1056" s="31">
        <v>48</v>
      </c>
      <c r="B1056" s="35" t="s">
        <v>1696</v>
      </c>
      <c r="C1056" s="21">
        <v>42291613</v>
      </c>
      <c r="D1056" s="36" t="s">
        <v>1708</v>
      </c>
      <c r="E1056" s="37" t="s">
        <v>1708</v>
      </c>
      <c r="F1056" s="28" t="s">
        <v>10</v>
      </c>
      <c r="G1056" s="22"/>
      <c r="H1056" s="22"/>
      <c r="I1056" s="23"/>
      <c r="J1056" s="50"/>
      <c r="K1056" s="50"/>
      <c r="L1056" s="50"/>
    </row>
    <row r="1057" spans="1:12" s="62" customFormat="1" ht="18">
      <c r="A1057" s="31">
        <v>49</v>
      </c>
      <c r="B1057" s="35" t="s">
        <v>1696</v>
      </c>
      <c r="C1057" s="21">
        <v>42291613</v>
      </c>
      <c r="D1057" s="36" t="s">
        <v>1709</v>
      </c>
      <c r="E1057" s="37" t="s">
        <v>1709</v>
      </c>
      <c r="F1057" s="28" t="s">
        <v>10</v>
      </c>
      <c r="G1057" s="22"/>
      <c r="H1057" s="22"/>
      <c r="I1057" s="23"/>
      <c r="J1057" s="50"/>
      <c r="K1057" s="50"/>
      <c r="L1057" s="50"/>
    </row>
    <row r="1058" spans="1:12" s="62" customFormat="1" ht="27">
      <c r="A1058" s="31">
        <v>50</v>
      </c>
      <c r="B1058" s="35" t="s">
        <v>1696</v>
      </c>
      <c r="C1058" s="21">
        <v>42291613</v>
      </c>
      <c r="D1058" s="36" t="s">
        <v>1710</v>
      </c>
      <c r="E1058" s="37" t="s">
        <v>1710</v>
      </c>
      <c r="F1058" s="28" t="s">
        <v>10</v>
      </c>
      <c r="G1058" s="22"/>
      <c r="H1058" s="22"/>
      <c r="I1058" s="23"/>
      <c r="J1058" s="50"/>
      <c r="K1058" s="50"/>
      <c r="L1058" s="50"/>
    </row>
    <row r="1059" spans="1:12" s="62" customFormat="1" ht="27">
      <c r="A1059" s="31">
        <v>51</v>
      </c>
      <c r="B1059" s="35" t="s">
        <v>1696</v>
      </c>
      <c r="C1059" s="21">
        <v>42291613</v>
      </c>
      <c r="D1059" s="36" t="s">
        <v>1711</v>
      </c>
      <c r="E1059" s="37" t="s">
        <v>1711</v>
      </c>
      <c r="F1059" s="28" t="s">
        <v>10</v>
      </c>
      <c r="G1059" s="22"/>
      <c r="H1059" s="22"/>
      <c r="I1059" s="23"/>
      <c r="J1059" s="50"/>
      <c r="K1059" s="50"/>
      <c r="L1059" s="50"/>
    </row>
    <row r="1060" spans="1:12" s="62" customFormat="1" ht="27">
      <c r="A1060" s="31">
        <v>52</v>
      </c>
      <c r="B1060" s="35" t="s">
        <v>1696</v>
      </c>
      <c r="C1060" s="21">
        <v>42291613</v>
      </c>
      <c r="D1060" s="36" t="s">
        <v>1712</v>
      </c>
      <c r="E1060" s="37" t="s">
        <v>1712</v>
      </c>
      <c r="F1060" s="28" t="s">
        <v>10</v>
      </c>
      <c r="G1060" s="22"/>
      <c r="H1060" s="22"/>
      <c r="I1060" s="23"/>
      <c r="J1060" s="50"/>
      <c r="K1060" s="50"/>
      <c r="L1060" s="50"/>
    </row>
    <row r="1061" spans="1:12" s="62" customFormat="1" ht="27">
      <c r="A1061" s="31">
        <v>53</v>
      </c>
      <c r="B1061" s="35" t="s">
        <v>1696</v>
      </c>
      <c r="C1061" s="21">
        <v>42291613</v>
      </c>
      <c r="D1061" s="36" t="s">
        <v>1713</v>
      </c>
      <c r="E1061" s="37" t="s">
        <v>1713</v>
      </c>
      <c r="F1061" s="28" t="s">
        <v>10</v>
      </c>
      <c r="G1061" s="22"/>
      <c r="H1061" s="22"/>
      <c r="I1061" s="23"/>
      <c r="J1061" s="50"/>
      <c r="K1061" s="50"/>
      <c r="L1061" s="50"/>
    </row>
    <row r="1062" spans="1:12" s="62" customFormat="1" ht="18">
      <c r="A1062" s="31">
        <v>54</v>
      </c>
      <c r="B1062" s="35" t="s">
        <v>1696</v>
      </c>
      <c r="C1062" s="21">
        <v>42291613</v>
      </c>
      <c r="D1062" s="36" t="s">
        <v>1714</v>
      </c>
      <c r="E1062" s="37" t="s">
        <v>1714</v>
      </c>
      <c r="F1062" s="28" t="s">
        <v>10</v>
      </c>
      <c r="G1062" s="22"/>
      <c r="H1062" s="22"/>
      <c r="I1062" s="23"/>
      <c r="J1062" s="50"/>
      <c r="K1062" s="50"/>
      <c r="L1062" s="50"/>
    </row>
    <row r="1063" spans="1:12" s="62" customFormat="1" ht="18">
      <c r="A1063" s="31">
        <v>55</v>
      </c>
      <c r="B1063" s="35" t="s">
        <v>1696</v>
      </c>
      <c r="C1063" s="21">
        <v>42291613</v>
      </c>
      <c r="D1063" s="36" t="s">
        <v>1715</v>
      </c>
      <c r="E1063" s="37" t="s">
        <v>1715</v>
      </c>
      <c r="F1063" s="28" t="s">
        <v>10</v>
      </c>
      <c r="G1063" s="22"/>
      <c r="H1063" s="22"/>
      <c r="I1063" s="23"/>
      <c r="J1063" s="50"/>
      <c r="K1063" s="50"/>
      <c r="L1063" s="50"/>
    </row>
    <row r="1064" spans="1:12" s="62" customFormat="1" ht="18">
      <c r="A1064" s="31">
        <v>56</v>
      </c>
      <c r="B1064" s="35" t="s">
        <v>1696</v>
      </c>
      <c r="C1064" s="21">
        <v>42291613</v>
      </c>
      <c r="D1064" s="36" t="s">
        <v>1716</v>
      </c>
      <c r="E1064" s="37" t="s">
        <v>1716</v>
      </c>
      <c r="F1064" s="28" t="s">
        <v>10</v>
      </c>
      <c r="G1064" s="22"/>
      <c r="H1064" s="22"/>
      <c r="I1064" s="23"/>
      <c r="J1064" s="50"/>
      <c r="K1064" s="50"/>
      <c r="L1064" s="50"/>
    </row>
    <row r="1065" spans="1:12" s="62" customFormat="1" ht="27">
      <c r="A1065" s="68" t="s">
        <v>1717</v>
      </c>
      <c r="B1065" s="166" t="s">
        <v>1718</v>
      </c>
      <c r="C1065" s="166"/>
      <c r="D1065" s="166"/>
      <c r="E1065" s="166"/>
      <c r="F1065" s="29" t="s">
        <v>3358</v>
      </c>
      <c r="G1065" s="167" t="s">
        <v>3833</v>
      </c>
      <c r="H1065" s="167"/>
      <c r="I1065" s="167"/>
      <c r="J1065" s="50"/>
      <c r="K1065" s="50"/>
      <c r="L1065" s="50"/>
    </row>
    <row r="1066" spans="1:12" s="62" customFormat="1" ht="27">
      <c r="A1066" s="14" t="s">
        <v>2</v>
      </c>
      <c r="B1066" s="14" t="s">
        <v>3</v>
      </c>
      <c r="C1066" s="15" t="s">
        <v>4</v>
      </c>
      <c r="D1066" s="15" t="s">
        <v>5</v>
      </c>
      <c r="E1066" s="15" t="s">
        <v>3366</v>
      </c>
      <c r="F1066" s="15" t="s">
        <v>7</v>
      </c>
      <c r="G1066" s="16" t="s">
        <v>3347</v>
      </c>
      <c r="H1066" s="16" t="s">
        <v>3348</v>
      </c>
      <c r="I1066" s="16" t="s">
        <v>3349</v>
      </c>
      <c r="J1066" s="50"/>
      <c r="K1066" s="50"/>
      <c r="L1066" s="50"/>
    </row>
    <row r="1067" spans="1:12" s="62" customFormat="1" ht="36">
      <c r="A1067" s="31">
        <v>1</v>
      </c>
      <c r="B1067" s="21">
        <v>1197011193</v>
      </c>
      <c r="C1067" s="28" t="s">
        <v>1719</v>
      </c>
      <c r="D1067" s="44" t="s">
        <v>1720</v>
      </c>
      <c r="E1067" s="44" t="s">
        <v>1720</v>
      </c>
      <c r="F1067" s="28" t="s">
        <v>53</v>
      </c>
      <c r="G1067" s="22"/>
      <c r="H1067" s="22"/>
      <c r="I1067" s="23"/>
      <c r="J1067" s="50"/>
      <c r="K1067" s="50"/>
      <c r="L1067" s="50"/>
    </row>
    <row r="1068" spans="1:12" s="62" customFormat="1" ht="36">
      <c r="A1068" s="31">
        <v>2</v>
      </c>
      <c r="B1068" s="21">
        <v>1197011189</v>
      </c>
      <c r="C1068" s="28" t="s">
        <v>1719</v>
      </c>
      <c r="D1068" s="44" t="s">
        <v>1721</v>
      </c>
      <c r="E1068" s="44" t="s">
        <v>1721</v>
      </c>
      <c r="F1068" s="28" t="s">
        <v>53</v>
      </c>
      <c r="G1068" s="22">
        <v>654421.83000000007</v>
      </c>
      <c r="H1068" s="22">
        <v>124340</v>
      </c>
      <c r="I1068" s="23">
        <v>778761.83000000007</v>
      </c>
      <c r="J1068" s="50"/>
      <c r="K1068" s="50"/>
      <c r="L1068" s="50"/>
    </row>
    <row r="1069" spans="1:12" s="62" customFormat="1" ht="36">
      <c r="A1069" s="31">
        <v>3</v>
      </c>
      <c r="B1069" s="21">
        <v>1197011188</v>
      </c>
      <c r="C1069" s="28" t="s">
        <v>1719</v>
      </c>
      <c r="D1069" s="44" t="s">
        <v>1722</v>
      </c>
      <c r="E1069" s="44" t="s">
        <v>1722</v>
      </c>
      <c r="F1069" s="28" t="s">
        <v>53</v>
      </c>
      <c r="G1069" s="22"/>
      <c r="H1069" s="22"/>
      <c r="I1069" s="23"/>
      <c r="J1069" s="50"/>
      <c r="K1069" s="50"/>
      <c r="L1069" s="50"/>
    </row>
    <row r="1070" spans="1:12" s="62" customFormat="1" ht="36">
      <c r="A1070" s="31">
        <v>4</v>
      </c>
      <c r="B1070" s="21">
        <v>1197011200</v>
      </c>
      <c r="C1070" s="28" t="s">
        <v>1719</v>
      </c>
      <c r="D1070" s="44" t="s">
        <v>1668</v>
      </c>
      <c r="E1070" s="44" t="s">
        <v>1668</v>
      </c>
      <c r="F1070" s="28" t="s">
        <v>53</v>
      </c>
      <c r="G1070" s="22"/>
      <c r="H1070" s="22"/>
      <c r="I1070" s="23"/>
      <c r="J1070" s="50"/>
      <c r="K1070" s="50"/>
      <c r="L1070" s="50"/>
    </row>
    <row r="1071" spans="1:12" s="62" customFormat="1" ht="36">
      <c r="A1071" s="31">
        <v>5</v>
      </c>
      <c r="B1071" s="21">
        <v>1197011199</v>
      </c>
      <c r="C1071" s="28" t="s">
        <v>1719</v>
      </c>
      <c r="D1071" s="44" t="s">
        <v>1669</v>
      </c>
      <c r="E1071" s="44" t="s">
        <v>1669</v>
      </c>
      <c r="F1071" s="28" t="s">
        <v>53</v>
      </c>
      <c r="G1071" s="22">
        <v>654421.83000000007</v>
      </c>
      <c r="H1071" s="22">
        <v>124340</v>
      </c>
      <c r="I1071" s="23">
        <v>778761.83000000007</v>
      </c>
      <c r="J1071" s="50"/>
      <c r="K1071" s="50"/>
      <c r="L1071" s="50"/>
    </row>
    <row r="1072" spans="1:12" s="62" customFormat="1" ht="36">
      <c r="A1072" s="31">
        <v>6</v>
      </c>
      <c r="B1072" s="21">
        <v>1197011198</v>
      </c>
      <c r="C1072" s="28" t="s">
        <v>1719</v>
      </c>
      <c r="D1072" s="44" t="s">
        <v>1723</v>
      </c>
      <c r="E1072" s="44" t="s">
        <v>1723</v>
      </c>
      <c r="F1072" s="28" t="s">
        <v>53</v>
      </c>
      <c r="G1072" s="22"/>
      <c r="H1072" s="22"/>
      <c r="I1072" s="23"/>
      <c r="J1072" s="50"/>
      <c r="K1072" s="50"/>
      <c r="L1072" s="50"/>
    </row>
    <row r="1073" spans="1:12" s="62" customFormat="1" ht="36">
      <c r="A1073" s="31">
        <v>7</v>
      </c>
      <c r="B1073" s="21">
        <v>1197011197</v>
      </c>
      <c r="C1073" s="28" t="s">
        <v>1719</v>
      </c>
      <c r="D1073" s="44" t="s">
        <v>1724</v>
      </c>
      <c r="E1073" s="44" t="s">
        <v>1724</v>
      </c>
      <c r="F1073" s="28" t="s">
        <v>53</v>
      </c>
      <c r="G1073" s="22"/>
      <c r="H1073" s="22"/>
      <c r="I1073" s="23"/>
      <c r="J1073" s="50"/>
      <c r="K1073" s="50"/>
      <c r="L1073" s="50"/>
    </row>
    <row r="1074" spans="1:12" s="62" customFormat="1" ht="36">
      <c r="A1074" s="31">
        <v>8</v>
      </c>
      <c r="B1074" s="21">
        <v>1197011196</v>
      </c>
      <c r="C1074" s="28" t="s">
        <v>1719</v>
      </c>
      <c r="D1074" s="44" t="s">
        <v>1725</v>
      </c>
      <c r="E1074" s="44" t="s">
        <v>1725</v>
      </c>
      <c r="F1074" s="28" t="s">
        <v>53</v>
      </c>
      <c r="G1074" s="22">
        <v>654421.83000000007</v>
      </c>
      <c r="H1074" s="22">
        <v>124340</v>
      </c>
      <c r="I1074" s="23">
        <v>778761.83000000007</v>
      </c>
      <c r="J1074" s="50"/>
      <c r="K1074" s="50"/>
      <c r="L1074" s="50"/>
    </row>
    <row r="1075" spans="1:12" s="62" customFormat="1" ht="36">
      <c r="A1075" s="31">
        <v>9</v>
      </c>
      <c r="B1075" s="21">
        <v>1197011195</v>
      </c>
      <c r="C1075" s="28" t="s">
        <v>1719</v>
      </c>
      <c r="D1075" s="44" t="s">
        <v>1726</v>
      </c>
      <c r="E1075" s="44" t="s">
        <v>1726</v>
      </c>
      <c r="F1075" s="28" t="s">
        <v>53</v>
      </c>
      <c r="G1075" s="22">
        <v>654421.83000000007</v>
      </c>
      <c r="H1075" s="22">
        <v>124340</v>
      </c>
      <c r="I1075" s="23">
        <v>778761.83000000007</v>
      </c>
      <c r="J1075" s="50"/>
      <c r="K1075" s="50"/>
      <c r="L1075" s="50"/>
    </row>
    <row r="1076" spans="1:12" s="62" customFormat="1" ht="36">
      <c r="A1076" s="31">
        <v>10</v>
      </c>
      <c r="B1076" s="21">
        <v>1197011194</v>
      </c>
      <c r="C1076" s="28" t="s">
        <v>1719</v>
      </c>
      <c r="D1076" s="44" t="s">
        <v>1727</v>
      </c>
      <c r="E1076" s="44" t="s">
        <v>1727</v>
      </c>
      <c r="F1076" s="28" t="s">
        <v>53</v>
      </c>
      <c r="G1076" s="22">
        <v>654421.83000000007</v>
      </c>
      <c r="H1076" s="22">
        <v>124340</v>
      </c>
      <c r="I1076" s="23">
        <v>778761.83000000007</v>
      </c>
      <c r="J1076" s="50"/>
      <c r="K1076" s="50"/>
      <c r="L1076" s="50"/>
    </row>
    <row r="1077" spans="1:12" s="62" customFormat="1" ht="36">
      <c r="A1077" s="31">
        <v>11</v>
      </c>
      <c r="B1077" s="21">
        <v>1197011223</v>
      </c>
      <c r="C1077" s="28" t="s">
        <v>1719</v>
      </c>
      <c r="D1077" s="44" t="s">
        <v>1728</v>
      </c>
      <c r="E1077" s="44" t="s">
        <v>1728</v>
      </c>
      <c r="F1077" s="28" t="s">
        <v>53</v>
      </c>
      <c r="G1077" s="22">
        <v>1409682.4100738748</v>
      </c>
      <c r="H1077" s="22">
        <v>267840</v>
      </c>
      <c r="I1077" s="23">
        <v>1677522.4100738748</v>
      </c>
      <c r="J1077" s="50"/>
      <c r="K1077" s="50"/>
      <c r="L1077" s="50"/>
    </row>
    <row r="1078" spans="1:12" s="62" customFormat="1" ht="36">
      <c r="A1078" s="31">
        <v>12</v>
      </c>
      <c r="B1078" s="21">
        <v>1197011224</v>
      </c>
      <c r="C1078" s="28" t="s">
        <v>1719</v>
      </c>
      <c r="D1078" s="44" t="s">
        <v>1674</v>
      </c>
      <c r="E1078" s="44" t="s">
        <v>1674</v>
      </c>
      <c r="F1078" s="28" t="s">
        <v>53</v>
      </c>
      <c r="G1078" s="22">
        <v>1237478.6876519031</v>
      </c>
      <c r="H1078" s="22">
        <v>235121</v>
      </c>
      <c r="I1078" s="23">
        <v>1472599.6876519031</v>
      </c>
      <c r="J1078" s="50"/>
      <c r="K1078" s="50"/>
      <c r="L1078" s="50"/>
    </row>
    <row r="1079" spans="1:12" s="62" customFormat="1" ht="36">
      <c r="A1079" s="31">
        <v>13</v>
      </c>
      <c r="B1079" s="21">
        <v>1197011218</v>
      </c>
      <c r="C1079" s="28" t="s">
        <v>1719</v>
      </c>
      <c r="D1079" s="44" t="s">
        <v>1675</v>
      </c>
      <c r="E1079" s="44" t="s">
        <v>1675</v>
      </c>
      <c r="F1079" s="28" t="s">
        <v>53</v>
      </c>
      <c r="G1079" s="22">
        <v>963878.37686825928</v>
      </c>
      <c r="H1079" s="22">
        <v>183137</v>
      </c>
      <c r="I1079" s="23">
        <v>1147015.3768682592</v>
      </c>
      <c r="J1079" s="50"/>
      <c r="K1079" s="50"/>
      <c r="L1079" s="50"/>
    </row>
    <row r="1080" spans="1:12" s="62" customFormat="1" ht="36">
      <c r="A1080" s="31">
        <v>14</v>
      </c>
      <c r="B1080" s="21">
        <v>1197011219</v>
      </c>
      <c r="C1080" s="28" t="s">
        <v>1719</v>
      </c>
      <c r="D1080" s="44" t="s">
        <v>1676</v>
      </c>
      <c r="E1080" s="44" t="s">
        <v>1676</v>
      </c>
      <c r="F1080" s="28" t="s">
        <v>53</v>
      </c>
      <c r="G1080" s="22">
        <v>1003191.5214644526</v>
      </c>
      <c r="H1080" s="22">
        <v>190606</v>
      </c>
      <c r="I1080" s="23">
        <v>1193797.5214644526</v>
      </c>
      <c r="J1080" s="50"/>
      <c r="K1080" s="50"/>
      <c r="L1080" s="50"/>
    </row>
    <row r="1081" spans="1:12" s="62" customFormat="1" ht="36">
      <c r="A1081" s="31">
        <v>15</v>
      </c>
      <c r="B1081" s="21">
        <v>1197011220</v>
      </c>
      <c r="C1081" s="28" t="s">
        <v>1719</v>
      </c>
      <c r="D1081" s="44" t="s">
        <v>1677</v>
      </c>
      <c r="E1081" s="44" t="s">
        <v>1677</v>
      </c>
      <c r="F1081" s="28" t="s">
        <v>53</v>
      </c>
      <c r="G1081" s="22">
        <v>982253.13917641703</v>
      </c>
      <c r="H1081" s="22">
        <v>186628</v>
      </c>
      <c r="I1081" s="23">
        <v>1168881.1391764171</v>
      </c>
      <c r="J1081" s="50"/>
      <c r="K1081" s="50"/>
      <c r="L1081" s="50"/>
    </row>
    <row r="1082" spans="1:12" s="62" customFormat="1" ht="36">
      <c r="A1082" s="31">
        <v>16</v>
      </c>
      <c r="B1082" s="21">
        <v>1197011221</v>
      </c>
      <c r="C1082" s="28" t="s">
        <v>1719</v>
      </c>
      <c r="D1082" s="44" t="s">
        <v>1679</v>
      </c>
      <c r="E1082" s="44" t="s">
        <v>1679</v>
      </c>
      <c r="F1082" s="28" t="s">
        <v>53</v>
      </c>
      <c r="G1082" s="22">
        <v>917578.96239673032</v>
      </c>
      <c r="H1082" s="22">
        <v>174340</v>
      </c>
      <c r="I1082" s="23">
        <v>1091918.9623967302</v>
      </c>
      <c r="J1082" s="50"/>
      <c r="K1082" s="50"/>
      <c r="L1082" s="50"/>
    </row>
    <row r="1083" spans="1:12" s="62" customFormat="1" ht="36">
      <c r="A1083" s="31">
        <v>17</v>
      </c>
      <c r="B1083" s="21">
        <v>1197011225</v>
      </c>
      <c r="C1083" s="28" t="s">
        <v>1719</v>
      </c>
      <c r="D1083" s="44" t="s">
        <v>1680</v>
      </c>
      <c r="E1083" s="44" t="s">
        <v>1680</v>
      </c>
      <c r="F1083" s="28" t="s">
        <v>53</v>
      </c>
      <c r="G1083" s="22">
        <v>1003192.2541366391</v>
      </c>
      <c r="H1083" s="22">
        <v>190607</v>
      </c>
      <c r="I1083" s="23">
        <v>1193799.2541366392</v>
      </c>
      <c r="J1083" s="50"/>
      <c r="K1083" s="50"/>
      <c r="L1083" s="50"/>
    </row>
    <row r="1084" spans="1:12" s="62" customFormat="1" ht="36">
      <c r="A1084" s="31">
        <v>18</v>
      </c>
      <c r="B1084" s="21">
        <v>1197011216</v>
      </c>
      <c r="C1084" s="28" t="s">
        <v>1719</v>
      </c>
      <c r="D1084" s="44" t="s">
        <v>1729</v>
      </c>
      <c r="E1084" s="44" t="s">
        <v>1729</v>
      </c>
      <c r="F1084" s="28" t="s">
        <v>53</v>
      </c>
      <c r="G1084" s="22">
        <v>1762355.24999343</v>
      </c>
      <c r="H1084" s="22">
        <v>334847</v>
      </c>
      <c r="I1084" s="23">
        <v>2097202.24999343</v>
      </c>
      <c r="J1084" s="50"/>
      <c r="K1084" s="50"/>
      <c r="L1084" s="50"/>
    </row>
    <row r="1085" spans="1:12" s="62" customFormat="1" ht="36">
      <c r="A1085" s="31">
        <v>19</v>
      </c>
      <c r="B1085" s="21">
        <v>1197011192</v>
      </c>
      <c r="C1085" s="28" t="s">
        <v>1719</v>
      </c>
      <c r="D1085" s="44" t="s">
        <v>1730</v>
      </c>
      <c r="E1085" s="44" t="s">
        <v>1730</v>
      </c>
      <c r="F1085" s="28" t="s">
        <v>53</v>
      </c>
      <c r="G1085" s="22">
        <v>715104.79081075639</v>
      </c>
      <c r="H1085" s="22">
        <v>135870</v>
      </c>
      <c r="I1085" s="23">
        <v>850974.79081075639</v>
      </c>
      <c r="J1085" s="50"/>
      <c r="K1085" s="50"/>
      <c r="L1085" s="50"/>
    </row>
    <row r="1086" spans="1:12" s="62" customFormat="1" ht="36">
      <c r="A1086" s="31">
        <v>20</v>
      </c>
      <c r="B1086" s="21">
        <v>1197011191</v>
      </c>
      <c r="C1086" s="28" t="s">
        <v>1719</v>
      </c>
      <c r="D1086" s="44" t="s">
        <v>1688</v>
      </c>
      <c r="E1086" s="44" t="s">
        <v>1688</v>
      </c>
      <c r="F1086" s="28" t="s">
        <v>53</v>
      </c>
      <c r="G1086" s="22">
        <v>715104.79081075639</v>
      </c>
      <c r="H1086" s="22">
        <v>135870</v>
      </c>
      <c r="I1086" s="23">
        <v>850974.79081075639</v>
      </c>
      <c r="J1086" s="50"/>
      <c r="K1086" s="50"/>
      <c r="L1086" s="50"/>
    </row>
    <row r="1087" spans="1:12" s="62" customFormat="1" ht="36">
      <c r="A1087" s="31">
        <v>21</v>
      </c>
      <c r="B1087" s="21">
        <v>1197011190</v>
      </c>
      <c r="C1087" s="28" t="s">
        <v>1719</v>
      </c>
      <c r="D1087" s="44" t="s">
        <v>1689</v>
      </c>
      <c r="E1087" s="44" t="s">
        <v>1689</v>
      </c>
      <c r="F1087" s="28" t="s">
        <v>53</v>
      </c>
      <c r="G1087" s="22">
        <v>715104.79081075639</v>
      </c>
      <c r="H1087" s="22">
        <v>135870</v>
      </c>
      <c r="I1087" s="23">
        <v>850974.79081075639</v>
      </c>
      <c r="J1087" s="50"/>
      <c r="K1087" s="50"/>
      <c r="L1087" s="50"/>
    </row>
    <row r="1088" spans="1:12" s="62" customFormat="1" ht="36">
      <c r="A1088" s="31">
        <v>22</v>
      </c>
      <c r="B1088" s="21">
        <v>1197011187</v>
      </c>
      <c r="C1088" s="28" t="s">
        <v>1719</v>
      </c>
      <c r="D1088" s="44" t="s">
        <v>1690</v>
      </c>
      <c r="E1088" s="44" t="s">
        <v>1690</v>
      </c>
      <c r="F1088" s="28" t="s">
        <v>53</v>
      </c>
      <c r="G1088" s="22">
        <v>715104.79081075639</v>
      </c>
      <c r="H1088" s="22">
        <v>135870</v>
      </c>
      <c r="I1088" s="23">
        <v>850974.79081075639</v>
      </c>
      <c r="J1088" s="50"/>
      <c r="K1088" s="50"/>
      <c r="L1088" s="50"/>
    </row>
    <row r="1089" spans="1:12" s="62" customFormat="1" ht="36">
      <c r="A1089" s="31">
        <v>23</v>
      </c>
      <c r="B1089" s="21">
        <v>1196490978</v>
      </c>
      <c r="C1089" s="28" t="s">
        <v>1719</v>
      </c>
      <c r="D1089" s="44" t="s">
        <v>1691</v>
      </c>
      <c r="E1089" s="44" t="s">
        <v>1691</v>
      </c>
      <c r="F1089" s="28" t="s">
        <v>53</v>
      </c>
      <c r="G1089" s="22"/>
      <c r="H1089" s="22"/>
      <c r="I1089" s="23"/>
      <c r="J1089" s="50"/>
      <c r="K1089" s="50"/>
      <c r="L1089" s="50"/>
    </row>
    <row r="1090" spans="1:12" s="62" customFormat="1" ht="36">
      <c r="A1090" s="31">
        <v>24</v>
      </c>
      <c r="B1090" s="21">
        <v>1197011207</v>
      </c>
      <c r="C1090" s="28" t="s">
        <v>1719</v>
      </c>
      <c r="D1090" s="44" t="s">
        <v>1691</v>
      </c>
      <c r="E1090" s="44" t="s">
        <v>1691</v>
      </c>
      <c r="F1090" s="28" t="s">
        <v>53</v>
      </c>
      <c r="G1090" s="22"/>
      <c r="H1090" s="22"/>
      <c r="I1090" s="23"/>
      <c r="J1090" s="50"/>
      <c r="K1090" s="50"/>
      <c r="L1090" s="50"/>
    </row>
    <row r="1091" spans="1:12" s="62" customFormat="1" ht="36">
      <c r="A1091" s="31">
        <v>25</v>
      </c>
      <c r="B1091" s="56">
        <v>1196490977</v>
      </c>
      <c r="C1091" s="28" t="s">
        <v>1719</v>
      </c>
      <c r="D1091" s="44" t="s">
        <v>1692</v>
      </c>
      <c r="E1091" s="44" t="s">
        <v>1692</v>
      </c>
      <c r="F1091" s="28" t="s">
        <v>53</v>
      </c>
      <c r="G1091" s="22"/>
      <c r="H1091" s="22"/>
      <c r="I1091" s="23"/>
      <c r="J1091" s="50"/>
      <c r="K1091" s="50"/>
      <c r="L1091" s="50"/>
    </row>
    <row r="1092" spans="1:12" s="62" customFormat="1" ht="36">
      <c r="A1092" s="31">
        <v>26</v>
      </c>
      <c r="B1092" s="56">
        <v>1197011206</v>
      </c>
      <c r="C1092" s="28" t="s">
        <v>1719</v>
      </c>
      <c r="D1092" s="44" t="s">
        <v>1692</v>
      </c>
      <c r="E1092" s="44" t="s">
        <v>1692</v>
      </c>
      <c r="F1092" s="28" t="s">
        <v>53</v>
      </c>
      <c r="G1092" s="22"/>
      <c r="H1092" s="22"/>
      <c r="I1092" s="23"/>
      <c r="J1092" s="50"/>
      <c r="K1092" s="50"/>
      <c r="L1092" s="50"/>
    </row>
    <row r="1093" spans="1:12" s="62" customFormat="1" ht="36">
      <c r="A1093" s="31">
        <v>27</v>
      </c>
      <c r="B1093" s="56">
        <v>1197011205</v>
      </c>
      <c r="C1093" s="28" t="s">
        <v>1719</v>
      </c>
      <c r="D1093" s="44" t="s">
        <v>1693</v>
      </c>
      <c r="E1093" s="44" t="s">
        <v>1693</v>
      </c>
      <c r="F1093" s="28" t="s">
        <v>53</v>
      </c>
      <c r="G1093" s="22"/>
      <c r="H1093" s="22"/>
      <c r="I1093" s="23"/>
      <c r="J1093" s="50"/>
      <c r="K1093" s="50"/>
      <c r="L1093" s="50"/>
    </row>
    <row r="1094" spans="1:12" s="62" customFormat="1" ht="36">
      <c r="A1094" s="31">
        <v>28</v>
      </c>
      <c r="B1094" s="56">
        <v>1197011204</v>
      </c>
      <c r="C1094" s="28" t="s">
        <v>1719</v>
      </c>
      <c r="D1094" s="44" t="s">
        <v>1694</v>
      </c>
      <c r="E1094" s="44" t="s">
        <v>1694</v>
      </c>
      <c r="F1094" s="28" t="s">
        <v>53</v>
      </c>
      <c r="G1094" s="22"/>
      <c r="H1094" s="22"/>
      <c r="I1094" s="23"/>
      <c r="J1094" s="50"/>
      <c r="K1094" s="50"/>
      <c r="L1094" s="50"/>
    </row>
    <row r="1095" spans="1:12" s="62" customFormat="1" ht="36">
      <c r="A1095" s="31">
        <v>29</v>
      </c>
      <c r="B1095" s="56">
        <v>1197011203</v>
      </c>
      <c r="C1095" s="28" t="s">
        <v>1719</v>
      </c>
      <c r="D1095" s="44" t="s">
        <v>1670</v>
      </c>
      <c r="E1095" s="44" t="s">
        <v>1670</v>
      </c>
      <c r="F1095" s="28" t="s">
        <v>53</v>
      </c>
      <c r="G1095" s="22">
        <v>756082</v>
      </c>
      <c r="H1095" s="22">
        <v>143656</v>
      </c>
      <c r="I1095" s="23">
        <v>899738</v>
      </c>
      <c r="J1095" s="50"/>
      <c r="K1095" s="50"/>
      <c r="L1095" s="50"/>
    </row>
    <row r="1096" spans="1:12" s="62" customFormat="1" ht="36">
      <c r="A1096" s="31">
        <v>30</v>
      </c>
      <c r="B1096" s="56">
        <v>1197011202</v>
      </c>
      <c r="C1096" s="28" t="s">
        <v>1719</v>
      </c>
      <c r="D1096" s="44" t="s">
        <v>1695</v>
      </c>
      <c r="E1096" s="44" t="s">
        <v>1695</v>
      </c>
      <c r="F1096" s="28" t="s">
        <v>53</v>
      </c>
      <c r="G1096" s="22">
        <v>756082</v>
      </c>
      <c r="H1096" s="22">
        <v>143656</v>
      </c>
      <c r="I1096" s="23">
        <v>899738</v>
      </c>
      <c r="J1096" s="50"/>
      <c r="K1096" s="50"/>
      <c r="L1096" s="50"/>
    </row>
    <row r="1097" spans="1:12" s="62" customFormat="1" ht="36">
      <c r="A1097" s="31">
        <v>31</v>
      </c>
      <c r="B1097" s="56">
        <v>1197011201</v>
      </c>
      <c r="C1097" s="28" t="s">
        <v>1719</v>
      </c>
      <c r="D1097" s="44" t="s">
        <v>1672</v>
      </c>
      <c r="E1097" s="44" t="s">
        <v>1672</v>
      </c>
      <c r="F1097" s="28" t="s">
        <v>53</v>
      </c>
      <c r="G1097" s="22"/>
      <c r="H1097" s="22"/>
      <c r="I1097" s="23"/>
      <c r="J1097" s="50"/>
      <c r="K1097" s="50"/>
      <c r="L1097" s="50"/>
    </row>
    <row r="1098" spans="1:12" s="62" customFormat="1" ht="36">
      <c r="A1098" s="31">
        <v>32</v>
      </c>
      <c r="B1098" s="56">
        <v>1197011201</v>
      </c>
      <c r="C1098" s="28" t="s">
        <v>1719</v>
      </c>
      <c r="D1098" s="44" t="s">
        <v>1672</v>
      </c>
      <c r="E1098" s="44" t="s">
        <v>1672</v>
      </c>
      <c r="F1098" s="28" t="s">
        <v>53</v>
      </c>
      <c r="G1098" s="22"/>
      <c r="H1098" s="22"/>
      <c r="I1098" s="23"/>
      <c r="J1098" s="50"/>
      <c r="K1098" s="50"/>
      <c r="L1098" s="50"/>
    </row>
    <row r="1099" spans="1:12" s="62" customFormat="1" ht="36">
      <c r="A1099" s="31">
        <v>33</v>
      </c>
      <c r="B1099" s="35" t="s">
        <v>194</v>
      </c>
      <c r="C1099" s="28" t="s">
        <v>1719</v>
      </c>
      <c r="D1099" s="44" t="s">
        <v>1731</v>
      </c>
      <c r="E1099" s="44" t="s">
        <v>1731</v>
      </c>
      <c r="F1099" s="28" t="s">
        <v>53</v>
      </c>
      <c r="G1099" s="22"/>
      <c r="H1099" s="22"/>
      <c r="I1099" s="23"/>
      <c r="J1099" s="50"/>
      <c r="K1099" s="50"/>
      <c r="L1099" s="50"/>
    </row>
    <row r="1100" spans="1:12" s="62" customFormat="1" ht="36">
      <c r="A1100" s="31">
        <v>34</v>
      </c>
      <c r="B1100" s="35" t="s">
        <v>194</v>
      </c>
      <c r="C1100" s="28" t="s">
        <v>1719</v>
      </c>
      <c r="D1100" s="44" t="s">
        <v>1732</v>
      </c>
      <c r="E1100" s="44" t="s">
        <v>1732</v>
      </c>
      <c r="F1100" s="28" t="s">
        <v>53</v>
      </c>
      <c r="G1100" s="22"/>
      <c r="H1100" s="22"/>
      <c r="I1100" s="23"/>
      <c r="J1100" s="50"/>
      <c r="K1100" s="50"/>
      <c r="L1100" s="50"/>
    </row>
    <row r="1101" spans="1:12" s="62" customFormat="1" ht="36">
      <c r="A1101" s="31">
        <v>35</v>
      </c>
      <c r="B1101" s="35" t="s">
        <v>194</v>
      </c>
      <c r="C1101" s="28" t="s">
        <v>1719</v>
      </c>
      <c r="D1101" s="44" t="s">
        <v>1733</v>
      </c>
      <c r="E1101" s="44" t="s">
        <v>1733</v>
      </c>
      <c r="F1101" s="28" t="s">
        <v>53</v>
      </c>
      <c r="G1101" s="22"/>
      <c r="H1101" s="22"/>
      <c r="I1101" s="23"/>
      <c r="J1101" s="50"/>
      <c r="K1101" s="50"/>
      <c r="L1101" s="50"/>
    </row>
    <row r="1102" spans="1:12" s="62" customFormat="1" ht="36">
      <c r="A1102" s="31">
        <v>36</v>
      </c>
      <c r="B1102" s="35" t="s">
        <v>194</v>
      </c>
      <c r="C1102" s="28" t="s">
        <v>1719</v>
      </c>
      <c r="D1102" s="44" t="s">
        <v>1734</v>
      </c>
      <c r="E1102" s="44" t="s">
        <v>1734</v>
      </c>
      <c r="F1102" s="28" t="s">
        <v>53</v>
      </c>
      <c r="G1102" s="22"/>
      <c r="H1102" s="22"/>
      <c r="I1102" s="23"/>
      <c r="J1102" s="50"/>
      <c r="K1102" s="50"/>
      <c r="L1102" s="50"/>
    </row>
    <row r="1103" spans="1:12" s="62" customFormat="1" ht="36">
      <c r="A1103" s="31">
        <v>37</v>
      </c>
      <c r="B1103" s="35" t="s">
        <v>194</v>
      </c>
      <c r="C1103" s="28" t="s">
        <v>1719</v>
      </c>
      <c r="D1103" s="44" t="s">
        <v>1735</v>
      </c>
      <c r="E1103" s="44" t="s">
        <v>1735</v>
      </c>
      <c r="F1103" s="28" t="s">
        <v>53</v>
      </c>
      <c r="G1103" s="22"/>
      <c r="H1103" s="22"/>
      <c r="I1103" s="23"/>
      <c r="J1103" s="50"/>
      <c r="K1103" s="50"/>
      <c r="L1103" s="50"/>
    </row>
    <row r="1104" spans="1:12" s="62" customFormat="1" ht="36">
      <c r="A1104" s="31">
        <v>38</v>
      </c>
      <c r="B1104" s="35" t="s">
        <v>194</v>
      </c>
      <c r="C1104" s="28" t="s">
        <v>1719</v>
      </c>
      <c r="D1104" s="44" t="s">
        <v>1736</v>
      </c>
      <c r="E1104" s="44" t="s">
        <v>1736</v>
      </c>
      <c r="F1104" s="28" t="s">
        <v>53</v>
      </c>
      <c r="G1104" s="22"/>
      <c r="H1104" s="22"/>
      <c r="I1104" s="23"/>
      <c r="J1104" s="50"/>
      <c r="K1104" s="50"/>
      <c r="L1104" s="50"/>
    </row>
    <row r="1105" spans="1:12" s="62" customFormat="1" ht="36">
      <c r="A1105" s="31">
        <v>39</v>
      </c>
      <c r="B1105" s="35" t="s">
        <v>194</v>
      </c>
      <c r="C1105" s="28" t="s">
        <v>1719</v>
      </c>
      <c r="D1105" s="44" t="s">
        <v>1737</v>
      </c>
      <c r="E1105" s="44" t="s">
        <v>1737</v>
      </c>
      <c r="F1105" s="28" t="s">
        <v>53</v>
      </c>
      <c r="G1105" s="22"/>
      <c r="H1105" s="22"/>
      <c r="I1105" s="23"/>
      <c r="J1105" s="50"/>
      <c r="K1105" s="50"/>
      <c r="L1105" s="50"/>
    </row>
    <row r="1106" spans="1:12" s="62" customFormat="1" ht="36">
      <c r="A1106" s="31">
        <v>40</v>
      </c>
      <c r="B1106" s="35" t="s">
        <v>194</v>
      </c>
      <c r="C1106" s="28" t="s">
        <v>1719</v>
      </c>
      <c r="D1106" s="44" t="s">
        <v>1738</v>
      </c>
      <c r="E1106" s="44" t="s">
        <v>1738</v>
      </c>
      <c r="F1106" s="28" t="s">
        <v>53</v>
      </c>
      <c r="G1106" s="22"/>
      <c r="H1106" s="22"/>
      <c r="I1106" s="23"/>
      <c r="J1106" s="50"/>
      <c r="K1106" s="50"/>
      <c r="L1106" s="50"/>
    </row>
    <row r="1107" spans="1:12" s="62" customFormat="1" ht="36">
      <c r="A1107" s="31">
        <v>41</v>
      </c>
      <c r="B1107" s="35" t="s">
        <v>194</v>
      </c>
      <c r="C1107" s="28" t="s">
        <v>1719</v>
      </c>
      <c r="D1107" s="44" t="s">
        <v>1739</v>
      </c>
      <c r="E1107" s="44" t="s">
        <v>1739</v>
      </c>
      <c r="F1107" s="28" t="s">
        <v>53</v>
      </c>
      <c r="G1107" s="22"/>
      <c r="H1107" s="22"/>
      <c r="I1107" s="23"/>
      <c r="J1107" s="50"/>
      <c r="K1107" s="50"/>
      <c r="L1107" s="50"/>
    </row>
    <row r="1108" spans="1:12" s="62" customFormat="1" ht="36">
      <c r="A1108" s="31">
        <v>42</v>
      </c>
      <c r="B1108" s="35" t="s">
        <v>194</v>
      </c>
      <c r="C1108" s="28" t="s">
        <v>1719</v>
      </c>
      <c r="D1108" s="44" t="s">
        <v>1740</v>
      </c>
      <c r="E1108" s="44" t="s">
        <v>1740</v>
      </c>
      <c r="F1108" s="28" t="s">
        <v>53</v>
      </c>
      <c r="G1108" s="22"/>
      <c r="H1108" s="22"/>
      <c r="I1108" s="23"/>
      <c r="J1108" s="50"/>
      <c r="K1108" s="50"/>
      <c r="L1108" s="50"/>
    </row>
    <row r="1109" spans="1:12" s="62" customFormat="1" ht="36">
      <c r="A1109" s="31">
        <v>43</v>
      </c>
      <c r="B1109" s="35" t="s">
        <v>194</v>
      </c>
      <c r="C1109" s="28" t="s">
        <v>1719</v>
      </c>
      <c r="D1109" s="44" t="s">
        <v>1741</v>
      </c>
      <c r="E1109" s="44" t="s">
        <v>1741</v>
      </c>
      <c r="F1109" s="28" t="s">
        <v>53</v>
      </c>
      <c r="G1109" s="22"/>
      <c r="H1109" s="22"/>
      <c r="I1109" s="23"/>
      <c r="J1109" s="50"/>
      <c r="K1109" s="50"/>
      <c r="L1109" s="50"/>
    </row>
    <row r="1110" spans="1:12" s="62" customFormat="1" ht="36">
      <c r="A1110" s="31">
        <v>44</v>
      </c>
      <c r="B1110" s="35" t="s">
        <v>194</v>
      </c>
      <c r="C1110" s="28" t="s">
        <v>1719</v>
      </c>
      <c r="D1110" s="44" t="s">
        <v>1742</v>
      </c>
      <c r="E1110" s="44" t="s">
        <v>1742</v>
      </c>
      <c r="F1110" s="28" t="s">
        <v>53</v>
      </c>
      <c r="G1110" s="22"/>
      <c r="H1110" s="22"/>
      <c r="I1110" s="23"/>
      <c r="J1110" s="50"/>
      <c r="K1110" s="50"/>
      <c r="L1110" s="50"/>
    </row>
    <row r="1111" spans="1:12" s="62" customFormat="1" ht="36">
      <c r="A1111" s="31">
        <v>45</v>
      </c>
      <c r="B1111" s="35" t="s">
        <v>194</v>
      </c>
      <c r="C1111" s="28" t="s">
        <v>1719</v>
      </c>
      <c r="D1111" s="44" t="s">
        <v>1743</v>
      </c>
      <c r="E1111" s="44" t="s">
        <v>1743</v>
      </c>
      <c r="F1111" s="28" t="s">
        <v>53</v>
      </c>
      <c r="G1111" s="22"/>
      <c r="H1111" s="22"/>
      <c r="I1111" s="23"/>
      <c r="J1111" s="50"/>
      <c r="K1111" s="50"/>
      <c r="L1111" s="50"/>
    </row>
    <row r="1112" spans="1:12" s="62" customFormat="1" ht="36">
      <c r="A1112" s="31">
        <v>46</v>
      </c>
      <c r="B1112" s="35" t="s">
        <v>194</v>
      </c>
      <c r="C1112" s="28" t="s">
        <v>1719</v>
      </c>
      <c r="D1112" s="44" t="s">
        <v>1744</v>
      </c>
      <c r="E1112" s="44" t="s">
        <v>1744</v>
      </c>
      <c r="F1112" s="28" t="s">
        <v>53</v>
      </c>
      <c r="G1112" s="22"/>
      <c r="H1112" s="22"/>
      <c r="I1112" s="23"/>
      <c r="J1112" s="50"/>
      <c r="K1112" s="50"/>
      <c r="L1112" s="50"/>
    </row>
    <row r="1113" spans="1:12" s="62" customFormat="1" ht="36">
      <c r="A1113" s="31">
        <v>47</v>
      </c>
      <c r="B1113" s="35" t="s">
        <v>194</v>
      </c>
      <c r="C1113" s="28" t="s">
        <v>1719</v>
      </c>
      <c r="D1113" s="44" t="s">
        <v>1745</v>
      </c>
      <c r="E1113" s="44" t="s">
        <v>1745</v>
      </c>
      <c r="F1113" s="28" t="s">
        <v>53</v>
      </c>
      <c r="G1113" s="22"/>
      <c r="H1113" s="22"/>
      <c r="I1113" s="23"/>
      <c r="J1113" s="50"/>
      <c r="K1113" s="50"/>
      <c r="L1113" s="50"/>
    </row>
    <row r="1114" spans="1:12" s="62" customFormat="1" ht="36">
      <c r="A1114" s="31">
        <v>48</v>
      </c>
      <c r="B1114" s="35" t="s">
        <v>194</v>
      </c>
      <c r="C1114" s="28" t="s">
        <v>1719</v>
      </c>
      <c r="D1114" s="44" t="s">
        <v>1746</v>
      </c>
      <c r="E1114" s="44" t="s">
        <v>1746</v>
      </c>
      <c r="F1114" s="28" t="s">
        <v>53</v>
      </c>
      <c r="G1114" s="22"/>
      <c r="H1114" s="22"/>
      <c r="I1114" s="23"/>
      <c r="J1114" s="50"/>
      <c r="K1114" s="50"/>
      <c r="L1114" s="50"/>
    </row>
    <row r="1115" spans="1:12" s="62" customFormat="1" ht="36">
      <c r="A1115" s="31">
        <v>49</v>
      </c>
      <c r="B1115" s="35" t="s">
        <v>194</v>
      </c>
      <c r="C1115" s="28" t="s">
        <v>1719</v>
      </c>
      <c r="D1115" s="44" t="s">
        <v>1747</v>
      </c>
      <c r="E1115" s="44" t="s">
        <v>1747</v>
      </c>
      <c r="F1115" s="28" t="s">
        <v>53</v>
      </c>
      <c r="G1115" s="22"/>
      <c r="H1115" s="22"/>
      <c r="I1115" s="23"/>
      <c r="J1115" s="50"/>
      <c r="K1115" s="50"/>
      <c r="L1115" s="50"/>
    </row>
    <row r="1116" spans="1:12" s="62" customFormat="1" ht="36">
      <c r="A1116" s="31">
        <v>50</v>
      </c>
      <c r="B1116" s="35" t="s">
        <v>194</v>
      </c>
      <c r="C1116" s="28" t="s">
        <v>1719</v>
      </c>
      <c r="D1116" s="44" t="s">
        <v>1748</v>
      </c>
      <c r="E1116" s="44" t="s">
        <v>1748</v>
      </c>
      <c r="F1116" s="28" t="s">
        <v>53</v>
      </c>
      <c r="G1116" s="22"/>
      <c r="H1116" s="22"/>
      <c r="I1116" s="23"/>
      <c r="J1116" s="50"/>
      <c r="K1116" s="50"/>
      <c r="L1116" s="50"/>
    </row>
    <row r="1117" spans="1:12" s="62" customFormat="1" ht="36">
      <c r="A1117" s="31">
        <v>51</v>
      </c>
      <c r="B1117" s="35" t="s">
        <v>194</v>
      </c>
      <c r="C1117" s="28" t="s">
        <v>1719</v>
      </c>
      <c r="D1117" s="44" t="s">
        <v>1749</v>
      </c>
      <c r="E1117" s="44" t="s">
        <v>1749</v>
      </c>
      <c r="F1117" s="28" t="s">
        <v>53</v>
      </c>
      <c r="G1117" s="22"/>
      <c r="H1117" s="22"/>
      <c r="I1117" s="23"/>
      <c r="J1117" s="50"/>
      <c r="K1117" s="50"/>
      <c r="L1117" s="50"/>
    </row>
    <row r="1118" spans="1:12" s="62" customFormat="1" ht="36">
      <c r="A1118" s="31">
        <v>52</v>
      </c>
      <c r="B1118" s="35" t="s">
        <v>194</v>
      </c>
      <c r="C1118" s="28" t="s">
        <v>1719</v>
      </c>
      <c r="D1118" s="44" t="s">
        <v>1749</v>
      </c>
      <c r="E1118" s="44" t="s">
        <v>1749</v>
      </c>
      <c r="F1118" s="28" t="s">
        <v>53</v>
      </c>
      <c r="G1118" s="22"/>
      <c r="H1118" s="22"/>
      <c r="I1118" s="23"/>
      <c r="J1118" s="50"/>
      <c r="K1118" s="50"/>
      <c r="L1118" s="50"/>
    </row>
    <row r="1119" spans="1:12" s="62" customFormat="1" ht="36">
      <c r="A1119" s="31">
        <v>53</v>
      </c>
      <c r="B1119" s="35" t="s">
        <v>194</v>
      </c>
      <c r="C1119" s="28" t="s">
        <v>1719</v>
      </c>
      <c r="D1119" s="28" t="s">
        <v>1750</v>
      </c>
      <c r="E1119" s="44" t="s">
        <v>1750</v>
      </c>
      <c r="F1119" s="28" t="s">
        <v>53</v>
      </c>
      <c r="G1119" s="22"/>
      <c r="H1119" s="22"/>
      <c r="I1119" s="23"/>
      <c r="J1119" s="50"/>
      <c r="K1119" s="50"/>
      <c r="L1119" s="50"/>
    </row>
    <row r="1120" spans="1:12" s="62" customFormat="1" ht="36">
      <c r="A1120" s="31">
        <v>54</v>
      </c>
      <c r="B1120" s="35" t="s">
        <v>194</v>
      </c>
      <c r="C1120" s="28" t="s">
        <v>1719</v>
      </c>
      <c r="D1120" s="28" t="s">
        <v>1750</v>
      </c>
      <c r="E1120" s="44" t="s">
        <v>1750</v>
      </c>
      <c r="F1120" s="28" t="s">
        <v>53</v>
      </c>
      <c r="G1120" s="22"/>
      <c r="H1120" s="22"/>
      <c r="I1120" s="23"/>
      <c r="J1120" s="50"/>
      <c r="K1120" s="50"/>
      <c r="L1120" s="50"/>
    </row>
    <row r="1121" spans="1:12" s="62" customFormat="1" ht="36">
      <c r="A1121" s="31">
        <v>55</v>
      </c>
      <c r="B1121" s="35" t="s">
        <v>194</v>
      </c>
      <c r="C1121" s="28" t="s">
        <v>1719</v>
      </c>
      <c r="D1121" s="28" t="s">
        <v>1750</v>
      </c>
      <c r="E1121" s="44" t="s">
        <v>1750</v>
      </c>
      <c r="F1121" s="28" t="s">
        <v>53</v>
      </c>
      <c r="G1121" s="22"/>
      <c r="H1121" s="22"/>
      <c r="I1121" s="23"/>
      <c r="J1121" s="50"/>
      <c r="K1121" s="50"/>
      <c r="L1121" s="50"/>
    </row>
    <row r="1122" spans="1:12" s="62" customFormat="1" ht="36">
      <c r="A1122" s="31">
        <v>56</v>
      </c>
      <c r="B1122" s="35" t="s">
        <v>194</v>
      </c>
      <c r="C1122" s="28" t="s">
        <v>1719</v>
      </c>
      <c r="D1122" s="28" t="s">
        <v>1750</v>
      </c>
      <c r="E1122" s="44" t="s">
        <v>1750</v>
      </c>
      <c r="F1122" s="28" t="s">
        <v>53</v>
      </c>
      <c r="G1122" s="22"/>
      <c r="H1122" s="22"/>
      <c r="I1122" s="23"/>
      <c r="J1122" s="50"/>
      <c r="K1122" s="50"/>
      <c r="L1122" s="50"/>
    </row>
    <row r="1123" spans="1:12" s="62" customFormat="1" ht="36">
      <c r="A1123" s="31">
        <v>57</v>
      </c>
      <c r="B1123" s="35" t="s">
        <v>194</v>
      </c>
      <c r="C1123" s="28" t="s">
        <v>1719</v>
      </c>
      <c r="D1123" s="28" t="s">
        <v>1751</v>
      </c>
      <c r="E1123" s="44" t="s">
        <v>1751</v>
      </c>
      <c r="F1123" s="28" t="s">
        <v>53</v>
      </c>
      <c r="G1123" s="22"/>
      <c r="H1123" s="22"/>
      <c r="I1123" s="23"/>
      <c r="J1123" s="50"/>
      <c r="K1123" s="50"/>
      <c r="L1123" s="50"/>
    </row>
    <row r="1124" spans="1:12" s="62" customFormat="1" ht="36">
      <c r="A1124" s="31">
        <v>58</v>
      </c>
      <c r="B1124" s="35" t="s">
        <v>194</v>
      </c>
      <c r="C1124" s="28" t="s">
        <v>1719</v>
      </c>
      <c r="D1124" s="28" t="s">
        <v>1751</v>
      </c>
      <c r="E1124" s="44" t="s">
        <v>1751</v>
      </c>
      <c r="F1124" s="28" t="s">
        <v>53</v>
      </c>
      <c r="G1124" s="22"/>
      <c r="H1124" s="22"/>
      <c r="I1124" s="23"/>
      <c r="J1124" s="50"/>
      <c r="K1124" s="50"/>
      <c r="L1124" s="50"/>
    </row>
    <row r="1125" spans="1:12" s="62" customFormat="1" ht="19.5" customHeight="1">
      <c r="A1125" s="39" t="s">
        <v>1752</v>
      </c>
      <c r="B1125" s="166" t="s">
        <v>1753</v>
      </c>
      <c r="C1125" s="166"/>
      <c r="D1125" s="166"/>
      <c r="E1125" s="166"/>
      <c r="F1125" s="29" t="s">
        <v>462</v>
      </c>
      <c r="G1125" s="167" t="s">
        <v>3807</v>
      </c>
      <c r="H1125" s="167"/>
      <c r="I1125" s="167"/>
      <c r="J1125" s="50"/>
      <c r="K1125" s="50"/>
      <c r="L1125" s="50"/>
    </row>
    <row r="1126" spans="1:12" s="62" customFormat="1" ht="27">
      <c r="A1126" s="14" t="s">
        <v>2</v>
      </c>
      <c r="B1126" s="14" t="s">
        <v>3</v>
      </c>
      <c r="C1126" s="15" t="s">
        <v>4</v>
      </c>
      <c r="D1126" s="15" t="s">
        <v>5</v>
      </c>
      <c r="E1126" s="15" t="s">
        <v>3366</v>
      </c>
      <c r="F1126" s="15" t="s">
        <v>7</v>
      </c>
      <c r="G1126" s="16" t="s">
        <v>3347</v>
      </c>
      <c r="H1126" s="16" t="s">
        <v>3348</v>
      </c>
      <c r="I1126" s="16" t="s">
        <v>3349</v>
      </c>
      <c r="J1126" s="50"/>
      <c r="K1126" s="50"/>
      <c r="L1126" s="50"/>
    </row>
    <row r="1127" spans="1:12" s="62" customFormat="1" ht="27">
      <c r="A1127" s="31">
        <v>1</v>
      </c>
      <c r="B1127" s="27">
        <v>1196420017</v>
      </c>
      <c r="C1127" s="28">
        <v>42296101</v>
      </c>
      <c r="D1127" s="36" t="s">
        <v>1754</v>
      </c>
      <c r="E1127" s="37" t="s">
        <v>1755</v>
      </c>
      <c r="F1127" s="28" t="s">
        <v>10</v>
      </c>
      <c r="G1127" s="58">
        <v>1018198.0827521412</v>
      </c>
      <c r="H1127" s="58">
        <v>0</v>
      </c>
      <c r="I1127" s="73">
        <v>1018198.0827521412</v>
      </c>
      <c r="J1127" s="50"/>
      <c r="K1127" s="50"/>
      <c r="L1127" s="50"/>
    </row>
    <row r="1128" spans="1:12" s="62" customFormat="1" ht="13.5" customHeight="1">
      <c r="A1128" s="39" t="s">
        <v>1756</v>
      </c>
      <c r="B1128" s="166" t="s">
        <v>1757</v>
      </c>
      <c r="C1128" s="166"/>
      <c r="D1128" s="166"/>
      <c r="E1128" s="166"/>
      <c r="F1128" s="29" t="s">
        <v>462</v>
      </c>
      <c r="G1128" s="167" t="s">
        <v>3763</v>
      </c>
      <c r="H1128" s="167"/>
      <c r="I1128" s="167"/>
      <c r="J1128" s="50"/>
      <c r="K1128" s="50"/>
      <c r="L1128" s="50"/>
    </row>
    <row r="1129" spans="1:12" s="62" customFormat="1" ht="27">
      <c r="A1129" s="14" t="s">
        <v>2</v>
      </c>
      <c r="B1129" s="14" t="s">
        <v>3</v>
      </c>
      <c r="C1129" s="15" t="s">
        <v>4</v>
      </c>
      <c r="D1129" s="15" t="s">
        <v>5</v>
      </c>
      <c r="E1129" s="15" t="s">
        <v>3366</v>
      </c>
      <c r="F1129" s="15" t="s">
        <v>7</v>
      </c>
      <c r="G1129" s="16" t="s">
        <v>3347</v>
      </c>
      <c r="H1129" s="16" t="s">
        <v>3348</v>
      </c>
      <c r="I1129" s="16" t="s">
        <v>3349</v>
      </c>
      <c r="J1129" s="50"/>
      <c r="K1129" s="50"/>
      <c r="L1129" s="50"/>
    </row>
    <row r="1130" spans="1:12" s="62" customFormat="1" ht="27">
      <c r="A1130" s="31">
        <v>1</v>
      </c>
      <c r="B1130" s="27">
        <v>1186220911</v>
      </c>
      <c r="C1130" s="28">
        <v>42293406</v>
      </c>
      <c r="D1130" s="36" t="s">
        <v>1758</v>
      </c>
      <c r="E1130" s="37" t="s">
        <v>1759</v>
      </c>
      <c r="F1130" s="28" t="s">
        <v>10</v>
      </c>
      <c r="G1130" s="58">
        <v>2046865.6200440002</v>
      </c>
      <c r="H1130" s="58">
        <v>0</v>
      </c>
      <c r="I1130" s="73">
        <v>2046865.6200440002</v>
      </c>
      <c r="J1130" s="50"/>
      <c r="K1130" s="50"/>
      <c r="L1130" s="50"/>
    </row>
    <row r="1131" spans="1:12" s="62" customFormat="1" ht="18">
      <c r="A1131" s="31">
        <v>2</v>
      </c>
      <c r="B1131" s="27">
        <v>1186290013</v>
      </c>
      <c r="C1131" s="28">
        <v>42203403</v>
      </c>
      <c r="D1131" s="36" t="s">
        <v>1760</v>
      </c>
      <c r="E1131" s="37" t="s">
        <v>1761</v>
      </c>
      <c r="F1131" s="28" t="s">
        <v>10</v>
      </c>
      <c r="G1131" s="58">
        <v>1620658.380964</v>
      </c>
      <c r="H1131" s="58">
        <v>0</v>
      </c>
      <c r="I1131" s="73">
        <v>1620658.380964</v>
      </c>
      <c r="J1131" s="50"/>
      <c r="K1131" s="50"/>
      <c r="L1131" s="50"/>
    </row>
    <row r="1132" spans="1:12" s="62" customFormat="1" ht="18">
      <c r="A1132" s="31">
        <v>3</v>
      </c>
      <c r="B1132" s="27">
        <v>1186290012</v>
      </c>
      <c r="C1132" s="28">
        <v>42203403</v>
      </c>
      <c r="D1132" s="36" t="s">
        <v>1762</v>
      </c>
      <c r="E1132" s="37" t="s">
        <v>1761</v>
      </c>
      <c r="F1132" s="28" t="s">
        <v>10</v>
      </c>
      <c r="G1132" s="58">
        <v>1620658.380964</v>
      </c>
      <c r="H1132" s="58">
        <v>0</v>
      </c>
      <c r="I1132" s="73">
        <v>1620658.380964</v>
      </c>
      <c r="J1132" s="50"/>
      <c r="K1132" s="50"/>
      <c r="L1132" s="50"/>
    </row>
    <row r="1133" spans="1:12" s="62" customFormat="1" ht="18">
      <c r="A1133" s="31">
        <v>4</v>
      </c>
      <c r="B1133" s="27">
        <v>1186220110</v>
      </c>
      <c r="C1133" s="28">
        <v>42203406</v>
      </c>
      <c r="D1133" s="36" t="s">
        <v>1763</v>
      </c>
      <c r="E1133" s="37" t="s">
        <v>1764</v>
      </c>
      <c r="F1133" s="28" t="s">
        <v>10</v>
      </c>
      <c r="G1133" s="58">
        <v>1385286.228411959</v>
      </c>
      <c r="H1133" s="58">
        <v>263204</v>
      </c>
      <c r="I1133" s="73">
        <v>1648490.228411959</v>
      </c>
      <c r="J1133" s="50"/>
      <c r="K1133" s="50"/>
      <c r="L1133" s="50"/>
    </row>
    <row r="1134" spans="1:12" s="62" customFormat="1" ht="63">
      <c r="A1134" s="31">
        <v>5</v>
      </c>
      <c r="B1134" s="27">
        <v>1186220913</v>
      </c>
      <c r="C1134" s="28">
        <v>42203403</v>
      </c>
      <c r="D1134" s="36" t="s">
        <v>1765</v>
      </c>
      <c r="E1134" s="37" t="s">
        <v>1766</v>
      </c>
      <c r="F1134" s="28" t="s">
        <v>10</v>
      </c>
      <c r="G1134" s="58">
        <v>2894032.8231500001</v>
      </c>
      <c r="H1134" s="58">
        <v>549866</v>
      </c>
      <c r="I1134" s="73">
        <v>3443898.8231500001</v>
      </c>
      <c r="J1134" s="50"/>
      <c r="K1134" s="50"/>
      <c r="L1134" s="50"/>
    </row>
    <row r="1135" spans="1:12" s="62" customFormat="1" ht="18">
      <c r="A1135" s="31">
        <v>6</v>
      </c>
      <c r="B1135" s="27">
        <v>1186290057</v>
      </c>
      <c r="C1135" s="28">
        <v>42203406</v>
      </c>
      <c r="D1135" s="36" t="s">
        <v>1767</v>
      </c>
      <c r="E1135" s="37" t="s">
        <v>1767</v>
      </c>
      <c r="F1135" s="28" t="s">
        <v>10</v>
      </c>
      <c r="G1135" s="58">
        <v>1083993.967339626</v>
      </c>
      <c r="H1135" s="58">
        <v>205959</v>
      </c>
      <c r="I1135" s="73">
        <v>1289952.967339626</v>
      </c>
      <c r="J1135" s="50"/>
      <c r="K1135" s="50"/>
      <c r="L1135" s="50"/>
    </row>
    <row r="1136" spans="1:12" s="62" customFormat="1" ht="13.5" customHeight="1">
      <c r="A1136" s="68" t="s">
        <v>1768</v>
      </c>
      <c r="B1136" s="166" t="s">
        <v>1769</v>
      </c>
      <c r="C1136" s="166"/>
      <c r="D1136" s="166"/>
      <c r="E1136" s="166"/>
      <c r="F1136" s="29" t="s">
        <v>462</v>
      </c>
      <c r="G1136" s="167" t="s">
        <v>3763</v>
      </c>
      <c r="H1136" s="167"/>
      <c r="I1136" s="167"/>
      <c r="J1136" s="50"/>
      <c r="K1136" s="50"/>
      <c r="L1136" s="50"/>
    </row>
    <row r="1137" spans="1:12" s="62" customFormat="1" ht="27">
      <c r="A1137" s="14" t="s">
        <v>2</v>
      </c>
      <c r="B1137" s="14" t="s">
        <v>3</v>
      </c>
      <c r="C1137" s="15" t="s">
        <v>4</v>
      </c>
      <c r="D1137" s="15" t="s">
        <v>5</v>
      </c>
      <c r="E1137" s="15" t="s">
        <v>3366</v>
      </c>
      <c r="F1137" s="15" t="s">
        <v>7</v>
      </c>
      <c r="G1137" s="16" t="s">
        <v>3347</v>
      </c>
      <c r="H1137" s="16" t="s">
        <v>3348</v>
      </c>
      <c r="I1137" s="16" t="s">
        <v>3349</v>
      </c>
      <c r="J1137" s="50"/>
      <c r="K1137" s="50"/>
      <c r="L1137" s="50"/>
    </row>
    <row r="1138" spans="1:12" s="62" customFormat="1">
      <c r="A1138" s="31">
        <v>1</v>
      </c>
      <c r="B1138" s="27">
        <v>1198010098</v>
      </c>
      <c r="C1138" s="28">
        <v>42296100</v>
      </c>
      <c r="D1138" s="36" t="s">
        <v>1770</v>
      </c>
      <c r="E1138" s="37" t="s">
        <v>1770</v>
      </c>
      <c r="F1138" s="28" t="s">
        <v>10</v>
      </c>
      <c r="G1138" s="22">
        <v>401920.5691717483</v>
      </c>
      <c r="H1138" s="22">
        <v>0</v>
      </c>
      <c r="I1138" s="23">
        <v>401920.5691717483</v>
      </c>
      <c r="J1138" s="50"/>
      <c r="K1138" s="50"/>
      <c r="L1138" s="50"/>
    </row>
    <row r="1139" spans="1:12" s="62" customFormat="1">
      <c r="A1139" s="31">
        <v>2</v>
      </c>
      <c r="B1139" s="27">
        <v>1196410671</v>
      </c>
      <c r="C1139" s="28">
        <v>42296100</v>
      </c>
      <c r="D1139" s="36" t="s">
        <v>1771</v>
      </c>
      <c r="E1139" s="37" t="s">
        <v>1771</v>
      </c>
      <c r="F1139" s="28" t="s">
        <v>10</v>
      </c>
      <c r="G1139" s="22">
        <v>401920.5691717483</v>
      </c>
      <c r="H1139" s="22">
        <v>0</v>
      </c>
      <c r="I1139" s="23">
        <v>401920.5691717483</v>
      </c>
      <c r="J1139" s="50"/>
      <c r="K1139" s="50"/>
      <c r="L1139" s="50"/>
    </row>
    <row r="1140" spans="1:12" s="62" customFormat="1" ht="18">
      <c r="A1140" s="31">
        <v>3</v>
      </c>
      <c r="B1140" s="27">
        <v>1186220119</v>
      </c>
      <c r="C1140" s="28">
        <v>42296100</v>
      </c>
      <c r="D1140" s="36" t="s">
        <v>1772</v>
      </c>
      <c r="E1140" s="37" t="s">
        <v>1772</v>
      </c>
      <c r="F1140" s="28" t="s">
        <v>10</v>
      </c>
      <c r="G1140" s="22">
        <v>1205761.7075152448</v>
      </c>
      <c r="H1140" s="22">
        <v>0</v>
      </c>
      <c r="I1140" s="23">
        <v>1205761.7075152448</v>
      </c>
      <c r="J1140" s="50"/>
      <c r="K1140" s="50"/>
      <c r="L1140" s="50"/>
    </row>
    <row r="1141" spans="1:12" s="62" customFormat="1" ht="18">
      <c r="A1141" s="31">
        <v>4</v>
      </c>
      <c r="B1141" s="27">
        <v>1196420117</v>
      </c>
      <c r="C1141" s="28">
        <v>42296100</v>
      </c>
      <c r="D1141" s="36" t="s">
        <v>1773</v>
      </c>
      <c r="E1141" s="37" t="s">
        <v>1773</v>
      </c>
      <c r="F1141" s="28" t="s">
        <v>10</v>
      </c>
      <c r="G1141" s="22">
        <v>568822.81085087697</v>
      </c>
      <c r="H1141" s="22">
        <v>0</v>
      </c>
      <c r="I1141" s="23">
        <v>568822.81085087697</v>
      </c>
      <c r="J1141" s="50"/>
      <c r="K1141" s="50"/>
      <c r="L1141" s="50"/>
    </row>
    <row r="1142" spans="1:12" s="62" customFormat="1" ht="18">
      <c r="A1142" s="31">
        <v>5</v>
      </c>
      <c r="B1142" s="27">
        <v>1196491394</v>
      </c>
      <c r="C1142" s="28">
        <v>42296100</v>
      </c>
      <c r="D1142" s="36" t="s">
        <v>1774</v>
      </c>
      <c r="E1142" s="37" t="s">
        <v>1774</v>
      </c>
      <c r="F1142" s="28" t="s">
        <v>10</v>
      </c>
      <c r="G1142" s="22">
        <v>172251.67250217783</v>
      </c>
      <c r="H1142" s="22">
        <v>0</v>
      </c>
      <c r="I1142" s="23">
        <v>172251.67250217783</v>
      </c>
      <c r="J1142" s="50"/>
      <c r="K1142" s="50"/>
      <c r="L1142" s="50"/>
    </row>
    <row r="1143" spans="1:12" s="62" customFormat="1" ht="18">
      <c r="A1143" s="31">
        <v>6</v>
      </c>
      <c r="B1143" s="27">
        <v>1186220059</v>
      </c>
      <c r="C1143" s="28">
        <v>42296100</v>
      </c>
      <c r="D1143" s="36" t="s">
        <v>1775</v>
      </c>
      <c r="E1143" s="37" t="s">
        <v>1775</v>
      </c>
      <c r="F1143" s="28" t="s">
        <v>10</v>
      </c>
      <c r="G1143" s="22">
        <v>3863834.4453680371</v>
      </c>
      <c r="H1143" s="58">
        <v>734129</v>
      </c>
      <c r="I1143" s="23">
        <v>4597963.4453680366</v>
      </c>
      <c r="J1143" s="50"/>
      <c r="K1143" s="50"/>
      <c r="L1143" s="50"/>
    </row>
    <row r="1144" spans="1:12" s="62" customFormat="1" ht="18">
      <c r="A1144" s="31">
        <v>7</v>
      </c>
      <c r="B1144" s="27">
        <v>1196490997</v>
      </c>
      <c r="C1144" s="28">
        <v>42296100</v>
      </c>
      <c r="D1144" s="36" t="s">
        <v>1776</v>
      </c>
      <c r="E1144" s="37" t="s">
        <v>1777</v>
      </c>
      <c r="F1144" s="28" t="s">
        <v>10</v>
      </c>
      <c r="G1144" s="22">
        <v>3449788.4996640445</v>
      </c>
      <c r="H1144" s="22">
        <v>0</v>
      </c>
      <c r="I1144" s="23">
        <v>3449788.4996640445</v>
      </c>
      <c r="J1144" s="50"/>
      <c r="K1144" s="50"/>
      <c r="L1144" s="50"/>
    </row>
    <row r="1145" spans="1:12" s="62" customFormat="1" ht="18">
      <c r="A1145" s="31">
        <v>8</v>
      </c>
      <c r="B1145" s="27">
        <v>1196491395</v>
      </c>
      <c r="C1145" s="28">
        <v>42296100</v>
      </c>
      <c r="D1145" s="36" t="s">
        <v>1778</v>
      </c>
      <c r="E1145" s="37" t="s">
        <v>1778</v>
      </c>
      <c r="F1145" s="28" t="s">
        <v>10</v>
      </c>
      <c r="G1145" s="22">
        <v>3587803.8148987088</v>
      </c>
      <c r="H1145" s="58">
        <v>681683</v>
      </c>
      <c r="I1145" s="23">
        <v>4269486.8148987088</v>
      </c>
      <c r="J1145" s="50"/>
      <c r="K1145" s="50"/>
      <c r="L1145" s="50"/>
    </row>
    <row r="1146" spans="1:12" s="62" customFormat="1">
      <c r="A1146" s="31">
        <v>9</v>
      </c>
      <c r="B1146" s="27">
        <v>1186220047</v>
      </c>
      <c r="C1146" s="28">
        <v>42296100</v>
      </c>
      <c r="D1146" s="36" t="s">
        <v>1779</v>
      </c>
      <c r="E1146" s="37" t="s">
        <v>1779</v>
      </c>
      <c r="F1146" s="28" t="s">
        <v>10</v>
      </c>
      <c r="G1146" s="22">
        <v>1665099.5008543858</v>
      </c>
      <c r="H1146" s="22">
        <v>0</v>
      </c>
      <c r="I1146" s="23">
        <v>1665099.5008543858</v>
      </c>
      <c r="J1146" s="50"/>
      <c r="K1146" s="50"/>
      <c r="L1146" s="50"/>
    </row>
    <row r="1147" spans="1:12" s="62" customFormat="1">
      <c r="A1147" s="31">
        <v>10</v>
      </c>
      <c r="B1147" s="27">
        <v>1196491013</v>
      </c>
      <c r="C1147" s="28">
        <v>42296100</v>
      </c>
      <c r="D1147" s="36" t="s">
        <v>1780</v>
      </c>
      <c r="E1147" s="37" t="s">
        <v>1780</v>
      </c>
      <c r="F1147" s="28" t="s">
        <v>10</v>
      </c>
      <c r="G1147" s="22">
        <v>1311561.5615711028</v>
      </c>
      <c r="H1147" s="22">
        <v>0</v>
      </c>
      <c r="I1147" s="23">
        <v>1311561.5615711028</v>
      </c>
      <c r="J1147" s="50"/>
      <c r="K1147" s="50"/>
      <c r="L1147" s="50"/>
    </row>
    <row r="1148" spans="1:12" s="62" customFormat="1" ht="27">
      <c r="A1148" s="31">
        <v>11</v>
      </c>
      <c r="B1148" s="27">
        <v>1196420013</v>
      </c>
      <c r="C1148" s="28">
        <v>42296100</v>
      </c>
      <c r="D1148" s="36" t="s">
        <v>1781</v>
      </c>
      <c r="E1148" s="37" t="s">
        <v>1781</v>
      </c>
      <c r="F1148" s="28" t="s">
        <v>10</v>
      </c>
      <c r="G1148" s="22">
        <v>6928226.1732915286</v>
      </c>
      <c r="H1148" s="22">
        <v>0</v>
      </c>
      <c r="I1148" s="23">
        <v>6928226.1732915286</v>
      </c>
      <c r="J1148" s="50"/>
      <c r="K1148" s="50"/>
      <c r="L1148" s="50"/>
    </row>
    <row r="1149" spans="1:12" s="62" customFormat="1" ht="27">
      <c r="A1149" s="31">
        <v>12</v>
      </c>
      <c r="B1149" s="27">
        <v>1196490302</v>
      </c>
      <c r="C1149" s="28">
        <v>42296100</v>
      </c>
      <c r="D1149" s="36" t="s">
        <v>1782</v>
      </c>
      <c r="E1149" s="37" t="s">
        <v>1782</v>
      </c>
      <c r="F1149" s="28" t="s">
        <v>10</v>
      </c>
      <c r="G1149" s="22">
        <v>7401353.6105300849</v>
      </c>
      <c r="H1149" s="22">
        <v>0</v>
      </c>
      <c r="I1149" s="23">
        <v>7401353.6105300849</v>
      </c>
      <c r="J1149" s="50"/>
      <c r="K1149" s="50"/>
      <c r="L1149" s="50"/>
    </row>
    <row r="1150" spans="1:12" s="62" customFormat="1" ht="13.5" customHeight="1">
      <c r="A1150" s="39" t="s">
        <v>1783</v>
      </c>
      <c r="B1150" s="166" t="s">
        <v>1784</v>
      </c>
      <c r="C1150" s="166"/>
      <c r="D1150" s="166"/>
      <c r="E1150" s="166"/>
      <c r="F1150" s="29" t="s">
        <v>462</v>
      </c>
      <c r="G1150" s="167" t="s">
        <v>3763</v>
      </c>
      <c r="H1150" s="167"/>
      <c r="I1150" s="167"/>
      <c r="J1150" s="50"/>
      <c r="K1150" s="50"/>
      <c r="L1150" s="50"/>
    </row>
    <row r="1151" spans="1:12" s="62" customFormat="1" ht="27">
      <c r="A1151" s="14" t="s">
        <v>2</v>
      </c>
      <c r="B1151" s="14" t="s">
        <v>3</v>
      </c>
      <c r="C1151" s="15" t="s">
        <v>4</v>
      </c>
      <c r="D1151" s="15" t="s">
        <v>5</v>
      </c>
      <c r="E1151" s="15" t="s">
        <v>3366</v>
      </c>
      <c r="F1151" s="15" t="s">
        <v>7</v>
      </c>
      <c r="G1151" s="16" t="s">
        <v>3347</v>
      </c>
      <c r="H1151" s="16" t="s">
        <v>3348</v>
      </c>
      <c r="I1151" s="16" t="s">
        <v>3349</v>
      </c>
      <c r="J1151" s="50"/>
      <c r="K1151" s="50"/>
      <c r="L1151" s="50"/>
    </row>
    <row r="1152" spans="1:12" s="62" customFormat="1" ht="27">
      <c r="A1152" s="31">
        <v>1</v>
      </c>
      <c r="B1152" s="27">
        <v>1121020569</v>
      </c>
      <c r="C1152" s="28">
        <v>42296100</v>
      </c>
      <c r="D1152" s="36" t="s">
        <v>1785</v>
      </c>
      <c r="E1152" s="37" t="s">
        <v>1785</v>
      </c>
      <c r="F1152" s="28" t="s">
        <v>10</v>
      </c>
      <c r="G1152" s="22">
        <v>402481.72760525561</v>
      </c>
      <c r="H1152" s="58">
        <v>76472</v>
      </c>
      <c r="I1152" s="23">
        <v>478953.72760525561</v>
      </c>
      <c r="J1152" s="50"/>
      <c r="K1152" s="50"/>
      <c r="L1152" s="50"/>
    </row>
    <row r="1153" spans="1:12" s="62" customFormat="1">
      <c r="A1153" s="31">
        <v>2</v>
      </c>
      <c r="B1153" s="27">
        <v>1186220498</v>
      </c>
      <c r="C1153" s="28">
        <v>42296100</v>
      </c>
      <c r="D1153" s="36" t="s">
        <v>1786</v>
      </c>
      <c r="E1153" s="37" t="s">
        <v>1786</v>
      </c>
      <c r="F1153" s="28" t="s">
        <v>10</v>
      </c>
      <c r="G1153" s="22">
        <v>854572.43499631737</v>
      </c>
      <c r="H1153" s="58">
        <v>0</v>
      </c>
      <c r="I1153" s="23">
        <v>854572.43499631737</v>
      </c>
      <c r="J1153" s="50"/>
      <c r="K1153" s="50"/>
      <c r="L1153" s="50"/>
    </row>
    <row r="1154" spans="1:12" s="62" customFormat="1">
      <c r="A1154" s="31">
        <v>3</v>
      </c>
      <c r="B1154" s="27">
        <v>1186220498</v>
      </c>
      <c r="C1154" s="28">
        <v>42296100</v>
      </c>
      <c r="D1154" s="36" t="s">
        <v>1787</v>
      </c>
      <c r="E1154" s="37" t="s">
        <v>1788</v>
      </c>
      <c r="F1154" s="28" t="s">
        <v>10</v>
      </c>
      <c r="G1154" s="22">
        <v>773760.87992814113</v>
      </c>
      <c r="H1154" s="58">
        <v>0</v>
      </c>
      <c r="I1154" s="23">
        <v>773760.87992814113</v>
      </c>
      <c r="J1154" s="50"/>
      <c r="K1154" s="50"/>
      <c r="L1154" s="50"/>
    </row>
    <row r="1155" spans="1:12" s="62" customFormat="1">
      <c r="A1155" s="31">
        <v>4</v>
      </c>
      <c r="B1155" s="27">
        <v>1196490987</v>
      </c>
      <c r="C1155" s="28">
        <v>42296100</v>
      </c>
      <c r="D1155" s="36" t="s">
        <v>1789</v>
      </c>
      <c r="E1155" s="37" t="s">
        <v>1789</v>
      </c>
      <c r="F1155" s="28" t="s">
        <v>10</v>
      </c>
      <c r="G1155" s="22">
        <v>1964202.2740725465</v>
      </c>
      <c r="H1155" s="58">
        <v>0</v>
      </c>
      <c r="I1155" s="23">
        <v>1964202.2740725465</v>
      </c>
      <c r="J1155" s="50"/>
      <c r="K1155" s="50"/>
      <c r="L1155" s="50"/>
    </row>
    <row r="1156" spans="1:12" s="62" customFormat="1">
      <c r="A1156" s="31">
        <v>5</v>
      </c>
      <c r="B1156" s="27">
        <v>1186220048</v>
      </c>
      <c r="C1156" s="28">
        <v>42296100</v>
      </c>
      <c r="D1156" s="36" t="s">
        <v>1790</v>
      </c>
      <c r="E1156" s="37" t="s">
        <v>1790</v>
      </c>
      <c r="F1156" s="28" t="s">
        <v>10</v>
      </c>
      <c r="G1156" s="22">
        <v>11825424.22497645</v>
      </c>
      <c r="H1156" s="58">
        <v>0</v>
      </c>
      <c r="I1156" s="23">
        <v>11825424.22497645</v>
      </c>
      <c r="J1156" s="50"/>
      <c r="K1156" s="50"/>
      <c r="L1156" s="50"/>
    </row>
    <row r="1157" spans="1:12" s="62" customFormat="1" ht="13.5" customHeight="1">
      <c r="A1157" s="39" t="s">
        <v>1791</v>
      </c>
      <c r="B1157" s="166" t="s">
        <v>1792</v>
      </c>
      <c r="C1157" s="166"/>
      <c r="D1157" s="166"/>
      <c r="E1157" s="166"/>
      <c r="F1157" s="29" t="s">
        <v>462</v>
      </c>
      <c r="G1157" s="167" t="s">
        <v>3765</v>
      </c>
      <c r="H1157" s="167"/>
      <c r="I1157" s="167"/>
      <c r="J1157" s="50"/>
      <c r="K1157" s="50"/>
      <c r="L1157" s="50"/>
    </row>
    <row r="1158" spans="1:12" s="62" customFormat="1" ht="27">
      <c r="A1158" s="14" t="s">
        <v>2</v>
      </c>
      <c r="B1158" s="14" t="s">
        <v>3</v>
      </c>
      <c r="C1158" s="15" t="s">
        <v>4</v>
      </c>
      <c r="D1158" s="15" t="s">
        <v>5</v>
      </c>
      <c r="E1158" s="15" t="s">
        <v>3366</v>
      </c>
      <c r="F1158" s="15" t="s">
        <v>7</v>
      </c>
      <c r="G1158" s="16" t="s">
        <v>3347</v>
      </c>
      <c r="H1158" s="16" t="s">
        <v>3348</v>
      </c>
      <c r="I1158" s="16" t="s">
        <v>3349</v>
      </c>
      <c r="J1158" s="50"/>
      <c r="K1158" s="50"/>
      <c r="L1158" s="50"/>
    </row>
    <row r="1159" spans="1:12" s="62" customFormat="1" ht="27">
      <c r="A1159" s="31">
        <v>1</v>
      </c>
      <c r="B1159" s="27">
        <v>1186290543</v>
      </c>
      <c r="C1159" s="28" t="s">
        <v>1793</v>
      </c>
      <c r="D1159" s="36" t="s">
        <v>1794</v>
      </c>
      <c r="E1159" s="37" t="s">
        <v>1795</v>
      </c>
      <c r="F1159" s="28" t="s">
        <v>10</v>
      </c>
      <c r="G1159" s="22">
        <v>37936974.634658389</v>
      </c>
      <c r="H1159" s="22">
        <v>0</v>
      </c>
      <c r="I1159" s="23">
        <v>37936974.634658389</v>
      </c>
      <c r="J1159" s="50"/>
      <c r="K1159" s="50"/>
      <c r="L1159" s="50"/>
    </row>
    <row r="1160" spans="1:12" s="62" customFormat="1" ht="18">
      <c r="A1160" s="68" t="s">
        <v>1796</v>
      </c>
      <c r="B1160" s="166" t="s">
        <v>1797</v>
      </c>
      <c r="C1160" s="166"/>
      <c r="D1160" s="166"/>
      <c r="E1160" s="166"/>
      <c r="F1160" s="29" t="s">
        <v>740</v>
      </c>
      <c r="G1160" s="167" t="s">
        <v>3765</v>
      </c>
      <c r="H1160" s="167"/>
      <c r="I1160" s="167"/>
      <c r="J1160" s="50"/>
      <c r="K1160" s="50"/>
      <c r="L1160" s="50"/>
    </row>
    <row r="1161" spans="1:12" s="62" customFormat="1" ht="27">
      <c r="A1161" s="14" t="s">
        <v>2</v>
      </c>
      <c r="B1161" s="14" t="s">
        <v>3</v>
      </c>
      <c r="C1161" s="15" t="s">
        <v>4</v>
      </c>
      <c r="D1161" s="15" t="s">
        <v>5</v>
      </c>
      <c r="E1161" s="15" t="s">
        <v>3366</v>
      </c>
      <c r="F1161" s="15" t="s">
        <v>7</v>
      </c>
      <c r="G1161" s="16" t="s">
        <v>3347</v>
      </c>
      <c r="H1161" s="16" t="s">
        <v>3348</v>
      </c>
      <c r="I1161" s="16" t="s">
        <v>3349</v>
      </c>
      <c r="J1161" s="50"/>
      <c r="K1161" s="50"/>
      <c r="L1161" s="50"/>
    </row>
    <row r="1162" spans="1:12" s="62" customFormat="1" ht="36">
      <c r="A1162" s="31">
        <v>1</v>
      </c>
      <c r="B1162" s="35">
        <v>1196490635</v>
      </c>
      <c r="C1162" s="59" t="s">
        <v>1798</v>
      </c>
      <c r="D1162" s="44" t="s">
        <v>1799</v>
      </c>
      <c r="E1162" s="44" t="s">
        <v>1799</v>
      </c>
      <c r="F1162" s="28" t="s">
        <v>53</v>
      </c>
      <c r="G1162" s="22">
        <v>757707.6469255219</v>
      </c>
      <c r="H1162" s="22">
        <v>143964</v>
      </c>
      <c r="I1162" s="23">
        <v>901671.6469255219</v>
      </c>
      <c r="J1162" s="50"/>
      <c r="K1162" s="50"/>
      <c r="L1162" s="50"/>
    </row>
    <row r="1163" spans="1:12" s="62" customFormat="1" ht="36">
      <c r="A1163" s="31">
        <v>2</v>
      </c>
      <c r="B1163" s="35">
        <v>1196490636</v>
      </c>
      <c r="C1163" s="59" t="s">
        <v>1800</v>
      </c>
      <c r="D1163" s="44" t="s">
        <v>1801</v>
      </c>
      <c r="E1163" s="44" t="s">
        <v>1801</v>
      </c>
      <c r="F1163" s="28" t="s">
        <v>53</v>
      </c>
      <c r="G1163" s="22">
        <v>757707.6469255219</v>
      </c>
      <c r="H1163" s="22">
        <v>143964</v>
      </c>
      <c r="I1163" s="23">
        <v>901671.6469255219</v>
      </c>
      <c r="J1163" s="50"/>
      <c r="K1163" s="50"/>
      <c r="L1163" s="50"/>
    </row>
    <row r="1164" spans="1:12" s="62" customFormat="1" ht="36">
      <c r="A1164" s="31">
        <v>3</v>
      </c>
      <c r="B1164" s="35">
        <v>1196490637</v>
      </c>
      <c r="C1164" s="59" t="s">
        <v>1802</v>
      </c>
      <c r="D1164" s="44" t="s">
        <v>1803</v>
      </c>
      <c r="E1164" s="44" t="s">
        <v>1803</v>
      </c>
      <c r="F1164" s="28" t="s">
        <v>53</v>
      </c>
      <c r="G1164" s="22">
        <v>754434.01897800015</v>
      </c>
      <c r="H1164" s="22">
        <v>143342</v>
      </c>
      <c r="I1164" s="23">
        <v>897776.01897800015</v>
      </c>
      <c r="J1164" s="50"/>
      <c r="K1164" s="50"/>
      <c r="L1164" s="50"/>
    </row>
    <row r="1165" spans="1:12" s="62" customFormat="1" ht="36">
      <c r="A1165" s="31">
        <v>4</v>
      </c>
      <c r="B1165" s="35">
        <v>1196490638</v>
      </c>
      <c r="C1165" s="59" t="s">
        <v>1804</v>
      </c>
      <c r="D1165" s="44" t="s">
        <v>1803</v>
      </c>
      <c r="E1165" s="44" t="s">
        <v>1803</v>
      </c>
      <c r="F1165" s="28" t="s">
        <v>53</v>
      </c>
      <c r="G1165" s="22">
        <v>754434.01897800015</v>
      </c>
      <c r="H1165" s="22">
        <v>143342</v>
      </c>
      <c r="I1165" s="23">
        <v>897776.01897800015</v>
      </c>
      <c r="J1165" s="50"/>
      <c r="K1165" s="50"/>
      <c r="L1165" s="50"/>
    </row>
    <row r="1166" spans="1:12" s="62" customFormat="1" ht="27">
      <c r="A1166" s="31">
        <v>5</v>
      </c>
      <c r="B1166" s="35">
        <v>1196490818</v>
      </c>
      <c r="C1166" s="59" t="s">
        <v>1805</v>
      </c>
      <c r="D1166" s="44" t="s">
        <v>1806</v>
      </c>
      <c r="E1166" s="44" t="s">
        <v>1806</v>
      </c>
      <c r="F1166" s="28" t="s">
        <v>53</v>
      </c>
      <c r="G1166" s="22">
        <v>509666.42728479096</v>
      </c>
      <c r="H1166" s="22">
        <v>96837</v>
      </c>
      <c r="I1166" s="23">
        <v>606503.4272847909</v>
      </c>
      <c r="J1166" s="50"/>
      <c r="K1166" s="50"/>
      <c r="L1166" s="50"/>
    </row>
    <row r="1167" spans="1:12" s="62" customFormat="1" ht="27">
      <c r="A1167" s="31">
        <v>6</v>
      </c>
      <c r="B1167" s="35">
        <v>1196490400</v>
      </c>
      <c r="C1167" s="59" t="s">
        <v>1807</v>
      </c>
      <c r="D1167" s="44" t="s">
        <v>1808</v>
      </c>
      <c r="E1167" s="44" t="s">
        <v>1808</v>
      </c>
      <c r="F1167" s="28" t="s">
        <v>53</v>
      </c>
      <c r="G1167" s="22">
        <v>1262099.6850000001</v>
      </c>
      <c r="H1167" s="22">
        <v>239799</v>
      </c>
      <c r="I1167" s="23">
        <v>1501898.6850000001</v>
      </c>
      <c r="J1167" s="50"/>
      <c r="K1167" s="50"/>
      <c r="L1167" s="50"/>
    </row>
    <row r="1168" spans="1:12" s="62" customFormat="1" ht="27">
      <c r="A1168" s="31">
        <v>7</v>
      </c>
      <c r="B1168" s="35">
        <v>1196490377</v>
      </c>
      <c r="C1168" s="59" t="s">
        <v>1809</v>
      </c>
      <c r="D1168" s="44" t="s">
        <v>1810</v>
      </c>
      <c r="E1168" s="44" t="s">
        <v>1810</v>
      </c>
      <c r="F1168" s="28" t="s">
        <v>53</v>
      </c>
      <c r="G1168" s="22">
        <v>374754.97068990028</v>
      </c>
      <c r="H1168" s="22">
        <v>71203</v>
      </c>
      <c r="I1168" s="23">
        <v>445957.97068990028</v>
      </c>
      <c r="J1168" s="50"/>
      <c r="K1168" s="50"/>
      <c r="L1168" s="50"/>
    </row>
    <row r="1169" spans="1:12" s="62" customFormat="1" ht="27">
      <c r="A1169" s="31">
        <v>8</v>
      </c>
      <c r="B1169" s="35" t="s">
        <v>3359</v>
      </c>
      <c r="C1169" s="59" t="s">
        <v>1811</v>
      </c>
      <c r="D1169" s="33" t="s">
        <v>1812</v>
      </c>
      <c r="E1169" s="33" t="s">
        <v>1813</v>
      </c>
      <c r="F1169" s="28" t="s">
        <v>53</v>
      </c>
      <c r="G1169" s="22">
        <v>1333029.6872970001</v>
      </c>
      <c r="H1169" s="22">
        <v>253276</v>
      </c>
      <c r="I1169" s="23">
        <v>1586305.6872970001</v>
      </c>
      <c r="J1169" s="50"/>
      <c r="K1169" s="50"/>
      <c r="L1169" s="50"/>
    </row>
    <row r="1170" spans="1:12" s="62" customFormat="1" ht="27">
      <c r="A1170" s="31">
        <v>9</v>
      </c>
      <c r="B1170" s="35">
        <v>1196490902</v>
      </c>
      <c r="C1170" s="59" t="s">
        <v>1814</v>
      </c>
      <c r="D1170" s="44" t="s">
        <v>1812</v>
      </c>
      <c r="E1170" s="44" t="s">
        <v>1815</v>
      </c>
      <c r="F1170" s="28" t="s">
        <v>53</v>
      </c>
      <c r="G1170" s="22">
        <v>1333029.6872970001</v>
      </c>
      <c r="H1170" s="22">
        <v>253276</v>
      </c>
      <c r="I1170" s="23">
        <v>1586305.6872970001</v>
      </c>
      <c r="J1170" s="50"/>
      <c r="K1170" s="50"/>
      <c r="L1170" s="50"/>
    </row>
    <row r="1171" spans="1:12" s="62" customFormat="1" ht="27">
      <c r="A1171" s="31">
        <v>10</v>
      </c>
      <c r="B1171" s="35">
        <v>1196490502</v>
      </c>
      <c r="C1171" s="59" t="s">
        <v>1816</v>
      </c>
      <c r="D1171" s="44" t="s">
        <v>1817</v>
      </c>
      <c r="E1171" s="44" t="s">
        <v>1817</v>
      </c>
      <c r="F1171" s="28" t="s">
        <v>53</v>
      </c>
      <c r="G1171" s="22">
        <v>374754.97068990028</v>
      </c>
      <c r="H1171" s="22">
        <v>71203</v>
      </c>
      <c r="I1171" s="23">
        <v>445957.97068990028</v>
      </c>
      <c r="J1171" s="50"/>
      <c r="K1171" s="50"/>
      <c r="L1171" s="50"/>
    </row>
    <row r="1172" spans="1:12" s="62" customFormat="1" ht="27">
      <c r="A1172" s="31">
        <v>11</v>
      </c>
      <c r="B1172" s="35">
        <v>1196490783</v>
      </c>
      <c r="C1172" s="59" t="s">
        <v>1818</v>
      </c>
      <c r="D1172" s="44" t="s">
        <v>1819</v>
      </c>
      <c r="E1172" s="44" t="s">
        <v>1819</v>
      </c>
      <c r="F1172" s="28" t="s">
        <v>53</v>
      </c>
      <c r="G1172" s="22">
        <v>374754.97068990028</v>
      </c>
      <c r="H1172" s="22">
        <v>71203</v>
      </c>
      <c r="I1172" s="23">
        <v>445957.97068990028</v>
      </c>
      <c r="J1172" s="50"/>
      <c r="K1172" s="50"/>
      <c r="L1172" s="50"/>
    </row>
    <row r="1173" spans="1:12" s="62" customFormat="1" ht="27">
      <c r="A1173" s="31">
        <v>12</v>
      </c>
      <c r="B1173" s="35">
        <v>1196490792</v>
      </c>
      <c r="C1173" s="59" t="s">
        <v>1820</v>
      </c>
      <c r="D1173" s="44" t="s">
        <v>1821</v>
      </c>
      <c r="E1173" s="44" t="s">
        <v>1821</v>
      </c>
      <c r="F1173" s="28" t="s">
        <v>53</v>
      </c>
      <c r="G1173" s="22">
        <v>1262099.6850000001</v>
      </c>
      <c r="H1173" s="22">
        <v>239799</v>
      </c>
      <c r="I1173" s="23">
        <v>1501898.6850000001</v>
      </c>
      <c r="J1173" s="50"/>
      <c r="K1173" s="50"/>
      <c r="L1173" s="50"/>
    </row>
    <row r="1174" spans="1:12" s="62" customFormat="1" ht="27">
      <c r="A1174" s="31">
        <v>13</v>
      </c>
      <c r="B1174" s="35">
        <v>1196490772</v>
      </c>
      <c r="C1174" s="59" t="s">
        <v>1822</v>
      </c>
      <c r="D1174" s="44" t="s">
        <v>1823</v>
      </c>
      <c r="E1174" s="44" t="s">
        <v>1823</v>
      </c>
      <c r="F1174" s="28" t="s">
        <v>53</v>
      </c>
      <c r="G1174" s="22">
        <v>38974.764214329902</v>
      </c>
      <c r="H1174" s="22">
        <v>7405</v>
      </c>
      <c r="I1174" s="23">
        <v>46379.764214329902</v>
      </c>
      <c r="J1174" s="50"/>
      <c r="K1174" s="50"/>
      <c r="L1174" s="50"/>
    </row>
    <row r="1175" spans="1:12" s="62" customFormat="1" ht="27">
      <c r="A1175" s="31">
        <v>14</v>
      </c>
      <c r="B1175" s="35">
        <v>1196490792</v>
      </c>
      <c r="C1175" s="59" t="s">
        <v>1824</v>
      </c>
      <c r="D1175" s="44" t="s">
        <v>1821</v>
      </c>
      <c r="E1175" s="44" t="s">
        <v>1825</v>
      </c>
      <c r="F1175" s="28" t="s">
        <v>53</v>
      </c>
      <c r="G1175" s="22">
        <v>1262099.6850000001</v>
      </c>
      <c r="H1175" s="22">
        <v>239799</v>
      </c>
      <c r="I1175" s="23">
        <v>1501898.6850000001</v>
      </c>
      <c r="J1175" s="50"/>
      <c r="K1175" s="50"/>
      <c r="L1175" s="50"/>
    </row>
    <row r="1176" spans="1:12" s="62" customFormat="1" ht="27">
      <c r="A1176" s="31">
        <v>15</v>
      </c>
      <c r="B1176" s="35">
        <v>1196490507</v>
      </c>
      <c r="C1176" s="59" t="s">
        <v>1826</v>
      </c>
      <c r="D1176" s="44" t="s">
        <v>1827</v>
      </c>
      <c r="E1176" s="44" t="s">
        <v>1828</v>
      </c>
      <c r="F1176" s="28" t="s">
        <v>53</v>
      </c>
      <c r="G1176" s="22">
        <v>1262099.6850000001</v>
      </c>
      <c r="H1176" s="22">
        <v>239799</v>
      </c>
      <c r="I1176" s="23">
        <v>1501898.6850000001</v>
      </c>
      <c r="J1176" s="50"/>
      <c r="K1176" s="50"/>
      <c r="L1176" s="50"/>
    </row>
    <row r="1177" spans="1:12" s="62" customFormat="1" ht="27">
      <c r="A1177" s="31">
        <v>16</v>
      </c>
      <c r="B1177" s="35">
        <v>1196490513</v>
      </c>
      <c r="C1177" s="59" t="s">
        <v>1829</v>
      </c>
      <c r="D1177" s="33" t="s">
        <v>1830</v>
      </c>
      <c r="E1177" s="33" t="s">
        <v>1831</v>
      </c>
      <c r="F1177" s="28" t="s">
        <v>53</v>
      </c>
      <c r="G1177" s="22">
        <v>444858.66724475485</v>
      </c>
      <c r="H1177" s="22">
        <v>84523</v>
      </c>
      <c r="I1177" s="23">
        <v>529381.66724475485</v>
      </c>
      <c r="J1177" s="50"/>
      <c r="K1177" s="50"/>
      <c r="L1177" s="50"/>
    </row>
    <row r="1178" spans="1:12" s="62" customFormat="1" ht="27">
      <c r="A1178" s="31">
        <v>17</v>
      </c>
      <c r="B1178" s="35">
        <v>1196490816</v>
      </c>
      <c r="C1178" s="59" t="s">
        <v>1832</v>
      </c>
      <c r="D1178" s="33" t="s">
        <v>1833</v>
      </c>
      <c r="E1178" s="33" t="s">
        <v>1833</v>
      </c>
      <c r="F1178" s="28" t="s">
        <v>53</v>
      </c>
      <c r="G1178" s="22">
        <v>509666.42728479096</v>
      </c>
      <c r="H1178" s="22">
        <v>96837</v>
      </c>
      <c r="I1178" s="23">
        <v>606503.4272847909</v>
      </c>
      <c r="J1178" s="50"/>
      <c r="K1178" s="50"/>
      <c r="L1178" s="50"/>
    </row>
    <row r="1179" spans="1:12" s="62" customFormat="1" ht="27">
      <c r="A1179" s="31">
        <v>18</v>
      </c>
      <c r="B1179" s="35">
        <v>1196490798</v>
      </c>
      <c r="C1179" s="59" t="s">
        <v>1834</v>
      </c>
      <c r="D1179" s="33" t="s">
        <v>1830</v>
      </c>
      <c r="E1179" s="33" t="s">
        <v>1835</v>
      </c>
      <c r="F1179" s="28" t="s">
        <v>53</v>
      </c>
      <c r="G1179" s="22">
        <v>444858.66724475485</v>
      </c>
      <c r="H1179" s="22">
        <v>84523</v>
      </c>
      <c r="I1179" s="23">
        <v>529381.66724475485</v>
      </c>
      <c r="J1179" s="50"/>
      <c r="K1179" s="50"/>
      <c r="L1179" s="50"/>
    </row>
    <row r="1180" spans="1:12" s="62" customFormat="1" ht="27">
      <c r="A1180" s="31">
        <v>19</v>
      </c>
      <c r="B1180" s="35">
        <v>1196490588</v>
      </c>
      <c r="C1180" s="59" t="s">
        <v>1836</v>
      </c>
      <c r="D1180" s="33" t="s">
        <v>1837</v>
      </c>
      <c r="E1180" s="33" t="s">
        <v>1837</v>
      </c>
      <c r="F1180" s="28" t="s">
        <v>53</v>
      </c>
      <c r="G1180" s="22">
        <v>509666.42728479096</v>
      </c>
      <c r="H1180" s="22">
        <v>96837</v>
      </c>
      <c r="I1180" s="23">
        <v>606503.4272847909</v>
      </c>
      <c r="J1180" s="50"/>
      <c r="K1180" s="50"/>
      <c r="L1180" s="50"/>
    </row>
    <row r="1181" spans="1:12" s="62" customFormat="1" ht="27">
      <c r="A1181" s="31">
        <v>20</v>
      </c>
      <c r="B1181" s="35">
        <v>1196490844</v>
      </c>
      <c r="C1181" s="59" t="s">
        <v>1838</v>
      </c>
      <c r="D1181" s="33" t="s">
        <v>1830</v>
      </c>
      <c r="E1181" s="33" t="s">
        <v>1839</v>
      </c>
      <c r="F1181" s="28" t="s">
        <v>53</v>
      </c>
      <c r="G1181" s="22">
        <v>444858.66724475485</v>
      </c>
      <c r="H1181" s="22">
        <v>84523</v>
      </c>
      <c r="I1181" s="23">
        <v>529381.66724475485</v>
      </c>
      <c r="J1181" s="50"/>
      <c r="K1181" s="50"/>
      <c r="L1181" s="50"/>
    </row>
    <row r="1182" spans="1:12" s="62" customFormat="1" ht="27">
      <c r="A1182" s="31">
        <v>21</v>
      </c>
      <c r="B1182" s="35">
        <v>1196490786</v>
      </c>
      <c r="C1182" s="59" t="s">
        <v>1840</v>
      </c>
      <c r="D1182" s="33" t="s">
        <v>1830</v>
      </c>
      <c r="E1182" s="33" t="s">
        <v>1841</v>
      </c>
      <c r="F1182" s="28" t="s">
        <v>53</v>
      </c>
      <c r="G1182" s="22">
        <v>329524.93869981839</v>
      </c>
      <c r="H1182" s="22">
        <v>62610</v>
      </c>
      <c r="I1182" s="23">
        <v>392134.93869981839</v>
      </c>
      <c r="J1182" s="50"/>
      <c r="K1182" s="50"/>
      <c r="L1182" s="50"/>
    </row>
    <row r="1183" spans="1:12" s="62" customFormat="1" ht="27">
      <c r="A1183" s="31">
        <v>22</v>
      </c>
      <c r="B1183" s="35">
        <v>1196490510</v>
      </c>
      <c r="C1183" s="59" t="s">
        <v>1842</v>
      </c>
      <c r="D1183" s="33" t="s">
        <v>1843</v>
      </c>
      <c r="E1183" s="33" t="s">
        <v>1843</v>
      </c>
      <c r="F1183" s="28" t="s">
        <v>53</v>
      </c>
      <c r="G1183" s="22">
        <v>1094283.1354501189</v>
      </c>
      <c r="H1183" s="22">
        <v>207914</v>
      </c>
      <c r="I1183" s="23">
        <v>1302197.1354501189</v>
      </c>
      <c r="J1183" s="50"/>
      <c r="K1183" s="50"/>
      <c r="L1183" s="50"/>
    </row>
    <row r="1184" spans="1:12" s="62" customFormat="1" ht="27">
      <c r="A1184" s="31">
        <v>23</v>
      </c>
      <c r="B1184" s="35">
        <v>1196490369</v>
      </c>
      <c r="C1184" s="59" t="s">
        <v>1844</v>
      </c>
      <c r="D1184" s="33" t="s">
        <v>1845</v>
      </c>
      <c r="E1184" s="33" t="s">
        <v>1845</v>
      </c>
      <c r="F1184" s="28" t="s">
        <v>53</v>
      </c>
      <c r="G1184" s="22">
        <v>1094283.1354501189</v>
      </c>
      <c r="H1184" s="22">
        <v>207914</v>
      </c>
      <c r="I1184" s="23">
        <v>1302197.1354501189</v>
      </c>
      <c r="J1184" s="50"/>
      <c r="K1184" s="50"/>
      <c r="L1184" s="50"/>
    </row>
    <row r="1185" spans="1:12" s="62" customFormat="1" ht="27">
      <c r="A1185" s="31">
        <v>24</v>
      </c>
      <c r="B1185" s="35">
        <v>1196490553</v>
      </c>
      <c r="C1185" s="59" t="s">
        <v>1846</v>
      </c>
      <c r="D1185" s="33" t="s">
        <v>1847</v>
      </c>
      <c r="E1185" s="33" t="s">
        <v>1848</v>
      </c>
      <c r="F1185" s="28" t="s">
        <v>53</v>
      </c>
      <c r="G1185" s="22">
        <v>329524.93869981839</v>
      </c>
      <c r="H1185" s="22">
        <v>62610</v>
      </c>
      <c r="I1185" s="23">
        <v>392134.93869981839</v>
      </c>
      <c r="J1185" s="50"/>
      <c r="K1185" s="50"/>
      <c r="L1185" s="50"/>
    </row>
    <row r="1186" spans="1:12" s="62" customFormat="1" ht="36">
      <c r="A1186" s="31">
        <v>25</v>
      </c>
      <c r="B1186" s="35">
        <v>1196490810</v>
      </c>
      <c r="C1186" s="59" t="s">
        <v>1849</v>
      </c>
      <c r="D1186" s="33" t="s">
        <v>1850</v>
      </c>
      <c r="E1186" s="33" t="s">
        <v>1850</v>
      </c>
      <c r="F1186" s="28" t="s">
        <v>53</v>
      </c>
      <c r="G1186" s="22">
        <v>1014147.9087030001</v>
      </c>
      <c r="H1186" s="22">
        <v>192688</v>
      </c>
      <c r="I1186" s="23">
        <v>1206835.9087030001</v>
      </c>
      <c r="J1186" s="50"/>
      <c r="K1186" s="50"/>
      <c r="L1186" s="50"/>
    </row>
    <row r="1187" spans="1:12" s="62" customFormat="1" ht="27">
      <c r="A1187" s="31">
        <v>26</v>
      </c>
      <c r="B1187" s="35">
        <v>1196490554</v>
      </c>
      <c r="C1187" s="59" t="s">
        <v>1851</v>
      </c>
      <c r="D1187" s="33" t="s">
        <v>1852</v>
      </c>
      <c r="E1187" s="33" t="s">
        <v>1853</v>
      </c>
      <c r="F1187" s="28" t="s">
        <v>53</v>
      </c>
      <c r="G1187" s="22">
        <v>123571.8520124319</v>
      </c>
      <c r="H1187" s="22">
        <v>0</v>
      </c>
      <c r="I1187" s="23">
        <v>123571.8520124319</v>
      </c>
      <c r="J1187" s="50"/>
      <c r="K1187" s="50"/>
      <c r="L1187" s="50"/>
    </row>
    <row r="1188" spans="1:12" s="62" customFormat="1" ht="36">
      <c r="A1188" s="31">
        <v>27</v>
      </c>
      <c r="B1188" s="35">
        <v>1196490169</v>
      </c>
      <c r="C1188" s="59" t="s">
        <v>1854</v>
      </c>
      <c r="D1188" s="44" t="s">
        <v>1855</v>
      </c>
      <c r="E1188" s="44" t="s">
        <v>1855</v>
      </c>
      <c r="F1188" s="28" t="s">
        <v>53</v>
      </c>
      <c r="G1188" s="22">
        <v>1014147.9087030001</v>
      </c>
      <c r="H1188" s="22">
        <v>192688</v>
      </c>
      <c r="I1188" s="23">
        <v>1206835.9087030001</v>
      </c>
      <c r="J1188" s="50"/>
      <c r="K1188" s="50"/>
      <c r="L1188" s="50"/>
    </row>
    <row r="1189" spans="1:12" s="62" customFormat="1" ht="36">
      <c r="A1189" s="31">
        <v>28</v>
      </c>
      <c r="B1189" s="35">
        <v>1196490555</v>
      </c>
      <c r="C1189" s="59" t="s">
        <v>1856</v>
      </c>
      <c r="D1189" s="44" t="s">
        <v>1857</v>
      </c>
      <c r="E1189" s="44" t="s">
        <v>1857</v>
      </c>
      <c r="F1189" s="28" t="s">
        <v>53</v>
      </c>
      <c r="G1189" s="22">
        <v>1014147.9087030001</v>
      </c>
      <c r="H1189" s="22">
        <v>192688</v>
      </c>
      <c r="I1189" s="23">
        <v>1206835.9087030001</v>
      </c>
      <c r="J1189" s="50"/>
      <c r="K1189" s="50"/>
      <c r="L1189" s="50"/>
    </row>
    <row r="1190" spans="1:12" s="62" customFormat="1" ht="36">
      <c r="A1190" s="31">
        <v>29</v>
      </c>
      <c r="B1190" s="35">
        <v>1196490557</v>
      </c>
      <c r="C1190" s="59" t="s">
        <v>1858</v>
      </c>
      <c r="D1190" s="34" t="s">
        <v>1859</v>
      </c>
      <c r="E1190" s="34" t="s">
        <v>1859</v>
      </c>
      <c r="F1190" s="28" t="s">
        <v>53</v>
      </c>
      <c r="G1190" s="22">
        <v>1103277.311807272</v>
      </c>
      <c r="H1190" s="22">
        <v>209623</v>
      </c>
      <c r="I1190" s="23">
        <v>1312900.311807272</v>
      </c>
      <c r="J1190" s="50"/>
      <c r="K1190" s="50"/>
      <c r="L1190" s="50"/>
    </row>
    <row r="1191" spans="1:12" s="62" customFormat="1" ht="36">
      <c r="A1191" s="31">
        <v>30</v>
      </c>
      <c r="B1191" s="35">
        <v>1196490556</v>
      </c>
      <c r="C1191" s="59" t="s">
        <v>1860</v>
      </c>
      <c r="D1191" s="44" t="s">
        <v>1861</v>
      </c>
      <c r="E1191" s="44" t="s">
        <v>1861</v>
      </c>
      <c r="F1191" s="28" t="s">
        <v>53</v>
      </c>
      <c r="G1191" s="22">
        <v>1094283.1354501189</v>
      </c>
      <c r="H1191" s="22">
        <v>207914</v>
      </c>
      <c r="I1191" s="23">
        <v>1302197.1354501189</v>
      </c>
      <c r="J1191" s="50"/>
      <c r="K1191" s="50"/>
      <c r="L1191" s="50"/>
    </row>
    <row r="1192" spans="1:12" s="62" customFormat="1" ht="36">
      <c r="A1192" s="31">
        <v>31</v>
      </c>
      <c r="B1192" s="35">
        <v>1196490837</v>
      </c>
      <c r="C1192" s="59" t="s">
        <v>1862</v>
      </c>
      <c r="D1192" s="44" t="s">
        <v>1863</v>
      </c>
      <c r="E1192" s="44" t="s">
        <v>1863</v>
      </c>
      <c r="F1192" s="28" t="s">
        <v>53</v>
      </c>
      <c r="G1192" s="22">
        <v>1025328.9721410173</v>
      </c>
      <c r="H1192" s="22">
        <v>194813</v>
      </c>
      <c r="I1192" s="23">
        <v>1220141.9721410172</v>
      </c>
      <c r="J1192" s="50"/>
      <c r="K1192" s="50"/>
      <c r="L1192" s="50"/>
    </row>
    <row r="1193" spans="1:12" s="62" customFormat="1" ht="36">
      <c r="A1193" s="31">
        <v>32</v>
      </c>
      <c r="B1193" s="35">
        <v>1196490512</v>
      </c>
      <c r="C1193" s="59" t="s">
        <v>1864</v>
      </c>
      <c r="D1193" s="44" t="s">
        <v>1865</v>
      </c>
      <c r="E1193" s="44" t="s">
        <v>1865</v>
      </c>
      <c r="F1193" s="28" t="s">
        <v>53</v>
      </c>
      <c r="G1193" s="22">
        <v>1025328.9721410173</v>
      </c>
      <c r="H1193" s="22">
        <v>194813</v>
      </c>
      <c r="I1193" s="23">
        <v>1220141.9721410172</v>
      </c>
      <c r="J1193" s="50"/>
      <c r="K1193" s="50"/>
      <c r="L1193" s="50"/>
    </row>
    <row r="1194" spans="1:12" s="62" customFormat="1" ht="27">
      <c r="A1194" s="31">
        <v>33</v>
      </c>
      <c r="B1194" s="35">
        <v>1196490384</v>
      </c>
      <c r="C1194" s="59" t="s">
        <v>1866</v>
      </c>
      <c r="D1194" s="44" t="s">
        <v>1867</v>
      </c>
      <c r="E1194" s="44" t="s">
        <v>1867</v>
      </c>
      <c r="F1194" s="28" t="s">
        <v>53</v>
      </c>
      <c r="G1194" s="22">
        <v>1025328.9721410173</v>
      </c>
      <c r="H1194" s="22">
        <v>194813</v>
      </c>
      <c r="I1194" s="23">
        <v>1220141.9721410172</v>
      </c>
      <c r="J1194" s="50"/>
      <c r="K1194" s="50"/>
      <c r="L1194" s="50"/>
    </row>
    <row r="1195" spans="1:12" s="62" customFormat="1" ht="36">
      <c r="A1195" s="31">
        <v>34</v>
      </c>
      <c r="B1195" s="35">
        <v>1196491152</v>
      </c>
      <c r="C1195" s="59" t="s">
        <v>1868</v>
      </c>
      <c r="D1195" s="44" t="s">
        <v>1869</v>
      </c>
      <c r="E1195" s="44" t="s">
        <v>1869</v>
      </c>
      <c r="F1195" s="28" t="s">
        <v>53</v>
      </c>
      <c r="G1195" s="22">
        <v>755050.31700599997</v>
      </c>
      <c r="H1195" s="22">
        <v>143460</v>
      </c>
      <c r="I1195" s="23">
        <v>898510.31700599997</v>
      </c>
      <c r="J1195" s="50"/>
      <c r="K1195" s="50"/>
      <c r="L1195" s="50"/>
    </row>
    <row r="1196" spans="1:12" s="62" customFormat="1" ht="36">
      <c r="A1196" s="31">
        <v>35</v>
      </c>
      <c r="B1196" s="35">
        <v>1196491153</v>
      </c>
      <c r="C1196" s="59" t="s">
        <v>1870</v>
      </c>
      <c r="D1196" s="44" t="s">
        <v>1869</v>
      </c>
      <c r="E1196" s="44" t="s">
        <v>1869</v>
      </c>
      <c r="F1196" s="28" t="s">
        <v>53</v>
      </c>
      <c r="G1196" s="22">
        <v>820738.20716990065</v>
      </c>
      <c r="H1196" s="22">
        <v>155940</v>
      </c>
      <c r="I1196" s="23">
        <v>976678.20716990065</v>
      </c>
      <c r="J1196" s="50"/>
      <c r="K1196" s="50"/>
      <c r="L1196" s="50"/>
    </row>
    <row r="1197" spans="1:12" s="62" customFormat="1" ht="27">
      <c r="A1197" s="31">
        <v>36</v>
      </c>
      <c r="B1197" s="35">
        <v>1196491158</v>
      </c>
      <c r="C1197" s="59" t="s">
        <v>1871</v>
      </c>
      <c r="D1197" s="44" t="s">
        <v>1872</v>
      </c>
      <c r="E1197" s="44" t="s">
        <v>1872</v>
      </c>
      <c r="F1197" s="28" t="s">
        <v>53</v>
      </c>
      <c r="G1197" s="22">
        <v>827444.01589719381</v>
      </c>
      <c r="H1197" s="22">
        <v>157214</v>
      </c>
      <c r="I1197" s="23">
        <v>984658.01589719381</v>
      </c>
      <c r="J1197" s="50"/>
      <c r="K1197" s="50"/>
      <c r="L1197" s="50"/>
    </row>
    <row r="1198" spans="1:12" s="62" customFormat="1" ht="45">
      <c r="A1198" s="31">
        <v>37</v>
      </c>
      <c r="B1198" s="35">
        <v>1196490770</v>
      </c>
      <c r="C1198" s="59" t="s">
        <v>1873</v>
      </c>
      <c r="D1198" s="44" t="s">
        <v>1874</v>
      </c>
      <c r="E1198" s="44" t="s">
        <v>1874</v>
      </c>
      <c r="F1198" s="28" t="s">
        <v>53</v>
      </c>
      <c r="G1198" s="22">
        <v>839630.01931209944</v>
      </c>
      <c r="H1198" s="22">
        <v>159530</v>
      </c>
      <c r="I1198" s="23">
        <v>999160.01931209944</v>
      </c>
      <c r="J1198" s="50"/>
      <c r="K1198" s="50"/>
      <c r="L1198" s="50"/>
    </row>
    <row r="1199" spans="1:12" s="62" customFormat="1" ht="36">
      <c r="A1199" s="31">
        <v>38</v>
      </c>
      <c r="B1199" s="35">
        <v>1196490769</v>
      </c>
      <c r="C1199" s="59" t="s">
        <v>1875</v>
      </c>
      <c r="D1199" s="44" t="s">
        <v>1876</v>
      </c>
      <c r="E1199" s="44" t="s">
        <v>1876</v>
      </c>
      <c r="F1199" s="28" t="s">
        <v>53</v>
      </c>
      <c r="G1199" s="22">
        <v>839630.01931209944</v>
      </c>
      <c r="H1199" s="22">
        <v>159530</v>
      </c>
      <c r="I1199" s="23">
        <v>999160.01931209944</v>
      </c>
      <c r="J1199" s="50"/>
      <c r="K1199" s="50"/>
      <c r="L1199" s="50"/>
    </row>
    <row r="1200" spans="1:12" s="62" customFormat="1" ht="36">
      <c r="A1200" s="31">
        <v>39</v>
      </c>
      <c r="B1200" s="35">
        <v>1196490766</v>
      </c>
      <c r="C1200" s="59" t="s">
        <v>1877</v>
      </c>
      <c r="D1200" s="44" t="s">
        <v>1878</v>
      </c>
      <c r="E1200" s="44" t="s">
        <v>1879</v>
      </c>
      <c r="F1200" s="28" t="s">
        <v>53</v>
      </c>
      <c r="G1200" s="22">
        <v>839630.01931209944</v>
      </c>
      <c r="H1200" s="22">
        <v>159530</v>
      </c>
      <c r="I1200" s="23">
        <v>999160.01931209944</v>
      </c>
      <c r="J1200" s="50"/>
      <c r="K1200" s="50"/>
      <c r="L1200" s="50"/>
    </row>
    <row r="1201" spans="1:12" s="62" customFormat="1" ht="36">
      <c r="A1201" s="31">
        <v>40</v>
      </c>
      <c r="B1201" s="35">
        <v>1196490768</v>
      </c>
      <c r="C1201" s="59" t="s">
        <v>1880</v>
      </c>
      <c r="D1201" s="44" t="s">
        <v>1881</v>
      </c>
      <c r="E1201" s="44" t="s">
        <v>1881</v>
      </c>
      <c r="F1201" s="28" t="s">
        <v>53</v>
      </c>
      <c r="G1201" s="22">
        <v>839630.01931209944</v>
      </c>
      <c r="H1201" s="22">
        <v>159530</v>
      </c>
      <c r="I1201" s="23">
        <v>999160.01931209944</v>
      </c>
      <c r="J1201" s="50"/>
      <c r="K1201" s="50"/>
      <c r="L1201" s="50"/>
    </row>
    <row r="1202" spans="1:12" s="62" customFormat="1" ht="36">
      <c r="A1202" s="31">
        <v>41</v>
      </c>
      <c r="B1202" s="35">
        <v>1196490765</v>
      </c>
      <c r="C1202" s="59" t="s">
        <v>1882</v>
      </c>
      <c r="D1202" s="44" t="s">
        <v>1883</v>
      </c>
      <c r="E1202" s="44" t="s">
        <v>1883</v>
      </c>
      <c r="F1202" s="28" t="s">
        <v>53</v>
      </c>
      <c r="G1202" s="22">
        <v>839630.01931209944</v>
      </c>
      <c r="H1202" s="22">
        <v>159530</v>
      </c>
      <c r="I1202" s="23">
        <v>999160.01931209944</v>
      </c>
      <c r="J1202" s="50"/>
      <c r="K1202" s="50"/>
      <c r="L1202" s="50"/>
    </row>
    <row r="1203" spans="1:12" s="62" customFormat="1" ht="36">
      <c r="A1203" s="31">
        <v>42</v>
      </c>
      <c r="B1203" s="35" t="s">
        <v>1884</v>
      </c>
      <c r="C1203" s="59" t="s">
        <v>1885</v>
      </c>
      <c r="D1203" s="44" t="s">
        <v>1886</v>
      </c>
      <c r="E1203" s="44" t="s">
        <v>1887</v>
      </c>
      <c r="F1203" s="28" t="s">
        <v>53</v>
      </c>
      <c r="G1203" s="22">
        <v>839630.01931209944</v>
      </c>
      <c r="H1203" s="22">
        <v>159530</v>
      </c>
      <c r="I1203" s="23">
        <v>999160.01931209944</v>
      </c>
      <c r="J1203" s="50"/>
      <c r="K1203" s="50"/>
      <c r="L1203" s="50"/>
    </row>
    <row r="1204" spans="1:12" s="62" customFormat="1" ht="36">
      <c r="A1204" s="31">
        <v>43</v>
      </c>
      <c r="B1204" s="35">
        <v>1196490764</v>
      </c>
      <c r="C1204" s="59" t="s">
        <v>1888</v>
      </c>
      <c r="D1204" s="44" t="s">
        <v>1889</v>
      </c>
      <c r="E1204" s="44" t="s">
        <v>1889</v>
      </c>
      <c r="F1204" s="28" t="s">
        <v>53</v>
      </c>
      <c r="G1204" s="22">
        <v>839630.01931209944</v>
      </c>
      <c r="H1204" s="22">
        <v>159530</v>
      </c>
      <c r="I1204" s="23">
        <v>999160.01931209944</v>
      </c>
      <c r="J1204" s="50"/>
      <c r="K1204" s="50"/>
      <c r="L1204" s="50"/>
    </row>
    <row r="1205" spans="1:12" s="62" customFormat="1" ht="36">
      <c r="A1205" s="31">
        <v>44</v>
      </c>
      <c r="B1205" s="35">
        <v>1196490832</v>
      </c>
      <c r="C1205" s="59" t="s">
        <v>1890</v>
      </c>
      <c r="D1205" s="44" t="s">
        <v>1891</v>
      </c>
      <c r="E1205" s="44" t="s">
        <v>1891</v>
      </c>
      <c r="F1205" s="28" t="s">
        <v>53</v>
      </c>
      <c r="G1205" s="22">
        <v>382250.11765419453</v>
      </c>
      <c r="H1205" s="22">
        <v>72628</v>
      </c>
      <c r="I1205" s="23">
        <v>454878.11765419453</v>
      </c>
      <c r="J1205" s="50"/>
      <c r="K1205" s="50"/>
      <c r="L1205" s="50"/>
    </row>
    <row r="1206" spans="1:12" s="62" customFormat="1" ht="45">
      <c r="A1206" s="31">
        <v>45</v>
      </c>
      <c r="B1206" s="35">
        <v>1196490849</v>
      </c>
      <c r="C1206" s="59" t="s">
        <v>1892</v>
      </c>
      <c r="D1206" s="44" t="s">
        <v>1893</v>
      </c>
      <c r="E1206" s="44" t="s">
        <v>1893</v>
      </c>
      <c r="F1206" s="28" t="s">
        <v>53</v>
      </c>
      <c r="G1206" s="22">
        <v>551167.12789200002</v>
      </c>
      <c r="H1206" s="22">
        <v>104722</v>
      </c>
      <c r="I1206" s="23">
        <v>655889.12789200002</v>
      </c>
      <c r="J1206" s="50"/>
      <c r="K1206" s="50"/>
      <c r="L1206" s="50"/>
    </row>
    <row r="1207" spans="1:12" s="62" customFormat="1" ht="36">
      <c r="A1207" s="31">
        <v>46</v>
      </c>
      <c r="B1207" s="35">
        <v>1196490836</v>
      </c>
      <c r="C1207" s="59" t="s">
        <v>1894</v>
      </c>
      <c r="D1207" s="44" t="s">
        <v>1895</v>
      </c>
      <c r="E1207" s="44" t="s">
        <v>1895</v>
      </c>
      <c r="F1207" s="28" t="s">
        <v>53</v>
      </c>
      <c r="G1207" s="22">
        <v>351369.64503100002</v>
      </c>
      <c r="H1207" s="22">
        <v>66760</v>
      </c>
      <c r="I1207" s="23">
        <v>418129.64503100002</v>
      </c>
      <c r="J1207" s="50"/>
      <c r="K1207" s="50"/>
      <c r="L1207" s="50"/>
    </row>
    <row r="1208" spans="1:12" s="62" customFormat="1" ht="45">
      <c r="A1208" s="31">
        <v>47</v>
      </c>
      <c r="B1208" s="35">
        <v>1196490862</v>
      </c>
      <c r="C1208" s="59" t="s">
        <v>1896</v>
      </c>
      <c r="D1208" s="44" t="s">
        <v>1897</v>
      </c>
      <c r="E1208" s="44" t="s">
        <v>1897</v>
      </c>
      <c r="F1208" s="28" t="s">
        <v>53</v>
      </c>
      <c r="G1208" s="22">
        <v>551167.12789200002</v>
      </c>
      <c r="H1208" s="22">
        <v>104722</v>
      </c>
      <c r="I1208" s="23">
        <v>655889.12789200002</v>
      </c>
      <c r="J1208" s="50"/>
      <c r="K1208" s="50"/>
      <c r="L1208" s="50"/>
    </row>
    <row r="1209" spans="1:12" s="62" customFormat="1" ht="36">
      <c r="A1209" s="31">
        <v>48</v>
      </c>
      <c r="B1209" s="35">
        <v>1196490861</v>
      </c>
      <c r="C1209" s="59" t="s">
        <v>1898</v>
      </c>
      <c r="D1209" s="44" t="s">
        <v>1899</v>
      </c>
      <c r="E1209" s="44" t="s">
        <v>1899</v>
      </c>
      <c r="F1209" s="28" t="s">
        <v>53</v>
      </c>
      <c r="G1209" s="22">
        <v>351369.64503100002</v>
      </c>
      <c r="H1209" s="22">
        <v>66760</v>
      </c>
      <c r="I1209" s="23">
        <v>418129.64503100002</v>
      </c>
      <c r="J1209" s="50"/>
      <c r="K1209" s="50"/>
      <c r="L1209" s="50"/>
    </row>
    <row r="1210" spans="1:12" s="62" customFormat="1" ht="45">
      <c r="A1210" s="31">
        <v>49</v>
      </c>
      <c r="B1210" s="35">
        <v>1196490835</v>
      </c>
      <c r="C1210" s="59" t="s">
        <v>1900</v>
      </c>
      <c r="D1210" s="44" t="s">
        <v>1901</v>
      </c>
      <c r="E1210" s="44" t="s">
        <v>1901</v>
      </c>
      <c r="F1210" s="28" t="s">
        <v>53</v>
      </c>
      <c r="G1210" s="22">
        <v>551167.12789200002</v>
      </c>
      <c r="H1210" s="22">
        <v>104722</v>
      </c>
      <c r="I1210" s="23">
        <v>655889.12789200002</v>
      </c>
      <c r="J1210" s="50"/>
      <c r="K1210" s="50"/>
      <c r="L1210" s="50"/>
    </row>
    <row r="1211" spans="1:12" s="62" customFormat="1" ht="27">
      <c r="A1211" s="31">
        <v>50</v>
      </c>
      <c r="B1211" s="35">
        <v>1196490401</v>
      </c>
      <c r="C1211" s="59" t="s">
        <v>1902</v>
      </c>
      <c r="D1211" s="33" t="s">
        <v>1852</v>
      </c>
      <c r="E1211" s="33" t="s">
        <v>1903</v>
      </c>
      <c r="F1211" s="28" t="s">
        <v>53</v>
      </c>
      <c r="G1211" s="22">
        <v>123571.8520124319</v>
      </c>
      <c r="H1211" s="22">
        <v>23479</v>
      </c>
      <c r="I1211" s="23">
        <v>147050.85201243189</v>
      </c>
      <c r="J1211" s="50"/>
      <c r="K1211" s="50"/>
      <c r="L1211" s="50"/>
    </row>
    <row r="1212" spans="1:12" s="62" customFormat="1" ht="27">
      <c r="A1212" s="31">
        <v>51</v>
      </c>
      <c r="B1212" s="35">
        <v>1196490782</v>
      </c>
      <c r="C1212" s="59" t="s">
        <v>1904</v>
      </c>
      <c r="D1212" s="33" t="s">
        <v>1905</v>
      </c>
      <c r="E1212" s="33" t="s">
        <v>1905</v>
      </c>
      <c r="F1212" s="28" t="s">
        <v>53</v>
      </c>
      <c r="G1212" s="22">
        <v>223911.78229700003</v>
      </c>
      <c r="H1212" s="22">
        <v>42543</v>
      </c>
      <c r="I1212" s="23">
        <v>266454.78229700006</v>
      </c>
      <c r="J1212" s="50"/>
      <c r="K1212" s="50"/>
      <c r="L1212" s="50"/>
    </row>
    <row r="1213" spans="1:12" s="62" customFormat="1" ht="27">
      <c r="A1213" s="31">
        <v>52</v>
      </c>
      <c r="B1213" s="35">
        <v>1196490903</v>
      </c>
      <c r="C1213" s="59" t="s">
        <v>1906</v>
      </c>
      <c r="D1213" s="33" t="s">
        <v>1907</v>
      </c>
      <c r="E1213" s="33" t="s">
        <v>1907</v>
      </c>
      <c r="F1213" s="28" t="s">
        <v>53</v>
      </c>
      <c r="G1213" s="22">
        <v>2183102.7188862967</v>
      </c>
      <c r="H1213" s="22">
        <v>414790</v>
      </c>
      <c r="I1213" s="23">
        <v>2597892.7188862967</v>
      </c>
      <c r="J1213" s="50"/>
      <c r="K1213" s="50"/>
      <c r="L1213" s="50"/>
    </row>
    <row r="1214" spans="1:12" s="62" customFormat="1" ht="27">
      <c r="A1214" s="31">
        <v>53</v>
      </c>
      <c r="B1214" s="35">
        <v>1196490503</v>
      </c>
      <c r="C1214" s="59" t="s">
        <v>1908</v>
      </c>
      <c r="D1214" s="44" t="s">
        <v>1909</v>
      </c>
      <c r="E1214" s="44" t="s">
        <v>1909</v>
      </c>
      <c r="F1214" s="28" t="s">
        <v>53</v>
      </c>
      <c r="G1214" s="22">
        <v>223911.78229700003</v>
      </c>
      <c r="H1214" s="22">
        <v>42543</v>
      </c>
      <c r="I1214" s="23">
        <v>266454.78229700006</v>
      </c>
      <c r="J1214" s="50"/>
      <c r="K1214" s="50"/>
      <c r="L1214" s="50"/>
    </row>
    <row r="1215" spans="1:12" s="62" customFormat="1" ht="36">
      <c r="A1215" s="31">
        <v>54</v>
      </c>
      <c r="B1215" s="35">
        <v>1196460778</v>
      </c>
      <c r="C1215" s="59" t="s">
        <v>1910</v>
      </c>
      <c r="D1215" s="44" t="s">
        <v>1911</v>
      </c>
      <c r="E1215" s="44" t="s">
        <v>1911</v>
      </c>
      <c r="F1215" s="28" t="s">
        <v>53</v>
      </c>
      <c r="G1215" s="22">
        <v>291878.02209200978</v>
      </c>
      <c r="H1215" s="22">
        <v>55457</v>
      </c>
      <c r="I1215" s="23">
        <v>347335.02209200978</v>
      </c>
      <c r="J1215" s="50"/>
      <c r="K1215" s="50"/>
      <c r="L1215" s="50"/>
    </row>
    <row r="1216" spans="1:12" s="62" customFormat="1" ht="45">
      <c r="A1216" s="31">
        <v>55</v>
      </c>
      <c r="B1216" s="35">
        <v>1196460776</v>
      </c>
      <c r="C1216" s="59" t="s">
        <v>1912</v>
      </c>
      <c r="D1216" s="44" t="s">
        <v>1913</v>
      </c>
      <c r="E1216" s="44" t="s">
        <v>1913</v>
      </c>
      <c r="F1216" s="28" t="s">
        <v>53</v>
      </c>
      <c r="G1216" s="22">
        <v>353435.99178800004</v>
      </c>
      <c r="H1216" s="22">
        <v>67153</v>
      </c>
      <c r="I1216" s="23">
        <v>420588.99178800004</v>
      </c>
      <c r="J1216" s="50"/>
      <c r="K1216" s="50"/>
      <c r="L1216" s="50"/>
    </row>
    <row r="1217" spans="1:12" s="62" customFormat="1" ht="45">
      <c r="A1217" s="31">
        <v>56</v>
      </c>
      <c r="B1217" s="35">
        <v>1196490397</v>
      </c>
      <c r="C1217" s="59" t="s">
        <v>1914</v>
      </c>
      <c r="D1217" s="44" t="s">
        <v>1915</v>
      </c>
      <c r="E1217" s="44" t="s">
        <v>1915</v>
      </c>
      <c r="F1217" s="28" t="s">
        <v>53</v>
      </c>
      <c r="G1217" s="22">
        <v>559607.35123999999</v>
      </c>
      <c r="H1217" s="22">
        <v>106325</v>
      </c>
      <c r="I1217" s="23">
        <v>665932.35123999999</v>
      </c>
      <c r="J1217" s="50"/>
      <c r="K1217" s="50"/>
      <c r="L1217" s="50"/>
    </row>
    <row r="1218" spans="1:12" s="62" customFormat="1" ht="27">
      <c r="A1218" s="31">
        <v>57</v>
      </c>
      <c r="B1218" s="35">
        <v>1196490506</v>
      </c>
      <c r="C1218" s="59" t="s">
        <v>1916</v>
      </c>
      <c r="D1218" s="44" t="s">
        <v>1917</v>
      </c>
      <c r="E1218" s="44" t="s">
        <v>1917</v>
      </c>
      <c r="F1218" s="28" t="s">
        <v>53</v>
      </c>
      <c r="G1218" s="22">
        <v>223911.78229700003</v>
      </c>
      <c r="H1218" s="22">
        <v>42543</v>
      </c>
      <c r="I1218" s="23">
        <v>266454.78229700006</v>
      </c>
      <c r="J1218" s="50"/>
      <c r="K1218" s="50"/>
      <c r="L1218" s="50"/>
    </row>
    <row r="1219" spans="1:12" s="62" customFormat="1" ht="27">
      <c r="A1219" s="31">
        <v>58</v>
      </c>
      <c r="B1219" s="35">
        <v>1196490784</v>
      </c>
      <c r="C1219" s="59" t="s">
        <v>1918</v>
      </c>
      <c r="D1219" s="33" t="s">
        <v>1919</v>
      </c>
      <c r="E1219" s="33" t="s">
        <v>1919</v>
      </c>
      <c r="F1219" s="28" t="s">
        <v>53</v>
      </c>
      <c r="G1219" s="22">
        <v>2183102.7188862967</v>
      </c>
      <c r="H1219" s="22">
        <v>414790</v>
      </c>
      <c r="I1219" s="23">
        <v>2597892.7188862967</v>
      </c>
      <c r="J1219" s="50"/>
      <c r="K1219" s="50"/>
      <c r="L1219" s="50"/>
    </row>
    <row r="1220" spans="1:12" s="62" customFormat="1" ht="36">
      <c r="A1220" s="31">
        <v>59</v>
      </c>
      <c r="B1220" s="35">
        <v>1196490843</v>
      </c>
      <c r="C1220" s="59" t="s">
        <v>1920</v>
      </c>
      <c r="D1220" s="33" t="s">
        <v>1921</v>
      </c>
      <c r="E1220" s="33" t="s">
        <v>1921</v>
      </c>
      <c r="F1220" s="28" t="s">
        <v>53</v>
      </c>
      <c r="G1220" s="22">
        <v>384498.06736228021</v>
      </c>
      <c r="H1220" s="22">
        <v>73055</v>
      </c>
      <c r="I1220" s="23">
        <v>457553.06736228021</v>
      </c>
      <c r="J1220" s="50"/>
      <c r="K1220" s="50"/>
      <c r="L1220" s="50"/>
    </row>
    <row r="1221" spans="1:12" s="62" customFormat="1" ht="27">
      <c r="A1221" s="31">
        <v>60</v>
      </c>
      <c r="B1221" s="35">
        <v>1196490824</v>
      </c>
      <c r="C1221" s="59" t="s">
        <v>1922</v>
      </c>
      <c r="D1221" s="33" t="s">
        <v>1923</v>
      </c>
      <c r="E1221" s="33" t="s">
        <v>1923</v>
      </c>
      <c r="F1221" s="28" t="s">
        <v>53</v>
      </c>
      <c r="G1221" s="22">
        <v>139938.73280615162</v>
      </c>
      <c r="H1221" s="22">
        <v>26588</v>
      </c>
      <c r="I1221" s="23">
        <v>166526.73280615162</v>
      </c>
      <c r="J1221" s="50"/>
      <c r="K1221" s="50"/>
      <c r="L1221" s="50"/>
    </row>
    <row r="1222" spans="1:12" s="62" customFormat="1" ht="27">
      <c r="A1222" s="31">
        <v>61</v>
      </c>
      <c r="B1222" s="35">
        <v>1196490825</v>
      </c>
      <c r="C1222" s="59" t="s">
        <v>1924</v>
      </c>
      <c r="D1222" s="33" t="s">
        <v>1925</v>
      </c>
      <c r="E1222" s="33" t="s">
        <v>1925</v>
      </c>
      <c r="F1222" s="28" t="s">
        <v>53</v>
      </c>
      <c r="G1222" s="22">
        <v>139938.73280615162</v>
      </c>
      <c r="H1222" s="22">
        <v>26588</v>
      </c>
      <c r="I1222" s="23">
        <v>166526.73280615162</v>
      </c>
      <c r="J1222" s="50"/>
      <c r="K1222" s="50"/>
      <c r="L1222" s="50"/>
    </row>
    <row r="1223" spans="1:12" s="62" customFormat="1" ht="27">
      <c r="A1223" s="31">
        <v>62</v>
      </c>
      <c r="B1223" s="35">
        <v>1196490823</v>
      </c>
      <c r="C1223" s="59" t="s">
        <v>1926</v>
      </c>
      <c r="D1223" s="33" t="s">
        <v>1927</v>
      </c>
      <c r="E1223" s="33" t="s">
        <v>1927</v>
      </c>
      <c r="F1223" s="28" t="s">
        <v>53</v>
      </c>
      <c r="G1223" s="22">
        <v>139938.73280615162</v>
      </c>
      <c r="H1223" s="22">
        <v>26588</v>
      </c>
      <c r="I1223" s="23">
        <v>166526.73280615162</v>
      </c>
      <c r="J1223" s="50"/>
      <c r="K1223" s="50"/>
      <c r="L1223" s="50"/>
    </row>
    <row r="1224" spans="1:12" s="62" customFormat="1" ht="27">
      <c r="A1224" s="31">
        <v>63</v>
      </c>
      <c r="B1224" s="35">
        <v>1196490586</v>
      </c>
      <c r="C1224" s="59" t="s">
        <v>1928</v>
      </c>
      <c r="D1224" s="33" t="s">
        <v>1929</v>
      </c>
      <c r="E1224" s="33" t="s">
        <v>1929</v>
      </c>
      <c r="F1224" s="28" t="s">
        <v>53</v>
      </c>
      <c r="G1224" s="22">
        <v>139938.73280615162</v>
      </c>
      <c r="H1224" s="22">
        <v>26588</v>
      </c>
      <c r="I1224" s="23">
        <v>166526.73280615162</v>
      </c>
      <c r="J1224" s="50"/>
      <c r="K1224" s="50"/>
      <c r="L1224" s="50"/>
    </row>
    <row r="1225" spans="1:12" s="62" customFormat="1" ht="27">
      <c r="A1225" s="31">
        <v>64</v>
      </c>
      <c r="B1225" s="35">
        <v>1196490584</v>
      </c>
      <c r="C1225" s="59" t="s">
        <v>1930</v>
      </c>
      <c r="D1225" s="33" t="s">
        <v>1931</v>
      </c>
      <c r="E1225" s="33" t="s">
        <v>1931</v>
      </c>
      <c r="F1225" s="28" t="s">
        <v>53</v>
      </c>
      <c r="G1225" s="22">
        <v>139938.73280615162</v>
      </c>
      <c r="H1225" s="22">
        <v>26588</v>
      </c>
      <c r="I1225" s="23">
        <v>166526.73280615162</v>
      </c>
      <c r="J1225" s="50"/>
      <c r="K1225" s="50"/>
      <c r="L1225" s="50"/>
    </row>
    <row r="1226" spans="1:12" s="62" customFormat="1" ht="27">
      <c r="A1226" s="31">
        <v>65</v>
      </c>
      <c r="B1226" s="35">
        <v>1196490583</v>
      </c>
      <c r="C1226" s="59" t="s">
        <v>1932</v>
      </c>
      <c r="D1226" s="33" t="s">
        <v>1933</v>
      </c>
      <c r="E1226" s="33" t="s">
        <v>1933</v>
      </c>
      <c r="F1226" s="28" t="s">
        <v>53</v>
      </c>
      <c r="G1226" s="22">
        <v>139938.73280615162</v>
      </c>
      <c r="H1226" s="22">
        <v>26588</v>
      </c>
      <c r="I1226" s="23">
        <v>166526.73280615162</v>
      </c>
      <c r="J1226" s="50"/>
      <c r="K1226" s="50"/>
      <c r="L1226" s="50"/>
    </row>
    <row r="1227" spans="1:12" s="62" customFormat="1" ht="27">
      <c r="A1227" s="31">
        <v>66</v>
      </c>
      <c r="B1227" s="35">
        <v>1196490819</v>
      </c>
      <c r="C1227" s="59" t="s">
        <v>1934</v>
      </c>
      <c r="D1227" s="33" t="s">
        <v>1935</v>
      </c>
      <c r="E1227" s="33" t="s">
        <v>1935</v>
      </c>
      <c r="F1227" s="28" t="s">
        <v>53</v>
      </c>
      <c r="G1227" s="22">
        <v>778044.99415234919</v>
      </c>
      <c r="H1227" s="22">
        <v>147829</v>
      </c>
      <c r="I1227" s="23">
        <v>925873.99415234919</v>
      </c>
      <c r="J1227" s="50"/>
      <c r="K1227" s="50"/>
      <c r="L1227" s="50"/>
    </row>
    <row r="1228" spans="1:12" s="62" customFormat="1" ht="27">
      <c r="A1228" s="31">
        <v>67</v>
      </c>
      <c r="B1228" s="35">
        <v>1196490560</v>
      </c>
      <c r="C1228" s="59" t="s">
        <v>1936</v>
      </c>
      <c r="D1228" s="33" t="s">
        <v>1937</v>
      </c>
      <c r="E1228" s="33" t="s">
        <v>1937</v>
      </c>
      <c r="F1228" s="28" t="s">
        <v>53</v>
      </c>
      <c r="G1228" s="22">
        <v>573187.94640248513</v>
      </c>
      <c r="H1228" s="22">
        <v>108906</v>
      </c>
      <c r="I1228" s="23">
        <v>682093.94640248513</v>
      </c>
      <c r="J1228" s="50"/>
      <c r="K1228" s="50"/>
      <c r="L1228" s="50"/>
    </row>
    <row r="1229" spans="1:12" s="62" customFormat="1" ht="27">
      <c r="A1229" s="31">
        <v>68</v>
      </c>
      <c r="B1229" s="35">
        <v>1186220382</v>
      </c>
      <c r="C1229" s="59" t="s">
        <v>1938</v>
      </c>
      <c r="D1229" s="44" t="s">
        <v>1939</v>
      </c>
      <c r="E1229" s="44" t="s">
        <v>1939</v>
      </c>
      <c r="F1229" s="28" t="s">
        <v>53</v>
      </c>
      <c r="G1229" s="22">
        <v>2718580.7442735019</v>
      </c>
      <c r="H1229" s="22">
        <v>516530</v>
      </c>
      <c r="I1229" s="23">
        <v>3235110.7442735019</v>
      </c>
      <c r="J1229" s="50"/>
      <c r="K1229" s="50"/>
      <c r="L1229" s="50"/>
    </row>
    <row r="1230" spans="1:12" s="62" customFormat="1" ht="27">
      <c r="A1230" s="31">
        <v>69</v>
      </c>
      <c r="B1230" s="35">
        <v>1186220383</v>
      </c>
      <c r="C1230" s="59" t="s">
        <v>1940</v>
      </c>
      <c r="D1230" s="44" t="s">
        <v>1941</v>
      </c>
      <c r="E1230" s="44" t="s">
        <v>1941</v>
      </c>
      <c r="F1230" s="28" t="s">
        <v>53</v>
      </c>
      <c r="G1230" s="22">
        <v>440083.33235388255</v>
      </c>
      <c r="H1230" s="22">
        <v>83616</v>
      </c>
      <c r="I1230" s="23">
        <v>523699.33235388255</v>
      </c>
      <c r="J1230" s="50"/>
      <c r="K1230" s="50"/>
      <c r="L1230" s="50"/>
    </row>
    <row r="1231" spans="1:12" s="62" customFormat="1" ht="27">
      <c r="A1231" s="31">
        <v>70</v>
      </c>
      <c r="B1231" s="56">
        <v>1186220385</v>
      </c>
      <c r="C1231" s="59" t="s">
        <v>1942</v>
      </c>
      <c r="D1231" s="44" t="s">
        <v>1943</v>
      </c>
      <c r="E1231" s="85" t="s">
        <v>1943</v>
      </c>
      <c r="F1231" s="28" t="s">
        <v>53</v>
      </c>
      <c r="G1231" s="22">
        <v>2498957.3763000001</v>
      </c>
      <c r="H1231" s="22">
        <v>474802</v>
      </c>
      <c r="I1231" s="23">
        <v>2973759.3763000001</v>
      </c>
      <c r="J1231" s="50"/>
      <c r="K1231" s="50"/>
      <c r="L1231" s="50"/>
    </row>
    <row r="1232" spans="1:12" s="62" customFormat="1" ht="27">
      <c r="A1232" s="31">
        <v>71</v>
      </c>
      <c r="B1232" s="35">
        <v>1186220387</v>
      </c>
      <c r="C1232" s="59" t="s">
        <v>1944</v>
      </c>
      <c r="D1232" s="44" t="s">
        <v>1945</v>
      </c>
      <c r="E1232" s="44" t="s">
        <v>1945</v>
      </c>
      <c r="F1232" s="28" t="s">
        <v>53</v>
      </c>
      <c r="G1232" s="22">
        <v>360724.04291301832</v>
      </c>
      <c r="H1232" s="22">
        <v>68538</v>
      </c>
      <c r="I1232" s="23">
        <v>429262.04291301832</v>
      </c>
      <c r="J1232" s="50"/>
      <c r="K1232" s="50"/>
      <c r="L1232" s="50"/>
    </row>
    <row r="1233" spans="1:12" s="62" customFormat="1" ht="27">
      <c r="A1233" s="31">
        <v>72</v>
      </c>
      <c r="B1233" s="35">
        <v>1186220389</v>
      </c>
      <c r="C1233" s="59" t="s">
        <v>1946</v>
      </c>
      <c r="D1233" s="44" t="s">
        <v>1947</v>
      </c>
      <c r="E1233" s="44" t="s">
        <v>1947</v>
      </c>
      <c r="F1233" s="28" t="s">
        <v>53</v>
      </c>
      <c r="G1233" s="22">
        <v>346001.18563480931</v>
      </c>
      <c r="H1233" s="22">
        <v>65740</v>
      </c>
      <c r="I1233" s="23">
        <v>411741.18563480931</v>
      </c>
      <c r="J1233" s="50"/>
      <c r="K1233" s="50"/>
      <c r="L1233" s="50"/>
    </row>
    <row r="1234" spans="1:12" s="62" customFormat="1" ht="27">
      <c r="A1234" s="31">
        <v>73</v>
      </c>
      <c r="B1234" s="35">
        <v>1186220390</v>
      </c>
      <c r="C1234" s="59" t="s">
        <v>1948</v>
      </c>
      <c r="D1234" s="44" t="s">
        <v>1949</v>
      </c>
      <c r="E1234" s="44" t="s">
        <v>1949</v>
      </c>
      <c r="F1234" s="28" t="s">
        <v>53</v>
      </c>
      <c r="G1234" s="22">
        <v>434972.91908376029</v>
      </c>
      <c r="H1234" s="22">
        <v>82645</v>
      </c>
      <c r="I1234" s="23">
        <v>517617.91908376029</v>
      </c>
      <c r="J1234" s="50"/>
      <c r="K1234" s="50"/>
      <c r="L1234" s="50"/>
    </row>
    <row r="1235" spans="1:12" s="62" customFormat="1" ht="27">
      <c r="A1235" s="31">
        <v>74</v>
      </c>
      <c r="B1235" s="35">
        <v>1186220424</v>
      </c>
      <c r="C1235" s="59" t="s">
        <v>1950</v>
      </c>
      <c r="D1235" s="44" t="s">
        <v>1951</v>
      </c>
      <c r="E1235" s="44" t="s">
        <v>1951</v>
      </c>
      <c r="F1235" s="28" t="s">
        <v>53</v>
      </c>
      <c r="G1235" s="22">
        <v>249138.47781900002</v>
      </c>
      <c r="H1235" s="22">
        <v>47336</v>
      </c>
      <c r="I1235" s="23">
        <v>296474.47781900002</v>
      </c>
      <c r="J1235" s="50"/>
      <c r="K1235" s="50"/>
      <c r="L1235" s="50"/>
    </row>
    <row r="1236" spans="1:12" s="62" customFormat="1" ht="27">
      <c r="A1236" s="31">
        <v>75</v>
      </c>
      <c r="B1236" s="35">
        <v>1196490561</v>
      </c>
      <c r="C1236" s="59" t="s">
        <v>1952</v>
      </c>
      <c r="D1236" s="44" t="s">
        <v>1953</v>
      </c>
      <c r="E1236" s="44" t="s">
        <v>1953</v>
      </c>
      <c r="F1236" s="28" t="s">
        <v>53</v>
      </c>
      <c r="G1236" s="22">
        <v>573187.94640248513</v>
      </c>
      <c r="H1236" s="22">
        <v>108906</v>
      </c>
      <c r="I1236" s="23">
        <v>682093.94640248513</v>
      </c>
      <c r="J1236" s="50"/>
      <c r="K1236" s="50"/>
      <c r="L1236" s="50"/>
    </row>
    <row r="1237" spans="1:12" s="62" customFormat="1" ht="27">
      <c r="A1237" s="31">
        <v>76</v>
      </c>
      <c r="B1237" s="35" t="s">
        <v>3359</v>
      </c>
      <c r="C1237" s="59" t="s">
        <v>1954</v>
      </c>
      <c r="D1237" s="33" t="s">
        <v>1955</v>
      </c>
      <c r="E1237" s="33" t="s">
        <v>1956</v>
      </c>
      <c r="F1237" s="28" t="s">
        <v>53</v>
      </c>
      <c r="G1237" s="22"/>
      <c r="H1237" s="22"/>
      <c r="I1237" s="23"/>
      <c r="J1237" s="50"/>
      <c r="K1237" s="50"/>
      <c r="L1237" s="50"/>
    </row>
    <row r="1238" spans="1:12" s="62" customFormat="1" ht="27">
      <c r="A1238" s="31">
        <v>77</v>
      </c>
      <c r="B1238" s="35" t="s">
        <v>3359</v>
      </c>
      <c r="C1238" s="59" t="s">
        <v>1957</v>
      </c>
      <c r="D1238" s="33" t="s">
        <v>1958</v>
      </c>
      <c r="E1238" s="33" t="s">
        <v>1959</v>
      </c>
      <c r="F1238" s="28" t="s">
        <v>53</v>
      </c>
      <c r="G1238" s="22"/>
      <c r="H1238" s="22"/>
      <c r="I1238" s="23"/>
      <c r="J1238" s="50"/>
      <c r="K1238" s="50"/>
      <c r="L1238" s="50"/>
    </row>
    <row r="1239" spans="1:12" s="62" customFormat="1" ht="27">
      <c r="A1239" s="31">
        <v>78</v>
      </c>
      <c r="B1239" s="35" t="s">
        <v>3359</v>
      </c>
      <c r="C1239" s="59" t="s">
        <v>1960</v>
      </c>
      <c r="D1239" s="33" t="s">
        <v>1961</v>
      </c>
      <c r="E1239" s="33" t="s">
        <v>1962</v>
      </c>
      <c r="F1239" s="28" t="s">
        <v>53</v>
      </c>
      <c r="G1239" s="22"/>
      <c r="H1239" s="22"/>
      <c r="I1239" s="23"/>
      <c r="J1239" s="50"/>
      <c r="K1239" s="50"/>
      <c r="L1239" s="50"/>
    </row>
    <row r="1240" spans="1:12" s="62" customFormat="1" ht="27">
      <c r="A1240" s="31">
        <v>79</v>
      </c>
      <c r="B1240" s="35" t="s">
        <v>3359</v>
      </c>
      <c r="C1240" s="59" t="s">
        <v>1963</v>
      </c>
      <c r="D1240" s="33" t="s">
        <v>1958</v>
      </c>
      <c r="E1240" s="33" t="s">
        <v>1958</v>
      </c>
      <c r="F1240" s="28" t="s">
        <v>53</v>
      </c>
      <c r="G1240" s="22"/>
      <c r="H1240" s="22"/>
      <c r="I1240" s="23"/>
      <c r="J1240" s="50"/>
      <c r="K1240" s="50"/>
      <c r="L1240" s="50"/>
    </row>
    <row r="1241" spans="1:12" s="62" customFormat="1" ht="27">
      <c r="A1241" s="31">
        <v>80</v>
      </c>
      <c r="B1241" s="35" t="s">
        <v>3359</v>
      </c>
      <c r="C1241" s="59" t="s">
        <v>1964</v>
      </c>
      <c r="D1241" s="33" t="s">
        <v>1965</v>
      </c>
      <c r="E1241" s="33" t="s">
        <v>1965</v>
      </c>
      <c r="F1241" s="28" t="s">
        <v>53</v>
      </c>
      <c r="G1241" s="22"/>
      <c r="H1241" s="22"/>
      <c r="I1241" s="23"/>
      <c r="J1241" s="50"/>
      <c r="K1241" s="50"/>
      <c r="L1241" s="50"/>
    </row>
    <row r="1242" spans="1:12" s="62" customFormat="1" ht="27">
      <c r="A1242" s="31">
        <v>81</v>
      </c>
      <c r="B1242" s="35" t="s">
        <v>3359</v>
      </c>
      <c r="C1242" s="59" t="s">
        <v>1966</v>
      </c>
      <c r="D1242" s="33" t="s">
        <v>1967</v>
      </c>
      <c r="E1242" s="33" t="s">
        <v>1968</v>
      </c>
      <c r="F1242" s="28" t="s">
        <v>53</v>
      </c>
      <c r="G1242" s="22"/>
      <c r="H1242" s="22"/>
      <c r="I1242" s="23"/>
      <c r="J1242" s="50"/>
      <c r="K1242" s="50"/>
      <c r="L1242" s="50"/>
    </row>
    <row r="1243" spans="1:12" s="62" customFormat="1" ht="27">
      <c r="A1243" s="31">
        <v>82</v>
      </c>
      <c r="B1243" s="35" t="s">
        <v>3359</v>
      </c>
      <c r="C1243" s="59" t="s">
        <v>1969</v>
      </c>
      <c r="D1243" s="33" t="s">
        <v>1970</v>
      </c>
      <c r="E1243" s="33" t="s">
        <v>1971</v>
      </c>
      <c r="F1243" s="28" t="s">
        <v>53</v>
      </c>
      <c r="G1243" s="22"/>
      <c r="H1243" s="22"/>
      <c r="I1243" s="23"/>
      <c r="J1243" s="50"/>
      <c r="K1243" s="50"/>
      <c r="L1243" s="50"/>
    </row>
    <row r="1244" spans="1:12" s="62" customFormat="1" ht="27">
      <c r="A1244" s="31">
        <v>83</v>
      </c>
      <c r="B1244" s="35" t="s">
        <v>3359</v>
      </c>
      <c r="C1244" s="59" t="s">
        <v>1972</v>
      </c>
      <c r="D1244" s="33" t="s">
        <v>1973</v>
      </c>
      <c r="E1244" s="33" t="s">
        <v>1973</v>
      </c>
      <c r="F1244" s="28" t="s">
        <v>53</v>
      </c>
      <c r="G1244" s="22"/>
      <c r="H1244" s="22"/>
      <c r="I1244" s="23"/>
      <c r="J1244" s="50"/>
      <c r="K1244" s="50"/>
      <c r="L1244" s="50"/>
    </row>
    <row r="1245" spans="1:12" s="62" customFormat="1" ht="27">
      <c r="A1245" s="31">
        <v>84</v>
      </c>
      <c r="B1245" s="35" t="s">
        <v>3359</v>
      </c>
      <c r="C1245" s="59" t="s">
        <v>1974</v>
      </c>
      <c r="D1245" s="33" t="s">
        <v>1975</v>
      </c>
      <c r="E1245" s="33" t="s">
        <v>1975</v>
      </c>
      <c r="F1245" s="28" t="s">
        <v>53</v>
      </c>
      <c r="G1245" s="22"/>
      <c r="H1245" s="22"/>
      <c r="I1245" s="23"/>
      <c r="J1245" s="50"/>
      <c r="K1245" s="50"/>
      <c r="L1245" s="50"/>
    </row>
    <row r="1246" spans="1:12" s="62" customFormat="1" ht="27">
      <c r="A1246" s="31">
        <v>85</v>
      </c>
      <c r="B1246" s="35" t="s">
        <v>3359</v>
      </c>
      <c r="C1246" s="59" t="s">
        <v>1976</v>
      </c>
      <c r="D1246" s="33" t="s">
        <v>1977</v>
      </c>
      <c r="E1246" s="33" t="s">
        <v>1977</v>
      </c>
      <c r="F1246" s="28" t="s">
        <v>53</v>
      </c>
      <c r="G1246" s="22"/>
      <c r="H1246" s="22"/>
      <c r="I1246" s="23"/>
      <c r="J1246" s="50"/>
      <c r="K1246" s="50"/>
      <c r="L1246" s="50"/>
    </row>
    <row r="1247" spans="1:12" s="62" customFormat="1" ht="27">
      <c r="A1247" s="31">
        <v>86</v>
      </c>
      <c r="B1247" s="35" t="s">
        <v>3359</v>
      </c>
      <c r="C1247" s="59" t="s">
        <v>1978</v>
      </c>
      <c r="D1247" s="33" t="s">
        <v>1979</v>
      </c>
      <c r="E1247" s="33" t="s">
        <v>1979</v>
      </c>
      <c r="F1247" s="28" t="s">
        <v>53</v>
      </c>
      <c r="G1247" s="22"/>
      <c r="H1247" s="22"/>
      <c r="I1247" s="23"/>
      <c r="J1247" s="50"/>
      <c r="K1247" s="50"/>
      <c r="L1247" s="50"/>
    </row>
    <row r="1248" spans="1:12" s="62" customFormat="1" ht="27">
      <c r="A1248" s="31">
        <v>87</v>
      </c>
      <c r="B1248" s="35" t="s">
        <v>3359</v>
      </c>
      <c r="C1248" s="59" t="s">
        <v>1980</v>
      </c>
      <c r="D1248" s="33" t="s">
        <v>1981</v>
      </c>
      <c r="E1248" s="33" t="s">
        <v>1981</v>
      </c>
      <c r="F1248" s="28" t="s">
        <v>53</v>
      </c>
      <c r="G1248" s="22"/>
      <c r="H1248" s="22"/>
      <c r="I1248" s="23"/>
      <c r="J1248" s="50"/>
      <c r="K1248" s="50"/>
      <c r="L1248" s="50"/>
    </row>
    <row r="1249" spans="1:12" s="62" customFormat="1" ht="27">
      <c r="A1249" s="31">
        <v>88</v>
      </c>
      <c r="B1249" s="35" t="s">
        <v>3359</v>
      </c>
      <c r="C1249" s="59" t="s">
        <v>1982</v>
      </c>
      <c r="D1249" s="33" t="s">
        <v>1983</v>
      </c>
      <c r="E1249" s="33" t="s">
        <v>1983</v>
      </c>
      <c r="F1249" s="28" t="s">
        <v>53</v>
      </c>
      <c r="G1249" s="22"/>
      <c r="H1249" s="22"/>
      <c r="I1249" s="23"/>
      <c r="J1249" s="50"/>
      <c r="K1249" s="50"/>
      <c r="L1249" s="50"/>
    </row>
    <row r="1250" spans="1:12" s="62" customFormat="1" ht="27">
      <c r="A1250" s="31">
        <v>89</v>
      </c>
      <c r="B1250" s="35" t="s">
        <v>3359</v>
      </c>
      <c r="C1250" s="59" t="s">
        <v>1984</v>
      </c>
      <c r="D1250" s="33" t="s">
        <v>1985</v>
      </c>
      <c r="E1250" s="33" t="s">
        <v>1985</v>
      </c>
      <c r="F1250" s="28" t="s">
        <v>53</v>
      </c>
      <c r="G1250" s="22"/>
      <c r="H1250" s="22"/>
      <c r="I1250" s="23"/>
      <c r="J1250" s="50"/>
      <c r="K1250" s="50"/>
      <c r="L1250" s="50"/>
    </row>
    <row r="1251" spans="1:12" s="62" customFormat="1" ht="27">
      <c r="A1251" s="31">
        <v>90</v>
      </c>
      <c r="B1251" s="35" t="s">
        <v>3359</v>
      </c>
      <c r="C1251" s="59" t="s">
        <v>1986</v>
      </c>
      <c r="D1251" s="33" t="s">
        <v>1987</v>
      </c>
      <c r="E1251" s="33" t="s">
        <v>1987</v>
      </c>
      <c r="F1251" s="28" t="s">
        <v>53</v>
      </c>
      <c r="G1251" s="22"/>
      <c r="H1251" s="22"/>
      <c r="I1251" s="23"/>
      <c r="J1251" s="50"/>
      <c r="K1251" s="50"/>
      <c r="L1251" s="50"/>
    </row>
    <row r="1252" spans="1:12" s="62" customFormat="1" ht="27">
      <c r="A1252" s="31">
        <v>91</v>
      </c>
      <c r="B1252" s="35" t="s">
        <v>3359</v>
      </c>
      <c r="C1252" s="59" t="s">
        <v>1988</v>
      </c>
      <c r="D1252" s="33" t="s">
        <v>1989</v>
      </c>
      <c r="E1252" s="33" t="s">
        <v>1989</v>
      </c>
      <c r="F1252" s="28" t="s">
        <v>53</v>
      </c>
      <c r="G1252" s="22"/>
      <c r="H1252" s="22"/>
      <c r="I1252" s="23"/>
      <c r="J1252" s="50"/>
      <c r="K1252" s="50"/>
      <c r="L1252" s="50"/>
    </row>
    <row r="1253" spans="1:12" s="62" customFormat="1" ht="27">
      <c r="A1253" s="31">
        <v>92</v>
      </c>
      <c r="B1253" s="35" t="s">
        <v>3359</v>
      </c>
      <c r="C1253" s="59" t="s">
        <v>1990</v>
      </c>
      <c r="D1253" s="33" t="s">
        <v>1991</v>
      </c>
      <c r="E1253" s="33" t="s">
        <v>1991</v>
      </c>
      <c r="F1253" s="28" t="s">
        <v>53</v>
      </c>
      <c r="G1253" s="22"/>
      <c r="H1253" s="22"/>
      <c r="I1253" s="23"/>
      <c r="J1253" s="50"/>
      <c r="K1253" s="50"/>
      <c r="L1253" s="50"/>
    </row>
    <row r="1254" spans="1:12" s="62" customFormat="1" ht="27">
      <c r="A1254" s="31">
        <v>93</v>
      </c>
      <c r="B1254" s="35" t="s">
        <v>3359</v>
      </c>
      <c r="C1254" s="59" t="s">
        <v>1992</v>
      </c>
      <c r="D1254" s="33" t="s">
        <v>1993</v>
      </c>
      <c r="E1254" s="33" t="s">
        <v>1993</v>
      </c>
      <c r="F1254" s="28" t="s">
        <v>53</v>
      </c>
      <c r="G1254" s="22"/>
      <c r="H1254" s="22"/>
      <c r="I1254" s="23"/>
      <c r="J1254" s="50"/>
      <c r="K1254" s="50"/>
      <c r="L1254" s="50"/>
    </row>
    <row r="1255" spans="1:12" s="62" customFormat="1" ht="27">
      <c r="A1255" s="31">
        <v>94</v>
      </c>
      <c r="B1255" s="35" t="s">
        <v>3359</v>
      </c>
      <c r="C1255" s="59" t="s">
        <v>1994</v>
      </c>
      <c r="D1255" s="33" t="s">
        <v>1995</v>
      </c>
      <c r="E1255" s="33" t="s">
        <v>1995</v>
      </c>
      <c r="F1255" s="28" t="s">
        <v>53</v>
      </c>
      <c r="G1255" s="22"/>
      <c r="H1255" s="22"/>
      <c r="I1255" s="23"/>
      <c r="J1255" s="50"/>
      <c r="K1255" s="50"/>
      <c r="L1255" s="50"/>
    </row>
    <row r="1256" spans="1:12" s="62" customFormat="1" ht="27">
      <c r="A1256" s="31">
        <v>95</v>
      </c>
      <c r="B1256" s="35" t="s">
        <v>3359</v>
      </c>
      <c r="C1256" s="59" t="s">
        <v>1996</v>
      </c>
      <c r="D1256" s="33" t="s">
        <v>1997</v>
      </c>
      <c r="E1256" s="33" t="s">
        <v>1997</v>
      </c>
      <c r="F1256" s="28" t="s">
        <v>53</v>
      </c>
      <c r="G1256" s="22"/>
      <c r="H1256" s="22"/>
      <c r="I1256" s="23"/>
      <c r="J1256" s="50"/>
      <c r="K1256" s="50"/>
      <c r="L1256" s="50"/>
    </row>
    <row r="1257" spans="1:12" s="62" customFormat="1" ht="27">
      <c r="A1257" s="31">
        <v>96</v>
      </c>
      <c r="B1257" s="35" t="s">
        <v>3359</v>
      </c>
      <c r="C1257" s="59" t="s">
        <v>1998</v>
      </c>
      <c r="D1257" s="33" t="s">
        <v>1999</v>
      </c>
      <c r="E1257" s="33" t="s">
        <v>1999</v>
      </c>
      <c r="F1257" s="28" t="s">
        <v>53</v>
      </c>
      <c r="G1257" s="22"/>
      <c r="H1257" s="22"/>
      <c r="I1257" s="23"/>
      <c r="J1257" s="50"/>
      <c r="K1257" s="50"/>
      <c r="L1257" s="50"/>
    </row>
    <row r="1258" spans="1:12" s="62" customFormat="1" ht="27">
      <c r="A1258" s="31">
        <v>97</v>
      </c>
      <c r="B1258" s="35" t="s">
        <v>3359</v>
      </c>
      <c r="C1258" s="59" t="s">
        <v>2000</v>
      </c>
      <c r="D1258" s="33" t="s">
        <v>2001</v>
      </c>
      <c r="E1258" s="33" t="s">
        <v>2001</v>
      </c>
      <c r="F1258" s="28" t="s">
        <v>53</v>
      </c>
      <c r="G1258" s="22"/>
      <c r="H1258" s="22"/>
      <c r="I1258" s="23"/>
      <c r="J1258" s="50"/>
      <c r="K1258" s="50"/>
      <c r="L1258" s="50"/>
    </row>
    <row r="1259" spans="1:12" s="62" customFormat="1" ht="27">
      <c r="A1259" s="31">
        <v>98</v>
      </c>
      <c r="B1259" s="35" t="s">
        <v>3359</v>
      </c>
      <c r="C1259" s="59" t="s">
        <v>2002</v>
      </c>
      <c r="D1259" s="33" t="s">
        <v>2003</v>
      </c>
      <c r="E1259" s="33" t="s">
        <v>2003</v>
      </c>
      <c r="F1259" s="28" t="s">
        <v>53</v>
      </c>
      <c r="G1259" s="22"/>
      <c r="H1259" s="22"/>
      <c r="I1259" s="23"/>
      <c r="J1259" s="50"/>
      <c r="K1259" s="50"/>
      <c r="L1259" s="50"/>
    </row>
    <row r="1260" spans="1:12" s="62" customFormat="1" ht="27">
      <c r="A1260" s="31">
        <v>99</v>
      </c>
      <c r="B1260" s="35" t="s">
        <v>3359</v>
      </c>
      <c r="C1260" s="59" t="s">
        <v>2004</v>
      </c>
      <c r="D1260" s="33" t="s">
        <v>2005</v>
      </c>
      <c r="E1260" s="33" t="s">
        <v>2005</v>
      </c>
      <c r="F1260" s="28" t="s">
        <v>53</v>
      </c>
      <c r="G1260" s="22"/>
      <c r="H1260" s="22"/>
      <c r="I1260" s="23"/>
      <c r="J1260" s="50"/>
      <c r="K1260" s="50"/>
      <c r="L1260" s="50"/>
    </row>
    <row r="1261" spans="1:12" s="62" customFormat="1" ht="27">
      <c r="A1261" s="31">
        <v>100</v>
      </c>
      <c r="B1261" s="35" t="s">
        <v>3359</v>
      </c>
      <c r="C1261" s="59" t="s">
        <v>2006</v>
      </c>
      <c r="D1261" s="33" t="s">
        <v>2007</v>
      </c>
      <c r="E1261" s="33" t="s">
        <v>2007</v>
      </c>
      <c r="F1261" s="28" t="s">
        <v>53</v>
      </c>
      <c r="G1261" s="22"/>
      <c r="H1261" s="22"/>
      <c r="I1261" s="23"/>
      <c r="J1261" s="50"/>
      <c r="K1261" s="50"/>
      <c r="L1261" s="50"/>
    </row>
    <row r="1262" spans="1:12" s="62" customFormat="1" ht="27">
      <c r="A1262" s="31">
        <v>101</v>
      </c>
      <c r="B1262" s="35" t="s">
        <v>3359</v>
      </c>
      <c r="C1262" s="59" t="s">
        <v>2008</v>
      </c>
      <c r="D1262" s="33" t="s">
        <v>2009</v>
      </c>
      <c r="E1262" s="33" t="s">
        <v>2009</v>
      </c>
      <c r="F1262" s="28" t="s">
        <v>53</v>
      </c>
      <c r="G1262" s="22"/>
      <c r="H1262" s="22"/>
      <c r="I1262" s="23"/>
      <c r="J1262" s="50"/>
      <c r="K1262" s="50"/>
      <c r="L1262" s="50"/>
    </row>
    <row r="1263" spans="1:12" s="62" customFormat="1" ht="27">
      <c r="A1263" s="31">
        <v>102</v>
      </c>
      <c r="B1263" s="35" t="s">
        <v>3359</v>
      </c>
      <c r="C1263" s="59" t="s">
        <v>2010</v>
      </c>
      <c r="D1263" s="33" t="s">
        <v>2011</v>
      </c>
      <c r="E1263" s="33" t="s">
        <v>2011</v>
      </c>
      <c r="F1263" s="28" t="s">
        <v>53</v>
      </c>
      <c r="G1263" s="22"/>
      <c r="H1263" s="22"/>
      <c r="I1263" s="23"/>
      <c r="J1263" s="50"/>
      <c r="K1263" s="50"/>
      <c r="L1263" s="50"/>
    </row>
    <row r="1264" spans="1:12" s="62" customFormat="1" ht="27">
      <c r="A1264" s="31">
        <v>103</v>
      </c>
      <c r="B1264" s="35" t="s">
        <v>3359</v>
      </c>
      <c r="C1264" s="59" t="s">
        <v>2012</v>
      </c>
      <c r="D1264" s="33" t="s">
        <v>2013</v>
      </c>
      <c r="E1264" s="33" t="s">
        <v>2013</v>
      </c>
      <c r="F1264" s="28" t="s">
        <v>53</v>
      </c>
      <c r="G1264" s="22"/>
      <c r="H1264" s="22"/>
      <c r="I1264" s="23"/>
      <c r="J1264" s="50"/>
      <c r="K1264" s="50"/>
      <c r="L1264" s="50"/>
    </row>
    <row r="1265" spans="1:12" s="62" customFormat="1" ht="27">
      <c r="A1265" s="31">
        <v>104</v>
      </c>
      <c r="B1265" s="35" t="s">
        <v>3359</v>
      </c>
      <c r="C1265" s="59" t="s">
        <v>2014</v>
      </c>
      <c r="D1265" s="33" t="s">
        <v>2015</v>
      </c>
      <c r="E1265" s="33" t="s">
        <v>2016</v>
      </c>
      <c r="F1265" s="28" t="s">
        <v>53</v>
      </c>
      <c r="G1265" s="22"/>
      <c r="H1265" s="22"/>
      <c r="I1265" s="23"/>
      <c r="J1265" s="50"/>
      <c r="K1265" s="50"/>
      <c r="L1265" s="50"/>
    </row>
    <row r="1266" spans="1:12" s="62" customFormat="1" ht="27">
      <c r="A1266" s="31">
        <v>105</v>
      </c>
      <c r="B1266" s="35" t="s">
        <v>3359</v>
      </c>
      <c r="C1266" s="59" t="s">
        <v>2017</v>
      </c>
      <c r="D1266" s="33" t="s">
        <v>2018</v>
      </c>
      <c r="E1266" s="33" t="s">
        <v>2018</v>
      </c>
      <c r="F1266" s="28" t="s">
        <v>53</v>
      </c>
      <c r="G1266" s="22"/>
      <c r="H1266" s="22"/>
      <c r="I1266" s="23"/>
      <c r="J1266" s="50"/>
      <c r="K1266" s="50"/>
      <c r="L1266" s="50"/>
    </row>
    <row r="1267" spans="1:12" s="62" customFormat="1" ht="27">
      <c r="A1267" s="31">
        <v>106</v>
      </c>
      <c r="B1267" s="35" t="s">
        <v>3359</v>
      </c>
      <c r="C1267" s="59" t="s">
        <v>2019</v>
      </c>
      <c r="D1267" s="33" t="s">
        <v>2020</v>
      </c>
      <c r="E1267" s="33" t="s">
        <v>2020</v>
      </c>
      <c r="F1267" s="28" t="s">
        <v>53</v>
      </c>
      <c r="G1267" s="22"/>
      <c r="H1267" s="22"/>
      <c r="I1267" s="23"/>
      <c r="J1267" s="50"/>
      <c r="K1267" s="50"/>
      <c r="L1267" s="50"/>
    </row>
    <row r="1268" spans="1:12" s="62" customFormat="1" ht="27">
      <c r="A1268" s="31">
        <v>107</v>
      </c>
      <c r="B1268" s="35" t="s">
        <v>3359</v>
      </c>
      <c r="C1268" s="59" t="s">
        <v>2021</v>
      </c>
      <c r="D1268" s="33" t="s">
        <v>2022</v>
      </c>
      <c r="E1268" s="33" t="s">
        <v>2022</v>
      </c>
      <c r="F1268" s="28" t="s">
        <v>53</v>
      </c>
      <c r="G1268" s="22"/>
      <c r="H1268" s="22"/>
      <c r="I1268" s="23"/>
      <c r="J1268" s="50"/>
      <c r="K1268" s="50"/>
      <c r="L1268" s="50"/>
    </row>
    <row r="1269" spans="1:12" s="62" customFormat="1" ht="18">
      <c r="A1269" s="68" t="s">
        <v>2023</v>
      </c>
      <c r="B1269" s="166" t="s">
        <v>2024</v>
      </c>
      <c r="C1269" s="166"/>
      <c r="D1269" s="166"/>
      <c r="E1269" s="166"/>
      <c r="F1269" s="29" t="s">
        <v>740</v>
      </c>
      <c r="G1269" s="167" t="s">
        <v>3765</v>
      </c>
      <c r="H1269" s="167"/>
      <c r="I1269" s="167"/>
      <c r="J1269" s="50"/>
      <c r="K1269" s="50"/>
      <c r="L1269" s="50"/>
    </row>
    <row r="1270" spans="1:12" s="62" customFormat="1" ht="27">
      <c r="A1270" s="14" t="s">
        <v>2</v>
      </c>
      <c r="B1270" s="14" t="s">
        <v>3</v>
      </c>
      <c r="C1270" s="15" t="s">
        <v>4</v>
      </c>
      <c r="D1270" s="15" t="s">
        <v>5</v>
      </c>
      <c r="E1270" s="15" t="s">
        <v>3366</v>
      </c>
      <c r="F1270" s="15" t="s">
        <v>7</v>
      </c>
      <c r="G1270" s="16" t="s">
        <v>3347</v>
      </c>
      <c r="H1270" s="16" t="s">
        <v>3348</v>
      </c>
      <c r="I1270" s="16" t="s">
        <v>3349</v>
      </c>
      <c r="J1270" s="50"/>
      <c r="K1270" s="50"/>
      <c r="L1270" s="50"/>
    </row>
    <row r="1271" spans="1:12" s="62" customFormat="1" ht="27">
      <c r="A1271" s="31">
        <v>1</v>
      </c>
      <c r="B1271" s="21">
        <v>1196490024</v>
      </c>
      <c r="C1271" s="59" t="s">
        <v>1798</v>
      </c>
      <c r="D1271" s="44" t="s">
        <v>2025</v>
      </c>
      <c r="E1271" s="44" t="s">
        <v>2025</v>
      </c>
      <c r="F1271" s="28" t="s">
        <v>10</v>
      </c>
      <c r="G1271" s="22">
        <v>97003.012257955212</v>
      </c>
      <c r="H1271" s="22">
        <v>18431</v>
      </c>
      <c r="I1271" s="23">
        <v>115434.01225795521</v>
      </c>
      <c r="J1271" s="50"/>
      <c r="K1271" s="50"/>
      <c r="L1271" s="50"/>
    </row>
    <row r="1272" spans="1:12" s="62" customFormat="1" ht="27">
      <c r="A1272" s="31">
        <v>2</v>
      </c>
      <c r="B1272" s="21">
        <v>1196490438</v>
      </c>
      <c r="C1272" s="59" t="s">
        <v>1798</v>
      </c>
      <c r="D1272" s="44" t="s">
        <v>2026</v>
      </c>
      <c r="E1272" s="44" t="s">
        <v>2026</v>
      </c>
      <c r="F1272" s="28" t="s">
        <v>10</v>
      </c>
      <c r="G1272" s="22">
        <v>76080.793927808001</v>
      </c>
      <c r="H1272" s="22">
        <v>14455</v>
      </c>
      <c r="I1272" s="23">
        <v>90535.793927808001</v>
      </c>
      <c r="J1272" s="50"/>
      <c r="K1272" s="50"/>
      <c r="L1272" s="50"/>
    </row>
    <row r="1273" spans="1:12" s="62" customFormat="1" ht="27">
      <c r="A1273" s="31">
        <v>3</v>
      </c>
      <c r="B1273" s="21">
        <v>1196490631</v>
      </c>
      <c r="C1273" s="59" t="s">
        <v>1798</v>
      </c>
      <c r="D1273" s="44" t="s">
        <v>2027</v>
      </c>
      <c r="E1273" s="44" t="s">
        <v>2027</v>
      </c>
      <c r="F1273" s="28" t="s">
        <v>10</v>
      </c>
      <c r="G1273" s="22">
        <v>368991.85054986877</v>
      </c>
      <c r="H1273" s="22">
        <v>70108</v>
      </c>
      <c r="I1273" s="23">
        <v>439099.85054986877</v>
      </c>
      <c r="J1273" s="50"/>
      <c r="K1273" s="50"/>
      <c r="L1273" s="50"/>
    </row>
    <row r="1274" spans="1:12" s="62" customFormat="1" ht="27">
      <c r="A1274" s="31">
        <v>4</v>
      </c>
      <c r="B1274" s="21">
        <v>1196490152</v>
      </c>
      <c r="C1274" s="59" t="s">
        <v>1798</v>
      </c>
      <c r="D1274" s="44" t="s">
        <v>2028</v>
      </c>
      <c r="E1274" s="44" t="s">
        <v>2028</v>
      </c>
      <c r="F1274" s="28" t="s">
        <v>10</v>
      </c>
      <c r="G1274" s="22">
        <v>285302.97722927999</v>
      </c>
      <c r="H1274" s="22">
        <v>54208</v>
      </c>
      <c r="I1274" s="23">
        <v>339510.97722927999</v>
      </c>
      <c r="J1274" s="50"/>
      <c r="K1274" s="50"/>
      <c r="L1274" s="50"/>
    </row>
    <row r="1275" spans="1:12" s="62" customFormat="1" ht="27">
      <c r="A1275" s="31">
        <v>5</v>
      </c>
      <c r="B1275" s="21">
        <v>1196490403</v>
      </c>
      <c r="C1275" s="59" t="s">
        <v>1798</v>
      </c>
      <c r="D1275" s="44" t="s">
        <v>2029</v>
      </c>
      <c r="E1275" s="44" t="s">
        <v>2029</v>
      </c>
      <c r="F1275" s="28" t="s">
        <v>10</v>
      </c>
      <c r="G1275" s="22">
        <v>275792.87798830401</v>
      </c>
      <c r="H1275" s="22">
        <v>52401</v>
      </c>
      <c r="I1275" s="23">
        <v>328193.87798830401</v>
      </c>
      <c r="J1275" s="50"/>
      <c r="K1275" s="50"/>
      <c r="L1275" s="50"/>
    </row>
    <row r="1276" spans="1:12" s="62" customFormat="1" ht="27">
      <c r="A1276" s="31">
        <v>6</v>
      </c>
      <c r="B1276" s="35" t="s">
        <v>3359</v>
      </c>
      <c r="C1276" s="59" t="s">
        <v>1798</v>
      </c>
      <c r="D1276" s="44" t="s">
        <v>2030</v>
      </c>
      <c r="E1276" s="44" t="s">
        <v>2031</v>
      </c>
      <c r="F1276" s="28" t="s">
        <v>53</v>
      </c>
      <c r="G1276" s="22"/>
      <c r="H1276" s="22"/>
      <c r="I1276" s="23"/>
      <c r="J1276" s="50"/>
      <c r="K1276" s="50"/>
      <c r="L1276" s="50"/>
    </row>
    <row r="1277" spans="1:12" s="62" customFormat="1" ht="27">
      <c r="A1277" s="31">
        <v>7</v>
      </c>
      <c r="B1277" s="21">
        <v>1196490428</v>
      </c>
      <c r="C1277" s="59" t="s">
        <v>1798</v>
      </c>
      <c r="D1277" s="44" t="s">
        <v>2032</v>
      </c>
      <c r="E1277" s="44" t="s">
        <v>2032</v>
      </c>
      <c r="F1277" s="28" t="s">
        <v>10</v>
      </c>
      <c r="G1277" s="22">
        <v>275792.87798830401</v>
      </c>
      <c r="H1277" s="22">
        <v>52401</v>
      </c>
      <c r="I1277" s="23">
        <v>328193.87798830401</v>
      </c>
      <c r="J1277" s="50"/>
      <c r="K1277" s="50"/>
      <c r="L1277" s="50"/>
    </row>
    <row r="1278" spans="1:12" s="62" customFormat="1" ht="27">
      <c r="A1278" s="31">
        <v>8</v>
      </c>
      <c r="B1278" s="21">
        <v>1196490827</v>
      </c>
      <c r="C1278" s="59" t="s">
        <v>1798</v>
      </c>
      <c r="D1278" s="44" t="s">
        <v>2033</v>
      </c>
      <c r="E1278" s="44" t="s">
        <v>2033</v>
      </c>
      <c r="F1278" s="28" t="s">
        <v>10</v>
      </c>
      <c r="G1278" s="22">
        <v>1521615.8785561603</v>
      </c>
      <c r="H1278" s="22">
        <v>289107</v>
      </c>
      <c r="I1278" s="23">
        <v>1810722.8785561603</v>
      </c>
      <c r="J1278" s="50"/>
      <c r="K1278" s="50"/>
      <c r="L1278" s="50"/>
    </row>
    <row r="1279" spans="1:12" s="62" customFormat="1" ht="27">
      <c r="A1279" s="31">
        <v>9</v>
      </c>
      <c r="B1279" s="21">
        <v>1196490920</v>
      </c>
      <c r="C1279" s="59" t="s">
        <v>1798</v>
      </c>
      <c r="D1279" s="44" t="s">
        <v>2034</v>
      </c>
      <c r="E1279" s="44" t="s">
        <v>2034</v>
      </c>
      <c r="F1279" s="28" t="s">
        <v>10</v>
      </c>
      <c r="G1279" s="22">
        <v>1521615.8785561603</v>
      </c>
      <c r="H1279" s="22">
        <v>289107</v>
      </c>
      <c r="I1279" s="23">
        <v>1810722.8785561603</v>
      </c>
      <c r="J1279" s="50"/>
      <c r="K1279" s="50"/>
      <c r="L1279" s="50"/>
    </row>
    <row r="1280" spans="1:12" s="62" customFormat="1" ht="27">
      <c r="A1280" s="31">
        <v>10</v>
      </c>
      <c r="B1280" s="21">
        <v>1196490826</v>
      </c>
      <c r="C1280" s="59" t="s">
        <v>1798</v>
      </c>
      <c r="D1280" s="44" t="s">
        <v>2035</v>
      </c>
      <c r="E1280" s="44" t="s">
        <v>2035</v>
      </c>
      <c r="F1280" s="28" t="s">
        <v>10</v>
      </c>
      <c r="G1280" s="22">
        <v>1521615.8785561603</v>
      </c>
      <c r="H1280" s="22">
        <v>289107</v>
      </c>
      <c r="I1280" s="23">
        <v>1810722.8785561603</v>
      </c>
      <c r="J1280" s="50"/>
      <c r="K1280" s="50"/>
      <c r="L1280" s="50"/>
    </row>
    <row r="1281" spans="1:12" s="62" customFormat="1" ht="27">
      <c r="A1281" s="31">
        <v>11</v>
      </c>
      <c r="B1281" s="21">
        <v>1196490919</v>
      </c>
      <c r="C1281" s="59" t="s">
        <v>1798</v>
      </c>
      <c r="D1281" s="44" t="s">
        <v>2036</v>
      </c>
      <c r="E1281" s="44" t="s">
        <v>2036</v>
      </c>
      <c r="F1281" s="28" t="s">
        <v>10</v>
      </c>
      <c r="G1281" s="22">
        <v>285302.97722927999</v>
      </c>
      <c r="H1281" s="22">
        <v>54208</v>
      </c>
      <c r="I1281" s="23">
        <v>339510.97722927999</v>
      </c>
      <c r="J1281" s="50"/>
      <c r="K1281" s="50"/>
      <c r="L1281" s="50"/>
    </row>
    <row r="1282" spans="1:12" s="62" customFormat="1" ht="27">
      <c r="A1282" s="31">
        <v>12</v>
      </c>
      <c r="B1282" s="21">
        <v>1196490639</v>
      </c>
      <c r="C1282" s="59" t="s">
        <v>1798</v>
      </c>
      <c r="D1282" s="44" t="s">
        <v>2037</v>
      </c>
      <c r="E1282" s="44" t="s">
        <v>2037</v>
      </c>
      <c r="F1282" s="28" t="s">
        <v>10</v>
      </c>
      <c r="G1282" s="22">
        <v>285302.97722927999</v>
      </c>
      <c r="H1282" s="22">
        <v>54208</v>
      </c>
      <c r="I1282" s="23">
        <v>339510.97722927999</v>
      </c>
      <c r="J1282" s="50"/>
      <c r="K1282" s="50"/>
      <c r="L1282" s="50"/>
    </row>
    <row r="1283" spans="1:12" s="62" customFormat="1" ht="27">
      <c r="A1283" s="31">
        <v>13</v>
      </c>
      <c r="B1283" s="21">
        <v>1196490724</v>
      </c>
      <c r="C1283" s="59" t="s">
        <v>1798</v>
      </c>
      <c r="D1283" s="44" t="s">
        <v>2038</v>
      </c>
      <c r="E1283" s="44" t="s">
        <v>2038</v>
      </c>
      <c r="F1283" s="28" t="s">
        <v>10</v>
      </c>
      <c r="G1283" s="22">
        <v>332853.47343416</v>
      </c>
      <c r="H1283" s="22">
        <v>63242</v>
      </c>
      <c r="I1283" s="23">
        <v>396095.47343416</v>
      </c>
      <c r="J1283" s="50"/>
      <c r="K1283" s="50"/>
      <c r="L1283" s="50"/>
    </row>
    <row r="1284" spans="1:12" s="62" customFormat="1" ht="27">
      <c r="A1284" s="31">
        <v>14</v>
      </c>
      <c r="B1284" s="21">
        <v>1196491157</v>
      </c>
      <c r="C1284" s="59" t="s">
        <v>1798</v>
      </c>
      <c r="D1284" s="44" t="s">
        <v>2039</v>
      </c>
      <c r="E1284" s="44" t="s">
        <v>2039</v>
      </c>
      <c r="F1284" s="28" t="s">
        <v>10</v>
      </c>
      <c r="G1284" s="22">
        <v>1274353.298290784</v>
      </c>
      <c r="H1284" s="22">
        <v>242127</v>
      </c>
      <c r="I1284" s="23">
        <v>1516480.298290784</v>
      </c>
      <c r="J1284" s="50"/>
      <c r="K1284" s="50"/>
      <c r="L1284" s="50"/>
    </row>
    <row r="1285" spans="1:12" s="62" customFormat="1" ht="27">
      <c r="A1285" s="31">
        <v>15</v>
      </c>
      <c r="B1285" s="21">
        <v>1196490905</v>
      </c>
      <c r="C1285" s="59" t="s">
        <v>1798</v>
      </c>
      <c r="D1285" s="44" t="s">
        <v>2040</v>
      </c>
      <c r="E1285" s="44" t="s">
        <v>2040</v>
      </c>
      <c r="F1285" s="28" t="s">
        <v>10</v>
      </c>
      <c r="G1285" s="22">
        <v>332853.47343416</v>
      </c>
      <c r="H1285" s="22">
        <v>63242</v>
      </c>
      <c r="I1285" s="23">
        <v>396095.47343416</v>
      </c>
      <c r="J1285" s="50"/>
      <c r="K1285" s="50"/>
      <c r="L1285" s="50"/>
    </row>
    <row r="1286" spans="1:12" s="62" customFormat="1" ht="27">
      <c r="A1286" s="31">
        <v>16</v>
      </c>
      <c r="B1286" s="21">
        <v>1186220852</v>
      </c>
      <c r="C1286" s="59" t="s">
        <v>1798</v>
      </c>
      <c r="D1286" s="44" t="s">
        <v>2041</v>
      </c>
      <c r="E1286" s="44" t="s">
        <v>2041</v>
      </c>
      <c r="F1286" s="28" t="s">
        <v>10</v>
      </c>
      <c r="G1286" s="22">
        <v>268184.79859552323</v>
      </c>
      <c r="H1286" s="22">
        <v>50955</v>
      </c>
      <c r="I1286" s="23">
        <v>319139.79859552323</v>
      </c>
      <c r="J1286" s="50"/>
      <c r="K1286" s="50"/>
      <c r="L1286" s="50"/>
    </row>
    <row r="1287" spans="1:12" s="62" customFormat="1" ht="27">
      <c r="A1287" s="31">
        <v>17</v>
      </c>
      <c r="B1287" s="21">
        <v>1196490383</v>
      </c>
      <c r="C1287" s="59" t="s">
        <v>1798</v>
      </c>
      <c r="D1287" s="44" t="s">
        <v>2042</v>
      </c>
      <c r="E1287" s="44" t="s">
        <v>2042</v>
      </c>
      <c r="F1287" s="28" t="s">
        <v>10</v>
      </c>
      <c r="G1287" s="22">
        <v>1368968.3856000002</v>
      </c>
      <c r="H1287" s="22">
        <v>260104</v>
      </c>
      <c r="I1287" s="23">
        <v>1629072.3856000002</v>
      </c>
      <c r="J1287" s="50"/>
      <c r="K1287" s="50"/>
      <c r="L1287" s="50"/>
    </row>
    <row r="1288" spans="1:12" s="62" customFormat="1" ht="27">
      <c r="A1288" s="31">
        <v>18</v>
      </c>
      <c r="B1288" s="21">
        <v>1196490381</v>
      </c>
      <c r="C1288" s="59" t="s">
        <v>1798</v>
      </c>
      <c r="D1288" s="44" t="s">
        <v>2043</v>
      </c>
      <c r="E1288" s="44" t="s">
        <v>2043</v>
      </c>
      <c r="F1288" s="28" t="s">
        <v>10</v>
      </c>
      <c r="G1288" s="22">
        <v>811211.4652552529</v>
      </c>
      <c r="H1288" s="22">
        <v>154130</v>
      </c>
      <c r="I1288" s="23">
        <v>965341.4652552529</v>
      </c>
      <c r="J1288" s="50"/>
      <c r="K1288" s="50"/>
      <c r="L1288" s="50"/>
    </row>
    <row r="1289" spans="1:12" s="62" customFormat="1" ht="27">
      <c r="A1289" s="31">
        <v>19</v>
      </c>
      <c r="B1289" s="21">
        <v>1196490728</v>
      </c>
      <c r="C1289" s="59" t="s">
        <v>1798</v>
      </c>
      <c r="D1289" s="44" t="s">
        <v>2044</v>
      </c>
      <c r="E1289" s="44" t="s">
        <v>2044</v>
      </c>
      <c r="F1289" s="28" t="s">
        <v>10</v>
      </c>
      <c r="G1289" s="22">
        <v>237752.48102439998</v>
      </c>
      <c r="H1289" s="22">
        <v>45173</v>
      </c>
      <c r="I1289" s="23">
        <v>282925.48102439998</v>
      </c>
      <c r="J1289" s="50"/>
      <c r="K1289" s="50"/>
      <c r="L1289" s="50"/>
    </row>
    <row r="1290" spans="1:12" s="62" customFormat="1" ht="27">
      <c r="A1290" s="31">
        <v>20</v>
      </c>
      <c r="B1290" s="21">
        <v>1196490714</v>
      </c>
      <c r="C1290" s="59" t="s">
        <v>1798</v>
      </c>
      <c r="D1290" s="44" t="s">
        <v>2045</v>
      </c>
      <c r="E1290" s="44" t="s">
        <v>2045</v>
      </c>
      <c r="F1290" s="28" t="s">
        <v>10</v>
      </c>
      <c r="G1290" s="22">
        <v>361383.77115708805</v>
      </c>
      <c r="H1290" s="22">
        <v>68663</v>
      </c>
      <c r="I1290" s="23">
        <v>430046.77115708805</v>
      </c>
      <c r="J1290" s="50"/>
      <c r="K1290" s="50"/>
      <c r="L1290" s="50"/>
    </row>
    <row r="1291" spans="1:12" s="62" customFormat="1" ht="36">
      <c r="A1291" s="31">
        <v>21</v>
      </c>
      <c r="B1291" s="21">
        <v>1196490157</v>
      </c>
      <c r="C1291" s="59" t="s">
        <v>1798</v>
      </c>
      <c r="D1291" s="44" t="s">
        <v>2046</v>
      </c>
      <c r="E1291" s="44" t="s">
        <v>2046</v>
      </c>
      <c r="F1291" s="28" t="s">
        <v>10</v>
      </c>
      <c r="G1291" s="22">
        <v>77982.813776003226</v>
      </c>
      <c r="H1291" s="22">
        <v>14817</v>
      </c>
      <c r="I1291" s="23">
        <v>92799.813776003226</v>
      </c>
      <c r="J1291" s="50"/>
      <c r="K1291" s="50"/>
      <c r="L1291" s="50"/>
    </row>
    <row r="1292" spans="1:12" s="62" customFormat="1" ht="27">
      <c r="A1292" s="31">
        <v>22</v>
      </c>
      <c r="B1292" s="21">
        <v>1196490257</v>
      </c>
      <c r="C1292" s="59" t="s">
        <v>1798</v>
      </c>
      <c r="D1292" s="44" t="s">
        <v>2047</v>
      </c>
      <c r="E1292" s="44" t="s">
        <v>2047</v>
      </c>
      <c r="F1292" s="28" t="s">
        <v>10</v>
      </c>
      <c r="G1292" s="22">
        <v>401974.06347997871</v>
      </c>
      <c r="H1292" s="22">
        <v>76375</v>
      </c>
      <c r="I1292" s="23">
        <v>478349.06347997871</v>
      </c>
      <c r="J1292" s="50"/>
      <c r="K1292" s="50"/>
      <c r="L1292" s="50"/>
    </row>
    <row r="1293" spans="1:12" s="62" customFormat="1" ht="27">
      <c r="A1293" s="31">
        <v>23</v>
      </c>
      <c r="B1293" s="21">
        <v>1196490374</v>
      </c>
      <c r="C1293" s="59" t="s">
        <v>1798</v>
      </c>
      <c r="D1293" s="44" t="s">
        <v>2048</v>
      </c>
      <c r="E1293" s="44" t="s">
        <v>2048</v>
      </c>
      <c r="F1293" s="28" t="s">
        <v>10</v>
      </c>
      <c r="G1293" s="22">
        <v>670578.49520451017</v>
      </c>
      <c r="H1293" s="22">
        <v>127410</v>
      </c>
      <c r="I1293" s="23">
        <v>797988.49520451017</v>
      </c>
      <c r="J1293" s="50"/>
      <c r="K1293" s="50"/>
      <c r="L1293" s="50"/>
    </row>
    <row r="1294" spans="1:12" s="62" customFormat="1" ht="27">
      <c r="A1294" s="31">
        <v>24</v>
      </c>
      <c r="B1294" s="21">
        <v>1196490439</v>
      </c>
      <c r="C1294" s="59" t="s">
        <v>1798</v>
      </c>
      <c r="D1294" s="44" t="s">
        <v>2049</v>
      </c>
      <c r="E1294" s="44" t="s">
        <v>2049</v>
      </c>
      <c r="F1294" s="28" t="s">
        <v>10</v>
      </c>
      <c r="G1294" s="22">
        <v>368927.65737999225</v>
      </c>
      <c r="H1294" s="22">
        <v>70096</v>
      </c>
      <c r="I1294" s="23">
        <v>439023.65737999225</v>
      </c>
      <c r="J1294" s="50"/>
      <c r="K1294" s="50"/>
      <c r="L1294" s="50"/>
    </row>
    <row r="1295" spans="1:12" s="62" customFormat="1" ht="27">
      <c r="A1295" s="31">
        <v>25</v>
      </c>
      <c r="B1295" s="21">
        <v>1196490595</v>
      </c>
      <c r="C1295" s="59" t="s">
        <v>1798</v>
      </c>
      <c r="D1295" s="44" t="s">
        <v>2050</v>
      </c>
      <c r="E1295" s="44" t="s">
        <v>2050</v>
      </c>
      <c r="F1295" s="28" t="s">
        <v>10</v>
      </c>
      <c r="G1295" s="22">
        <v>618156.45066344005</v>
      </c>
      <c r="H1295" s="22">
        <v>117450</v>
      </c>
      <c r="I1295" s="23">
        <v>735606.45066344005</v>
      </c>
      <c r="J1295" s="50"/>
      <c r="K1295" s="50"/>
      <c r="L1295" s="50"/>
    </row>
    <row r="1296" spans="1:12" s="62" customFormat="1" ht="27">
      <c r="A1296" s="31">
        <v>26</v>
      </c>
      <c r="B1296" s="21">
        <v>1196490594</v>
      </c>
      <c r="C1296" s="59" t="s">
        <v>1798</v>
      </c>
      <c r="D1296" s="44" t="s">
        <v>2051</v>
      </c>
      <c r="E1296" s="44" t="s">
        <v>2051</v>
      </c>
      <c r="F1296" s="28" t="s">
        <v>10</v>
      </c>
      <c r="G1296" s="22">
        <v>1951031.4834339484</v>
      </c>
      <c r="H1296" s="22">
        <v>370696</v>
      </c>
      <c r="I1296" s="23">
        <v>2321727.4834339484</v>
      </c>
      <c r="J1296" s="50"/>
      <c r="K1296" s="50"/>
      <c r="L1296" s="50"/>
    </row>
    <row r="1297" spans="1:12" s="62" customFormat="1" ht="27">
      <c r="A1297" s="31">
        <v>27</v>
      </c>
      <c r="B1297" s="21">
        <v>1196490828</v>
      </c>
      <c r="C1297" s="59" t="s">
        <v>1798</v>
      </c>
      <c r="D1297" s="44" t="s">
        <v>2052</v>
      </c>
      <c r="E1297" s="44" t="s">
        <v>2052</v>
      </c>
      <c r="F1297" s="28" t="s">
        <v>10</v>
      </c>
      <c r="G1297" s="22">
        <v>2158365.2976700002</v>
      </c>
      <c r="H1297" s="22">
        <v>410089</v>
      </c>
      <c r="I1297" s="23">
        <v>2568454.2976700002</v>
      </c>
      <c r="J1297" s="50"/>
      <c r="K1297" s="50"/>
      <c r="L1297" s="50"/>
    </row>
    <row r="1298" spans="1:12" s="62" customFormat="1" ht="27">
      <c r="A1298" s="31">
        <v>28</v>
      </c>
      <c r="B1298" s="21">
        <v>1196490801</v>
      </c>
      <c r="C1298" s="59" t="s">
        <v>1798</v>
      </c>
      <c r="D1298" s="44" t="s">
        <v>2053</v>
      </c>
      <c r="E1298" s="44" t="s">
        <v>2053</v>
      </c>
      <c r="F1298" s="28" t="s">
        <v>10</v>
      </c>
      <c r="G1298" s="22">
        <v>618156.45066344005</v>
      </c>
      <c r="H1298" s="22">
        <v>117450</v>
      </c>
      <c r="I1298" s="23">
        <v>735606.45066344005</v>
      </c>
      <c r="J1298" s="50"/>
      <c r="K1298" s="50"/>
      <c r="L1298" s="50"/>
    </row>
    <row r="1299" spans="1:12" s="62" customFormat="1" ht="27">
      <c r="A1299" s="31">
        <v>29</v>
      </c>
      <c r="B1299" s="21">
        <v>1196490830</v>
      </c>
      <c r="C1299" s="59" t="s">
        <v>1798</v>
      </c>
      <c r="D1299" s="44" t="s">
        <v>2054</v>
      </c>
      <c r="E1299" s="44" t="s">
        <v>2054</v>
      </c>
      <c r="F1299" s="28" t="s">
        <v>10</v>
      </c>
      <c r="G1299" s="22">
        <v>1226802.8020859042</v>
      </c>
      <c r="H1299" s="22">
        <v>233093</v>
      </c>
      <c r="I1299" s="23">
        <v>1459895.8020859042</v>
      </c>
      <c r="J1299" s="50"/>
      <c r="K1299" s="50"/>
      <c r="L1299" s="50"/>
    </row>
    <row r="1300" spans="1:12" s="62" customFormat="1" ht="27">
      <c r="A1300" s="31">
        <v>30</v>
      </c>
      <c r="B1300" s="21">
        <v>1196490010</v>
      </c>
      <c r="C1300" s="59" t="s">
        <v>1798</v>
      </c>
      <c r="D1300" s="44" t="s">
        <v>2055</v>
      </c>
      <c r="E1300" s="44" t="s">
        <v>2055</v>
      </c>
      <c r="F1300" s="28" t="s">
        <v>10</v>
      </c>
      <c r="G1300" s="22">
        <v>618156.45066344005</v>
      </c>
      <c r="H1300" s="22">
        <v>117450</v>
      </c>
      <c r="I1300" s="23">
        <v>735606.45066344005</v>
      </c>
      <c r="J1300" s="50"/>
      <c r="K1300" s="50"/>
      <c r="L1300" s="50"/>
    </row>
    <row r="1301" spans="1:12" s="62" customFormat="1" ht="27">
      <c r="A1301" s="31">
        <v>31</v>
      </c>
      <c r="B1301" s="21">
        <v>1196490436</v>
      </c>
      <c r="C1301" s="59" t="s">
        <v>1798</v>
      </c>
      <c r="D1301" s="44" t="s">
        <v>2056</v>
      </c>
      <c r="E1301" s="44" t="s">
        <v>2056</v>
      </c>
      <c r="F1301" s="28" t="s">
        <v>10</v>
      </c>
      <c r="G1301" s="22">
        <v>349865.85221386101</v>
      </c>
      <c r="H1301" s="22">
        <v>66475</v>
      </c>
      <c r="I1301" s="23">
        <v>416340.85221386101</v>
      </c>
      <c r="J1301" s="50"/>
      <c r="K1301" s="50"/>
      <c r="L1301" s="50"/>
    </row>
    <row r="1302" spans="1:12" s="62" customFormat="1" ht="27">
      <c r="A1302" s="31">
        <v>32</v>
      </c>
      <c r="B1302" s="21">
        <v>1196490904</v>
      </c>
      <c r="C1302" s="59" t="s">
        <v>1798</v>
      </c>
      <c r="D1302" s="44" t="s">
        <v>2057</v>
      </c>
      <c r="E1302" s="44" t="s">
        <v>2057</v>
      </c>
      <c r="F1302" s="28" t="s">
        <v>10</v>
      </c>
      <c r="G1302" s="22">
        <v>22244.122124642869</v>
      </c>
      <c r="H1302" s="22">
        <v>4226</v>
      </c>
      <c r="I1302" s="23">
        <v>26470.122124642869</v>
      </c>
      <c r="J1302" s="50"/>
      <c r="K1302" s="50"/>
      <c r="L1302" s="50"/>
    </row>
    <row r="1303" spans="1:12" s="62" customFormat="1" ht="27">
      <c r="A1303" s="31">
        <v>33</v>
      </c>
      <c r="B1303" s="21">
        <v>1196490226</v>
      </c>
      <c r="C1303" s="59" t="s">
        <v>1798</v>
      </c>
      <c r="D1303" s="44" t="s">
        <v>2058</v>
      </c>
      <c r="E1303" s="44" t="s">
        <v>2058</v>
      </c>
      <c r="F1303" s="28" t="s">
        <v>10</v>
      </c>
      <c r="G1303" s="22">
        <v>372199.131518888</v>
      </c>
      <c r="H1303" s="22">
        <v>70718</v>
      </c>
      <c r="I1303" s="23">
        <v>442917.131518888</v>
      </c>
      <c r="J1303" s="50"/>
      <c r="K1303" s="50"/>
      <c r="L1303" s="50"/>
    </row>
    <row r="1304" spans="1:12" s="62" customFormat="1" ht="27">
      <c r="A1304" s="31">
        <v>34</v>
      </c>
      <c r="B1304" s="21">
        <v>1196490322</v>
      </c>
      <c r="C1304" s="59" t="s">
        <v>1798</v>
      </c>
      <c r="D1304" s="33" t="s">
        <v>2059</v>
      </c>
      <c r="E1304" s="33" t="s">
        <v>2059</v>
      </c>
      <c r="F1304" s="28" t="s">
        <v>10</v>
      </c>
      <c r="G1304" s="22">
        <v>1856111.0328717937</v>
      </c>
      <c r="H1304" s="22">
        <v>352661</v>
      </c>
      <c r="I1304" s="23">
        <v>2208772.032871794</v>
      </c>
      <c r="J1304" s="50"/>
      <c r="K1304" s="50"/>
      <c r="L1304" s="50"/>
    </row>
    <row r="1305" spans="1:12" s="62" customFormat="1" ht="27">
      <c r="A1305" s="31">
        <v>35</v>
      </c>
      <c r="B1305" s="21">
        <v>1196490254</v>
      </c>
      <c r="C1305" s="59" t="s">
        <v>1798</v>
      </c>
      <c r="D1305" s="33" t="s">
        <v>2060</v>
      </c>
      <c r="E1305" s="33" t="s">
        <v>2060</v>
      </c>
      <c r="F1305" s="28" t="s">
        <v>10</v>
      </c>
      <c r="G1305" s="22">
        <v>2183661.4372167047</v>
      </c>
      <c r="H1305" s="22">
        <v>414896</v>
      </c>
      <c r="I1305" s="23">
        <v>2598557.4372167047</v>
      </c>
      <c r="J1305" s="50"/>
      <c r="K1305" s="50"/>
      <c r="L1305" s="50"/>
    </row>
    <row r="1306" spans="1:12" s="62" customFormat="1" ht="27">
      <c r="A1306" s="31">
        <v>36</v>
      </c>
      <c r="B1306" s="21">
        <v>1196490390</v>
      </c>
      <c r="C1306" s="59" t="s">
        <v>1798</v>
      </c>
      <c r="D1306" s="33" t="s">
        <v>2061</v>
      </c>
      <c r="E1306" s="33" t="s">
        <v>2061</v>
      </c>
      <c r="F1306" s="28" t="s">
        <v>10</v>
      </c>
      <c r="G1306" s="22">
        <v>1856111.0328717937</v>
      </c>
      <c r="H1306" s="22">
        <v>352661</v>
      </c>
      <c r="I1306" s="23">
        <v>2208772.032871794</v>
      </c>
      <c r="J1306" s="50"/>
      <c r="K1306" s="50"/>
      <c r="L1306" s="50"/>
    </row>
    <row r="1307" spans="1:12" s="62" customFormat="1" ht="27">
      <c r="A1307" s="31">
        <v>37</v>
      </c>
      <c r="B1307" s="21">
        <v>1196490829</v>
      </c>
      <c r="C1307" s="59" t="s">
        <v>1798</v>
      </c>
      <c r="D1307" s="44" t="s">
        <v>2062</v>
      </c>
      <c r="E1307" s="44" t="s">
        <v>2062</v>
      </c>
      <c r="F1307" s="28" t="s">
        <v>10</v>
      </c>
      <c r="G1307" s="22">
        <v>1426764.5262514758</v>
      </c>
      <c r="H1307" s="22">
        <v>271085</v>
      </c>
      <c r="I1307" s="23">
        <v>1697849.5262514758</v>
      </c>
      <c r="J1307" s="50"/>
      <c r="K1307" s="50"/>
      <c r="L1307" s="50"/>
    </row>
    <row r="1308" spans="1:12" s="62" customFormat="1" ht="27">
      <c r="A1308" s="31">
        <v>38</v>
      </c>
      <c r="B1308" s="21">
        <v>1196490842</v>
      </c>
      <c r="C1308" s="59" t="s">
        <v>1798</v>
      </c>
      <c r="D1308" s="44" t="s">
        <v>2063</v>
      </c>
      <c r="E1308" s="44" t="s">
        <v>2063</v>
      </c>
      <c r="F1308" s="28" t="s">
        <v>10</v>
      </c>
      <c r="G1308" s="22">
        <v>1245702.9355649387</v>
      </c>
      <c r="H1308" s="22">
        <v>236684</v>
      </c>
      <c r="I1308" s="23">
        <v>1482386.9355649387</v>
      </c>
      <c r="J1308" s="50"/>
      <c r="K1308" s="50"/>
      <c r="L1308" s="50"/>
    </row>
    <row r="1309" spans="1:12" s="62" customFormat="1" ht="27">
      <c r="A1309" s="31">
        <v>39</v>
      </c>
      <c r="B1309" s="21">
        <v>1196490918</v>
      </c>
      <c r="C1309" s="59" t="s">
        <v>1798</v>
      </c>
      <c r="D1309" s="44" t="s">
        <v>2064</v>
      </c>
      <c r="E1309" s="44" t="s">
        <v>2064</v>
      </c>
      <c r="F1309" s="28" t="s">
        <v>10</v>
      </c>
      <c r="G1309" s="22">
        <v>1517705.6581400891</v>
      </c>
      <c r="H1309" s="22">
        <v>288364</v>
      </c>
      <c r="I1309" s="23">
        <v>1806069.6581400891</v>
      </c>
      <c r="J1309" s="50"/>
      <c r="K1309" s="50"/>
      <c r="L1309" s="50"/>
    </row>
    <row r="1310" spans="1:12" s="62" customFormat="1" ht="27">
      <c r="A1310" s="31">
        <v>40</v>
      </c>
      <c r="B1310" s="21">
        <v>1196490385</v>
      </c>
      <c r="C1310" s="59" t="s">
        <v>1798</v>
      </c>
      <c r="D1310" s="44" t="s">
        <v>2065</v>
      </c>
      <c r="E1310" s="44" t="s">
        <v>2065</v>
      </c>
      <c r="F1310" s="28" t="s">
        <v>10</v>
      </c>
      <c r="G1310" s="22">
        <v>78906.482164782996</v>
      </c>
      <c r="H1310" s="22">
        <v>14992</v>
      </c>
      <c r="I1310" s="23">
        <v>93898.482164782996</v>
      </c>
      <c r="J1310" s="50"/>
      <c r="K1310" s="50"/>
      <c r="L1310" s="50"/>
    </row>
    <row r="1311" spans="1:12" s="62" customFormat="1" ht="27">
      <c r="A1311" s="31">
        <v>41</v>
      </c>
      <c r="B1311" s="21">
        <v>1196490382</v>
      </c>
      <c r="C1311" s="59" t="s">
        <v>1798</v>
      </c>
      <c r="D1311" s="33" t="s">
        <v>2066</v>
      </c>
      <c r="E1311" s="33" t="s">
        <v>2066</v>
      </c>
      <c r="F1311" s="28" t="s">
        <v>10</v>
      </c>
      <c r="G1311" s="22">
        <v>585822.11324412166</v>
      </c>
      <c r="H1311" s="22">
        <v>111306</v>
      </c>
      <c r="I1311" s="23">
        <v>697128.11324412166</v>
      </c>
      <c r="J1311" s="50"/>
      <c r="K1311" s="50"/>
      <c r="L1311" s="50"/>
    </row>
    <row r="1312" spans="1:12" s="62" customFormat="1" ht="27">
      <c r="A1312" s="31">
        <v>42</v>
      </c>
      <c r="B1312" s="21">
        <v>1196430576</v>
      </c>
      <c r="C1312" s="59" t="s">
        <v>1798</v>
      </c>
      <c r="D1312" s="33" t="s">
        <v>2067</v>
      </c>
      <c r="E1312" s="33" t="s">
        <v>2067</v>
      </c>
      <c r="F1312" s="28" t="s">
        <v>10</v>
      </c>
      <c r="G1312" s="22">
        <v>1741750.9007366525</v>
      </c>
      <c r="H1312" s="22">
        <v>330933</v>
      </c>
      <c r="I1312" s="23">
        <v>2072683.9007366525</v>
      </c>
      <c r="J1312" s="50"/>
      <c r="K1312" s="50"/>
      <c r="L1312" s="50"/>
    </row>
    <row r="1313" spans="1:12" s="62" customFormat="1" ht="27">
      <c r="A1313" s="31">
        <v>43</v>
      </c>
      <c r="B1313" s="21">
        <v>1196490917</v>
      </c>
      <c r="C1313" s="59" t="s">
        <v>1798</v>
      </c>
      <c r="D1313" s="44" t="s">
        <v>2068</v>
      </c>
      <c r="E1313" s="44" t="s">
        <v>2068</v>
      </c>
      <c r="F1313" s="28" t="s">
        <v>10</v>
      </c>
      <c r="G1313" s="22">
        <v>818838.56484651566</v>
      </c>
      <c r="H1313" s="22">
        <v>155579</v>
      </c>
      <c r="I1313" s="23">
        <v>974417.56484651566</v>
      </c>
      <c r="J1313" s="50"/>
      <c r="K1313" s="50"/>
      <c r="L1313" s="50"/>
    </row>
    <row r="1314" spans="1:12" s="62" customFormat="1" ht="27">
      <c r="A1314" s="31">
        <v>44</v>
      </c>
      <c r="B1314" s="21">
        <v>1196490916</v>
      </c>
      <c r="C1314" s="59" t="s">
        <v>1798</v>
      </c>
      <c r="D1314" s="44" t="s">
        <v>2069</v>
      </c>
      <c r="E1314" s="44" t="s">
        <v>2069</v>
      </c>
      <c r="F1314" s="28" t="s">
        <v>10</v>
      </c>
      <c r="G1314" s="22">
        <v>95100.992409760016</v>
      </c>
      <c r="H1314" s="22">
        <v>18069</v>
      </c>
      <c r="I1314" s="23">
        <v>113169.99240976002</v>
      </c>
      <c r="J1314" s="50"/>
      <c r="K1314" s="50"/>
      <c r="L1314" s="50"/>
    </row>
    <row r="1315" spans="1:12" s="62" customFormat="1" ht="27">
      <c r="A1315" s="31">
        <v>45</v>
      </c>
      <c r="B1315" s="21">
        <v>1196490727</v>
      </c>
      <c r="C1315" s="59" t="s">
        <v>1798</v>
      </c>
      <c r="D1315" s="44" t="s">
        <v>2070</v>
      </c>
      <c r="E1315" s="44" t="s">
        <v>2070</v>
      </c>
      <c r="F1315" s="28" t="s">
        <v>10</v>
      </c>
      <c r="G1315" s="22">
        <v>95100.992409760016</v>
      </c>
      <c r="H1315" s="22">
        <v>18069</v>
      </c>
      <c r="I1315" s="23">
        <v>113169.99240976002</v>
      </c>
      <c r="J1315" s="50"/>
      <c r="K1315" s="50"/>
      <c r="L1315" s="50"/>
    </row>
    <row r="1316" spans="1:12" s="62" customFormat="1" ht="27">
      <c r="A1316" s="31">
        <v>46</v>
      </c>
      <c r="B1316" s="21">
        <v>1196490709</v>
      </c>
      <c r="C1316" s="59" t="s">
        <v>1798</v>
      </c>
      <c r="D1316" s="44" t="s">
        <v>2071</v>
      </c>
      <c r="E1316" s="44" t="s">
        <v>2071</v>
      </c>
      <c r="F1316" s="28" t="s">
        <v>10</v>
      </c>
      <c r="G1316" s="22">
        <v>124926.07546771201</v>
      </c>
      <c r="H1316" s="22">
        <v>23736</v>
      </c>
      <c r="I1316" s="23">
        <v>148662.07546771201</v>
      </c>
      <c r="J1316" s="50"/>
      <c r="K1316" s="50"/>
      <c r="L1316" s="50"/>
    </row>
    <row r="1317" spans="1:12" s="62" customFormat="1" ht="27">
      <c r="A1317" s="31">
        <v>47</v>
      </c>
      <c r="B1317" s="21">
        <v>1196490658</v>
      </c>
      <c r="C1317" s="59" t="s">
        <v>1798</v>
      </c>
      <c r="D1317" s="44" t="s">
        <v>2072</v>
      </c>
      <c r="E1317" s="44" t="s">
        <v>2072</v>
      </c>
      <c r="F1317" s="28" t="s">
        <v>10</v>
      </c>
      <c r="G1317" s="22">
        <v>95100.992409760016</v>
      </c>
      <c r="H1317" s="22">
        <v>18069</v>
      </c>
      <c r="I1317" s="23">
        <v>113169.99240976002</v>
      </c>
      <c r="J1317" s="50"/>
      <c r="K1317" s="50"/>
      <c r="L1317" s="50"/>
    </row>
    <row r="1318" spans="1:12" s="62" customFormat="1" ht="27">
      <c r="A1318" s="31">
        <v>48</v>
      </c>
      <c r="B1318" s="21">
        <v>1196490435</v>
      </c>
      <c r="C1318" s="59" t="s">
        <v>1798</v>
      </c>
      <c r="D1318" s="44" t="s">
        <v>2073</v>
      </c>
      <c r="E1318" s="44" t="s">
        <v>2073</v>
      </c>
      <c r="F1318" s="28" t="s">
        <v>10</v>
      </c>
      <c r="G1318" s="22">
        <v>381495.60558609769</v>
      </c>
      <c r="H1318" s="22">
        <v>72484</v>
      </c>
      <c r="I1318" s="23">
        <v>453979.60558609769</v>
      </c>
      <c r="J1318" s="50"/>
      <c r="K1318" s="50"/>
      <c r="L1318" s="50"/>
    </row>
    <row r="1319" spans="1:12" s="62" customFormat="1" ht="27">
      <c r="A1319" s="31">
        <v>49</v>
      </c>
      <c r="B1319" s="21">
        <v>1196490454</v>
      </c>
      <c r="C1319" s="59" t="s">
        <v>1798</v>
      </c>
      <c r="D1319" s="44" t="s">
        <v>2074</v>
      </c>
      <c r="E1319" s="44" t="s">
        <v>2074</v>
      </c>
      <c r="F1319" s="28" t="s">
        <v>10</v>
      </c>
      <c r="G1319" s="22">
        <v>381495.60558609769</v>
      </c>
      <c r="H1319" s="22">
        <v>72484</v>
      </c>
      <c r="I1319" s="23">
        <v>453979.60558609769</v>
      </c>
      <c r="J1319" s="50"/>
      <c r="K1319" s="50"/>
      <c r="L1319" s="50"/>
    </row>
    <row r="1320" spans="1:12" s="62" customFormat="1" ht="27">
      <c r="A1320" s="31">
        <v>50</v>
      </c>
      <c r="B1320" s="21">
        <v>1196490407</v>
      </c>
      <c r="C1320" s="59" t="s">
        <v>1798</v>
      </c>
      <c r="D1320" s="44" t="s">
        <v>2075</v>
      </c>
      <c r="E1320" s="44" t="s">
        <v>2075</v>
      </c>
      <c r="F1320" s="28" t="s">
        <v>10</v>
      </c>
      <c r="G1320" s="22">
        <v>95100.992409760016</v>
      </c>
      <c r="H1320" s="22">
        <v>18069</v>
      </c>
      <c r="I1320" s="23">
        <v>113169.99240976002</v>
      </c>
      <c r="J1320" s="50"/>
      <c r="K1320" s="50"/>
      <c r="L1320" s="50"/>
    </row>
    <row r="1321" spans="1:12" s="62" customFormat="1" ht="27">
      <c r="A1321" s="31">
        <v>51</v>
      </c>
      <c r="B1321" s="21">
        <v>1196490386</v>
      </c>
      <c r="C1321" s="59" t="s">
        <v>1798</v>
      </c>
      <c r="D1321" s="44" t="s">
        <v>2076</v>
      </c>
      <c r="E1321" s="44" t="s">
        <v>2076</v>
      </c>
      <c r="F1321" s="28" t="s">
        <v>10</v>
      </c>
      <c r="G1321" s="22">
        <v>260262.65722439997</v>
      </c>
      <c r="H1321" s="22">
        <v>49450</v>
      </c>
      <c r="I1321" s="23">
        <v>309712.65722439997</v>
      </c>
      <c r="J1321" s="50"/>
      <c r="K1321" s="50"/>
      <c r="L1321" s="50"/>
    </row>
    <row r="1322" spans="1:12" s="62" customFormat="1" ht="27">
      <c r="A1322" s="31">
        <v>52</v>
      </c>
      <c r="B1322" s="21">
        <v>1196490402</v>
      </c>
      <c r="C1322" s="59" t="s">
        <v>1798</v>
      </c>
      <c r="D1322" s="44" t="s">
        <v>2077</v>
      </c>
      <c r="E1322" s="44" t="s">
        <v>2077</v>
      </c>
      <c r="F1322" s="28" t="s">
        <v>10</v>
      </c>
      <c r="G1322" s="22">
        <v>269135.80851962086</v>
      </c>
      <c r="H1322" s="22">
        <v>51136</v>
      </c>
      <c r="I1322" s="23">
        <v>320271.80851962086</v>
      </c>
      <c r="J1322" s="50"/>
      <c r="K1322" s="50"/>
      <c r="L1322" s="50"/>
    </row>
    <row r="1323" spans="1:12" s="62" customFormat="1" ht="27">
      <c r="A1323" s="31">
        <v>53</v>
      </c>
      <c r="B1323" s="21">
        <v>1196490915</v>
      </c>
      <c r="C1323" s="59" t="s">
        <v>1798</v>
      </c>
      <c r="D1323" s="44" t="s">
        <v>2078</v>
      </c>
      <c r="E1323" s="44" t="s">
        <v>2078</v>
      </c>
      <c r="F1323" s="28" t="s">
        <v>10</v>
      </c>
      <c r="G1323" s="22">
        <v>269135.80851962086</v>
      </c>
      <c r="H1323" s="22">
        <v>51136</v>
      </c>
      <c r="I1323" s="23">
        <v>320271.80851962086</v>
      </c>
      <c r="J1323" s="50"/>
      <c r="K1323" s="50"/>
      <c r="L1323" s="50"/>
    </row>
    <row r="1324" spans="1:12" s="62" customFormat="1" ht="27">
      <c r="A1324" s="31">
        <v>54</v>
      </c>
      <c r="B1324" s="21">
        <v>1196490914</v>
      </c>
      <c r="C1324" s="59" t="s">
        <v>1798</v>
      </c>
      <c r="D1324" s="44" t="s">
        <v>2079</v>
      </c>
      <c r="E1324" s="44" t="s">
        <v>2079</v>
      </c>
      <c r="F1324" s="28" t="s">
        <v>10</v>
      </c>
      <c r="G1324" s="22">
        <v>269135.80851962086</v>
      </c>
      <c r="H1324" s="22">
        <v>51136</v>
      </c>
      <c r="I1324" s="23">
        <v>320271.80851962086</v>
      </c>
      <c r="J1324" s="50"/>
      <c r="K1324" s="50"/>
      <c r="L1324" s="50"/>
    </row>
    <row r="1325" spans="1:12" s="62" customFormat="1" ht="27">
      <c r="A1325" s="31">
        <v>55</v>
      </c>
      <c r="B1325" s="21">
        <v>1196490913</v>
      </c>
      <c r="C1325" s="59" t="s">
        <v>1798</v>
      </c>
      <c r="D1325" s="44" t="s">
        <v>2080</v>
      </c>
      <c r="E1325" s="44" t="s">
        <v>2080</v>
      </c>
      <c r="F1325" s="28" t="s">
        <v>10</v>
      </c>
      <c r="G1325" s="22">
        <v>269135.80851962086</v>
      </c>
      <c r="H1325" s="22">
        <v>51136</v>
      </c>
      <c r="I1325" s="23">
        <v>320271.80851962086</v>
      </c>
      <c r="J1325" s="50"/>
      <c r="K1325" s="50"/>
      <c r="L1325" s="50"/>
    </row>
    <row r="1326" spans="1:12" s="62" customFormat="1" ht="27">
      <c r="A1326" s="31">
        <v>56</v>
      </c>
      <c r="B1326" s="21">
        <v>1196490912</v>
      </c>
      <c r="C1326" s="59" t="s">
        <v>1798</v>
      </c>
      <c r="D1326" s="44" t="s">
        <v>2081</v>
      </c>
      <c r="E1326" s="44" t="s">
        <v>2081</v>
      </c>
      <c r="F1326" s="28" t="s">
        <v>10</v>
      </c>
      <c r="G1326" s="22">
        <v>269135.80851962086</v>
      </c>
      <c r="H1326" s="22">
        <v>51136</v>
      </c>
      <c r="I1326" s="23">
        <v>320271.80851962086</v>
      </c>
      <c r="J1326" s="50"/>
      <c r="K1326" s="50"/>
      <c r="L1326" s="50"/>
    </row>
    <row r="1327" spans="1:12" s="62" customFormat="1" ht="27">
      <c r="A1327" s="31">
        <v>57</v>
      </c>
      <c r="B1327" s="21">
        <v>1196490911</v>
      </c>
      <c r="C1327" s="59" t="s">
        <v>1798</v>
      </c>
      <c r="D1327" s="44" t="s">
        <v>2082</v>
      </c>
      <c r="E1327" s="44" t="s">
        <v>2082</v>
      </c>
      <c r="F1327" s="28" t="s">
        <v>10</v>
      </c>
      <c r="G1327" s="22">
        <v>269135.80851962086</v>
      </c>
      <c r="H1327" s="22">
        <v>51136</v>
      </c>
      <c r="I1327" s="23">
        <v>320271.80851962086</v>
      </c>
      <c r="J1327" s="50"/>
      <c r="K1327" s="50"/>
      <c r="L1327" s="50"/>
    </row>
    <row r="1328" spans="1:12" s="62" customFormat="1" ht="27">
      <c r="A1328" s="31">
        <v>58</v>
      </c>
      <c r="B1328" s="21">
        <v>1196490141</v>
      </c>
      <c r="C1328" s="59" t="s">
        <v>1798</v>
      </c>
      <c r="D1328" s="44" t="s">
        <v>2083</v>
      </c>
      <c r="E1328" s="44" t="s">
        <v>2083</v>
      </c>
      <c r="F1328" s="28" t="s">
        <v>10</v>
      </c>
      <c r="G1328" s="22">
        <v>269135.80851962086</v>
      </c>
      <c r="H1328" s="22">
        <v>51136</v>
      </c>
      <c r="I1328" s="23">
        <v>320271.80851962086</v>
      </c>
      <c r="J1328" s="50"/>
      <c r="K1328" s="50"/>
      <c r="L1328" s="50"/>
    </row>
    <row r="1329" spans="1:12" s="62" customFormat="1" ht="27">
      <c r="A1329" s="31">
        <v>59</v>
      </c>
      <c r="B1329" s="21">
        <v>1196430284</v>
      </c>
      <c r="C1329" s="59" t="s">
        <v>1798</v>
      </c>
      <c r="D1329" s="33" t="s">
        <v>2084</v>
      </c>
      <c r="E1329" s="44" t="s">
        <v>2085</v>
      </c>
      <c r="F1329" s="28" t="s">
        <v>10</v>
      </c>
      <c r="G1329" s="22">
        <v>1352742.3687333923</v>
      </c>
      <c r="H1329" s="22">
        <v>257021</v>
      </c>
      <c r="I1329" s="23">
        <v>1609763.3687333923</v>
      </c>
      <c r="J1329" s="50"/>
      <c r="K1329" s="50"/>
      <c r="L1329" s="50"/>
    </row>
    <row r="1330" spans="1:12" s="62" customFormat="1" ht="27">
      <c r="A1330" s="31">
        <v>60</v>
      </c>
      <c r="B1330" s="21">
        <v>1196430285</v>
      </c>
      <c r="C1330" s="59" t="s">
        <v>1798</v>
      </c>
      <c r="D1330" s="33" t="s">
        <v>2086</v>
      </c>
      <c r="E1330" s="44" t="s">
        <v>2087</v>
      </c>
      <c r="F1330" s="28" t="s">
        <v>10</v>
      </c>
      <c r="G1330" s="22">
        <v>1323658.4078056242</v>
      </c>
      <c r="H1330" s="22">
        <v>251495</v>
      </c>
      <c r="I1330" s="23">
        <v>1575153.4078056242</v>
      </c>
      <c r="J1330" s="50"/>
      <c r="K1330" s="50"/>
      <c r="L1330" s="50"/>
    </row>
    <row r="1331" spans="1:12" s="62" customFormat="1" ht="27">
      <c r="A1331" s="31">
        <v>61</v>
      </c>
      <c r="B1331" s="21">
        <v>1196430286</v>
      </c>
      <c r="C1331" s="59" t="s">
        <v>1798</v>
      </c>
      <c r="D1331" s="33" t="s">
        <v>2088</v>
      </c>
      <c r="E1331" s="44" t="s">
        <v>2089</v>
      </c>
      <c r="F1331" s="28" t="s">
        <v>10</v>
      </c>
      <c r="G1331" s="22">
        <v>26728976.601599999</v>
      </c>
      <c r="H1331" s="22">
        <v>5078506</v>
      </c>
      <c r="I1331" s="23">
        <v>31807482.601599999</v>
      </c>
      <c r="J1331" s="50"/>
      <c r="K1331" s="50"/>
      <c r="L1331" s="50"/>
    </row>
    <row r="1332" spans="1:12" s="62" customFormat="1" ht="27">
      <c r="A1332" s="31">
        <v>62</v>
      </c>
      <c r="B1332" s="21">
        <v>1196490336</v>
      </c>
      <c r="C1332" s="59" t="s">
        <v>1798</v>
      </c>
      <c r="D1332" s="44" t="s">
        <v>2090</v>
      </c>
      <c r="E1332" s="44" t="s">
        <v>2090</v>
      </c>
      <c r="F1332" s="28" t="s">
        <v>10</v>
      </c>
      <c r="G1332" s="22">
        <v>237752.48102439998</v>
      </c>
      <c r="H1332" s="22">
        <v>45173</v>
      </c>
      <c r="I1332" s="23">
        <v>282925.48102439998</v>
      </c>
      <c r="J1332" s="50"/>
      <c r="K1332" s="50"/>
      <c r="L1332" s="50"/>
    </row>
    <row r="1333" spans="1:12" s="62" customFormat="1" ht="27">
      <c r="A1333" s="31">
        <v>63</v>
      </c>
      <c r="B1333" s="56">
        <v>1196490387</v>
      </c>
      <c r="C1333" s="59" t="s">
        <v>1798</v>
      </c>
      <c r="D1333" s="44" t="s">
        <v>2091</v>
      </c>
      <c r="E1333" s="44" t="s">
        <v>2091</v>
      </c>
      <c r="F1333" s="28" t="s">
        <v>10</v>
      </c>
      <c r="G1333" s="22">
        <v>237752.48102439998</v>
      </c>
      <c r="H1333" s="22">
        <v>45173</v>
      </c>
      <c r="I1333" s="23">
        <v>282925.48102439998</v>
      </c>
      <c r="J1333" s="50"/>
      <c r="K1333" s="50"/>
      <c r="L1333" s="50"/>
    </row>
    <row r="1334" spans="1:12" s="62" customFormat="1" ht="27">
      <c r="A1334" s="31">
        <v>64</v>
      </c>
      <c r="B1334" s="35" t="s">
        <v>1696</v>
      </c>
      <c r="C1334" s="59" t="s">
        <v>1798</v>
      </c>
      <c r="D1334" s="33" t="s">
        <v>2092</v>
      </c>
      <c r="E1334" s="33" t="s">
        <v>2092</v>
      </c>
      <c r="F1334" s="28" t="s">
        <v>10</v>
      </c>
      <c r="G1334" s="22"/>
      <c r="H1334" s="22"/>
      <c r="I1334" s="23"/>
      <c r="J1334" s="50"/>
      <c r="K1334" s="50"/>
      <c r="L1334" s="50"/>
    </row>
    <row r="1335" spans="1:12" s="62" customFormat="1" ht="27">
      <c r="A1335" s="31">
        <v>65</v>
      </c>
      <c r="B1335" s="35" t="s">
        <v>1696</v>
      </c>
      <c r="C1335" s="59" t="s">
        <v>1800</v>
      </c>
      <c r="D1335" s="33" t="s">
        <v>2092</v>
      </c>
      <c r="E1335" s="33" t="s">
        <v>2092</v>
      </c>
      <c r="F1335" s="28" t="s">
        <v>10</v>
      </c>
      <c r="G1335" s="22"/>
      <c r="H1335" s="22"/>
      <c r="I1335" s="23"/>
      <c r="J1335" s="50"/>
      <c r="K1335" s="50"/>
      <c r="L1335" s="50"/>
    </row>
    <row r="1336" spans="1:12" s="62" customFormat="1" ht="27">
      <c r="A1336" s="31">
        <v>66</v>
      </c>
      <c r="B1336" s="35" t="s">
        <v>1696</v>
      </c>
      <c r="C1336" s="59" t="s">
        <v>1802</v>
      </c>
      <c r="D1336" s="33" t="s">
        <v>2093</v>
      </c>
      <c r="E1336" s="33" t="s">
        <v>2094</v>
      </c>
      <c r="F1336" s="28" t="s">
        <v>10</v>
      </c>
      <c r="G1336" s="22"/>
      <c r="H1336" s="22"/>
      <c r="I1336" s="23"/>
      <c r="J1336" s="50"/>
      <c r="K1336" s="50"/>
      <c r="L1336" s="50"/>
    </row>
    <row r="1337" spans="1:12" s="62" customFormat="1" ht="27">
      <c r="A1337" s="31">
        <v>67</v>
      </c>
      <c r="B1337" s="35" t="s">
        <v>1696</v>
      </c>
      <c r="C1337" s="59" t="s">
        <v>1804</v>
      </c>
      <c r="D1337" s="33" t="s">
        <v>2095</v>
      </c>
      <c r="E1337" s="33" t="s">
        <v>2095</v>
      </c>
      <c r="F1337" s="28" t="s">
        <v>10</v>
      </c>
      <c r="G1337" s="22"/>
      <c r="H1337" s="22"/>
      <c r="I1337" s="23"/>
      <c r="J1337" s="50"/>
      <c r="K1337" s="50"/>
      <c r="L1337" s="50"/>
    </row>
    <row r="1338" spans="1:12" s="62" customFormat="1" ht="27">
      <c r="A1338" s="31">
        <v>68</v>
      </c>
      <c r="B1338" s="35" t="s">
        <v>1696</v>
      </c>
      <c r="C1338" s="59" t="s">
        <v>1805</v>
      </c>
      <c r="D1338" s="33" t="s">
        <v>2096</v>
      </c>
      <c r="E1338" s="33" t="s">
        <v>2096</v>
      </c>
      <c r="F1338" s="28" t="s">
        <v>10</v>
      </c>
      <c r="G1338" s="22"/>
      <c r="H1338" s="22"/>
      <c r="I1338" s="23"/>
      <c r="J1338" s="50"/>
      <c r="K1338" s="50"/>
      <c r="L1338" s="50"/>
    </row>
    <row r="1339" spans="1:12" s="62" customFormat="1" ht="27">
      <c r="A1339" s="31">
        <v>69</v>
      </c>
      <c r="B1339" s="35" t="s">
        <v>1696</v>
      </c>
      <c r="C1339" s="59" t="s">
        <v>1807</v>
      </c>
      <c r="D1339" s="33" t="s">
        <v>2097</v>
      </c>
      <c r="E1339" s="33" t="s">
        <v>2097</v>
      </c>
      <c r="F1339" s="28" t="s">
        <v>10</v>
      </c>
      <c r="G1339" s="22"/>
      <c r="H1339" s="22"/>
      <c r="I1339" s="23"/>
      <c r="J1339" s="50"/>
      <c r="K1339" s="50"/>
      <c r="L1339" s="50"/>
    </row>
    <row r="1340" spans="1:12" s="62" customFormat="1" ht="36">
      <c r="A1340" s="31">
        <v>70</v>
      </c>
      <c r="B1340" s="35" t="s">
        <v>1696</v>
      </c>
      <c r="C1340" s="59" t="s">
        <v>1809</v>
      </c>
      <c r="D1340" s="33" t="s">
        <v>2098</v>
      </c>
      <c r="E1340" s="33" t="s">
        <v>2099</v>
      </c>
      <c r="F1340" s="28" t="s">
        <v>10</v>
      </c>
      <c r="G1340" s="22"/>
      <c r="H1340" s="22"/>
      <c r="I1340" s="23"/>
      <c r="J1340" s="50"/>
      <c r="K1340" s="50"/>
      <c r="L1340" s="50"/>
    </row>
    <row r="1341" spans="1:12" s="62" customFormat="1" ht="36">
      <c r="A1341" s="31">
        <v>71</v>
      </c>
      <c r="B1341" s="35" t="s">
        <v>1696</v>
      </c>
      <c r="C1341" s="59" t="s">
        <v>1811</v>
      </c>
      <c r="D1341" s="33" t="s">
        <v>2100</v>
      </c>
      <c r="E1341" s="33" t="s">
        <v>2100</v>
      </c>
      <c r="F1341" s="28" t="s">
        <v>10</v>
      </c>
      <c r="G1341" s="22"/>
      <c r="H1341" s="22"/>
      <c r="I1341" s="23"/>
      <c r="J1341" s="50"/>
      <c r="K1341" s="50"/>
      <c r="L1341" s="50"/>
    </row>
    <row r="1342" spans="1:12" s="62" customFormat="1" ht="27">
      <c r="A1342" s="31">
        <v>72</v>
      </c>
      <c r="B1342" s="35" t="s">
        <v>1696</v>
      </c>
      <c r="C1342" s="59" t="s">
        <v>1814</v>
      </c>
      <c r="D1342" s="33" t="s">
        <v>2101</v>
      </c>
      <c r="E1342" s="33" t="s">
        <v>2102</v>
      </c>
      <c r="F1342" s="28" t="s">
        <v>10</v>
      </c>
      <c r="G1342" s="22"/>
      <c r="H1342" s="22"/>
      <c r="I1342" s="23"/>
      <c r="J1342" s="50"/>
      <c r="K1342" s="50"/>
      <c r="L1342" s="50"/>
    </row>
    <row r="1343" spans="1:12" s="62" customFormat="1" ht="27">
      <c r="A1343" s="31">
        <v>73</v>
      </c>
      <c r="B1343" s="35" t="s">
        <v>1696</v>
      </c>
      <c r="C1343" s="59" t="s">
        <v>1816</v>
      </c>
      <c r="D1343" s="33" t="s">
        <v>2103</v>
      </c>
      <c r="E1343" s="33" t="s">
        <v>2103</v>
      </c>
      <c r="F1343" s="28" t="s">
        <v>10</v>
      </c>
      <c r="G1343" s="22"/>
      <c r="H1343" s="22"/>
      <c r="I1343" s="23"/>
      <c r="J1343" s="50"/>
      <c r="K1343" s="50"/>
      <c r="L1343" s="50"/>
    </row>
    <row r="1344" spans="1:12" s="62" customFormat="1" ht="27">
      <c r="A1344" s="31">
        <v>74</v>
      </c>
      <c r="B1344" s="35" t="s">
        <v>1696</v>
      </c>
      <c r="C1344" s="59" t="s">
        <v>1818</v>
      </c>
      <c r="D1344" s="33" t="s">
        <v>2104</v>
      </c>
      <c r="E1344" s="33" t="s">
        <v>2104</v>
      </c>
      <c r="F1344" s="28" t="s">
        <v>10</v>
      </c>
      <c r="G1344" s="22"/>
      <c r="H1344" s="22"/>
      <c r="I1344" s="23"/>
      <c r="J1344" s="50"/>
      <c r="K1344" s="50"/>
      <c r="L1344" s="50"/>
    </row>
    <row r="1345" spans="1:12" s="62" customFormat="1" ht="36">
      <c r="A1345" s="31">
        <v>75</v>
      </c>
      <c r="B1345" s="35" t="s">
        <v>1696</v>
      </c>
      <c r="C1345" s="59" t="s">
        <v>1820</v>
      </c>
      <c r="D1345" s="33" t="s">
        <v>2105</v>
      </c>
      <c r="E1345" s="33" t="s">
        <v>2105</v>
      </c>
      <c r="F1345" s="28" t="s">
        <v>10</v>
      </c>
      <c r="G1345" s="22"/>
      <c r="H1345" s="22"/>
      <c r="I1345" s="23"/>
      <c r="J1345" s="50"/>
      <c r="K1345" s="50"/>
      <c r="L1345" s="50"/>
    </row>
    <row r="1346" spans="1:12" s="62" customFormat="1" ht="36">
      <c r="A1346" s="31">
        <v>76</v>
      </c>
      <c r="B1346" s="35" t="s">
        <v>1696</v>
      </c>
      <c r="C1346" s="59" t="s">
        <v>1822</v>
      </c>
      <c r="D1346" s="33" t="s">
        <v>2106</v>
      </c>
      <c r="E1346" s="33" t="s">
        <v>2106</v>
      </c>
      <c r="F1346" s="28" t="s">
        <v>10</v>
      </c>
      <c r="G1346" s="22"/>
      <c r="H1346" s="22"/>
      <c r="I1346" s="23"/>
      <c r="J1346" s="50"/>
      <c r="K1346" s="50"/>
      <c r="L1346" s="50"/>
    </row>
    <row r="1347" spans="1:12" s="62" customFormat="1" ht="27">
      <c r="A1347" s="31">
        <v>77</v>
      </c>
      <c r="B1347" s="35" t="s">
        <v>1696</v>
      </c>
      <c r="C1347" s="59" t="s">
        <v>1824</v>
      </c>
      <c r="D1347" s="33" t="s">
        <v>2107</v>
      </c>
      <c r="E1347" s="33" t="s">
        <v>2107</v>
      </c>
      <c r="F1347" s="28" t="s">
        <v>10</v>
      </c>
      <c r="G1347" s="22"/>
      <c r="H1347" s="22"/>
      <c r="I1347" s="23"/>
      <c r="J1347" s="50"/>
      <c r="K1347" s="50"/>
      <c r="L1347" s="50"/>
    </row>
    <row r="1348" spans="1:12" s="62" customFormat="1" ht="27">
      <c r="A1348" s="31">
        <v>78</v>
      </c>
      <c r="B1348" s="35" t="s">
        <v>1696</v>
      </c>
      <c r="C1348" s="59" t="s">
        <v>1826</v>
      </c>
      <c r="D1348" s="33" t="s">
        <v>2108</v>
      </c>
      <c r="E1348" s="33" t="s">
        <v>2108</v>
      </c>
      <c r="F1348" s="28" t="s">
        <v>10</v>
      </c>
      <c r="G1348" s="22"/>
      <c r="H1348" s="22"/>
      <c r="I1348" s="23"/>
      <c r="J1348" s="50"/>
      <c r="K1348" s="50"/>
      <c r="L1348" s="50"/>
    </row>
    <row r="1349" spans="1:12" s="62" customFormat="1" ht="27">
      <c r="A1349" s="31">
        <v>79</v>
      </c>
      <c r="B1349" s="35" t="s">
        <v>1696</v>
      </c>
      <c r="C1349" s="59" t="s">
        <v>1829</v>
      </c>
      <c r="D1349" s="33" t="s">
        <v>2109</v>
      </c>
      <c r="E1349" s="33" t="s">
        <v>2109</v>
      </c>
      <c r="F1349" s="28" t="s">
        <v>10</v>
      </c>
      <c r="G1349" s="22"/>
      <c r="H1349" s="22"/>
      <c r="I1349" s="23"/>
      <c r="J1349" s="50"/>
      <c r="K1349" s="50"/>
      <c r="L1349" s="50"/>
    </row>
    <row r="1350" spans="1:12" s="62" customFormat="1" ht="27">
      <c r="A1350" s="31">
        <v>80</v>
      </c>
      <c r="B1350" s="35" t="s">
        <v>1696</v>
      </c>
      <c r="C1350" s="59" t="s">
        <v>1832</v>
      </c>
      <c r="D1350" s="33" t="s">
        <v>2110</v>
      </c>
      <c r="E1350" s="33" t="s">
        <v>2110</v>
      </c>
      <c r="F1350" s="28" t="s">
        <v>10</v>
      </c>
      <c r="G1350" s="22"/>
      <c r="H1350" s="22"/>
      <c r="I1350" s="23"/>
      <c r="J1350" s="50"/>
      <c r="K1350" s="50"/>
      <c r="L1350" s="50"/>
    </row>
    <row r="1351" spans="1:12" s="62" customFormat="1" ht="27">
      <c r="A1351" s="31">
        <v>81</v>
      </c>
      <c r="B1351" s="35" t="s">
        <v>1696</v>
      </c>
      <c r="C1351" s="59" t="s">
        <v>1834</v>
      </c>
      <c r="D1351" s="33" t="s">
        <v>2111</v>
      </c>
      <c r="E1351" s="33" t="s">
        <v>2111</v>
      </c>
      <c r="F1351" s="28" t="s">
        <v>10</v>
      </c>
      <c r="G1351" s="22"/>
      <c r="H1351" s="22"/>
      <c r="I1351" s="23"/>
      <c r="J1351" s="50"/>
      <c r="K1351" s="50"/>
      <c r="L1351" s="50"/>
    </row>
    <row r="1352" spans="1:12" s="62" customFormat="1" ht="27">
      <c r="A1352" s="31">
        <v>82</v>
      </c>
      <c r="B1352" s="35" t="s">
        <v>1696</v>
      </c>
      <c r="C1352" s="59" t="s">
        <v>1836</v>
      </c>
      <c r="D1352" s="33" t="s">
        <v>2112</v>
      </c>
      <c r="E1352" s="33" t="s">
        <v>2112</v>
      </c>
      <c r="F1352" s="28" t="s">
        <v>10</v>
      </c>
      <c r="G1352" s="22"/>
      <c r="H1352" s="22"/>
      <c r="I1352" s="23"/>
      <c r="J1352" s="50"/>
      <c r="K1352" s="50"/>
      <c r="L1352" s="50"/>
    </row>
    <row r="1353" spans="1:12" s="62" customFormat="1" ht="27">
      <c r="A1353" s="31">
        <v>83</v>
      </c>
      <c r="B1353" s="35" t="s">
        <v>1696</v>
      </c>
      <c r="C1353" s="59" t="s">
        <v>1840</v>
      </c>
      <c r="D1353" s="33" t="s">
        <v>2113</v>
      </c>
      <c r="E1353" s="33" t="s">
        <v>2113</v>
      </c>
      <c r="F1353" s="28" t="s">
        <v>10</v>
      </c>
      <c r="G1353" s="22"/>
      <c r="H1353" s="22"/>
      <c r="I1353" s="23"/>
      <c r="J1353" s="50"/>
      <c r="K1353" s="50"/>
      <c r="L1353" s="50"/>
    </row>
    <row r="1354" spans="1:12" s="62" customFormat="1" ht="27">
      <c r="A1354" s="31">
        <v>84</v>
      </c>
      <c r="B1354" s="35" t="s">
        <v>1696</v>
      </c>
      <c r="C1354" s="59" t="s">
        <v>1842</v>
      </c>
      <c r="D1354" s="33" t="s">
        <v>2114</v>
      </c>
      <c r="E1354" s="33" t="s">
        <v>2114</v>
      </c>
      <c r="F1354" s="28" t="s">
        <v>10</v>
      </c>
      <c r="G1354" s="22"/>
      <c r="H1354" s="22"/>
      <c r="I1354" s="23"/>
      <c r="J1354" s="50"/>
      <c r="K1354" s="50"/>
      <c r="L1354" s="50"/>
    </row>
    <row r="1355" spans="1:12" s="62" customFormat="1" ht="27">
      <c r="A1355" s="31">
        <v>85</v>
      </c>
      <c r="B1355" s="35" t="s">
        <v>1696</v>
      </c>
      <c r="C1355" s="59" t="s">
        <v>1844</v>
      </c>
      <c r="D1355" s="33" t="s">
        <v>2115</v>
      </c>
      <c r="E1355" s="33" t="s">
        <v>2115</v>
      </c>
      <c r="F1355" s="28" t="s">
        <v>10</v>
      </c>
      <c r="G1355" s="22"/>
      <c r="H1355" s="22"/>
      <c r="I1355" s="23"/>
      <c r="J1355" s="50"/>
      <c r="K1355" s="50"/>
      <c r="L1355" s="50"/>
    </row>
    <row r="1356" spans="1:12" s="62" customFormat="1" ht="18">
      <c r="A1356" s="39" t="s">
        <v>2116</v>
      </c>
      <c r="B1356" s="166" t="s">
        <v>2117</v>
      </c>
      <c r="C1356" s="166"/>
      <c r="D1356" s="166"/>
      <c r="E1356" s="166"/>
      <c r="F1356" s="29" t="s">
        <v>740</v>
      </c>
      <c r="G1356" s="167" t="s">
        <v>3803</v>
      </c>
      <c r="H1356" s="167"/>
      <c r="I1356" s="167"/>
      <c r="J1356" s="50"/>
      <c r="K1356" s="50"/>
      <c r="L1356" s="50"/>
    </row>
    <row r="1357" spans="1:12" s="62" customFormat="1" ht="27">
      <c r="A1357" s="14" t="s">
        <v>2</v>
      </c>
      <c r="B1357" s="14" t="s">
        <v>3</v>
      </c>
      <c r="C1357" s="15" t="s">
        <v>4</v>
      </c>
      <c r="D1357" s="15" t="s">
        <v>5</v>
      </c>
      <c r="E1357" s="15" t="s">
        <v>3366</v>
      </c>
      <c r="F1357" s="15" t="s">
        <v>7</v>
      </c>
      <c r="G1357" s="16" t="s">
        <v>3347</v>
      </c>
      <c r="H1357" s="16" t="s">
        <v>3348</v>
      </c>
      <c r="I1357" s="16" t="s">
        <v>3349</v>
      </c>
      <c r="J1357" s="50"/>
      <c r="K1357" s="50"/>
      <c r="L1357" s="50"/>
    </row>
    <row r="1358" spans="1:12" s="62" customFormat="1" ht="63">
      <c r="A1358" s="31">
        <v>1</v>
      </c>
      <c r="B1358" s="86">
        <v>1196430162</v>
      </c>
      <c r="C1358" s="38">
        <v>42294213</v>
      </c>
      <c r="D1358" s="36" t="s">
        <v>2118</v>
      </c>
      <c r="E1358" s="37" t="s">
        <v>2119</v>
      </c>
      <c r="F1358" s="28" t="s">
        <v>10</v>
      </c>
      <c r="G1358" s="58">
        <v>1996015.2915681966</v>
      </c>
      <c r="H1358" s="22">
        <v>379243</v>
      </c>
      <c r="I1358" s="23">
        <v>2375258.2915681964</v>
      </c>
      <c r="J1358" s="50"/>
      <c r="K1358" s="50"/>
      <c r="L1358" s="50"/>
    </row>
    <row r="1359" spans="1:12" s="62" customFormat="1" ht="72">
      <c r="A1359" s="31">
        <v>2</v>
      </c>
      <c r="B1359" s="86">
        <v>1196430348</v>
      </c>
      <c r="C1359" s="38">
        <v>42294213</v>
      </c>
      <c r="D1359" s="36" t="s">
        <v>2120</v>
      </c>
      <c r="E1359" s="37" t="s">
        <v>2121</v>
      </c>
      <c r="F1359" s="28" t="s">
        <v>10</v>
      </c>
      <c r="G1359" s="58">
        <v>2517216.2804698865</v>
      </c>
      <c r="H1359" s="22">
        <v>478271</v>
      </c>
      <c r="I1359" s="23">
        <v>2995487.2804698865</v>
      </c>
      <c r="J1359" s="50"/>
      <c r="K1359" s="50"/>
      <c r="L1359" s="50"/>
    </row>
    <row r="1360" spans="1:12" s="62" customFormat="1" ht="54">
      <c r="A1360" s="31">
        <v>3</v>
      </c>
      <c r="B1360" s="86">
        <v>1196430349</v>
      </c>
      <c r="C1360" s="38">
        <v>42294213</v>
      </c>
      <c r="D1360" s="36" t="s">
        <v>2122</v>
      </c>
      <c r="E1360" s="37" t="s">
        <v>2123</v>
      </c>
      <c r="F1360" s="28" t="s">
        <v>10</v>
      </c>
      <c r="G1360" s="58">
        <v>771423.58755581966</v>
      </c>
      <c r="H1360" s="22">
        <v>146570</v>
      </c>
      <c r="I1360" s="23">
        <v>917993.58755581966</v>
      </c>
      <c r="J1360" s="50"/>
      <c r="K1360" s="50"/>
      <c r="L1360" s="50"/>
    </row>
    <row r="1361" spans="1:12" s="62" customFormat="1" ht="36">
      <c r="A1361" s="31">
        <v>4</v>
      </c>
      <c r="B1361" s="86">
        <v>1196430192</v>
      </c>
      <c r="C1361" s="38">
        <v>42294213</v>
      </c>
      <c r="D1361" s="36" t="s">
        <v>2124</v>
      </c>
      <c r="E1361" s="37" t="s">
        <v>2125</v>
      </c>
      <c r="F1361" s="28" t="s">
        <v>10</v>
      </c>
      <c r="G1361" s="58">
        <v>302112.0776377052</v>
      </c>
      <c r="H1361" s="22">
        <v>57401</v>
      </c>
      <c r="I1361" s="23">
        <v>359513.0776377052</v>
      </c>
      <c r="J1361" s="50"/>
      <c r="K1361" s="50"/>
      <c r="L1361" s="50"/>
    </row>
    <row r="1362" spans="1:12" s="62" customFormat="1" ht="36">
      <c r="A1362" s="31">
        <v>5</v>
      </c>
      <c r="B1362" s="86">
        <v>1196430193</v>
      </c>
      <c r="C1362" s="38">
        <v>42294213</v>
      </c>
      <c r="D1362" s="36" t="s">
        <v>2126</v>
      </c>
      <c r="E1362" s="37" t="s">
        <v>2127</v>
      </c>
      <c r="F1362" s="28" t="s">
        <v>10</v>
      </c>
      <c r="G1362" s="58">
        <v>717227.90950630768</v>
      </c>
      <c r="H1362" s="22">
        <v>136273</v>
      </c>
      <c r="I1362" s="23">
        <v>853500.90950630768</v>
      </c>
      <c r="J1362" s="50"/>
      <c r="K1362" s="50"/>
      <c r="L1362" s="50"/>
    </row>
    <row r="1363" spans="1:12" s="62" customFormat="1" ht="27">
      <c r="A1363" s="31">
        <v>6</v>
      </c>
      <c r="B1363" s="86">
        <v>1196430191</v>
      </c>
      <c r="C1363" s="38">
        <v>42294213</v>
      </c>
      <c r="D1363" s="36" t="s">
        <v>2128</v>
      </c>
      <c r="E1363" s="37" t="s">
        <v>2129</v>
      </c>
      <c r="F1363" s="28" t="s">
        <v>53</v>
      </c>
      <c r="G1363" s="58">
        <v>503904.49590716464</v>
      </c>
      <c r="H1363" s="22">
        <v>95742</v>
      </c>
      <c r="I1363" s="23">
        <v>599646.49590716464</v>
      </c>
      <c r="J1363" s="50"/>
      <c r="K1363" s="50"/>
      <c r="L1363" s="50"/>
    </row>
    <row r="1364" spans="1:12" s="62" customFormat="1" ht="72">
      <c r="A1364" s="31">
        <v>7</v>
      </c>
      <c r="B1364" s="87">
        <v>1196430344</v>
      </c>
      <c r="C1364" s="38">
        <v>42294213</v>
      </c>
      <c r="D1364" s="36" t="s">
        <v>2130</v>
      </c>
      <c r="E1364" s="37" t="s">
        <v>2131</v>
      </c>
      <c r="F1364" s="28" t="s">
        <v>10</v>
      </c>
      <c r="G1364" s="58">
        <v>288274.88324208499</v>
      </c>
      <c r="H1364" s="22">
        <v>54772</v>
      </c>
      <c r="I1364" s="23">
        <v>343046.88324208499</v>
      </c>
      <c r="J1364" s="50"/>
      <c r="K1364" s="50"/>
      <c r="L1364" s="50"/>
    </row>
    <row r="1365" spans="1:12" s="62" customFormat="1" ht="72">
      <c r="A1365" s="31">
        <v>8</v>
      </c>
      <c r="B1365" s="87">
        <v>1196430345</v>
      </c>
      <c r="C1365" s="38">
        <v>42294213</v>
      </c>
      <c r="D1365" s="36" t="s">
        <v>2132</v>
      </c>
      <c r="E1365" s="37" t="s">
        <v>2133</v>
      </c>
      <c r="F1365" s="28" t="s">
        <v>10</v>
      </c>
      <c r="G1365" s="58">
        <v>288274.88324208499</v>
      </c>
      <c r="H1365" s="22">
        <v>54772</v>
      </c>
      <c r="I1365" s="23">
        <v>343046.88324208499</v>
      </c>
      <c r="J1365" s="50"/>
      <c r="K1365" s="50"/>
      <c r="L1365" s="50"/>
    </row>
    <row r="1366" spans="1:12" s="62" customFormat="1" ht="72">
      <c r="A1366" s="31">
        <v>9</v>
      </c>
      <c r="B1366" s="87">
        <v>1196430343</v>
      </c>
      <c r="C1366" s="38">
        <v>42294213</v>
      </c>
      <c r="D1366" s="36" t="s">
        <v>2134</v>
      </c>
      <c r="E1366" s="37" t="s">
        <v>2135</v>
      </c>
      <c r="F1366" s="28" t="s">
        <v>10</v>
      </c>
      <c r="G1366" s="58">
        <v>262018.45096800005</v>
      </c>
      <c r="H1366" s="22">
        <v>49784</v>
      </c>
      <c r="I1366" s="23">
        <v>311802.45096800005</v>
      </c>
      <c r="J1366" s="50"/>
      <c r="K1366" s="50"/>
      <c r="L1366" s="50"/>
    </row>
    <row r="1367" spans="1:12" s="62" customFormat="1" ht="36">
      <c r="A1367" s="31">
        <v>10</v>
      </c>
      <c r="B1367" s="87">
        <v>1196430341</v>
      </c>
      <c r="C1367" s="38">
        <v>42294213</v>
      </c>
      <c r="D1367" s="36" t="s">
        <v>2136</v>
      </c>
      <c r="E1367" s="37" t="s">
        <v>2137</v>
      </c>
      <c r="F1367" s="28" t="s">
        <v>10</v>
      </c>
      <c r="G1367" s="58">
        <v>272935.88642499998</v>
      </c>
      <c r="H1367" s="22">
        <v>51858</v>
      </c>
      <c r="I1367" s="23">
        <v>324793.88642499998</v>
      </c>
      <c r="J1367" s="50"/>
      <c r="K1367" s="50"/>
      <c r="L1367" s="50"/>
    </row>
    <row r="1368" spans="1:12" s="62" customFormat="1" ht="81">
      <c r="A1368" s="31">
        <v>11</v>
      </c>
      <c r="B1368" s="87">
        <v>1196430347</v>
      </c>
      <c r="C1368" s="38">
        <v>42294213</v>
      </c>
      <c r="D1368" s="36" t="s">
        <v>2138</v>
      </c>
      <c r="E1368" s="37" t="s">
        <v>2139</v>
      </c>
      <c r="F1368" s="28" t="s">
        <v>10</v>
      </c>
      <c r="G1368" s="58">
        <v>272935.88642499998</v>
      </c>
      <c r="H1368" s="22">
        <v>51858</v>
      </c>
      <c r="I1368" s="23">
        <v>324793.88642499998</v>
      </c>
      <c r="J1368" s="50"/>
      <c r="K1368" s="50"/>
      <c r="L1368" s="50"/>
    </row>
    <row r="1369" spans="1:12" s="62" customFormat="1" ht="63">
      <c r="A1369" s="31">
        <v>12</v>
      </c>
      <c r="B1369" s="87">
        <v>1196430346</v>
      </c>
      <c r="C1369" s="38">
        <v>42294213</v>
      </c>
      <c r="D1369" s="36" t="s">
        <v>2140</v>
      </c>
      <c r="E1369" s="37" t="s">
        <v>2141</v>
      </c>
      <c r="F1369" s="28" t="s">
        <v>10</v>
      </c>
      <c r="G1369" s="58">
        <v>283853.32188199996</v>
      </c>
      <c r="H1369" s="22">
        <v>53932</v>
      </c>
      <c r="I1369" s="23">
        <v>337785.32188199996</v>
      </c>
      <c r="J1369" s="50"/>
      <c r="K1369" s="50"/>
      <c r="L1369" s="50"/>
    </row>
    <row r="1370" spans="1:12" s="62" customFormat="1" ht="27">
      <c r="A1370" s="31">
        <v>13</v>
      </c>
      <c r="B1370" s="87">
        <v>1196430167</v>
      </c>
      <c r="C1370" s="38">
        <v>42294213</v>
      </c>
      <c r="D1370" s="36" t="s">
        <v>2142</v>
      </c>
      <c r="E1370" s="37" t="s">
        <v>2143</v>
      </c>
      <c r="F1370" s="28" t="s">
        <v>10</v>
      </c>
      <c r="G1370" s="58">
        <v>272935.88642499998</v>
      </c>
      <c r="H1370" s="22">
        <v>51858</v>
      </c>
      <c r="I1370" s="23">
        <v>324793.88642499998</v>
      </c>
      <c r="J1370" s="50"/>
      <c r="K1370" s="50"/>
      <c r="L1370" s="50"/>
    </row>
    <row r="1371" spans="1:12" s="62" customFormat="1" ht="27">
      <c r="A1371" s="31">
        <v>14</v>
      </c>
      <c r="B1371" s="87">
        <v>1196430169</v>
      </c>
      <c r="C1371" s="38">
        <v>42294213</v>
      </c>
      <c r="D1371" s="36" t="s">
        <v>2144</v>
      </c>
      <c r="E1371" s="37" t="s">
        <v>2145</v>
      </c>
      <c r="F1371" s="28" t="s">
        <v>10</v>
      </c>
      <c r="G1371" s="58">
        <v>272935.88642499998</v>
      </c>
      <c r="H1371" s="22">
        <v>51858</v>
      </c>
      <c r="I1371" s="23">
        <v>324793.88642499998</v>
      </c>
      <c r="J1371" s="50"/>
      <c r="K1371" s="50"/>
      <c r="L1371" s="50"/>
    </row>
    <row r="1372" spans="1:12" s="62" customFormat="1" ht="27">
      <c r="A1372" s="31">
        <v>15</v>
      </c>
      <c r="B1372" s="87">
        <v>1196430342</v>
      </c>
      <c r="C1372" s="38">
        <v>42294213</v>
      </c>
      <c r="D1372" s="36" t="s">
        <v>2146</v>
      </c>
      <c r="E1372" s="37" t="s">
        <v>2147</v>
      </c>
      <c r="F1372" s="28" t="s">
        <v>10</v>
      </c>
      <c r="G1372" s="58">
        <v>276743.88791240164</v>
      </c>
      <c r="H1372" s="22">
        <v>52581</v>
      </c>
      <c r="I1372" s="23">
        <v>329324.88791240164</v>
      </c>
      <c r="J1372" s="50"/>
      <c r="K1372" s="50"/>
      <c r="L1372" s="50"/>
    </row>
    <row r="1373" spans="1:12" s="62" customFormat="1" ht="27">
      <c r="A1373" s="31">
        <v>16</v>
      </c>
      <c r="B1373" s="87">
        <v>1196430521</v>
      </c>
      <c r="C1373" s="38">
        <v>42294213</v>
      </c>
      <c r="D1373" s="36" t="s">
        <v>2148</v>
      </c>
      <c r="E1373" s="37" t="s">
        <v>2148</v>
      </c>
      <c r="F1373" s="28" t="s">
        <v>10</v>
      </c>
      <c r="G1373" s="58">
        <v>382110.240995</v>
      </c>
      <c r="H1373" s="22">
        <v>72601</v>
      </c>
      <c r="I1373" s="23">
        <v>454711.240995</v>
      </c>
      <c r="J1373" s="50"/>
      <c r="K1373" s="50"/>
      <c r="L1373" s="50"/>
    </row>
    <row r="1374" spans="1:12" s="62" customFormat="1" ht="36">
      <c r="A1374" s="31">
        <v>17</v>
      </c>
      <c r="B1374" s="35" t="s">
        <v>1696</v>
      </c>
      <c r="C1374" s="38">
        <v>42294213</v>
      </c>
      <c r="D1374" s="36" t="s">
        <v>2149</v>
      </c>
      <c r="E1374" s="37" t="s">
        <v>2150</v>
      </c>
      <c r="F1374" s="28" t="s">
        <v>10</v>
      </c>
      <c r="G1374" s="58"/>
      <c r="H1374" s="22"/>
      <c r="I1374" s="23"/>
      <c r="J1374" s="50"/>
      <c r="K1374" s="50"/>
      <c r="L1374" s="50"/>
    </row>
    <row r="1375" spans="1:12" s="62" customFormat="1" ht="54">
      <c r="A1375" s="31">
        <v>18</v>
      </c>
      <c r="B1375" s="35" t="s">
        <v>1696</v>
      </c>
      <c r="C1375" s="38">
        <v>42294213</v>
      </c>
      <c r="D1375" s="36" t="s">
        <v>2151</v>
      </c>
      <c r="E1375" s="37" t="s">
        <v>2152</v>
      </c>
      <c r="F1375" s="28" t="s">
        <v>10</v>
      </c>
      <c r="G1375" s="58"/>
      <c r="H1375" s="22"/>
      <c r="I1375" s="23"/>
      <c r="J1375" s="50"/>
      <c r="K1375" s="50"/>
      <c r="L1375" s="50"/>
    </row>
    <row r="1376" spans="1:12" s="62" customFormat="1" ht="54">
      <c r="A1376" s="31">
        <v>19</v>
      </c>
      <c r="B1376" s="35" t="s">
        <v>1696</v>
      </c>
      <c r="C1376" s="38">
        <v>42294213</v>
      </c>
      <c r="D1376" s="36" t="s">
        <v>2153</v>
      </c>
      <c r="E1376" s="37" t="s">
        <v>2154</v>
      </c>
      <c r="F1376" s="28" t="s">
        <v>10</v>
      </c>
      <c r="G1376" s="58"/>
      <c r="H1376" s="22"/>
      <c r="I1376" s="23"/>
      <c r="J1376" s="50"/>
      <c r="K1376" s="50"/>
      <c r="L1376" s="50"/>
    </row>
    <row r="1377" spans="1:12" s="62" customFormat="1" ht="90">
      <c r="A1377" s="31">
        <v>20</v>
      </c>
      <c r="B1377" s="35" t="s">
        <v>1696</v>
      </c>
      <c r="C1377" s="38">
        <v>42294213</v>
      </c>
      <c r="D1377" s="36" t="s">
        <v>2155</v>
      </c>
      <c r="E1377" s="37" t="s">
        <v>2156</v>
      </c>
      <c r="F1377" s="28" t="s">
        <v>10</v>
      </c>
      <c r="G1377" s="58"/>
      <c r="H1377" s="22"/>
      <c r="I1377" s="23"/>
      <c r="J1377" s="50"/>
      <c r="K1377" s="50"/>
      <c r="L1377" s="50"/>
    </row>
    <row r="1378" spans="1:12" s="62" customFormat="1" ht="36">
      <c r="A1378" s="31">
        <v>21</v>
      </c>
      <c r="B1378" s="35" t="s">
        <v>1696</v>
      </c>
      <c r="C1378" s="38">
        <v>42294213</v>
      </c>
      <c r="D1378" s="36" t="s">
        <v>2157</v>
      </c>
      <c r="E1378" s="37" t="s">
        <v>2158</v>
      </c>
      <c r="F1378" s="28" t="s">
        <v>10</v>
      </c>
      <c r="G1378" s="58"/>
      <c r="H1378" s="22"/>
      <c r="I1378" s="23"/>
      <c r="J1378" s="50"/>
      <c r="K1378" s="50"/>
      <c r="L1378" s="50"/>
    </row>
    <row r="1379" spans="1:12" s="62" customFormat="1" ht="36">
      <c r="A1379" s="31">
        <v>22</v>
      </c>
      <c r="B1379" s="35" t="s">
        <v>1696</v>
      </c>
      <c r="C1379" s="38">
        <v>42294213</v>
      </c>
      <c r="D1379" s="36" t="s">
        <v>2159</v>
      </c>
      <c r="E1379" s="37" t="s">
        <v>2160</v>
      </c>
      <c r="F1379" s="28" t="s">
        <v>10</v>
      </c>
      <c r="G1379" s="58"/>
      <c r="H1379" s="22"/>
      <c r="I1379" s="23"/>
      <c r="J1379" s="50"/>
      <c r="K1379" s="50"/>
      <c r="L1379" s="50"/>
    </row>
    <row r="1380" spans="1:12" s="62" customFormat="1" ht="27">
      <c r="A1380" s="31">
        <v>23</v>
      </c>
      <c r="B1380" s="35" t="s">
        <v>1696</v>
      </c>
      <c r="C1380" s="38">
        <v>42294213</v>
      </c>
      <c r="D1380" s="36" t="s">
        <v>2161</v>
      </c>
      <c r="E1380" s="37" t="s">
        <v>2162</v>
      </c>
      <c r="F1380" s="28" t="s">
        <v>10</v>
      </c>
      <c r="G1380" s="58"/>
      <c r="H1380" s="22"/>
      <c r="I1380" s="23"/>
      <c r="J1380" s="50"/>
      <c r="K1380" s="50"/>
      <c r="L1380" s="50"/>
    </row>
    <row r="1381" spans="1:12" s="62" customFormat="1" ht="36">
      <c r="A1381" s="31">
        <v>24</v>
      </c>
      <c r="B1381" s="35" t="s">
        <v>1696</v>
      </c>
      <c r="C1381" s="38">
        <v>42291600</v>
      </c>
      <c r="D1381" s="36" t="s">
        <v>2163</v>
      </c>
      <c r="E1381" s="37" t="s">
        <v>2164</v>
      </c>
      <c r="F1381" s="28" t="s">
        <v>10</v>
      </c>
      <c r="G1381" s="58"/>
      <c r="H1381" s="22"/>
      <c r="I1381" s="23"/>
      <c r="J1381" s="50"/>
      <c r="K1381" s="50"/>
      <c r="L1381" s="50"/>
    </row>
    <row r="1382" spans="1:12" s="62" customFormat="1" ht="27">
      <c r="A1382" s="31">
        <v>25</v>
      </c>
      <c r="B1382" s="35" t="s">
        <v>1696</v>
      </c>
      <c r="C1382" s="38">
        <v>42291600</v>
      </c>
      <c r="D1382" s="36" t="s">
        <v>2165</v>
      </c>
      <c r="E1382" s="37" t="s">
        <v>2166</v>
      </c>
      <c r="F1382" s="28" t="s">
        <v>10</v>
      </c>
      <c r="G1382" s="58"/>
      <c r="H1382" s="22"/>
      <c r="I1382" s="23"/>
      <c r="J1382" s="50"/>
      <c r="K1382" s="50"/>
      <c r="L1382" s="50"/>
    </row>
    <row r="1383" spans="1:12" s="62" customFormat="1" ht="27">
      <c r="A1383" s="31">
        <v>26</v>
      </c>
      <c r="B1383" s="35" t="s">
        <v>1696</v>
      </c>
      <c r="C1383" s="38">
        <v>42291600</v>
      </c>
      <c r="D1383" s="36" t="s">
        <v>2167</v>
      </c>
      <c r="E1383" s="37" t="s">
        <v>2168</v>
      </c>
      <c r="F1383" s="28" t="s">
        <v>10</v>
      </c>
      <c r="G1383" s="58"/>
      <c r="H1383" s="22"/>
      <c r="I1383" s="23"/>
      <c r="J1383" s="50"/>
      <c r="K1383" s="50"/>
      <c r="L1383" s="50"/>
    </row>
    <row r="1384" spans="1:12" s="62" customFormat="1" ht="36">
      <c r="A1384" s="31">
        <v>27</v>
      </c>
      <c r="B1384" s="35" t="s">
        <v>1696</v>
      </c>
      <c r="C1384" s="38">
        <v>42291600</v>
      </c>
      <c r="D1384" s="36" t="s">
        <v>2169</v>
      </c>
      <c r="E1384" s="37" t="s">
        <v>2170</v>
      </c>
      <c r="F1384" s="28" t="s">
        <v>10</v>
      </c>
      <c r="G1384" s="58"/>
      <c r="H1384" s="22"/>
      <c r="I1384" s="23"/>
      <c r="J1384" s="50"/>
      <c r="K1384" s="50"/>
      <c r="L1384" s="50"/>
    </row>
    <row r="1385" spans="1:12" s="62" customFormat="1" ht="36">
      <c r="A1385" s="31">
        <v>28</v>
      </c>
      <c r="B1385" s="35" t="s">
        <v>1696</v>
      </c>
      <c r="C1385" s="38">
        <v>42291600</v>
      </c>
      <c r="D1385" s="36" t="s">
        <v>2171</v>
      </c>
      <c r="E1385" s="37" t="s">
        <v>2172</v>
      </c>
      <c r="F1385" s="28" t="s">
        <v>10</v>
      </c>
      <c r="G1385" s="58"/>
      <c r="H1385" s="22"/>
      <c r="I1385" s="23"/>
      <c r="J1385" s="50"/>
      <c r="K1385" s="50"/>
      <c r="L1385" s="50"/>
    </row>
    <row r="1386" spans="1:12" s="62" customFormat="1" ht="18">
      <c r="A1386" s="39" t="s">
        <v>2173</v>
      </c>
      <c r="B1386" s="166" t="s">
        <v>2174</v>
      </c>
      <c r="C1386" s="166"/>
      <c r="D1386" s="166"/>
      <c r="E1386" s="166"/>
      <c r="F1386" s="29" t="s">
        <v>740</v>
      </c>
      <c r="G1386" s="167"/>
      <c r="H1386" s="167"/>
      <c r="I1386" s="167"/>
      <c r="J1386" s="50"/>
      <c r="K1386" s="50"/>
      <c r="L1386" s="50"/>
    </row>
    <row r="1387" spans="1:12" s="62" customFormat="1" ht="27">
      <c r="A1387" s="14" t="s">
        <v>2</v>
      </c>
      <c r="B1387" s="14" t="s">
        <v>3</v>
      </c>
      <c r="C1387" s="15" t="s">
        <v>4</v>
      </c>
      <c r="D1387" s="15" t="s">
        <v>5</v>
      </c>
      <c r="E1387" s="15" t="s">
        <v>3366</v>
      </c>
      <c r="F1387" s="15" t="s">
        <v>7</v>
      </c>
      <c r="G1387" s="16" t="s">
        <v>3347</v>
      </c>
      <c r="H1387" s="16" t="s">
        <v>3348</v>
      </c>
      <c r="I1387" s="16" t="s">
        <v>3349</v>
      </c>
      <c r="J1387" s="50"/>
      <c r="K1387" s="50"/>
      <c r="L1387" s="50"/>
    </row>
    <row r="1388" spans="1:12" s="62" customFormat="1" ht="18">
      <c r="A1388" s="31">
        <v>1</v>
      </c>
      <c r="B1388" s="35" t="s">
        <v>1696</v>
      </c>
      <c r="C1388" s="38">
        <v>42295500</v>
      </c>
      <c r="D1388" s="38" t="s">
        <v>2175</v>
      </c>
      <c r="E1388" s="38" t="s">
        <v>2176</v>
      </c>
      <c r="F1388" s="38" t="s">
        <v>10</v>
      </c>
      <c r="G1388" s="58"/>
      <c r="H1388" s="22"/>
      <c r="I1388" s="23"/>
      <c r="J1388" s="50"/>
      <c r="K1388" s="50"/>
      <c r="L1388" s="50"/>
    </row>
    <row r="1389" spans="1:12" s="62" customFormat="1" ht="18">
      <c r="A1389" s="31">
        <v>2</v>
      </c>
      <c r="B1389" s="35" t="s">
        <v>1696</v>
      </c>
      <c r="C1389" s="38">
        <v>42295500</v>
      </c>
      <c r="D1389" s="38" t="s">
        <v>2177</v>
      </c>
      <c r="E1389" s="38" t="s">
        <v>2178</v>
      </c>
      <c r="F1389" s="38" t="s">
        <v>10</v>
      </c>
      <c r="G1389" s="58"/>
      <c r="H1389" s="22"/>
      <c r="I1389" s="23"/>
      <c r="J1389" s="50"/>
      <c r="K1389" s="50"/>
      <c r="L1389" s="50"/>
    </row>
    <row r="1390" spans="1:12" s="62" customFormat="1" ht="27">
      <c r="A1390" s="31">
        <v>3</v>
      </c>
      <c r="B1390" s="35" t="s">
        <v>1696</v>
      </c>
      <c r="C1390" s="38">
        <v>42295500</v>
      </c>
      <c r="D1390" s="38" t="s">
        <v>2179</v>
      </c>
      <c r="E1390" s="38" t="s">
        <v>2180</v>
      </c>
      <c r="F1390" s="38" t="s">
        <v>10</v>
      </c>
      <c r="G1390" s="58"/>
      <c r="H1390" s="22"/>
      <c r="I1390" s="23"/>
      <c r="J1390" s="50"/>
      <c r="K1390" s="50"/>
      <c r="L1390" s="50"/>
    </row>
    <row r="1391" spans="1:12" s="62" customFormat="1" ht="27">
      <c r="A1391" s="31">
        <v>4</v>
      </c>
      <c r="B1391" s="35" t="s">
        <v>1696</v>
      </c>
      <c r="C1391" s="38">
        <v>42295500</v>
      </c>
      <c r="D1391" s="38" t="s">
        <v>2177</v>
      </c>
      <c r="E1391" s="38" t="s">
        <v>2181</v>
      </c>
      <c r="F1391" s="38" t="s">
        <v>10</v>
      </c>
      <c r="G1391" s="58"/>
      <c r="H1391" s="22"/>
      <c r="I1391" s="23"/>
      <c r="J1391" s="50"/>
      <c r="K1391" s="50"/>
      <c r="L1391" s="50"/>
    </row>
    <row r="1392" spans="1:12" s="62" customFormat="1" ht="27">
      <c r="A1392" s="31">
        <v>5</v>
      </c>
      <c r="B1392" s="35" t="s">
        <v>1696</v>
      </c>
      <c r="C1392" s="38">
        <v>42295500</v>
      </c>
      <c r="D1392" s="38" t="s">
        <v>2182</v>
      </c>
      <c r="E1392" s="38" t="s">
        <v>2183</v>
      </c>
      <c r="F1392" s="38" t="s">
        <v>10</v>
      </c>
      <c r="G1392" s="58"/>
      <c r="H1392" s="22"/>
      <c r="I1392" s="23"/>
      <c r="J1392" s="50"/>
      <c r="K1392" s="50"/>
      <c r="L1392" s="50"/>
    </row>
    <row r="1393" spans="1:12" s="62" customFormat="1" ht="90">
      <c r="A1393" s="31">
        <v>6</v>
      </c>
      <c r="B1393" s="35" t="s">
        <v>1696</v>
      </c>
      <c r="C1393" s="38">
        <v>42295500</v>
      </c>
      <c r="D1393" s="38" t="s">
        <v>2184</v>
      </c>
      <c r="E1393" s="38" t="s">
        <v>2185</v>
      </c>
      <c r="F1393" s="38" t="s">
        <v>10</v>
      </c>
      <c r="G1393" s="58"/>
      <c r="H1393" s="72"/>
      <c r="I1393" s="73"/>
      <c r="J1393" s="50"/>
      <c r="K1393" s="50"/>
      <c r="L1393" s="50"/>
    </row>
    <row r="1394" spans="1:12" s="62" customFormat="1" ht="90">
      <c r="A1394" s="31">
        <v>7</v>
      </c>
      <c r="B1394" s="35" t="s">
        <v>1696</v>
      </c>
      <c r="C1394" s="38">
        <v>42295500</v>
      </c>
      <c r="D1394" s="38" t="s">
        <v>2186</v>
      </c>
      <c r="E1394" s="38" t="s">
        <v>2187</v>
      </c>
      <c r="F1394" s="38" t="s">
        <v>10</v>
      </c>
      <c r="G1394" s="58"/>
      <c r="H1394" s="72"/>
      <c r="I1394" s="73"/>
      <c r="J1394" s="50"/>
      <c r="K1394" s="50"/>
      <c r="L1394" s="50"/>
    </row>
    <row r="1395" spans="1:12" s="62" customFormat="1" ht="90">
      <c r="A1395" s="31">
        <v>8</v>
      </c>
      <c r="B1395" s="35" t="s">
        <v>1696</v>
      </c>
      <c r="C1395" s="38">
        <v>42295500</v>
      </c>
      <c r="D1395" s="38" t="s">
        <v>2188</v>
      </c>
      <c r="E1395" s="38" t="s">
        <v>2189</v>
      </c>
      <c r="F1395" s="38" t="s">
        <v>10</v>
      </c>
      <c r="G1395" s="58"/>
      <c r="H1395" s="72"/>
      <c r="I1395" s="73"/>
      <c r="J1395" s="50"/>
      <c r="K1395" s="50"/>
      <c r="L1395" s="50"/>
    </row>
    <row r="1396" spans="1:12" s="62" customFormat="1" ht="90">
      <c r="A1396" s="31">
        <v>9</v>
      </c>
      <c r="B1396" s="35" t="s">
        <v>1696</v>
      </c>
      <c r="C1396" s="38">
        <v>42295500</v>
      </c>
      <c r="D1396" s="38" t="s">
        <v>2190</v>
      </c>
      <c r="E1396" s="38" t="s">
        <v>2191</v>
      </c>
      <c r="F1396" s="38" t="s">
        <v>10</v>
      </c>
      <c r="G1396" s="58"/>
      <c r="H1396" s="72"/>
      <c r="I1396" s="73"/>
      <c r="J1396" s="50"/>
      <c r="K1396" s="50"/>
      <c r="L1396" s="50"/>
    </row>
    <row r="1397" spans="1:12" s="62" customFormat="1" ht="90">
      <c r="A1397" s="31">
        <v>10</v>
      </c>
      <c r="B1397" s="35" t="s">
        <v>1696</v>
      </c>
      <c r="C1397" s="38">
        <v>42295500</v>
      </c>
      <c r="D1397" s="38" t="s">
        <v>2192</v>
      </c>
      <c r="E1397" s="38" t="s">
        <v>2193</v>
      </c>
      <c r="F1397" s="38" t="s">
        <v>10</v>
      </c>
      <c r="G1397" s="58"/>
      <c r="H1397" s="72"/>
      <c r="I1397" s="73"/>
      <c r="J1397" s="50"/>
      <c r="K1397" s="50"/>
      <c r="L1397" s="50"/>
    </row>
    <row r="1398" spans="1:12" s="62" customFormat="1" ht="90">
      <c r="A1398" s="31">
        <v>11</v>
      </c>
      <c r="B1398" s="35" t="s">
        <v>1696</v>
      </c>
      <c r="C1398" s="38">
        <v>42295500</v>
      </c>
      <c r="D1398" s="38" t="s">
        <v>2194</v>
      </c>
      <c r="E1398" s="38" t="s">
        <v>2195</v>
      </c>
      <c r="F1398" s="38" t="s">
        <v>10</v>
      </c>
      <c r="G1398" s="58"/>
      <c r="H1398" s="72"/>
      <c r="I1398" s="73"/>
      <c r="J1398" s="50"/>
      <c r="K1398" s="50"/>
      <c r="L1398" s="50"/>
    </row>
    <row r="1399" spans="1:12" s="62" customFormat="1" ht="63">
      <c r="A1399" s="31">
        <v>12</v>
      </c>
      <c r="B1399" s="35" t="s">
        <v>1696</v>
      </c>
      <c r="C1399" s="38">
        <v>42295500</v>
      </c>
      <c r="D1399" s="38" t="s">
        <v>2196</v>
      </c>
      <c r="E1399" s="38" t="s">
        <v>2197</v>
      </c>
      <c r="F1399" s="38" t="s">
        <v>10</v>
      </c>
      <c r="G1399" s="58"/>
      <c r="H1399" s="72"/>
      <c r="I1399" s="73"/>
      <c r="J1399" s="50"/>
      <c r="K1399" s="50"/>
      <c r="L1399" s="50"/>
    </row>
    <row r="1400" spans="1:12" s="62" customFormat="1" ht="63">
      <c r="A1400" s="31">
        <v>13</v>
      </c>
      <c r="B1400" s="35" t="s">
        <v>1696</v>
      </c>
      <c r="C1400" s="38">
        <v>42295500</v>
      </c>
      <c r="D1400" s="38" t="s">
        <v>2198</v>
      </c>
      <c r="E1400" s="38" t="s">
        <v>2199</v>
      </c>
      <c r="F1400" s="38" t="s">
        <v>10</v>
      </c>
      <c r="G1400" s="58"/>
      <c r="H1400" s="72"/>
      <c r="I1400" s="73"/>
      <c r="J1400" s="50"/>
      <c r="K1400" s="50"/>
      <c r="L1400" s="50"/>
    </row>
    <row r="1401" spans="1:12" s="62" customFormat="1" ht="63">
      <c r="A1401" s="31">
        <v>14</v>
      </c>
      <c r="B1401" s="35" t="s">
        <v>1696</v>
      </c>
      <c r="C1401" s="38">
        <v>42295500</v>
      </c>
      <c r="D1401" s="38" t="s">
        <v>2198</v>
      </c>
      <c r="E1401" s="38" t="s">
        <v>2200</v>
      </c>
      <c r="F1401" s="38" t="s">
        <v>10</v>
      </c>
      <c r="G1401" s="58"/>
      <c r="H1401" s="72"/>
      <c r="I1401" s="73"/>
      <c r="J1401" s="50"/>
      <c r="K1401" s="50"/>
      <c r="L1401" s="50"/>
    </row>
    <row r="1402" spans="1:12" s="62" customFormat="1" ht="63">
      <c r="A1402" s="31">
        <v>15</v>
      </c>
      <c r="B1402" s="35" t="s">
        <v>1696</v>
      </c>
      <c r="C1402" s="38">
        <v>42295500</v>
      </c>
      <c r="D1402" s="38" t="s">
        <v>2201</v>
      </c>
      <c r="E1402" s="38" t="s">
        <v>2202</v>
      </c>
      <c r="F1402" s="38" t="s">
        <v>10</v>
      </c>
      <c r="G1402" s="58"/>
      <c r="H1402" s="72"/>
      <c r="I1402" s="73"/>
      <c r="J1402" s="50"/>
      <c r="K1402" s="50"/>
      <c r="L1402" s="50"/>
    </row>
    <row r="1403" spans="1:12" s="62" customFormat="1" ht="63">
      <c r="A1403" s="31">
        <v>16</v>
      </c>
      <c r="B1403" s="35" t="s">
        <v>1696</v>
      </c>
      <c r="C1403" s="38">
        <v>42295500</v>
      </c>
      <c r="D1403" s="38" t="s">
        <v>2203</v>
      </c>
      <c r="E1403" s="38" t="s">
        <v>2204</v>
      </c>
      <c r="F1403" s="38" t="s">
        <v>10</v>
      </c>
      <c r="G1403" s="58"/>
      <c r="H1403" s="72"/>
      <c r="I1403" s="73"/>
      <c r="J1403" s="50"/>
      <c r="K1403" s="50"/>
      <c r="L1403" s="50"/>
    </row>
    <row r="1404" spans="1:12" s="62" customFormat="1" ht="63">
      <c r="A1404" s="31">
        <v>17</v>
      </c>
      <c r="B1404" s="35" t="s">
        <v>1696</v>
      </c>
      <c r="C1404" s="38">
        <v>42295500</v>
      </c>
      <c r="D1404" s="38" t="s">
        <v>2205</v>
      </c>
      <c r="E1404" s="38" t="s">
        <v>2206</v>
      </c>
      <c r="F1404" s="38" t="s">
        <v>10</v>
      </c>
      <c r="G1404" s="58"/>
      <c r="H1404" s="72"/>
      <c r="I1404" s="73"/>
      <c r="J1404" s="50"/>
      <c r="K1404" s="50"/>
      <c r="L1404" s="50"/>
    </row>
    <row r="1405" spans="1:12" s="62" customFormat="1" ht="108">
      <c r="A1405" s="31">
        <v>18</v>
      </c>
      <c r="B1405" s="35" t="s">
        <v>1696</v>
      </c>
      <c r="C1405" s="38">
        <v>42295500</v>
      </c>
      <c r="D1405" s="38" t="s">
        <v>2207</v>
      </c>
      <c r="E1405" s="38" t="s">
        <v>2208</v>
      </c>
      <c r="F1405" s="38" t="s">
        <v>10</v>
      </c>
      <c r="G1405" s="58"/>
      <c r="H1405" s="72"/>
      <c r="I1405" s="73"/>
      <c r="J1405" s="50"/>
      <c r="K1405" s="50"/>
      <c r="L1405" s="50"/>
    </row>
    <row r="1406" spans="1:12" s="62" customFormat="1" ht="108">
      <c r="A1406" s="31">
        <v>19</v>
      </c>
      <c r="B1406" s="35" t="s">
        <v>1696</v>
      </c>
      <c r="C1406" s="38">
        <v>42295500</v>
      </c>
      <c r="D1406" s="38" t="s">
        <v>2209</v>
      </c>
      <c r="E1406" s="38" t="s">
        <v>2210</v>
      </c>
      <c r="F1406" s="38" t="s">
        <v>10</v>
      </c>
      <c r="G1406" s="58"/>
      <c r="H1406" s="72"/>
      <c r="I1406" s="73"/>
      <c r="J1406" s="50"/>
      <c r="K1406" s="50"/>
      <c r="L1406" s="50"/>
    </row>
    <row r="1407" spans="1:12" s="62" customFormat="1" ht="108">
      <c r="A1407" s="31">
        <v>20</v>
      </c>
      <c r="B1407" s="35" t="s">
        <v>1696</v>
      </c>
      <c r="C1407" s="38">
        <v>42295500</v>
      </c>
      <c r="D1407" s="38" t="s">
        <v>2211</v>
      </c>
      <c r="E1407" s="38" t="s">
        <v>2212</v>
      </c>
      <c r="F1407" s="38" t="s">
        <v>10</v>
      </c>
      <c r="G1407" s="58"/>
      <c r="H1407" s="72"/>
      <c r="I1407" s="73"/>
      <c r="J1407" s="50"/>
      <c r="K1407" s="50"/>
      <c r="L1407" s="50"/>
    </row>
    <row r="1408" spans="1:12" s="62" customFormat="1" ht="108">
      <c r="A1408" s="31">
        <v>21</v>
      </c>
      <c r="B1408" s="35" t="s">
        <v>1696</v>
      </c>
      <c r="C1408" s="38">
        <v>42295500</v>
      </c>
      <c r="D1408" s="38" t="s">
        <v>2213</v>
      </c>
      <c r="E1408" s="38" t="s">
        <v>2214</v>
      </c>
      <c r="F1408" s="38" t="s">
        <v>10</v>
      </c>
      <c r="G1408" s="58"/>
      <c r="H1408" s="72"/>
      <c r="I1408" s="73"/>
      <c r="J1408" s="50"/>
      <c r="K1408" s="50"/>
      <c r="L1408" s="50"/>
    </row>
    <row r="1409" spans="1:12" s="62" customFormat="1" ht="81">
      <c r="A1409" s="31">
        <v>22</v>
      </c>
      <c r="B1409" s="35" t="s">
        <v>1696</v>
      </c>
      <c r="C1409" s="38">
        <v>42295500</v>
      </c>
      <c r="D1409" s="38" t="s">
        <v>2215</v>
      </c>
      <c r="E1409" s="38" t="s">
        <v>2216</v>
      </c>
      <c r="F1409" s="38" t="s">
        <v>10</v>
      </c>
      <c r="G1409" s="58"/>
      <c r="H1409" s="72"/>
      <c r="I1409" s="73"/>
      <c r="J1409" s="50"/>
      <c r="K1409" s="50"/>
      <c r="L1409" s="50"/>
    </row>
    <row r="1410" spans="1:12" s="62" customFormat="1" ht="81">
      <c r="A1410" s="31">
        <v>23</v>
      </c>
      <c r="B1410" s="35" t="s">
        <v>1696</v>
      </c>
      <c r="C1410" s="38">
        <v>42295500</v>
      </c>
      <c r="D1410" s="38" t="s">
        <v>2217</v>
      </c>
      <c r="E1410" s="38" t="s">
        <v>2218</v>
      </c>
      <c r="F1410" s="38" t="s">
        <v>10</v>
      </c>
      <c r="G1410" s="58"/>
      <c r="H1410" s="72"/>
      <c r="I1410" s="73"/>
      <c r="J1410" s="50"/>
      <c r="K1410" s="50"/>
      <c r="L1410" s="50"/>
    </row>
    <row r="1411" spans="1:12" s="62" customFormat="1" ht="81">
      <c r="A1411" s="31">
        <v>24</v>
      </c>
      <c r="B1411" s="35" t="s">
        <v>1696</v>
      </c>
      <c r="C1411" s="38">
        <v>42295500</v>
      </c>
      <c r="D1411" s="38" t="s">
        <v>2219</v>
      </c>
      <c r="E1411" s="38" t="s">
        <v>2220</v>
      </c>
      <c r="F1411" s="38" t="s">
        <v>10</v>
      </c>
      <c r="G1411" s="58"/>
      <c r="H1411" s="72"/>
      <c r="I1411" s="73"/>
      <c r="J1411" s="50"/>
      <c r="K1411" s="50"/>
      <c r="L1411" s="50"/>
    </row>
    <row r="1412" spans="1:12" s="62" customFormat="1" ht="81">
      <c r="A1412" s="31">
        <v>25</v>
      </c>
      <c r="B1412" s="35" t="s">
        <v>1696</v>
      </c>
      <c r="C1412" s="38">
        <v>42295500</v>
      </c>
      <c r="D1412" s="38" t="s">
        <v>2221</v>
      </c>
      <c r="E1412" s="38" t="s">
        <v>2222</v>
      </c>
      <c r="F1412" s="38" t="s">
        <v>10</v>
      </c>
      <c r="G1412" s="58"/>
      <c r="H1412" s="72"/>
      <c r="I1412" s="73"/>
      <c r="J1412" s="50"/>
      <c r="K1412" s="50"/>
      <c r="L1412" s="50"/>
    </row>
    <row r="1413" spans="1:12" s="62" customFormat="1" ht="81">
      <c r="A1413" s="31">
        <v>26</v>
      </c>
      <c r="B1413" s="35" t="s">
        <v>1696</v>
      </c>
      <c r="C1413" s="38">
        <v>42295500</v>
      </c>
      <c r="D1413" s="38" t="s">
        <v>2223</v>
      </c>
      <c r="E1413" s="38" t="s">
        <v>2224</v>
      </c>
      <c r="F1413" s="38" t="s">
        <v>10</v>
      </c>
      <c r="G1413" s="58"/>
      <c r="H1413" s="72"/>
      <c r="I1413" s="73"/>
      <c r="J1413" s="50"/>
      <c r="K1413" s="50"/>
      <c r="L1413" s="50"/>
    </row>
    <row r="1414" spans="1:12" s="62" customFormat="1" ht="90">
      <c r="A1414" s="31">
        <v>27</v>
      </c>
      <c r="B1414" s="35" t="s">
        <v>1696</v>
      </c>
      <c r="C1414" s="38">
        <v>42295500</v>
      </c>
      <c r="D1414" s="38" t="s">
        <v>2225</v>
      </c>
      <c r="E1414" s="38" t="s">
        <v>2226</v>
      </c>
      <c r="F1414" s="38" t="s">
        <v>10</v>
      </c>
      <c r="G1414" s="58"/>
      <c r="H1414" s="72"/>
      <c r="I1414" s="73"/>
      <c r="J1414" s="50"/>
      <c r="K1414" s="50"/>
      <c r="L1414" s="50"/>
    </row>
    <row r="1415" spans="1:12" s="62" customFormat="1" ht="90">
      <c r="A1415" s="31">
        <v>28</v>
      </c>
      <c r="B1415" s="35" t="s">
        <v>1696</v>
      </c>
      <c r="C1415" s="38">
        <v>42295500</v>
      </c>
      <c r="D1415" s="38" t="s">
        <v>2227</v>
      </c>
      <c r="E1415" s="38" t="s">
        <v>2228</v>
      </c>
      <c r="F1415" s="38" t="s">
        <v>10</v>
      </c>
      <c r="G1415" s="58"/>
      <c r="H1415" s="72"/>
      <c r="I1415" s="73"/>
      <c r="J1415" s="50"/>
      <c r="K1415" s="50"/>
      <c r="L1415" s="50"/>
    </row>
    <row r="1416" spans="1:12" s="62" customFormat="1" ht="90">
      <c r="A1416" s="31">
        <v>29</v>
      </c>
      <c r="B1416" s="35" t="s">
        <v>1696</v>
      </c>
      <c r="C1416" s="38">
        <v>42295500</v>
      </c>
      <c r="D1416" s="38" t="s">
        <v>2229</v>
      </c>
      <c r="E1416" s="38" t="s">
        <v>2230</v>
      </c>
      <c r="F1416" s="38" t="s">
        <v>10</v>
      </c>
      <c r="G1416" s="58"/>
      <c r="H1416" s="72"/>
      <c r="I1416" s="73"/>
      <c r="J1416" s="50"/>
      <c r="K1416" s="50"/>
      <c r="L1416" s="50"/>
    </row>
    <row r="1417" spans="1:12" s="62" customFormat="1" ht="81">
      <c r="A1417" s="31">
        <v>30</v>
      </c>
      <c r="B1417" s="35" t="s">
        <v>1696</v>
      </c>
      <c r="C1417" s="38">
        <v>42295500</v>
      </c>
      <c r="D1417" s="38" t="s">
        <v>2231</v>
      </c>
      <c r="E1417" s="38" t="s">
        <v>2232</v>
      </c>
      <c r="F1417" s="38" t="s">
        <v>10</v>
      </c>
      <c r="G1417" s="58"/>
      <c r="H1417" s="72"/>
      <c r="I1417" s="73"/>
      <c r="J1417" s="50"/>
      <c r="K1417" s="50"/>
      <c r="L1417" s="50"/>
    </row>
    <row r="1418" spans="1:12" s="62" customFormat="1" ht="81">
      <c r="A1418" s="31">
        <v>31</v>
      </c>
      <c r="B1418" s="35" t="s">
        <v>1696</v>
      </c>
      <c r="C1418" s="38">
        <v>42295500</v>
      </c>
      <c r="D1418" s="38" t="s">
        <v>2233</v>
      </c>
      <c r="E1418" s="38" t="s">
        <v>2234</v>
      </c>
      <c r="F1418" s="38" t="s">
        <v>10</v>
      </c>
      <c r="G1418" s="58"/>
      <c r="H1418" s="72"/>
      <c r="I1418" s="73"/>
      <c r="J1418" s="50"/>
      <c r="K1418" s="50"/>
      <c r="L1418" s="50"/>
    </row>
    <row r="1419" spans="1:12" s="62" customFormat="1" ht="45">
      <c r="A1419" s="31">
        <v>32</v>
      </c>
      <c r="B1419" s="35" t="s">
        <v>1696</v>
      </c>
      <c r="C1419" s="38">
        <v>42295500</v>
      </c>
      <c r="D1419" s="38" t="s">
        <v>2235</v>
      </c>
      <c r="E1419" s="38" t="s">
        <v>2236</v>
      </c>
      <c r="F1419" s="38" t="s">
        <v>10</v>
      </c>
      <c r="G1419" s="58"/>
      <c r="H1419" s="72"/>
      <c r="I1419" s="73"/>
      <c r="J1419" s="50"/>
      <c r="K1419" s="50"/>
      <c r="L1419" s="50"/>
    </row>
    <row r="1420" spans="1:12" s="62" customFormat="1" ht="63">
      <c r="A1420" s="31">
        <v>33</v>
      </c>
      <c r="B1420" s="35" t="s">
        <v>1696</v>
      </c>
      <c r="C1420" s="38">
        <v>42295500</v>
      </c>
      <c r="D1420" s="38" t="s">
        <v>2237</v>
      </c>
      <c r="E1420" s="38" t="s">
        <v>2238</v>
      </c>
      <c r="F1420" s="38" t="s">
        <v>10</v>
      </c>
      <c r="G1420" s="58"/>
      <c r="H1420" s="72"/>
      <c r="I1420" s="73"/>
      <c r="J1420" s="50"/>
      <c r="K1420" s="50"/>
      <c r="L1420" s="50"/>
    </row>
    <row r="1421" spans="1:12" s="62" customFormat="1" ht="63">
      <c r="A1421" s="31">
        <v>34</v>
      </c>
      <c r="B1421" s="35" t="s">
        <v>1696</v>
      </c>
      <c r="C1421" s="38">
        <v>42295500</v>
      </c>
      <c r="D1421" s="38" t="s">
        <v>2239</v>
      </c>
      <c r="E1421" s="38" t="s">
        <v>2240</v>
      </c>
      <c r="F1421" s="38" t="s">
        <v>10</v>
      </c>
      <c r="G1421" s="58"/>
      <c r="H1421" s="72"/>
      <c r="I1421" s="73"/>
      <c r="J1421" s="50"/>
      <c r="K1421" s="50"/>
      <c r="L1421" s="50"/>
    </row>
    <row r="1422" spans="1:12" s="62" customFormat="1" ht="63">
      <c r="A1422" s="31">
        <v>35</v>
      </c>
      <c r="B1422" s="35" t="s">
        <v>1696</v>
      </c>
      <c r="C1422" s="38">
        <v>42295500</v>
      </c>
      <c r="D1422" s="38" t="s">
        <v>2241</v>
      </c>
      <c r="E1422" s="38" t="s">
        <v>2242</v>
      </c>
      <c r="F1422" s="38" t="s">
        <v>10</v>
      </c>
      <c r="G1422" s="58"/>
      <c r="H1422" s="72"/>
      <c r="I1422" s="73"/>
      <c r="J1422" s="50"/>
      <c r="K1422" s="50"/>
      <c r="L1422" s="50"/>
    </row>
    <row r="1423" spans="1:12" s="62" customFormat="1" ht="63">
      <c r="A1423" s="31">
        <v>36</v>
      </c>
      <c r="B1423" s="35" t="s">
        <v>1696</v>
      </c>
      <c r="C1423" s="38">
        <v>42295500</v>
      </c>
      <c r="D1423" s="38" t="s">
        <v>2243</v>
      </c>
      <c r="E1423" s="38" t="s">
        <v>2244</v>
      </c>
      <c r="F1423" s="38" t="s">
        <v>10</v>
      </c>
      <c r="G1423" s="58"/>
      <c r="H1423" s="72"/>
      <c r="I1423" s="73"/>
      <c r="J1423" s="50"/>
      <c r="K1423" s="50"/>
      <c r="L1423" s="50"/>
    </row>
    <row r="1424" spans="1:12" s="62" customFormat="1" ht="63">
      <c r="A1424" s="31">
        <v>37</v>
      </c>
      <c r="B1424" s="35" t="s">
        <v>1696</v>
      </c>
      <c r="C1424" s="38">
        <v>42295500</v>
      </c>
      <c r="D1424" s="38" t="s">
        <v>2245</v>
      </c>
      <c r="E1424" s="38" t="s">
        <v>2246</v>
      </c>
      <c r="F1424" s="38" t="s">
        <v>10</v>
      </c>
      <c r="G1424" s="58"/>
      <c r="H1424" s="72"/>
      <c r="I1424" s="73"/>
      <c r="J1424" s="50"/>
      <c r="K1424" s="50"/>
      <c r="L1424" s="50"/>
    </row>
    <row r="1425" spans="1:12" s="62" customFormat="1" ht="63">
      <c r="A1425" s="31">
        <v>38</v>
      </c>
      <c r="B1425" s="35" t="s">
        <v>1696</v>
      </c>
      <c r="C1425" s="38">
        <v>42295500</v>
      </c>
      <c r="D1425" s="38" t="s">
        <v>2247</v>
      </c>
      <c r="E1425" s="38" t="s">
        <v>2248</v>
      </c>
      <c r="F1425" s="38" t="s">
        <v>10</v>
      </c>
      <c r="G1425" s="58"/>
      <c r="H1425" s="72"/>
      <c r="I1425" s="73"/>
      <c r="J1425" s="50"/>
      <c r="K1425" s="50"/>
      <c r="L1425" s="50"/>
    </row>
    <row r="1426" spans="1:12" s="62" customFormat="1" ht="72">
      <c r="A1426" s="31">
        <v>39</v>
      </c>
      <c r="B1426" s="35" t="s">
        <v>1696</v>
      </c>
      <c r="C1426" s="38">
        <v>42295500</v>
      </c>
      <c r="D1426" s="38" t="s">
        <v>2249</v>
      </c>
      <c r="E1426" s="38" t="s">
        <v>2250</v>
      </c>
      <c r="F1426" s="38" t="s">
        <v>10</v>
      </c>
      <c r="G1426" s="58"/>
      <c r="H1426" s="72"/>
      <c r="I1426" s="73"/>
      <c r="J1426" s="50"/>
      <c r="K1426" s="50"/>
      <c r="L1426" s="50"/>
    </row>
    <row r="1427" spans="1:12" s="62" customFormat="1" ht="72">
      <c r="A1427" s="31">
        <v>40</v>
      </c>
      <c r="B1427" s="35" t="s">
        <v>1696</v>
      </c>
      <c r="C1427" s="38">
        <v>42295500</v>
      </c>
      <c r="D1427" s="38" t="s">
        <v>2251</v>
      </c>
      <c r="E1427" s="38" t="s">
        <v>2252</v>
      </c>
      <c r="F1427" s="38" t="s">
        <v>10</v>
      </c>
      <c r="G1427" s="58"/>
      <c r="H1427" s="72"/>
      <c r="I1427" s="73"/>
      <c r="J1427" s="50"/>
      <c r="K1427" s="50"/>
      <c r="L1427" s="50"/>
    </row>
    <row r="1428" spans="1:12" s="62" customFormat="1" ht="72">
      <c r="A1428" s="31">
        <v>41</v>
      </c>
      <c r="B1428" s="35" t="s">
        <v>1696</v>
      </c>
      <c r="C1428" s="38">
        <v>42295500</v>
      </c>
      <c r="D1428" s="38" t="s">
        <v>2253</v>
      </c>
      <c r="E1428" s="38" t="s">
        <v>2254</v>
      </c>
      <c r="F1428" s="38" t="s">
        <v>10</v>
      </c>
      <c r="G1428" s="58"/>
      <c r="H1428" s="72"/>
      <c r="I1428" s="73"/>
      <c r="J1428" s="50"/>
      <c r="K1428" s="50"/>
      <c r="L1428" s="50"/>
    </row>
    <row r="1429" spans="1:12" s="62" customFormat="1" ht="18">
      <c r="A1429" s="39" t="s">
        <v>2255</v>
      </c>
      <c r="B1429" s="166" t="s">
        <v>2256</v>
      </c>
      <c r="C1429" s="166"/>
      <c r="D1429" s="166"/>
      <c r="E1429" s="166"/>
      <c r="F1429" s="29" t="s">
        <v>740</v>
      </c>
      <c r="G1429" s="167" t="s">
        <v>3804</v>
      </c>
      <c r="H1429" s="167"/>
      <c r="I1429" s="167"/>
      <c r="J1429" s="50"/>
      <c r="K1429" s="50"/>
      <c r="L1429" s="50"/>
    </row>
    <row r="1430" spans="1:12" s="62" customFormat="1" ht="27">
      <c r="A1430" s="14" t="s">
        <v>2</v>
      </c>
      <c r="B1430" s="14" t="s">
        <v>3</v>
      </c>
      <c r="C1430" s="15" t="s">
        <v>4</v>
      </c>
      <c r="D1430" s="15" t="s">
        <v>5</v>
      </c>
      <c r="E1430" s="15" t="s">
        <v>3366</v>
      </c>
      <c r="F1430" s="15" t="s">
        <v>7</v>
      </c>
      <c r="G1430" s="16" t="s">
        <v>3347</v>
      </c>
      <c r="H1430" s="16" t="s">
        <v>3348</v>
      </c>
      <c r="I1430" s="16" t="s">
        <v>3349</v>
      </c>
      <c r="J1430" s="50"/>
      <c r="K1430" s="50"/>
      <c r="L1430" s="50"/>
    </row>
    <row r="1431" spans="1:12" s="62" customFormat="1" ht="45">
      <c r="A1431" s="31">
        <v>1</v>
      </c>
      <c r="B1431" s="28" t="s">
        <v>3367</v>
      </c>
      <c r="C1431" s="28">
        <v>42312600</v>
      </c>
      <c r="D1431" s="36" t="s">
        <v>2257</v>
      </c>
      <c r="E1431" s="37" t="s">
        <v>2258</v>
      </c>
      <c r="F1431" s="28" t="s">
        <v>10</v>
      </c>
      <c r="G1431" s="22">
        <v>1971041.293514</v>
      </c>
      <c r="H1431" s="22">
        <v>0</v>
      </c>
      <c r="I1431" s="23">
        <v>1971041.293514</v>
      </c>
      <c r="J1431" s="50"/>
      <c r="K1431" s="50"/>
      <c r="L1431" s="50"/>
    </row>
    <row r="1432" spans="1:12" s="62" customFormat="1" ht="54">
      <c r="A1432" s="31">
        <v>2</v>
      </c>
      <c r="B1432" s="27">
        <v>1196491107</v>
      </c>
      <c r="C1432" s="28">
        <v>42312600</v>
      </c>
      <c r="D1432" s="36" t="s">
        <v>2259</v>
      </c>
      <c r="E1432" s="37" t="s">
        <v>2260</v>
      </c>
      <c r="F1432" s="28" t="s">
        <v>10</v>
      </c>
      <c r="G1432" s="22">
        <v>345875.41367500002</v>
      </c>
      <c r="H1432" s="22">
        <v>0</v>
      </c>
      <c r="I1432" s="23">
        <v>345875.41367500002</v>
      </c>
      <c r="J1432" s="50"/>
      <c r="K1432" s="50"/>
      <c r="L1432" s="50"/>
    </row>
    <row r="1433" spans="1:12" s="62" customFormat="1" ht="54">
      <c r="A1433" s="31">
        <v>3</v>
      </c>
      <c r="B1433" s="27">
        <v>1196491117</v>
      </c>
      <c r="C1433" s="28">
        <v>42312600</v>
      </c>
      <c r="D1433" s="36" t="s">
        <v>2261</v>
      </c>
      <c r="E1433" s="37" t="s">
        <v>2262</v>
      </c>
      <c r="F1433" s="28" t="s">
        <v>10</v>
      </c>
      <c r="G1433" s="22">
        <v>1188919.7578100003</v>
      </c>
      <c r="H1433" s="22">
        <v>0</v>
      </c>
      <c r="I1433" s="23">
        <v>1188919.7578100003</v>
      </c>
      <c r="J1433" s="50"/>
      <c r="K1433" s="50"/>
      <c r="L1433" s="50"/>
    </row>
    <row r="1434" spans="1:12" s="62" customFormat="1" ht="63">
      <c r="A1434" s="31">
        <v>4</v>
      </c>
      <c r="B1434" s="27">
        <v>1196491211</v>
      </c>
      <c r="C1434" s="28">
        <v>42312600</v>
      </c>
      <c r="D1434" s="36" t="s">
        <v>2263</v>
      </c>
      <c r="E1434" s="37" t="s">
        <v>2264</v>
      </c>
      <c r="F1434" s="28" t="s">
        <v>10</v>
      </c>
      <c r="G1434" s="22">
        <v>429074.55472800002</v>
      </c>
      <c r="H1434" s="22">
        <v>0</v>
      </c>
      <c r="I1434" s="23">
        <v>429074.55472800002</v>
      </c>
      <c r="J1434" s="50"/>
      <c r="K1434" s="50"/>
      <c r="L1434" s="50"/>
    </row>
    <row r="1435" spans="1:12" s="62" customFormat="1" ht="63">
      <c r="A1435" s="31">
        <v>5</v>
      </c>
      <c r="B1435" s="27">
        <v>1196491212</v>
      </c>
      <c r="C1435" s="28">
        <v>42312600</v>
      </c>
      <c r="D1435" s="36" t="s">
        <v>2265</v>
      </c>
      <c r="E1435" s="37" t="s">
        <v>2266</v>
      </c>
      <c r="F1435" s="28" t="s">
        <v>10</v>
      </c>
      <c r="G1435" s="22">
        <v>653526.14416300005</v>
      </c>
      <c r="H1435" s="22">
        <v>0</v>
      </c>
      <c r="I1435" s="23">
        <v>653526.14416300005</v>
      </c>
      <c r="J1435" s="50"/>
      <c r="K1435" s="50"/>
      <c r="L1435" s="50"/>
    </row>
    <row r="1436" spans="1:12" s="62" customFormat="1" ht="63">
      <c r="A1436" s="31">
        <v>6</v>
      </c>
      <c r="B1436" s="27">
        <v>1196491213</v>
      </c>
      <c r="C1436" s="28">
        <v>42312600</v>
      </c>
      <c r="D1436" s="36" t="s">
        <v>2267</v>
      </c>
      <c r="E1436" s="37" t="s">
        <v>2268</v>
      </c>
      <c r="F1436" s="28" t="s">
        <v>10</v>
      </c>
      <c r="G1436" s="22">
        <v>1021424.3777960001</v>
      </c>
      <c r="H1436" s="22">
        <v>0</v>
      </c>
      <c r="I1436" s="23">
        <v>1021424.3777960001</v>
      </c>
      <c r="J1436" s="50"/>
      <c r="K1436" s="50"/>
      <c r="L1436" s="50"/>
    </row>
    <row r="1437" spans="1:12" s="62" customFormat="1" ht="63">
      <c r="A1437" s="31">
        <v>7</v>
      </c>
      <c r="B1437" s="27">
        <v>1196491109</v>
      </c>
      <c r="C1437" s="28">
        <v>42312600</v>
      </c>
      <c r="D1437" s="36" t="s">
        <v>2269</v>
      </c>
      <c r="E1437" s="37" t="s">
        <v>2270</v>
      </c>
      <c r="F1437" s="28" t="s">
        <v>10</v>
      </c>
      <c r="G1437" s="22">
        <v>372539.04520200007</v>
      </c>
      <c r="H1437" s="22">
        <v>0</v>
      </c>
      <c r="I1437" s="23">
        <v>372539.04520200007</v>
      </c>
      <c r="J1437" s="50"/>
      <c r="K1437" s="50"/>
      <c r="L1437" s="50"/>
    </row>
    <row r="1438" spans="1:12" s="62" customFormat="1" ht="63">
      <c r="A1438" s="31">
        <v>8</v>
      </c>
      <c r="B1438" s="27">
        <v>1196491106</v>
      </c>
      <c r="C1438" s="28">
        <v>42312600</v>
      </c>
      <c r="D1438" s="36" t="s">
        <v>2271</v>
      </c>
      <c r="E1438" s="37" t="s">
        <v>2272</v>
      </c>
      <c r="F1438" s="28" t="s">
        <v>10</v>
      </c>
      <c r="G1438" s="22">
        <v>255259.934473</v>
      </c>
      <c r="H1438" s="22">
        <v>0</v>
      </c>
      <c r="I1438" s="23">
        <v>255259.934473</v>
      </c>
      <c r="J1438" s="50"/>
      <c r="K1438" s="50"/>
      <c r="L1438" s="50"/>
    </row>
    <row r="1439" spans="1:12" s="62" customFormat="1" ht="63">
      <c r="A1439" s="31">
        <v>9</v>
      </c>
      <c r="B1439" s="27">
        <v>1196491112</v>
      </c>
      <c r="C1439" s="28">
        <v>42312600</v>
      </c>
      <c r="D1439" s="36" t="s">
        <v>2273</v>
      </c>
      <c r="E1439" s="37" t="s">
        <v>2274</v>
      </c>
      <c r="F1439" s="28" t="s">
        <v>10</v>
      </c>
      <c r="G1439" s="22">
        <v>213061.00318699999</v>
      </c>
      <c r="H1439" s="22">
        <v>0</v>
      </c>
      <c r="I1439" s="23">
        <v>213061.00318699999</v>
      </c>
      <c r="J1439" s="50"/>
      <c r="K1439" s="50"/>
      <c r="L1439" s="50"/>
    </row>
    <row r="1440" spans="1:12" s="62" customFormat="1" ht="126">
      <c r="A1440" s="31">
        <v>10</v>
      </c>
      <c r="B1440" s="56">
        <v>1196491472</v>
      </c>
      <c r="C1440" s="28">
        <v>42312600</v>
      </c>
      <c r="D1440" s="36" t="s">
        <v>2275</v>
      </c>
      <c r="E1440" s="37" t="s">
        <v>2276</v>
      </c>
      <c r="F1440" s="28" t="s">
        <v>10</v>
      </c>
      <c r="G1440" s="22">
        <v>497422.44312400004</v>
      </c>
      <c r="H1440" s="22">
        <v>0</v>
      </c>
      <c r="I1440" s="23">
        <v>497422.44312400004</v>
      </c>
      <c r="J1440" s="50"/>
      <c r="K1440" s="50"/>
      <c r="L1440" s="50"/>
    </row>
    <row r="1441" spans="1:12" s="62" customFormat="1" ht="63">
      <c r="A1441" s="31">
        <v>11</v>
      </c>
      <c r="B1441" s="56">
        <v>1196491113</v>
      </c>
      <c r="C1441" s="28">
        <v>42312600</v>
      </c>
      <c r="D1441" s="36" t="s">
        <v>2277</v>
      </c>
      <c r="E1441" s="37" t="s">
        <v>2278</v>
      </c>
      <c r="F1441" s="28" t="s">
        <v>10</v>
      </c>
      <c r="G1441" s="22">
        <v>146400.285279</v>
      </c>
      <c r="H1441" s="22">
        <v>0</v>
      </c>
      <c r="I1441" s="23">
        <v>146400.285279</v>
      </c>
      <c r="J1441" s="50"/>
      <c r="K1441" s="50"/>
      <c r="L1441" s="50"/>
    </row>
    <row r="1442" spans="1:12" s="62" customFormat="1" ht="135">
      <c r="A1442" s="31">
        <v>12</v>
      </c>
      <c r="B1442" s="56">
        <v>1196491473</v>
      </c>
      <c r="C1442" s="28">
        <v>42312600</v>
      </c>
      <c r="D1442" s="36" t="s">
        <v>2279</v>
      </c>
      <c r="E1442" s="37" t="s">
        <v>2280</v>
      </c>
      <c r="F1442" s="28" t="s">
        <v>10</v>
      </c>
      <c r="G1442" s="22">
        <v>409244.83785900002</v>
      </c>
      <c r="H1442" s="22">
        <v>0</v>
      </c>
      <c r="I1442" s="23">
        <v>409244.83785900002</v>
      </c>
      <c r="J1442" s="50"/>
      <c r="K1442" s="50"/>
      <c r="L1442" s="50"/>
    </row>
    <row r="1443" spans="1:12" s="62" customFormat="1" ht="63">
      <c r="A1443" s="31">
        <v>13</v>
      </c>
      <c r="B1443" s="56">
        <v>1196491105</v>
      </c>
      <c r="C1443" s="28">
        <v>42312600</v>
      </c>
      <c r="D1443" s="36" t="s">
        <v>2281</v>
      </c>
      <c r="E1443" s="37" t="s">
        <v>2282</v>
      </c>
      <c r="F1443" s="28" t="s">
        <v>10</v>
      </c>
      <c r="G1443" s="22">
        <v>59488.057880000008</v>
      </c>
      <c r="H1443" s="22">
        <v>11303</v>
      </c>
      <c r="I1443" s="23">
        <v>70791.057880000008</v>
      </c>
      <c r="J1443" s="50"/>
      <c r="K1443" s="50"/>
      <c r="L1443" s="50"/>
    </row>
    <row r="1444" spans="1:12" s="62" customFormat="1" ht="99">
      <c r="A1444" s="31">
        <v>14</v>
      </c>
      <c r="B1444" s="56">
        <v>1196491208</v>
      </c>
      <c r="C1444" s="28">
        <v>42312600</v>
      </c>
      <c r="D1444" s="36" t="s">
        <v>2283</v>
      </c>
      <c r="E1444" s="37" t="s">
        <v>2283</v>
      </c>
      <c r="F1444" s="28" t="s">
        <v>10</v>
      </c>
      <c r="G1444" s="22">
        <v>923965.14939300006</v>
      </c>
      <c r="H1444" s="22">
        <v>175553</v>
      </c>
      <c r="I1444" s="23">
        <v>1099518.1493930002</v>
      </c>
      <c r="J1444" s="50"/>
      <c r="K1444" s="50"/>
      <c r="L1444" s="50"/>
    </row>
    <row r="1445" spans="1:12" s="62" customFormat="1" ht="99">
      <c r="A1445" s="31">
        <v>15</v>
      </c>
      <c r="B1445" s="56">
        <v>1196491210</v>
      </c>
      <c r="C1445" s="28">
        <v>42312600</v>
      </c>
      <c r="D1445" s="36" t="s">
        <v>2284</v>
      </c>
      <c r="E1445" s="37" t="s">
        <v>2285</v>
      </c>
      <c r="F1445" s="28" t="s">
        <v>10</v>
      </c>
      <c r="G1445" s="22">
        <v>381821.76106699998</v>
      </c>
      <c r="H1445" s="22">
        <v>72546</v>
      </c>
      <c r="I1445" s="23">
        <v>454367.76106699998</v>
      </c>
      <c r="J1445" s="50"/>
      <c r="K1445" s="50"/>
      <c r="L1445" s="50"/>
    </row>
    <row r="1446" spans="1:12" s="62" customFormat="1" ht="99">
      <c r="A1446" s="31">
        <v>16</v>
      </c>
      <c r="B1446" s="56">
        <v>1196491209</v>
      </c>
      <c r="C1446" s="28">
        <v>42312600</v>
      </c>
      <c r="D1446" s="36" t="s">
        <v>2286</v>
      </c>
      <c r="E1446" s="37" t="s">
        <v>2286</v>
      </c>
      <c r="F1446" s="28" t="s">
        <v>10</v>
      </c>
      <c r="G1446" s="22">
        <v>455232.25365400006</v>
      </c>
      <c r="H1446" s="22">
        <v>86494</v>
      </c>
      <c r="I1446" s="23">
        <v>541726.25365400012</v>
      </c>
      <c r="J1446" s="50"/>
      <c r="K1446" s="50"/>
      <c r="L1446" s="50"/>
    </row>
    <row r="1447" spans="1:12" s="62" customFormat="1" ht="45">
      <c r="A1447" s="31">
        <v>17</v>
      </c>
      <c r="B1447" s="56">
        <v>1196491474</v>
      </c>
      <c r="C1447" s="28">
        <v>42312600</v>
      </c>
      <c r="D1447" s="36" t="s">
        <v>2287</v>
      </c>
      <c r="E1447" s="37" t="s">
        <v>2287</v>
      </c>
      <c r="F1447" s="28" t="s">
        <v>10</v>
      </c>
      <c r="G1447" s="22">
        <v>64550.662071000006</v>
      </c>
      <c r="H1447" s="22">
        <v>0</v>
      </c>
      <c r="I1447" s="23">
        <v>64550.662071000006</v>
      </c>
      <c r="J1447" s="50"/>
      <c r="K1447" s="50"/>
      <c r="L1447" s="50"/>
    </row>
    <row r="1448" spans="1:12" s="62" customFormat="1" ht="90">
      <c r="A1448" s="31">
        <v>18</v>
      </c>
      <c r="B1448" s="56">
        <v>1196491476</v>
      </c>
      <c r="C1448" s="28">
        <v>42312600</v>
      </c>
      <c r="D1448" s="36" t="s">
        <v>2288</v>
      </c>
      <c r="E1448" s="37" t="s">
        <v>2288</v>
      </c>
      <c r="F1448" s="28" t="s">
        <v>10</v>
      </c>
      <c r="G1448" s="22">
        <v>950882.29358400009</v>
      </c>
      <c r="H1448" s="22">
        <v>0</v>
      </c>
      <c r="I1448" s="23">
        <v>950882.29358400009</v>
      </c>
      <c r="J1448" s="50"/>
      <c r="K1448" s="50"/>
      <c r="L1448" s="50"/>
    </row>
    <row r="1449" spans="1:12" s="62" customFormat="1" ht="99">
      <c r="A1449" s="31">
        <v>19</v>
      </c>
      <c r="B1449" s="56">
        <v>1196491477</v>
      </c>
      <c r="C1449" s="28">
        <v>42312600</v>
      </c>
      <c r="D1449" s="36" t="s">
        <v>2289</v>
      </c>
      <c r="E1449" s="37" t="s">
        <v>2289</v>
      </c>
      <c r="F1449" s="28" t="s">
        <v>10</v>
      </c>
      <c r="G1449" s="22">
        <v>1208100.394841</v>
      </c>
      <c r="H1449" s="22">
        <v>0</v>
      </c>
      <c r="I1449" s="23">
        <v>1208100.394841</v>
      </c>
      <c r="J1449" s="50"/>
      <c r="K1449" s="50"/>
      <c r="L1449" s="50"/>
    </row>
    <row r="1450" spans="1:12" s="62" customFormat="1" ht="90">
      <c r="A1450" s="31">
        <v>20</v>
      </c>
      <c r="B1450" s="56">
        <v>1196491475</v>
      </c>
      <c r="C1450" s="28">
        <v>42312600</v>
      </c>
      <c r="D1450" s="36" t="s">
        <v>2290</v>
      </c>
      <c r="E1450" s="37" t="s">
        <v>2290</v>
      </c>
      <c r="F1450" s="28" t="s">
        <v>10</v>
      </c>
      <c r="G1450" s="22">
        <v>691919.10730800009</v>
      </c>
      <c r="H1450" s="22">
        <v>0</v>
      </c>
      <c r="I1450" s="23">
        <v>691919.10730800009</v>
      </c>
      <c r="J1450" s="50"/>
      <c r="K1450" s="50"/>
      <c r="L1450" s="50"/>
    </row>
    <row r="1451" spans="1:12" s="62" customFormat="1" ht="36">
      <c r="A1451" s="31">
        <v>21</v>
      </c>
      <c r="B1451" s="56">
        <v>1196491478</v>
      </c>
      <c r="C1451" s="28">
        <v>42312600</v>
      </c>
      <c r="D1451" s="36" t="s">
        <v>2291</v>
      </c>
      <c r="E1451" s="37" t="s">
        <v>2291</v>
      </c>
      <c r="F1451" s="28" t="s">
        <v>10</v>
      </c>
      <c r="G1451" s="22">
        <v>575896.63262900012</v>
      </c>
      <c r="H1451" s="22">
        <v>109420</v>
      </c>
      <c r="I1451" s="23">
        <v>685316.63262900012</v>
      </c>
      <c r="J1451" s="50"/>
      <c r="K1451" s="50"/>
      <c r="L1451" s="50"/>
    </row>
    <row r="1452" spans="1:12" s="62" customFormat="1" ht="90">
      <c r="A1452" s="31">
        <v>22</v>
      </c>
      <c r="B1452" s="56">
        <v>1196491479</v>
      </c>
      <c r="C1452" s="28">
        <v>42312600</v>
      </c>
      <c r="D1452" s="36" t="s">
        <v>2292</v>
      </c>
      <c r="E1452" s="37" t="s">
        <v>2293</v>
      </c>
      <c r="F1452" s="28" t="s">
        <v>10</v>
      </c>
      <c r="G1452" s="22">
        <v>1715115.888298</v>
      </c>
      <c r="H1452" s="22">
        <v>325872</v>
      </c>
      <c r="I1452" s="23">
        <v>2040987.888298</v>
      </c>
      <c r="J1452" s="50"/>
      <c r="K1452" s="50"/>
      <c r="L1452" s="50"/>
    </row>
    <row r="1453" spans="1:12" s="62" customFormat="1" ht="81">
      <c r="A1453" s="31">
        <v>23</v>
      </c>
      <c r="B1453" s="56">
        <v>1196491480</v>
      </c>
      <c r="C1453" s="28">
        <v>42312600</v>
      </c>
      <c r="D1453" s="36" t="s">
        <v>2294</v>
      </c>
      <c r="E1453" s="37" t="s">
        <v>2294</v>
      </c>
      <c r="F1453" s="28" t="s">
        <v>10</v>
      </c>
      <c r="G1453" s="22">
        <v>448397.24626900005</v>
      </c>
      <c r="H1453" s="22">
        <v>0</v>
      </c>
      <c r="I1453" s="23">
        <v>448397.24626900005</v>
      </c>
      <c r="J1453" s="50"/>
      <c r="K1453" s="50"/>
      <c r="L1453" s="50"/>
    </row>
    <row r="1454" spans="1:12" s="62" customFormat="1" ht="63">
      <c r="A1454" s="31">
        <v>24</v>
      </c>
      <c r="B1454" s="56">
        <v>1196491481</v>
      </c>
      <c r="C1454" s="28">
        <v>42312600</v>
      </c>
      <c r="D1454" s="36" t="s">
        <v>2295</v>
      </c>
      <c r="E1454" s="37" t="s">
        <v>2295</v>
      </c>
      <c r="F1454" s="28" t="s">
        <v>10</v>
      </c>
      <c r="G1454" s="22">
        <v>725299.73170400015</v>
      </c>
      <c r="H1454" s="22">
        <v>0</v>
      </c>
      <c r="I1454" s="23">
        <v>725299.73170400015</v>
      </c>
      <c r="J1454" s="50"/>
      <c r="K1454" s="50"/>
      <c r="L1454" s="50"/>
    </row>
    <row r="1455" spans="1:12" s="62" customFormat="1" ht="72">
      <c r="A1455" s="31">
        <v>25</v>
      </c>
      <c r="B1455" s="56">
        <v>1196491482</v>
      </c>
      <c r="C1455" s="28">
        <v>42312600</v>
      </c>
      <c r="D1455" s="36" t="s">
        <v>2296</v>
      </c>
      <c r="E1455" s="37" t="s">
        <v>2297</v>
      </c>
      <c r="F1455" s="28" t="s">
        <v>10</v>
      </c>
      <c r="G1455" s="22">
        <v>1885226.164023</v>
      </c>
      <c r="H1455" s="22">
        <v>358193</v>
      </c>
      <c r="I1455" s="23">
        <v>2243419.1640229998</v>
      </c>
      <c r="J1455" s="50"/>
      <c r="K1455" s="50"/>
      <c r="L1455" s="50"/>
    </row>
    <row r="1456" spans="1:12" s="62" customFormat="1" ht="36">
      <c r="A1456" s="31">
        <v>26</v>
      </c>
      <c r="B1456" s="56">
        <v>1196491483</v>
      </c>
      <c r="C1456" s="28">
        <v>42312600</v>
      </c>
      <c r="D1456" s="36" t="s">
        <v>2298</v>
      </c>
      <c r="E1456" s="37" t="s">
        <v>2298</v>
      </c>
      <c r="F1456" s="28" t="s">
        <v>10</v>
      </c>
      <c r="G1456" s="22">
        <v>302925.77894000005</v>
      </c>
      <c r="H1456" s="22">
        <v>57556</v>
      </c>
      <c r="I1456" s="23">
        <v>360481.77894000005</v>
      </c>
      <c r="J1456" s="50"/>
      <c r="K1456" s="50"/>
      <c r="L1456" s="50"/>
    </row>
    <row r="1457" spans="1:12" s="62" customFormat="1" ht="36">
      <c r="A1457" s="31">
        <v>27</v>
      </c>
      <c r="B1457" s="52" t="s">
        <v>194</v>
      </c>
      <c r="C1457" s="28">
        <v>42312600</v>
      </c>
      <c r="D1457" s="36" t="s">
        <v>2299</v>
      </c>
      <c r="E1457" s="37" t="s">
        <v>2299</v>
      </c>
      <c r="F1457" s="28" t="s">
        <v>10</v>
      </c>
      <c r="G1457" s="22"/>
      <c r="H1457" s="22"/>
      <c r="I1457" s="23"/>
      <c r="J1457" s="50"/>
      <c r="K1457" s="50"/>
      <c r="L1457" s="50"/>
    </row>
    <row r="1458" spans="1:12" s="62" customFormat="1" ht="63">
      <c r="A1458" s="31">
        <v>28</v>
      </c>
      <c r="B1458" s="52" t="s">
        <v>194</v>
      </c>
      <c r="C1458" s="28">
        <v>42312600</v>
      </c>
      <c r="D1458" s="74" t="s">
        <v>2300</v>
      </c>
      <c r="E1458" s="53" t="s">
        <v>2300</v>
      </c>
      <c r="F1458" s="28" t="s">
        <v>10</v>
      </c>
      <c r="G1458" s="22"/>
      <c r="H1458" s="22"/>
      <c r="I1458" s="23"/>
      <c r="J1458" s="50"/>
      <c r="K1458" s="50"/>
      <c r="L1458" s="50"/>
    </row>
    <row r="1459" spans="1:12" s="62" customFormat="1" ht="54">
      <c r="A1459" s="31">
        <v>29</v>
      </c>
      <c r="B1459" s="52" t="s">
        <v>194</v>
      </c>
      <c r="C1459" s="28">
        <v>42312600</v>
      </c>
      <c r="D1459" s="36" t="s">
        <v>2301</v>
      </c>
      <c r="E1459" s="53" t="s">
        <v>2302</v>
      </c>
      <c r="F1459" s="28" t="s">
        <v>10</v>
      </c>
      <c r="G1459" s="22"/>
      <c r="H1459" s="22"/>
      <c r="I1459" s="23"/>
      <c r="J1459" s="50"/>
      <c r="K1459" s="50"/>
      <c r="L1459" s="50"/>
    </row>
    <row r="1460" spans="1:12" s="62" customFormat="1" ht="90">
      <c r="A1460" s="31">
        <v>30</v>
      </c>
      <c r="B1460" s="52" t="s">
        <v>194</v>
      </c>
      <c r="C1460" s="28">
        <v>42312600</v>
      </c>
      <c r="D1460" s="36" t="s">
        <v>2303</v>
      </c>
      <c r="E1460" s="37" t="s">
        <v>2303</v>
      </c>
      <c r="F1460" s="28" t="s">
        <v>10</v>
      </c>
      <c r="G1460" s="22"/>
      <c r="H1460" s="22"/>
      <c r="I1460" s="23"/>
      <c r="J1460" s="50"/>
      <c r="K1460" s="50"/>
      <c r="L1460" s="50"/>
    </row>
    <row r="1461" spans="1:12" s="62" customFormat="1" ht="90">
      <c r="A1461" s="31">
        <v>31</v>
      </c>
      <c r="B1461" s="52" t="s">
        <v>194</v>
      </c>
      <c r="C1461" s="28">
        <v>42312600</v>
      </c>
      <c r="D1461" s="36" t="s">
        <v>2304</v>
      </c>
      <c r="E1461" s="37" t="s">
        <v>2305</v>
      </c>
      <c r="F1461" s="28" t="s">
        <v>10</v>
      </c>
      <c r="G1461" s="22"/>
      <c r="H1461" s="22"/>
      <c r="I1461" s="23"/>
      <c r="J1461" s="50"/>
      <c r="K1461" s="50"/>
      <c r="L1461" s="50"/>
    </row>
    <row r="1462" spans="1:12" s="62" customFormat="1" ht="54">
      <c r="A1462" s="31">
        <v>32</v>
      </c>
      <c r="B1462" s="52" t="s">
        <v>194</v>
      </c>
      <c r="C1462" s="28">
        <v>42312600</v>
      </c>
      <c r="D1462" s="36" t="s">
        <v>2306</v>
      </c>
      <c r="E1462" s="37" t="s">
        <v>2307</v>
      </c>
      <c r="F1462" s="28" t="s">
        <v>10</v>
      </c>
      <c r="G1462" s="22"/>
      <c r="H1462" s="22"/>
      <c r="I1462" s="23"/>
      <c r="J1462" s="50"/>
      <c r="K1462" s="50"/>
      <c r="L1462" s="50"/>
    </row>
    <row r="1463" spans="1:12" s="62" customFormat="1" ht="63">
      <c r="A1463" s="31">
        <v>33</v>
      </c>
      <c r="B1463" s="52" t="s">
        <v>194</v>
      </c>
      <c r="C1463" s="28">
        <v>42312600</v>
      </c>
      <c r="D1463" s="36" t="s">
        <v>2308</v>
      </c>
      <c r="E1463" s="37" t="s">
        <v>2308</v>
      </c>
      <c r="F1463" s="28" t="s">
        <v>10</v>
      </c>
      <c r="G1463" s="22"/>
      <c r="H1463" s="22"/>
      <c r="I1463" s="23"/>
      <c r="J1463" s="50"/>
      <c r="K1463" s="50"/>
      <c r="L1463" s="50"/>
    </row>
    <row r="1464" spans="1:12" s="62" customFormat="1" ht="81">
      <c r="A1464" s="31">
        <v>34</v>
      </c>
      <c r="B1464" s="52" t="s">
        <v>194</v>
      </c>
      <c r="C1464" s="28">
        <v>42312600</v>
      </c>
      <c r="D1464" s="36" t="s">
        <v>2309</v>
      </c>
      <c r="E1464" s="37" t="s">
        <v>2309</v>
      </c>
      <c r="F1464" s="28" t="s">
        <v>10</v>
      </c>
      <c r="G1464" s="22"/>
      <c r="H1464" s="22"/>
      <c r="I1464" s="23"/>
      <c r="J1464" s="50"/>
      <c r="K1464" s="50"/>
      <c r="L1464" s="50"/>
    </row>
    <row r="1465" spans="1:12" s="62" customFormat="1" ht="63">
      <c r="A1465" s="31">
        <v>35</v>
      </c>
      <c r="B1465" s="52" t="s">
        <v>194</v>
      </c>
      <c r="C1465" s="28">
        <v>42312600</v>
      </c>
      <c r="D1465" s="36" t="s">
        <v>2310</v>
      </c>
      <c r="E1465" s="37" t="s">
        <v>2310</v>
      </c>
      <c r="F1465" s="28" t="s">
        <v>10</v>
      </c>
      <c r="G1465" s="22"/>
      <c r="H1465" s="22"/>
      <c r="I1465" s="23"/>
      <c r="J1465" s="50"/>
      <c r="K1465" s="50"/>
      <c r="L1465" s="50"/>
    </row>
    <row r="1466" spans="1:12" s="62" customFormat="1" ht="81">
      <c r="A1466" s="31">
        <v>36</v>
      </c>
      <c r="B1466" s="52" t="s">
        <v>194</v>
      </c>
      <c r="C1466" s="28">
        <v>42312600</v>
      </c>
      <c r="D1466" s="36" t="s">
        <v>2311</v>
      </c>
      <c r="E1466" s="37" t="s">
        <v>2311</v>
      </c>
      <c r="F1466" s="28" t="s">
        <v>10</v>
      </c>
      <c r="G1466" s="22"/>
      <c r="H1466" s="22"/>
      <c r="I1466" s="23"/>
      <c r="J1466" s="50"/>
      <c r="K1466" s="50"/>
      <c r="L1466" s="50"/>
    </row>
    <row r="1467" spans="1:12" s="62" customFormat="1" ht="18">
      <c r="A1467" s="39" t="s">
        <v>2312</v>
      </c>
      <c r="B1467" s="166" t="s">
        <v>2314</v>
      </c>
      <c r="C1467" s="166"/>
      <c r="D1467" s="166"/>
      <c r="E1467" s="166"/>
      <c r="F1467" s="29" t="s">
        <v>740</v>
      </c>
      <c r="G1467" s="167" t="s">
        <v>3772</v>
      </c>
      <c r="H1467" s="167"/>
      <c r="I1467" s="167"/>
      <c r="J1467" s="50"/>
      <c r="K1467" s="50"/>
      <c r="L1467" s="50"/>
    </row>
    <row r="1468" spans="1:12" s="62" customFormat="1" ht="27">
      <c r="A1468" s="14" t="s">
        <v>2</v>
      </c>
      <c r="B1468" s="14" t="s">
        <v>3</v>
      </c>
      <c r="C1468" s="15" t="s">
        <v>4</v>
      </c>
      <c r="D1468" s="15" t="s">
        <v>5</v>
      </c>
      <c r="E1468" s="15" t="s">
        <v>3366</v>
      </c>
      <c r="F1468" s="15" t="s">
        <v>7</v>
      </c>
      <c r="G1468" s="16" t="s">
        <v>3347</v>
      </c>
      <c r="H1468" s="16" t="s">
        <v>3348</v>
      </c>
      <c r="I1468" s="16" t="s">
        <v>3349</v>
      </c>
      <c r="J1468" s="50"/>
      <c r="K1468" s="50"/>
      <c r="L1468" s="50"/>
    </row>
    <row r="1469" spans="1:12" s="62" customFormat="1" ht="81">
      <c r="A1469" s="31">
        <v>1</v>
      </c>
      <c r="B1469" s="27">
        <v>1196490623</v>
      </c>
      <c r="C1469" s="28">
        <v>42311903</v>
      </c>
      <c r="D1469" s="36" t="s">
        <v>2315</v>
      </c>
      <c r="E1469" s="37" t="s">
        <v>3481</v>
      </c>
      <c r="F1469" s="28" t="s">
        <v>10</v>
      </c>
      <c r="G1469" s="22">
        <v>150022.96966465382</v>
      </c>
      <c r="H1469" s="22">
        <v>28504</v>
      </c>
      <c r="I1469" s="23">
        <v>178526.96966465382</v>
      </c>
      <c r="J1469" s="50"/>
      <c r="K1469" s="50"/>
      <c r="L1469" s="50"/>
    </row>
    <row r="1470" spans="1:12" s="62" customFormat="1" ht="81">
      <c r="A1470" s="31">
        <v>2</v>
      </c>
      <c r="B1470" s="27">
        <v>1196490656</v>
      </c>
      <c r="C1470" s="28">
        <v>42311903</v>
      </c>
      <c r="D1470" s="36" t="s">
        <v>2316</v>
      </c>
      <c r="E1470" s="37" t="s">
        <v>3482</v>
      </c>
      <c r="F1470" s="28" t="s">
        <v>10</v>
      </c>
      <c r="G1470" s="22">
        <v>148407.17610429385</v>
      </c>
      <c r="H1470" s="22">
        <v>28197</v>
      </c>
      <c r="I1470" s="23">
        <v>176604.17610429385</v>
      </c>
      <c r="J1470" s="50"/>
      <c r="K1470" s="50"/>
      <c r="L1470" s="50"/>
    </row>
    <row r="1471" spans="1:12" s="62" customFormat="1" ht="27">
      <c r="A1471" s="31">
        <v>3</v>
      </c>
      <c r="B1471" s="27">
        <v>1196490057</v>
      </c>
      <c r="C1471" s="28">
        <v>42221700</v>
      </c>
      <c r="D1471" s="36" t="s">
        <v>2317</v>
      </c>
      <c r="E1471" s="37" t="s">
        <v>2317</v>
      </c>
      <c r="F1471" s="28" t="s">
        <v>10</v>
      </c>
      <c r="G1471" s="22">
        <v>426988.45212247624</v>
      </c>
      <c r="H1471" s="22">
        <v>0</v>
      </c>
      <c r="I1471" s="23">
        <v>426988.45212247624</v>
      </c>
      <c r="J1471" s="50"/>
      <c r="K1471" s="50"/>
      <c r="L1471" s="50"/>
    </row>
    <row r="1472" spans="1:12" s="62" customFormat="1" ht="18">
      <c r="A1472" s="39" t="s">
        <v>2313</v>
      </c>
      <c r="B1472" s="166" t="s">
        <v>2319</v>
      </c>
      <c r="C1472" s="166"/>
      <c r="D1472" s="166"/>
      <c r="E1472" s="166"/>
      <c r="F1472" s="29" t="s">
        <v>740</v>
      </c>
      <c r="G1472" s="167" t="s">
        <v>3763</v>
      </c>
      <c r="H1472" s="167"/>
      <c r="I1472" s="167"/>
      <c r="J1472" s="50"/>
      <c r="K1472" s="50"/>
      <c r="L1472" s="50"/>
    </row>
    <row r="1473" spans="1:12" s="62" customFormat="1" ht="27">
      <c r="A1473" s="14" t="s">
        <v>2</v>
      </c>
      <c r="B1473" s="14" t="s">
        <v>3</v>
      </c>
      <c r="C1473" s="15" t="s">
        <v>4</v>
      </c>
      <c r="D1473" s="15" t="s">
        <v>5</v>
      </c>
      <c r="E1473" s="15" t="s">
        <v>3366</v>
      </c>
      <c r="F1473" s="15" t="s">
        <v>7</v>
      </c>
      <c r="G1473" s="16" t="s">
        <v>3347</v>
      </c>
      <c r="H1473" s="16" t="s">
        <v>3348</v>
      </c>
      <c r="I1473" s="16" t="s">
        <v>3349</v>
      </c>
      <c r="J1473" s="50"/>
      <c r="K1473" s="50"/>
      <c r="L1473" s="50"/>
    </row>
    <row r="1474" spans="1:12" s="62" customFormat="1" ht="63">
      <c r="A1474" s="31">
        <v>1</v>
      </c>
      <c r="B1474" s="27">
        <v>1196491079</v>
      </c>
      <c r="C1474" s="88">
        <v>42311600</v>
      </c>
      <c r="D1474" s="36" t="s">
        <v>2320</v>
      </c>
      <c r="E1474" s="37" t="s">
        <v>2321</v>
      </c>
      <c r="F1474" s="28" t="s">
        <v>10</v>
      </c>
      <c r="G1474" s="22">
        <v>310504.74021786643</v>
      </c>
      <c r="H1474" s="22">
        <v>0</v>
      </c>
      <c r="I1474" s="23">
        <v>310504.74021786643</v>
      </c>
      <c r="J1474" s="50"/>
      <c r="K1474" s="50"/>
      <c r="L1474" s="50"/>
    </row>
    <row r="1475" spans="1:12" s="62" customFormat="1" ht="63">
      <c r="A1475" s="31">
        <v>2</v>
      </c>
      <c r="B1475" s="27">
        <v>1196491081</v>
      </c>
      <c r="C1475" s="88">
        <v>42311600</v>
      </c>
      <c r="D1475" s="36" t="s">
        <v>2322</v>
      </c>
      <c r="E1475" s="37" t="s">
        <v>2323</v>
      </c>
      <c r="F1475" s="28" t="s">
        <v>10</v>
      </c>
      <c r="G1475" s="22">
        <v>732039.88907412766</v>
      </c>
      <c r="H1475" s="22">
        <v>0</v>
      </c>
      <c r="I1475" s="23">
        <v>732039.88907412766</v>
      </c>
      <c r="J1475" s="50"/>
      <c r="K1475" s="50"/>
      <c r="L1475" s="50"/>
    </row>
    <row r="1476" spans="1:12" s="62" customFormat="1" ht="45">
      <c r="A1476" s="31">
        <v>3</v>
      </c>
      <c r="B1476" s="27">
        <v>1196490207</v>
      </c>
      <c r="C1476" s="88">
        <v>42311600</v>
      </c>
      <c r="D1476" s="36" t="s">
        <v>2324</v>
      </c>
      <c r="E1476" s="37" t="s">
        <v>2325</v>
      </c>
      <c r="F1476" s="28" t="s">
        <v>10</v>
      </c>
      <c r="G1476" s="22">
        <v>29837.936368562201</v>
      </c>
      <c r="H1476" s="22">
        <v>0</v>
      </c>
      <c r="I1476" s="23">
        <v>29837.936368562201</v>
      </c>
      <c r="J1476" s="50"/>
      <c r="K1476" s="50"/>
      <c r="L1476" s="50"/>
    </row>
    <row r="1477" spans="1:12" s="62" customFormat="1" ht="45">
      <c r="A1477" s="31">
        <v>4</v>
      </c>
      <c r="B1477" s="27">
        <v>1196490211</v>
      </c>
      <c r="C1477" s="88">
        <v>42311600</v>
      </c>
      <c r="D1477" s="36" t="s">
        <v>2326</v>
      </c>
      <c r="E1477" s="37" t="s">
        <v>2327</v>
      </c>
      <c r="F1477" s="28" t="s">
        <v>10</v>
      </c>
      <c r="G1477" s="22">
        <v>155371.24634944543</v>
      </c>
      <c r="H1477" s="22">
        <v>0</v>
      </c>
      <c r="I1477" s="23">
        <v>155371.24634944543</v>
      </c>
      <c r="J1477" s="50"/>
      <c r="K1477" s="50"/>
      <c r="L1477" s="50"/>
    </row>
    <row r="1478" spans="1:12" s="62" customFormat="1" ht="54">
      <c r="A1478" s="31">
        <v>5</v>
      </c>
      <c r="B1478" s="27">
        <v>1196490208</v>
      </c>
      <c r="C1478" s="88">
        <v>42311600</v>
      </c>
      <c r="D1478" s="36" t="s">
        <v>2328</v>
      </c>
      <c r="E1478" s="37" t="s">
        <v>2329</v>
      </c>
      <c r="F1478" s="28" t="s">
        <v>10</v>
      </c>
      <c r="G1478" s="22">
        <v>257485.93694942523</v>
      </c>
      <c r="H1478" s="22">
        <v>0</v>
      </c>
      <c r="I1478" s="23">
        <v>257485.93694942523</v>
      </c>
      <c r="J1478" s="50"/>
      <c r="K1478" s="50"/>
      <c r="L1478" s="50"/>
    </row>
    <row r="1479" spans="1:12" s="62" customFormat="1" ht="54">
      <c r="A1479" s="31">
        <v>6</v>
      </c>
      <c r="B1479" s="27">
        <v>1196490212</v>
      </c>
      <c r="C1479" s="88">
        <v>42311600</v>
      </c>
      <c r="D1479" s="36" t="s">
        <v>2330</v>
      </c>
      <c r="E1479" s="37" t="s">
        <v>2331</v>
      </c>
      <c r="F1479" s="28" t="s">
        <v>10</v>
      </c>
      <c r="G1479" s="22">
        <v>784820.93986154464</v>
      </c>
      <c r="H1479" s="22">
        <v>0</v>
      </c>
      <c r="I1479" s="23">
        <v>784820.93986154464</v>
      </c>
      <c r="J1479" s="50"/>
      <c r="K1479" s="50"/>
      <c r="L1479" s="50"/>
    </row>
    <row r="1480" spans="1:12" s="62" customFormat="1" ht="63">
      <c r="A1480" s="31">
        <v>7</v>
      </c>
      <c r="B1480" s="56">
        <v>1196490882</v>
      </c>
      <c r="C1480" s="88">
        <v>42311600</v>
      </c>
      <c r="D1480" s="36" t="s">
        <v>2332</v>
      </c>
      <c r="E1480" s="37" t="s">
        <v>2332</v>
      </c>
      <c r="F1480" s="28" t="s">
        <v>10</v>
      </c>
      <c r="G1480" s="22">
        <v>674266.03618519835</v>
      </c>
      <c r="H1480" s="22">
        <v>0</v>
      </c>
      <c r="I1480" s="23">
        <v>674266.03618519835</v>
      </c>
      <c r="J1480" s="50"/>
      <c r="K1480" s="50"/>
      <c r="L1480" s="50"/>
    </row>
    <row r="1481" spans="1:12" s="62" customFormat="1" ht="54">
      <c r="A1481" s="31">
        <v>8</v>
      </c>
      <c r="B1481" s="35" t="s">
        <v>2333</v>
      </c>
      <c r="C1481" s="88">
        <v>42311600</v>
      </c>
      <c r="D1481" s="36" t="s">
        <v>2334</v>
      </c>
      <c r="E1481" s="37" t="s">
        <v>2335</v>
      </c>
      <c r="F1481" s="28" t="s">
        <v>10</v>
      </c>
      <c r="G1481" s="22"/>
      <c r="H1481" s="22"/>
      <c r="I1481" s="23"/>
      <c r="J1481" s="50"/>
      <c r="K1481" s="50"/>
      <c r="L1481" s="50"/>
    </row>
    <row r="1482" spans="1:12" s="62" customFormat="1" ht="54">
      <c r="A1482" s="31">
        <v>9</v>
      </c>
      <c r="B1482" s="35" t="s">
        <v>2333</v>
      </c>
      <c r="C1482" s="88">
        <v>42311600</v>
      </c>
      <c r="D1482" s="36" t="s">
        <v>2336</v>
      </c>
      <c r="E1482" s="37" t="s">
        <v>2337</v>
      </c>
      <c r="F1482" s="28" t="s">
        <v>10</v>
      </c>
      <c r="G1482" s="22"/>
      <c r="H1482" s="22"/>
      <c r="I1482" s="23"/>
      <c r="J1482" s="50"/>
      <c r="K1482" s="50"/>
      <c r="L1482" s="50"/>
    </row>
    <row r="1483" spans="1:12" s="62" customFormat="1" ht="45">
      <c r="A1483" s="31">
        <v>10</v>
      </c>
      <c r="B1483" s="35" t="s">
        <v>2333</v>
      </c>
      <c r="C1483" s="88">
        <v>42311600</v>
      </c>
      <c r="D1483" s="44" t="s">
        <v>2338</v>
      </c>
      <c r="E1483" s="44" t="s">
        <v>2339</v>
      </c>
      <c r="F1483" s="28" t="s">
        <v>10</v>
      </c>
      <c r="G1483" s="22"/>
      <c r="H1483" s="22"/>
      <c r="I1483" s="23"/>
      <c r="J1483" s="50"/>
      <c r="K1483" s="50"/>
      <c r="L1483" s="50"/>
    </row>
    <row r="1484" spans="1:12" s="62" customFormat="1" ht="36">
      <c r="A1484" s="31">
        <v>11</v>
      </c>
      <c r="B1484" s="35" t="s">
        <v>2333</v>
      </c>
      <c r="C1484" s="88">
        <v>42311600</v>
      </c>
      <c r="D1484" s="44" t="s">
        <v>2340</v>
      </c>
      <c r="E1484" s="44" t="s">
        <v>2341</v>
      </c>
      <c r="F1484" s="28" t="s">
        <v>10</v>
      </c>
      <c r="G1484" s="22"/>
      <c r="H1484" s="22"/>
      <c r="I1484" s="23"/>
      <c r="J1484" s="50"/>
      <c r="K1484" s="50"/>
      <c r="L1484" s="50"/>
    </row>
    <row r="1485" spans="1:12" s="62" customFormat="1" ht="15.75" customHeight="1">
      <c r="A1485" s="39" t="s">
        <v>2318</v>
      </c>
      <c r="B1485" s="166" t="s">
        <v>2343</v>
      </c>
      <c r="C1485" s="166"/>
      <c r="D1485" s="166"/>
      <c r="E1485" s="166"/>
      <c r="F1485" s="29" t="s">
        <v>740</v>
      </c>
      <c r="G1485" s="167" t="s">
        <v>3805</v>
      </c>
      <c r="H1485" s="167"/>
      <c r="I1485" s="167"/>
      <c r="J1485" s="50"/>
      <c r="K1485" s="50"/>
      <c r="L1485" s="50"/>
    </row>
    <row r="1486" spans="1:12" s="62" customFormat="1" ht="27">
      <c r="A1486" s="14" t="s">
        <v>2</v>
      </c>
      <c r="B1486" s="14" t="s">
        <v>3</v>
      </c>
      <c r="C1486" s="15" t="s">
        <v>4</v>
      </c>
      <c r="D1486" s="15" t="s">
        <v>5</v>
      </c>
      <c r="E1486" s="15" t="s">
        <v>3366</v>
      </c>
      <c r="F1486" s="15" t="s">
        <v>7</v>
      </c>
      <c r="G1486" s="16" t="s">
        <v>3347</v>
      </c>
      <c r="H1486" s="16" t="s">
        <v>3348</v>
      </c>
      <c r="I1486" s="16" t="s">
        <v>3349</v>
      </c>
      <c r="J1486" s="50"/>
      <c r="K1486" s="50"/>
      <c r="L1486" s="50"/>
    </row>
    <row r="1487" spans="1:12" s="62" customFormat="1" ht="63">
      <c r="A1487" s="31">
        <v>1</v>
      </c>
      <c r="B1487" s="27">
        <v>1196490285</v>
      </c>
      <c r="C1487" s="28" t="s">
        <v>2344</v>
      </c>
      <c r="D1487" s="36" t="s">
        <v>3851</v>
      </c>
      <c r="E1487" s="37" t="s">
        <v>3852</v>
      </c>
      <c r="F1487" s="28" t="s">
        <v>2345</v>
      </c>
      <c r="G1487" s="22">
        <v>1110452.6816845883</v>
      </c>
      <c r="H1487" s="22">
        <v>0</v>
      </c>
      <c r="I1487" s="23">
        <v>1110452.6816845883</v>
      </c>
      <c r="J1487" s="50"/>
      <c r="K1487" s="50"/>
      <c r="L1487" s="50"/>
    </row>
    <row r="1488" spans="1:12" s="62" customFormat="1" ht="45">
      <c r="A1488" s="31">
        <v>2</v>
      </c>
      <c r="B1488" s="27">
        <v>1032412047</v>
      </c>
      <c r="C1488" s="28" t="s">
        <v>2344</v>
      </c>
      <c r="D1488" s="36" t="s">
        <v>3853</v>
      </c>
      <c r="E1488" s="37" t="s">
        <v>3854</v>
      </c>
      <c r="F1488" s="28" t="s">
        <v>399</v>
      </c>
      <c r="G1488" s="22">
        <v>3072760.6152555509</v>
      </c>
      <c r="H1488" s="22">
        <v>0</v>
      </c>
      <c r="I1488" s="23">
        <v>3072760.6152555509</v>
      </c>
      <c r="J1488" s="50"/>
      <c r="K1488" s="50"/>
      <c r="L1488" s="50"/>
    </row>
    <row r="1489" spans="1:12" s="62" customFormat="1" ht="45">
      <c r="A1489" s="31">
        <v>3</v>
      </c>
      <c r="B1489" s="27">
        <v>1032412042</v>
      </c>
      <c r="C1489" s="28" t="s">
        <v>2344</v>
      </c>
      <c r="D1489" s="36" t="s">
        <v>3855</v>
      </c>
      <c r="E1489" s="37" t="s">
        <v>3856</v>
      </c>
      <c r="F1489" s="28" t="s">
        <v>399</v>
      </c>
      <c r="G1489" s="22">
        <v>641931.69876587996</v>
      </c>
      <c r="H1489" s="22">
        <v>0</v>
      </c>
      <c r="I1489" s="23">
        <v>641931.69876587996</v>
      </c>
      <c r="J1489" s="50"/>
      <c r="K1489" s="50"/>
      <c r="L1489" s="50"/>
    </row>
    <row r="1490" spans="1:12" s="62" customFormat="1" ht="45">
      <c r="A1490" s="31">
        <v>4</v>
      </c>
      <c r="B1490" s="27">
        <v>1032412045</v>
      </c>
      <c r="C1490" s="28" t="s">
        <v>2344</v>
      </c>
      <c r="D1490" s="36" t="s">
        <v>3857</v>
      </c>
      <c r="E1490" s="37" t="s">
        <v>3858</v>
      </c>
      <c r="F1490" s="28" t="s">
        <v>399</v>
      </c>
      <c r="G1490" s="22">
        <v>1244468.534855</v>
      </c>
      <c r="H1490" s="22">
        <v>0</v>
      </c>
      <c r="I1490" s="23">
        <v>1244468.534855</v>
      </c>
      <c r="J1490" s="50"/>
      <c r="K1490" s="50"/>
      <c r="L1490" s="50"/>
    </row>
    <row r="1491" spans="1:12" s="62" customFormat="1" ht="117">
      <c r="A1491" s="31">
        <v>5</v>
      </c>
      <c r="B1491" s="27">
        <v>1196491165</v>
      </c>
      <c r="C1491" s="28" t="s">
        <v>2344</v>
      </c>
      <c r="D1491" s="36" t="s">
        <v>3859</v>
      </c>
      <c r="E1491" s="37" t="s">
        <v>3860</v>
      </c>
      <c r="F1491" s="28" t="s">
        <v>2346</v>
      </c>
      <c r="G1491" s="22">
        <v>1006761.0741830001</v>
      </c>
      <c r="H1491" s="22">
        <v>0</v>
      </c>
      <c r="I1491" s="23">
        <v>1006761.0741830001</v>
      </c>
      <c r="J1491" s="50"/>
      <c r="K1491" s="50"/>
      <c r="L1491" s="50"/>
    </row>
    <row r="1492" spans="1:12" s="62" customFormat="1" ht="117">
      <c r="A1492" s="31">
        <v>6</v>
      </c>
      <c r="B1492" s="27">
        <v>1196491163</v>
      </c>
      <c r="C1492" s="28" t="s">
        <v>2344</v>
      </c>
      <c r="D1492" s="36" t="s">
        <v>3861</v>
      </c>
      <c r="E1492" s="37" t="s">
        <v>3862</v>
      </c>
      <c r="F1492" s="28" t="s">
        <v>2346</v>
      </c>
      <c r="G1492" s="22">
        <v>239787.79398055645</v>
      </c>
      <c r="H1492" s="22">
        <v>0</v>
      </c>
      <c r="I1492" s="23">
        <v>239787.79398055645</v>
      </c>
      <c r="J1492" s="50"/>
      <c r="K1492" s="50"/>
      <c r="L1492" s="50"/>
    </row>
    <row r="1493" spans="1:12" s="62" customFormat="1" ht="90">
      <c r="A1493" s="31">
        <v>7</v>
      </c>
      <c r="B1493" s="27">
        <v>1196491164</v>
      </c>
      <c r="C1493" s="28" t="s">
        <v>2344</v>
      </c>
      <c r="D1493" s="36" t="s">
        <v>2347</v>
      </c>
      <c r="E1493" s="37" t="s">
        <v>2347</v>
      </c>
      <c r="F1493" s="28" t="s">
        <v>2346</v>
      </c>
      <c r="G1493" s="22">
        <v>693653.56225033326</v>
      </c>
      <c r="H1493" s="22">
        <v>0</v>
      </c>
      <c r="I1493" s="23">
        <v>693653.56225033326</v>
      </c>
      <c r="J1493" s="50"/>
      <c r="K1493" s="50"/>
      <c r="L1493" s="50"/>
    </row>
    <row r="1494" spans="1:12" s="62" customFormat="1" ht="90">
      <c r="A1494" s="31">
        <v>8</v>
      </c>
      <c r="B1494" s="27">
        <v>1196490279</v>
      </c>
      <c r="C1494" s="28" t="s">
        <v>2344</v>
      </c>
      <c r="D1494" s="36" t="s">
        <v>3863</v>
      </c>
      <c r="E1494" s="37" t="s">
        <v>3863</v>
      </c>
      <c r="F1494" s="28" t="s">
        <v>2345</v>
      </c>
      <c r="G1494" s="22">
        <v>840922.95993818366</v>
      </c>
      <c r="H1494" s="22">
        <v>0</v>
      </c>
      <c r="I1494" s="23">
        <v>840922.95993818366</v>
      </c>
      <c r="J1494" s="50"/>
      <c r="K1494" s="50"/>
      <c r="L1494" s="50"/>
    </row>
    <row r="1495" spans="1:12" s="62" customFormat="1" ht="90">
      <c r="A1495" s="31">
        <v>9</v>
      </c>
      <c r="B1495" s="27">
        <v>1196490634</v>
      </c>
      <c r="C1495" s="28" t="s">
        <v>2344</v>
      </c>
      <c r="D1495" s="36" t="s">
        <v>3864</v>
      </c>
      <c r="E1495" s="37" t="s">
        <v>3865</v>
      </c>
      <c r="F1495" s="28" t="s">
        <v>2345</v>
      </c>
      <c r="G1495" s="22">
        <v>1627651.1075682321</v>
      </c>
      <c r="H1495" s="22">
        <v>0</v>
      </c>
      <c r="I1495" s="23">
        <v>1627651.1075682321</v>
      </c>
      <c r="J1495" s="50"/>
      <c r="K1495" s="50"/>
      <c r="L1495" s="50"/>
    </row>
    <row r="1496" spans="1:12" s="62" customFormat="1" ht="18">
      <c r="A1496" s="39" t="s">
        <v>2342</v>
      </c>
      <c r="B1496" s="166" t="s">
        <v>2349</v>
      </c>
      <c r="C1496" s="166"/>
      <c r="D1496" s="166"/>
      <c r="E1496" s="166"/>
      <c r="F1496" s="29" t="s">
        <v>740</v>
      </c>
      <c r="G1496" s="167"/>
      <c r="H1496" s="167"/>
      <c r="I1496" s="167"/>
      <c r="J1496" s="50"/>
      <c r="K1496" s="50"/>
      <c r="L1496" s="50"/>
    </row>
    <row r="1497" spans="1:12" s="62" customFormat="1" ht="27">
      <c r="A1497" s="14" t="s">
        <v>2</v>
      </c>
      <c r="B1497" s="14" t="s">
        <v>3</v>
      </c>
      <c r="C1497" s="15" t="s">
        <v>4</v>
      </c>
      <c r="D1497" s="15" t="s">
        <v>5</v>
      </c>
      <c r="E1497" s="15" t="s">
        <v>3366</v>
      </c>
      <c r="F1497" s="15" t="s">
        <v>7</v>
      </c>
      <c r="G1497" s="16" t="s">
        <v>3347</v>
      </c>
      <c r="H1497" s="16" t="s">
        <v>3348</v>
      </c>
      <c r="I1497" s="16" t="s">
        <v>3349</v>
      </c>
      <c r="J1497" s="50"/>
      <c r="K1497" s="50"/>
      <c r="L1497" s="50"/>
    </row>
    <row r="1498" spans="1:12" s="62" customFormat="1" ht="27">
      <c r="A1498" s="31">
        <v>1</v>
      </c>
      <c r="B1498" s="21">
        <v>1196420120</v>
      </c>
      <c r="C1498" s="89">
        <v>42292904</v>
      </c>
      <c r="D1498" s="28" t="s">
        <v>2350</v>
      </c>
      <c r="E1498" s="28" t="s">
        <v>2351</v>
      </c>
      <c r="F1498" s="28" t="s">
        <v>10</v>
      </c>
      <c r="G1498" s="22"/>
      <c r="H1498" s="22"/>
      <c r="I1498" s="23"/>
      <c r="J1498" s="50"/>
      <c r="K1498" s="50"/>
      <c r="L1498" s="50"/>
    </row>
    <row r="1499" spans="1:12" s="62" customFormat="1" ht="27">
      <c r="A1499" s="31">
        <v>2</v>
      </c>
      <c r="B1499" s="21">
        <v>1196490171</v>
      </c>
      <c r="C1499" s="89">
        <v>42292904</v>
      </c>
      <c r="D1499" s="28" t="s">
        <v>2352</v>
      </c>
      <c r="E1499" s="28" t="s">
        <v>2353</v>
      </c>
      <c r="F1499" s="28" t="s">
        <v>10</v>
      </c>
      <c r="G1499" s="22"/>
      <c r="H1499" s="22"/>
      <c r="I1499" s="23"/>
      <c r="J1499" s="50"/>
      <c r="K1499" s="50"/>
      <c r="L1499" s="50"/>
    </row>
    <row r="1500" spans="1:12" s="62" customFormat="1" ht="18">
      <c r="A1500" s="39" t="s">
        <v>2348</v>
      </c>
      <c r="B1500" s="166" t="s">
        <v>2355</v>
      </c>
      <c r="C1500" s="166"/>
      <c r="D1500" s="166"/>
      <c r="E1500" s="166"/>
      <c r="F1500" s="29" t="s">
        <v>740</v>
      </c>
      <c r="G1500" s="167" t="s">
        <v>3803</v>
      </c>
      <c r="H1500" s="167"/>
      <c r="I1500" s="167"/>
      <c r="J1500" s="50"/>
      <c r="K1500" s="50"/>
      <c r="L1500" s="50"/>
    </row>
    <row r="1501" spans="1:12" s="62" customFormat="1" ht="27">
      <c r="A1501" s="14" t="s">
        <v>2</v>
      </c>
      <c r="B1501" s="14" t="s">
        <v>3</v>
      </c>
      <c r="C1501" s="15" t="s">
        <v>4</v>
      </c>
      <c r="D1501" s="15" t="s">
        <v>5</v>
      </c>
      <c r="E1501" s="15" t="s">
        <v>3366</v>
      </c>
      <c r="F1501" s="15" t="s">
        <v>7</v>
      </c>
      <c r="G1501" s="16" t="s">
        <v>3347</v>
      </c>
      <c r="H1501" s="16" t="s">
        <v>3348</v>
      </c>
      <c r="I1501" s="16" t="s">
        <v>3349</v>
      </c>
      <c r="J1501" s="50"/>
      <c r="K1501" s="50"/>
      <c r="L1501" s="50"/>
    </row>
    <row r="1502" spans="1:12" s="62" customFormat="1" ht="18">
      <c r="A1502" s="31">
        <v>1</v>
      </c>
      <c r="B1502" s="21">
        <v>1196430022</v>
      </c>
      <c r="C1502" s="90">
        <v>42293100</v>
      </c>
      <c r="D1502" s="36" t="s">
        <v>2356</v>
      </c>
      <c r="E1502" s="34" t="s">
        <v>2357</v>
      </c>
      <c r="F1502" s="28" t="s">
        <v>10</v>
      </c>
      <c r="G1502" s="22">
        <v>216321.47238486059</v>
      </c>
      <c r="H1502" s="22">
        <v>41101</v>
      </c>
      <c r="I1502" s="23">
        <v>257422.47238486059</v>
      </c>
      <c r="J1502" s="50"/>
      <c r="K1502" s="50"/>
      <c r="L1502" s="50"/>
    </row>
    <row r="1503" spans="1:12" s="62" customFormat="1" ht="27">
      <c r="A1503" s="31">
        <v>2</v>
      </c>
      <c r="B1503" s="21">
        <v>1196430021</v>
      </c>
      <c r="C1503" s="90">
        <v>42293100</v>
      </c>
      <c r="D1503" s="36" t="s">
        <v>2358</v>
      </c>
      <c r="E1503" s="34" t="s">
        <v>2359</v>
      </c>
      <c r="F1503" s="28" t="s">
        <v>10</v>
      </c>
      <c r="G1503" s="22">
        <v>216321.47238486059</v>
      </c>
      <c r="H1503" s="22">
        <v>41101</v>
      </c>
      <c r="I1503" s="23">
        <v>257422.47238486059</v>
      </c>
      <c r="J1503" s="50"/>
      <c r="K1503" s="50"/>
      <c r="L1503" s="50"/>
    </row>
    <row r="1504" spans="1:12" s="62" customFormat="1" ht="27">
      <c r="A1504" s="31">
        <v>3</v>
      </c>
      <c r="B1504" s="21">
        <v>1196430023</v>
      </c>
      <c r="C1504" s="90">
        <v>42293100</v>
      </c>
      <c r="D1504" s="36" t="s">
        <v>2360</v>
      </c>
      <c r="E1504" s="34" t="s">
        <v>2361</v>
      </c>
      <c r="F1504" s="28" t="s">
        <v>10</v>
      </c>
      <c r="G1504" s="22">
        <v>239832.03863228456</v>
      </c>
      <c r="H1504" s="22">
        <v>45568</v>
      </c>
      <c r="I1504" s="23">
        <v>285400.03863228456</v>
      </c>
      <c r="J1504" s="50"/>
      <c r="K1504" s="50"/>
      <c r="L1504" s="50"/>
    </row>
    <row r="1505" spans="1:12" s="62" customFormat="1" ht="18">
      <c r="A1505" s="31">
        <v>4</v>
      </c>
      <c r="B1505" s="21">
        <v>1196430024</v>
      </c>
      <c r="C1505" s="90">
        <v>42293100</v>
      </c>
      <c r="D1505" s="36" t="s">
        <v>2362</v>
      </c>
      <c r="E1505" s="34" t="s">
        <v>2363</v>
      </c>
      <c r="F1505" s="28" t="s">
        <v>10</v>
      </c>
      <c r="G1505" s="22">
        <v>249930.22973259134</v>
      </c>
      <c r="H1505" s="22">
        <v>47487</v>
      </c>
      <c r="I1505" s="23">
        <v>297417.22973259131</v>
      </c>
      <c r="J1505" s="50"/>
      <c r="K1505" s="50"/>
      <c r="L1505" s="50"/>
    </row>
    <row r="1506" spans="1:12" s="62" customFormat="1" ht="27">
      <c r="A1506" s="31">
        <v>5</v>
      </c>
      <c r="B1506" s="21">
        <v>1196430074</v>
      </c>
      <c r="C1506" s="90">
        <v>42293100</v>
      </c>
      <c r="D1506" s="36" t="s">
        <v>2364</v>
      </c>
      <c r="E1506" s="34" t="s">
        <v>2365</v>
      </c>
      <c r="F1506" s="28" t="s">
        <v>10</v>
      </c>
      <c r="G1506" s="22">
        <v>236802.58130219259</v>
      </c>
      <c r="H1506" s="22">
        <v>44992</v>
      </c>
      <c r="I1506" s="23">
        <v>281794.58130219259</v>
      </c>
      <c r="J1506" s="50"/>
      <c r="K1506" s="50"/>
      <c r="L1506" s="50"/>
    </row>
    <row r="1507" spans="1:12" s="62" customFormat="1" ht="27">
      <c r="A1507" s="31">
        <v>6</v>
      </c>
      <c r="B1507" s="56">
        <v>1196430075</v>
      </c>
      <c r="C1507" s="90">
        <v>42293100</v>
      </c>
      <c r="D1507" s="36" t="s">
        <v>2366</v>
      </c>
      <c r="E1507" s="34" t="s">
        <v>2367</v>
      </c>
      <c r="F1507" s="28" t="s">
        <v>10</v>
      </c>
      <c r="G1507" s="22">
        <v>239832.03863228456</v>
      </c>
      <c r="H1507" s="22">
        <v>45568</v>
      </c>
      <c r="I1507" s="23">
        <v>285400.03863228456</v>
      </c>
      <c r="J1507" s="50"/>
      <c r="K1507" s="50"/>
      <c r="L1507" s="50"/>
    </row>
    <row r="1508" spans="1:12" s="62" customFormat="1" ht="36">
      <c r="A1508" s="31">
        <v>7</v>
      </c>
      <c r="B1508" s="35" t="s">
        <v>3362</v>
      </c>
      <c r="C1508" s="90">
        <v>42293100</v>
      </c>
      <c r="D1508" s="36" t="s">
        <v>2368</v>
      </c>
      <c r="E1508" s="34" t="s">
        <v>2368</v>
      </c>
      <c r="F1508" s="28" t="s">
        <v>10</v>
      </c>
      <c r="G1508" s="22"/>
      <c r="H1508" s="22"/>
      <c r="I1508" s="23"/>
      <c r="J1508" s="50"/>
      <c r="K1508" s="50"/>
      <c r="L1508" s="50"/>
    </row>
    <row r="1509" spans="1:12" s="62" customFormat="1" ht="27">
      <c r="A1509" s="31">
        <v>8</v>
      </c>
      <c r="B1509" s="35" t="s">
        <v>3362</v>
      </c>
      <c r="C1509" s="90">
        <v>42293100</v>
      </c>
      <c r="D1509" s="36" t="s">
        <v>2369</v>
      </c>
      <c r="E1509" s="34" t="s">
        <v>2370</v>
      </c>
      <c r="F1509" s="28" t="s">
        <v>10</v>
      </c>
      <c r="G1509" s="22"/>
      <c r="H1509" s="22"/>
      <c r="I1509" s="23"/>
      <c r="J1509" s="50"/>
      <c r="K1509" s="50"/>
      <c r="L1509" s="50"/>
    </row>
    <row r="1510" spans="1:12" s="62" customFormat="1" ht="27">
      <c r="A1510" s="31">
        <v>9</v>
      </c>
      <c r="B1510" s="35" t="s">
        <v>3362</v>
      </c>
      <c r="C1510" s="90">
        <v>42293100</v>
      </c>
      <c r="D1510" s="36" t="s">
        <v>2371</v>
      </c>
      <c r="E1510" s="34" t="s">
        <v>2372</v>
      </c>
      <c r="F1510" s="28" t="s">
        <v>10</v>
      </c>
      <c r="G1510" s="22"/>
      <c r="H1510" s="22"/>
      <c r="I1510" s="23"/>
      <c r="J1510" s="50"/>
      <c r="K1510" s="50"/>
      <c r="L1510" s="50"/>
    </row>
    <row r="1511" spans="1:12" s="62" customFormat="1" ht="18">
      <c r="A1511" s="39" t="s">
        <v>2354</v>
      </c>
      <c r="B1511" s="166" t="s">
        <v>2374</v>
      </c>
      <c r="C1511" s="166"/>
      <c r="D1511" s="166"/>
      <c r="E1511" s="166"/>
      <c r="F1511" s="29" t="s">
        <v>740</v>
      </c>
      <c r="G1511" s="167" t="s">
        <v>3791</v>
      </c>
      <c r="H1511" s="167"/>
      <c r="I1511" s="167"/>
      <c r="J1511" s="50"/>
      <c r="K1511" s="50"/>
      <c r="L1511" s="50"/>
    </row>
    <row r="1512" spans="1:12" s="62" customFormat="1" ht="27">
      <c r="A1512" s="14" t="s">
        <v>2</v>
      </c>
      <c r="B1512" s="14" t="s">
        <v>3</v>
      </c>
      <c r="C1512" s="15" t="s">
        <v>4</v>
      </c>
      <c r="D1512" s="15" t="s">
        <v>5</v>
      </c>
      <c r="E1512" s="15" t="s">
        <v>3366</v>
      </c>
      <c r="F1512" s="15" t="s">
        <v>7</v>
      </c>
      <c r="G1512" s="16" t="s">
        <v>3347</v>
      </c>
      <c r="H1512" s="16" t="s">
        <v>3348</v>
      </c>
      <c r="I1512" s="16" t="s">
        <v>3349</v>
      </c>
      <c r="J1512" s="50"/>
      <c r="K1512" s="50"/>
      <c r="L1512" s="50"/>
    </row>
    <row r="1513" spans="1:12" s="62" customFormat="1" ht="63">
      <c r="A1513" s="31">
        <v>1</v>
      </c>
      <c r="B1513" s="27">
        <v>1196430260</v>
      </c>
      <c r="C1513" s="28">
        <v>42311901</v>
      </c>
      <c r="D1513" s="36" t="s">
        <v>2375</v>
      </c>
      <c r="E1513" s="37" t="s">
        <v>2376</v>
      </c>
      <c r="F1513" s="28" t="s">
        <v>10</v>
      </c>
      <c r="G1513" s="22">
        <v>699.34528000000012</v>
      </c>
      <c r="H1513" s="22">
        <v>0</v>
      </c>
      <c r="I1513" s="23">
        <v>699.34528000000012</v>
      </c>
      <c r="J1513" s="50"/>
      <c r="K1513" s="50"/>
      <c r="L1513" s="50"/>
    </row>
    <row r="1514" spans="1:12" s="62" customFormat="1" ht="72">
      <c r="A1514" s="31">
        <v>2</v>
      </c>
      <c r="B1514" s="27">
        <v>1196430270</v>
      </c>
      <c r="C1514" s="28">
        <v>42311901</v>
      </c>
      <c r="D1514" s="36" t="s">
        <v>2377</v>
      </c>
      <c r="E1514" s="37" t="s">
        <v>2378</v>
      </c>
      <c r="F1514" s="28" t="s">
        <v>10</v>
      </c>
      <c r="G1514" s="22">
        <v>732.12709000000007</v>
      </c>
      <c r="H1514" s="22">
        <v>0</v>
      </c>
      <c r="I1514" s="23">
        <v>732.12709000000007</v>
      </c>
      <c r="J1514" s="50"/>
      <c r="K1514" s="50"/>
      <c r="L1514" s="50"/>
    </row>
    <row r="1515" spans="1:12" s="62" customFormat="1" ht="72">
      <c r="A1515" s="31">
        <v>3</v>
      </c>
      <c r="B1515" s="27">
        <v>1196430280</v>
      </c>
      <c r="C1515" s="28">
        <v>42311901</v>
      </c>
      <c r="D1515" s="36" t="s">
        <v>2379</v>
      </c>
      <c r="E1515" s="37" t="s">
        <v>2380</v>
      </c>
      <c r="F1515" s="28" t="s">
        <v>10</v>
      </c>
      <c r="G1515" s="22">
        <v>819.54525000000012</v>
      </c>
      <c r="H1515" s="22">
        <v>0</v>
      </c>
      <c r="I1515" s="23">
        <v>819.54525000000012</v>
      </c>
      <c r="J1515" s="50"/>
      <c r="K1515" s="50"/>
      <c r="L1515" s="50"/>
    </row>
    <row r="1516" spans="1:12" s="62" customFormat="1" ht="72">
      <c r="A1516" s="31">
        <v>4</v>
      </c>
      <c r="B1516" s="27">
        <v>1196430300</v>
      </c>
      <c r="C1516" s="28">
        <v>42311901</v>
      </c>
      <c r="D1516" s="36" t="s">
        <v>2381</v>
      </c>
      <c r="E1516" s="37" t="s">
        <v>2382</v>
      </c>
      <c r="F1516" s="28" t="s">
        <v>10</v>
      </c>
      <c r="G1516" s="22">
        <v>890.57250500000009</v>
      </c>
      <c r="H1516" s="22">
        <v>0</v>
      </c>
      <c r="I1516" s="23">
        <v>890.57250500000009</v>
      </c>
      <c r="J1516" s="50"/>
      <c r="K1516" s="50"/>
      <c r="L1516" s="50"/>
    </row>
    <row r="1517" spans="1:12" s="62" customFormat="1" ht="63">
      <c r="A1517" s="31">
        <v>5</v>
      </c>
      <c r="B1517" s="27">
        <v>1196430310</v>
      </c>
      <c r="C1517" s="28">
        <v>42311901</v>
      </c>
      <c r="D1517" s="36" t="s">
        <v>2383</v>
      </c>
      <c r="E1517" s="37" t="s">
        <v>2384</v>
      </c>
      <c r="F1517" s="28" t="s">
        <v>10</v>
      </c>
      <c r="G1517" s="22">
        <v>988.91793500000006</v>
      </c>
      <c r="H1517" s="22">
        <v>0</v>
      </c>
      <c r="I1517" s="23">
        <v>988.91793500000006</v>
      </c>
      <c r="J1517" s="50"/>
      <c r="K1517" s="50"/>
      <c r="L1517" s="50"/>
    </row>
    <row r="1518" spans="1:12" s="62" customFormat="1" ht="45">
      <c r="A1518" s="31">
        <v>6</v>
      </c>
      <c r="B1518" s="27">
        <v>1196430250</v>
      </c>
      <c r="C1518" s="28">
        <v>42311901</v>
      </c>
      <c r="D1518" s="36" t="s">
        <v>2385</v>
      </c>
      <c r="E1518" s="37" t="s">
        <v>3483</v>
      </c>
      <c r="F1518" s="28" t="s">
        <v>10</v>
      </c>
      <c r="G1518" s="22">
        <v>491.72715000000005</v>
      </c>
      <c r="H1518" s="22">
        <v>0</v>
      </c>
      <c r="I1518" s="23">
        <v>491.72715000000005</v>
      </c>
      <c r="J1518" s="50"/>
      <c r="K1518" s="50"/>
      <c r="L1518" s="50"/>
    </row>
    <row r="1519" spans="1:12" s="62" customFormat="1" ht="54">
      <c r="A1519" s="31">
        <v>7</v>
      </c>
      <c r="B1519" s="27">
        <v>1196430320</v>
      </c>
      <c r="C1519" s="28">
        <v>42311901</v>
      </c>
      <c r="D1519" s="36" t="s">
        <v>2386</v>
      </c>
      <c r="E1519" s="37" t="s">
        <v>2387</v>
      </c>
      <c r="F1519" s="28" t="s">
        <v>10</v>
      </c>
      <c r="G1519" s="22">
        <v>382.45445000000001</v>
      </c>
      <c r="H1519" s="22">
        <v>0</v>
      </c>
      <c r="I1519" s="23">
        <v>382.45445000000001</v>
      </c>
      <c r="J1519" s="50"/>
      <c r="K1519" s="50"/>
      <c r="L1519" s="50"/>
    </row>
    <row r="1520" spans="1:12" s="62" customFormat="1" ht="54">
      <c r="A1520" s="31">
        <v>8</v>
      </c>
      <c r="B1520" s="27">
        <v>1196430330</v>
      </c>
      <c r="C1520" s="28">
        <v>42311901</v>
      </c>
      <c r="D1520" s="36" t="s">
        <v>2388</v>
      </c>
      <c r="E1520" s="37" t="s">
        <v>2389</v>
      </c>
      <c r="F1520" s="28" t="s">
        <v>10</v>
      </c>
      <c r="G1520" s="22">
        <v>382.45445000000001</v>
      </c>
      <c r="H1520" s="22">
        <v>0</v>
      </c>
      <c r="I1520" s="23">
        <v>382.45445000000001</v>
      </c>
      <c r="J1520" s="50"/>
      <c r="K1520" s="50"/>
      <c r="L1520" s="50"/>
    </row>
    <row r="1521" spans="1:12" s="62" customFormat="1" ht="54">
      <c r="A1521" s="31">
        <v>9</v>
      </c>
      <c r="B1521" s="27">
        <v>1196430340</v>
      </c>
      <c r="C1521" s="28">
        <v>42311901</v>
      </c>
      <c r="D1521" s="36" t="s">
        <v>2390</v>
      </c>
      <c r="E1521" s="37" t="s">
        <v>2391</v>
      </c>
      <c r="F1521" s="28" t="s">
        <v>10</v>
      </c>
      <c r="G1521" s="22">
        <v>393.38172000000003</v>
      </c>
      <c r="H1521" s="22">
        <v>0</v>
      </c>
      <c r="I1521" s="23">
        <v>393.38172000000003</v>
      </c>
      <c r="J1521" s="50"/>
      <c r="K1521" s="50"/>
      <c r="L1521" s="50"/>
    </row>
    <row r="1522" spans="1:12" s="62" customFormat="1" ht="54">
      <c r="A1522" s="31">
        <v>10</v>
      </c>
      <c r="B1522" s="27">
        <v>1196430350</v>
      </c>
      <c r="C1522" s="28">
        <v>42311901</v>
      </c>
      <c r="D1522" s="36" t="s">
        <v>2392</v>
      </c>
      <c r="E1522" s="37" t="s">
        <v>2393</v>
      </c>
      <c r="F1522" s="28" t="s">
        <v>10</v>
      </c>
      <c r="G1522" s="22">
        <v>409.77262500000006</v>
      </c>
      <c r="H1522" s="22">
        <v>0</v>
      </c>
      <c r="I1522" s="23">
        <v>409.77262500000006</v>
      </c>
      <c r="J1522" s="50"/>
      <c r="K1522" s="50"/>
      <c r="L1522" s="50"/>
    </row>
    <row r="1523" spans="1:12" s="62" customFormat="1" ht="54">
      <c r="A1523" s="31">
        <v>11</v>
      </c>
      <c r="B1523" s="27">
        <v>1196430360</v>
      </c>
      <c r="C1523" s="28">
        <v>42311901</v>
      </c>
      <c r="D1523" s="36" t="s">
        <v>2394</v>
      </c>
      <c r="E1523" s="37" t="s">
        <v>2395</v>
      </c>
      <c r="F1523" s="28" t="s">
        <v>10</v>
      </c>
      <c r="G1523" s="22">
        <v>435.99807300000009</v>
      </c>
      <c r="H1523" s="22">
        <v>0</v>
      </c>
      <c r="I1523" s="23">
        <v>435.99807300000009</v>
      </c>
      <c r="J1523" s="50"/>
      <c r="K1523" s="50"/>
      <c r="L1523" s="50"/>
    </row>
    <row r="1524" spans="1:12" s="62" customFormat="1" ht="54">
      <c r="A1524" s="31">
        <v>12</v>
      </c>
      <c r="B1524" s="27">
        <v>1196430385</v>
      </c>
      <c r="C1524" s="28">
        <v>42311901</v>
      </c>
      <c r="D1524" s="36" t="s">
        <v>2396</v>
      </c>
      <c r="E1524" s="37" t="s">
        <v>2397</v>
      </c>
      <c r="F1524" s="28" t="s">
        <v>10</v>
      </c>
      <c r="G1524" s="22">
        <v>453.48170500000003</v>
      </c>
      <c r="H1524" s="22">
        <v>0</v>
      </c>
      <c r="I1524" s="23">
        <v>453.48170500000003</v>
      </c>
      <c r="J1524" s="50"/>
      <c r="K1524" s="50"/>
      <c r="L1524" s="50"/>
    </row>
    <row r="1525" spans="1:12" s="62" customFormat="1" ht="54">
      <c r="A1525" s="31">
        <v>13</v>
      </c>
      <c r="B1525" s="27">
        <v>1196430390</v>
      </c>
      <c r="C1525" s="28">
        <v>42311901</v>
      </c>
      <c r="D1525" s="36" t="s">
        <v>2398</v>
      </c>
      <c r="E1525" s="37" t="s">
        <v>2399</v>
      </c>
      <c r="F1525" s="28" t="s">
        <v>10</v>
      </c>
      <c r="G1525" s="22">
        <v>382.45445000000001</v>
      </c>
      <c r="H1525" s="22">
        <v>0</v>
      </c>
      <c r="I1525" s="23">
        <v>382.45445000000001</v>
      </c>
      <c r="J1525" s="50"/>
      <c r="K1525" s="50"/>
      <c r="L1525" s="50"/>
    </row>
    <row r="1526" spans="1:12" s="62" customFormat="1" ht="18">
      <c r="A1526" s="39" t="s">
        <v>2373</v>
      </c>
      <c r="B1526" s="166" t="s">
        <v>2401</v>
      </c>
      <c r="C1526" s="166"/>
      <c r="D1526" s="166"/>
      <c r="E1526" s="166"/>
      <c r="F1526" s="29" t="s">
        <v>740</v>
      </c>
      <c r="G1526" s="167" t="s">
        <v>3763</v>
      </c>
      <c r="H1526" s="167"/>
      <c r="I1526" s="167"/>
      <c r="J1526" s="50"/>
      <c r="K1526" s="50"/>
      <c r="L1526" s="50"/>
    </row>
    <row r="1527" spans="1:12" s="62" customFormat="1" ht="27">
      <c r="A1527" s="14" t="s">
        <v>2</v>
      </c>
      <c r="B1527" s="14" t="s">
        <v>3</v>
      </c>
      <c r="C1527" s="15" t="s">
        <v>4</v>
      </c>
      <c r="D1527" s="15" t="s">
        <v>5</v>
      </c>
      <c r="E1527" s="15" t="s">
        <v>3366</v>
      </c>
      <c r="F1527" s="15" t="s">
        <v>7</v>
      </c>
      <c r="G1527" s="16" t="s">
        <v>3347</v>
      </c>
      <c r="H1527" s="16" t="s">
        <v>3348</v>
      </c>
      <c r="I1527" s="16" t="s">
        <v>3349</v>
      </c>
      <c r="J1527" s="50"/>
      <c r="K1527" s="50"/>
      <c r="L1527" s="50"/>
    </row>
    <row r="1528" spans="1:12" s="62" customFormat="1" ht="36">
      <c r="A1528" s="31">
        <v>1</v>
      </c>
      <c r="B1528" s="27">
        <v>1196490210</v>
      </c>
      <c r="C1528" s="21">
        <v>42312000</v>
      </c>
      <c r="D1528" s="36" t="s">
        <v>2402</v>
      </c>
      <c r="E1528" s="37" t="s">
        <v>2403</v>
      </c>
      <c r="F1528" s="28" t="s">
        <v>10</v>
      </c>
      <c r="G1528" s="58">
        <v>27645.9931</v>
      </c>
      <c r="H1528" s="22">
        <v>5253</v>
      </c>
      <c r="I1528" s="23">
        <v>32898.9931</v>
      </c>
      <c r="J1528" s="50"/>
      <c r="K1528" s="50"/>
      <c r="L1528" s="50"/>
    </row>
    <row r="1529" spans="1:12" s="62" customFormat="1" ht="36">
      <c r="A1529" s="31">
        <v>2</v>
      </c>
      <c r="B1529" s="27">
        <v>1196490213</v>
      </c>
      <c r="C1529" s="21">
        <v>42312000</v>
      </c>
      <c r="D1529" s="36" t="s">
        <v>2404</v>
      </c>
      <c r="E1529" s="37" t="s">
        <v>2405</v>
      </c>
      <c r="F1529" s="28" t="s">
        <v>10</v>
      </c>
      <c r="G1529" s="58">
        <v>25460.539100000002</v>
      </c>
      <c r="H1529" s="22">
        <v>4838</v>
      </c>
      <c r="I1529" s="23">
        <v>30298.539100000002</v>
      </c>
      <c r="J1529" s="50"/>
      <c r="K1529" s="50"/>
      <c r="L1529" s="50"/>
    </row>
    <row r="1530" spans="1:12" s="62" customFormat="1" ht="36">
      <c r="A1530" s="31">
        <v>3</v>
      </c>
      <c r="B1530" s="27">
        <v>1196490215</v>
      </c>
      <c r="C1530" s="21">
        <v>42312000</v>
      </c>
      <c r="D1530" s="36" t="s">
        <v>2406</v>
      </c>
      <c r="E1530" s="37" t="s">
        <v>2407</v>
      </c>
      <c r="F1530" s="28" t="s">
        <v>10</v>
      </c>
      <c r="G1530" s="58">
        <v>25460.539100000002</v>
      </c>
      <c r="H1530" s="22">
        <v>4838</v>
      </c>
      <c r="I1530" s="23">
        <v>30298.539100000002</v>
      </c>
      <c r="J1530" s="50"/>
      <c r="K1530" s="50"/>
      <c r="L1530" s="50"/>
    </row>
    <row r="1531" spans="1:12" s="62" customFormat="1" ht="18">
      <c r="A1531" s="39" t="s">
        <v>2400</v>
      </c>
      <c r="B1531" s="166" t="s">
        <v>2409</v>
      </c>
      <c r="C1531" s="166"/>
      <c r="D1531" s="166"/>
      <c r="E1531" s="166"/>
      <c r="F1531" s="29" t="s">
        <v>740</v>
      </c>
      <c r="G1531" s="167" t="s">
        <v>3763</v>
      </c>
      <c r="H1531" s="167"/>
      <c r="I1531" s="167"/>
      <c r="J1531" s="50"/>
      <c r="K1531" s="50"/>
      <c r="L1531" s="50"/>
    </row>
    <row r="1532" spans="1:12" s="62" customFormat="1" ht="27">
      <c r="A1532" s="14" t="s">
        <v>2</v>
      </c>
      <c r="B1532" s="14" t="s">
        <v>3</v>
      </c>
      <c r="C1532" s="15" t="s">
        <v>4</v>
      </c>
      <c r="D1532" s="15" t="s">
        <v>5</v>
      </c>
      <c r="E1532" s="15" t="s">
        <v>3366</v>
      </c>
      <c r="F1532" s="15" t="s">
        <v>7</v>
      </c>
      <c r="G1532" s="16" t="s">
        <v>3347</v>
      </c>
      <c r="H1532" s="16" t="s">
        <v>3348</v>
      </c>
      <c r="I1532" s="16" t="s">
        <v>3349</v>
      </c>
      <c r="J1532" s="50"/>
      <c r="K1532" s="50"/>
      <c r="L1532" s="50"/>
    </row>
    <row r="1533" spans="1:12" s="62" customFormat="1" ht="18">
      <c r="A1533" s="31">
        <v>1</v>
      </c>
      <c r="B1533" s="27">
        <v>1196490050</v>
      </c>
      <c r="C1533" s="51">
        <v>42311600</v>
      </c>
      <c r="D1533" s="36" t="s">
        <v>2410</v>
      </c>
      <c r="E1533" s="37" t="s">
        <v>2411</v>
      </c>
      <c r="F1533" s="28" t="s">
        <v>10</v>
      </c>
      <c r="G1533" s="22">
        <v>12719.757734805402</v>
      </c>
      <c r="H1533" s="22">
        <v>0</v>
      </c>
      <c r="I1533" s="23">
        <v>12719.757734805402</v>
      </c>
      <c r="J1533" s="50"/>
      <c r="K1533" s="50"/>
      <c r="L1533" s="50"/>
    </row>
    <row r="1534" spans="1:12" s="62" customFormat="1" ht="18">
      <c r="A1534" s="31">
        <v>2</v>
      </c>
      <c r="B1534" s="27">
        <v>1196460687</v>
      </c>
      <c r="C1534" s="51">
        <v>42312200</v>
      </c>
      <c r="D1534" s="36" t="s">
        <v>2412</v>
      </c>
      <c r="E1534" s="37" t="s">
        <v>2413</v>
      </c>
      <c r="F1534" s="28" t="s">
        <v>10</v>
      </c>
      <c r="G1534" s="22">
        <v>66927.323408368597</v>
      </c>
      <c r="H1534" s="22">
        <v>0</v>
      </c>
      <c r="I1534" s="23">
        <v>66927.323408368597</v>
      </c>
      <c r="J1534" s="50"/>
      <c r="K1534" s="50"/>
      <c r="L1534" s="50"/>
    </row>
    <row r="1535" spans="1:12" s="62" customFormat="1" ht="36">
      <c r="A1535" s="31">
        <v>3</v>
      </c>
      <c r="B1535" s="27">
        <v>1196460002</v>
      </c>
      <c r="C1535" s="51">
        <v>42292900</v>
      </c>
      <c r="D1535" s="36" t="s">
        <v>2414</v>
      </c>
      <c r="E1535" s="37" t="s">
        <v>2415</v>
      </c>
      <c r="F1535" s="28" t="s">
        <v>10</v>
      </c>
      <c r="G1535" s="22">
        <v>87611.7892574914</v>
      </c>
      <c r="H1535" s="22">
        <v>0</v>
      </c>
      <c r="I1535" s="23">
        <v>87611.7892574914</v>
      </c>
      <c r="J1535" s="50"/>
      <c r="K1535" s="50"/>
      <c r="L1535" s="50"/>
    </row>
    <row r="1536" spans="1:12" s="62" customFormat="1" ht="36">
      <c r="A1536" s="31">
        <v>4</v>
      </c>
      <c r="B1536" s="27">
        <v>1196460001</v>
      </c>
      <c r="C1536" s="51">
        <v>42292900</v>
      </c>
      <c r="D1536" s="36" t="s">
        <v>2416</v>
      </c>
      <c r="E1536" s="37" t="s">
        <v>2417</v>
      </c>
      <c r="F1536" s="28" t="s">
        <v>10</v>
      </c>
      <c r="G1536" s="22">
        <v>87611.7892574914</v>
      </c>
      <c r="H1536" s="22">
        <v>0</v>
      </c>
      <c r="I1536" s="23">
        <v>87611.7892574914</v>
      </c>
      <c r="J1536" s="50"/>
      <c r="K1536" s="50"/>
      <c r="L1536" s="50"/>
    </row>
    <row r="1537" spans="1:12" s="62" customFormat="1" ht="54">
      <c r="A1537" s="31">
        <v>5</v>
      </c>
      <c r="B1537" s="27">
        <v>1196460003</v>
      </c>
      <c r="C1537" s="51">
        <v>42292900</v>
      </c>
      <c r="D1537" s="36" t="s">
        <v>2418</v>
      </c>
      <c r="E1537" s="37" t="s">
        <v>2419</v>
      </c>
      <c r="F1537" s="28" t="s">
        <v>10</v>
      </c>
      <c r="G1537" s="22">
        <v>53969.813192538808</v>
      </c>
      <c r="H1537" s="22">
        <v>0</v>
      </c>
      <c r="I1537" s="23">
        <v>53969.813192538808</v>
      </c>
      <c r="J1537" s="50"/>
      <c r="K1537" s="50"/>
      <c r="L1537" s="50"/>
    </row>
    <row r="1538" spans="1:12" s="62" customFormat="1" ht="36">
      <c r="A1538" s="31">
        <v>6</v>
      </c>
      <c r="B1538" s="27">
        <v>1196460420</v>
      </c>
      <c r="C1538" s="51">
        <v>42292900</v>
      </c>
      <c r="D1538" s="36" t="s">
        <v>2420</v>
      </c>
      <c r="E1538" s="37" t="s">
        <v>2421</v>
      </c>
      <c r="F1538" s="28" t="s">
        <v>10</v>
      </c>
      <c r="G1538" s="22">
        <v>54683.070635612006</v>
      </c>
      <c r="H1538" s="22">
        <v>0</v>
      </c>
      <c r="I1538" s="23">
        <v>54683.070635612006</v>
      </c>
      <c r="J1538" s="50"/>
      <c r="K1538" s="50"/>
      <c r="L1538" s="50"/>
    </row>
    <row r="1539" spans="1:12" s="62" customFormat="1" ht="54">
      <c r="A1539" s="31">
        <v>7</v>
      </c>
      <c r="B1539" s="27">
        <v>1196460011</v>
      </c>
      <c r="C1539" s="51">
        <v>42292900</v>
      </c>
      <c r="D1539" s="36" t="s">
        <v>2422</v>
      </c>
      <c r="E1539" s="37" t="s">
        <v>2423</v>
      </c>
      <c r="F1539" s="28" t="s">
        <v>399</v>
      </c>
      <c r="G1539" s="22">
        <v>393242.60361435765</v>
      </c>
      <c r="H1539" s="22">
        <v>0</v>
      </c>
      <c r="I1539" s="23">
        <v>393242.60361435765</v>
      </c>
      <c r="J1539" s="50"/>
      <c r="K1539" s="50"/>
      <c r="L1539" s="50"/>
    </row>
    <row r="1540" spans="1:12" s="62" customFormat="1" ht="54">
      <c r="A1540" s="31">
        <v>8</v>
      </c>
      <c r="B1540" s="27">
        <v>1196460470</v>
      </c>
      <c r="C1540" s="51">
        <v>42292900</v>
      </c>
      <c r="D1540" s="36" t="s">
        <v>2424</v>
      </c>
      <c r="E1540" s="37" t="s">
        <v>2425</v>
      </c>
      <c r="F1540" s="28" t="s">
        <v>399</v>
      </c>
      <c r="G1540" s="22">
        <v>371963.75656267384</v>
      </c>
      <c r="H1540" s="22">
        <v>0</v>
      </c>
      <c r="I1540" s="23">
        <v>371963.75656267384</v>
      </c>
      <c r="J1540" s="50"/>
      <c r="K1540" s="50"/>
      <c r="L1540" s="50"/>
    </row>
    <row r="1541" spans="1:12" s="62" customFormat="1" ht="54">
      <c r="A1541" s="31">
        <v>9</v>
      </c>
      <c r="B1541" s="27">
        <v>1196460328</v>
      </c>
      <c r="C1541" s="51">
        <v>42292900</v>
      </c>
      <c r="D1541" s="36" t="s">
        <v>2426</v>
      </c>
      <c r="E1541" s="37" t="s">
        <v>2427</v>
      </c>
      <c r="F1541" s="28" t="s">
        <v>399</v>
      </c>
      <c r="G1541" s="22">
        <v>290771.28429284127</v>
      </c>
      <c r="H1541" s="22">
        <v>0</v>
      </c>
      <c r="I1541" s="23">
        <v>290771.28429284127</v>
      </c>
      <c r="J1541" s="50"/>
      <c r="K1541" s="50"/>
      <c r="L1541" s="50"/>
    </row>
    <row r="1542" spans="1:12" s="62" customFormat="1" ht="45">
      <c r="A1542" s="31">
        <v>10</v>
      </c>
      <c r="B1542" s="27">
        <v>1196460465</v>
      </c>
      <c r="C1542" s="51">
        <v>42292900</v>
      </c>
      <c r="D1542" s="36" t="s">
        <v>2428</v>
      </c>
      <c r="E1542" s="37" t="s">
        <v>2429</v>
      </c>
      <c r="F1542" s="28" t="s">
        <v>399</v>
      </c>
      <c r="G1542" s="22">
        <v>359125.12258735625</v>
      </c>
      <c r="H1542" s="22">
        <v>0</v>
      </c>
      <c r="I1542" s="23">
        <v>359125.12258735625</v>
      </c>
      <c r="J1542" s="50"/>
      <c r="K1542" s="50"/>
      <c r="L1542" s="50"/>
    </row>
    <row r="1543" spans="1:12" s="62" customFormat="1" ht="45">
      <c r="A1543" s="31">
        <v>11</v>
      </c>
      <c r="B1543" s="27">
        <v>1196460550</v>
      </c>
      <c r="C1543" s="51">
        <v>42292900</v>
      </c>
      <c r="D1543" s="36" t="s">
        <v>2430</v>
      </c>
      <c r="E1543" s="37" t="s">
        <v>2431</v>
      </c>
      <c r="F1543" s="28" t="s">
        <v>10</v>
      </c>
      <c r="G1543" s="22">
        <v>17950.312317342203</v>
      </c>
      <c r="H1543" s="22">
        <v>0</v>
      </c>
      <c r="I1543" s="23">
        <v>17950.312317342203</v>
      </c>
      <c r="J1543" s="50"/>
      <c r="K1543" s="50"/>
      <c r="L1543" s="50"/>
    </row>
    <row r="1544" spans="1:12" s="62" customFormat="1" ht="54">
      <c r="A1544" s="31">
        <v>12</v>
      </c>
      <c r="B1544" s="27">
        <v>1196460405</v>
      </c>
      <c r="C1544" s="51">
        <v>42292900</v>
      </c>
      <c r="D1544" s="36" t="s">
        <v>2432</v>
      </c>
      <c r="E1544" s="37" t="s">
        <v>2433</v>
      </c>
      <c r="F1544" s="28" t="s">
        <v>10</v>
      </c>
      <c r="G1544" s="22">
        <v>26553.266100000001</v>
      </c>
      <c r="H1544" s="22">
        <v>0</v>
      </c>
      <c r="I1544" s="23">
        <v>26553.266100000001</v>
      </c>
      <c r="J1544" s="50"/>
      <c r="K1544" s="50"/>
      <c r="L1544" s="50"/>
    </row>
    <row r="1545" spans="1:12" s="62" customFormat="1" ht="45">
      <c r="A1545" s="31">
        <v>13</v>
      </c>
      <c r="B1545" s="27">
        <v>1196460628</v>
      </c>
      <c r="C1545" s="51">
        <v>42292900</v>
      </c>
      <c r="D1545" s="36" t="s">
        <v>2434</v>
      </c>
      <c r="E1545" s="37" t="s">
        <v>2435</v>
      </c>
      <c r="F1545" s="28" t="s">
        <v>10</v>
      </c>
      <c r="G1545" s="22">
        <v>17950.312317342203</v>
      </c>
      <c r="H1545" s="22">
        <v>0</v>
      </c>
      <c r="I1545" s="23">
        <v>17950.312317342203</v>
      </c>
      <c r="J1545" s="50"/>
      <c r="K1545" s="50"/>
      <c r="L1545" s="50"/>
    </row>
    <row r="1546" spans="1:12" s="62" customFormat="1" ht="27">
      <c r="A1546" s="31">
        <v>14</v>
      </c>
      <c r="B1546" s="35" t="s">
        <v>194</v>
      </c>
      <c r="C1546" s="51">
        <v>42312000</v>
      </c>
      <c r="D1546" s="36" t="s">
        <v>2436</v>
      </c>
      <c r="E1546" s="37" t="s">
        <v>2437</v>
      </c>
      <c r="F1546" s="28" t="s">
        <v>10</v>
      </c>
      <c r="G1546" s="22"/>
      <c r="H1546" s="22"/>
      <c r="I1546" s="23"/>
      <c r="J1546" s="50"/>
      <c r="K1546" s="50"/>
      <c r="L1546" s="50"/>
    </row>
    <row r="1547" spans="1:12" s="62" customFormat="1" ht="27">
      <c r="A1547" s="31">
        <v>15</v>
      </c>
      <c r="B1547" s="35" t="s">
        <v>194</v>
      </c>
      <c r="C1547" s="51">
        <v>42312000</v>
      </c>
      <c r="D1547" s="36" t="s">
        <v>2438</v>
      </c>
      <c r="E1547" s="37" t="s">
        <v>2439</v>
      </c>
      <c r="F1547" s="28" t="s">
        <v>10</v>
      </c>
      <c r="G1547" s="22"/>
      <c r="H1547" s="22"/>
      <c r="I1547" s="23"/>
      <c r="J1547" s="50"/>
      <c r="K1547" s="50"/>
      <c r="L1547" s="50"/>
    </row>
    <row r="1548" spans="1:12" s="62" customFormat="1" ht="18">
      <c r="A1548" s="39" t="s">
        <v>2408</v>
      </c>
      <c r="B1548" s="166" t="s">
        <v>2441</v>
      </c>
      <c r="C1548" s="166"/>
      <c r="D1548" s="166"/>
      <c r="E1548" s="166"/>
      <c r="F1548" s="29" t="s">
        <v>740</v>
      </c>
      <c r="G1548" s="167" t="s">
        <v>3763</v>
      </c>
      <c r="H1548" s="167"/>
      <c r="I1548" s="167"/>
      <c r="J1548" s="50"/>
      <c r="K1548" s="50"/>
      <c r="L1548" s="50"/>
    </row>
    <row r="1549" spans="1:12" s="62" customFormat="1" ht="27">
      <c r="A1549" s="14" t="s">
        <v>2</v>
      </c>
      <c r="B1549" s="14" t="s">
        <v>3</v>
      </c>
      <c r="C1549" s="15" t="s">
        <v>4</v>
      </c>
      <c r="D1549" s="15" t="s">
        <v>5</v>
      </c>
      <c r="E1549" s="15" t="s">
        <v>3366</v>
      </c>
      <c r="F1549" s="15" t="s">
        <v>7</v>
      </c>
      <c r="G1549" s="16" t="s">
        <v>3347</v>
      </c>
      <c r="H1549" s="16" t="s">
        <v>3348</v>
      </c>
      <c r="I1549" s="16" t="s">
        <v>3349</v>
      </c>
      <c r="J1549" s="50"/>
      <c r="K1549" s="50"/>
      <c r="L1549" s="50"/>
    </row>
    <row r="1550" spans="1:12" s="62" customFormat="1" ht="54">
      <c r="A1550" s="31">
        <v>1</v>
      </c>
      <c r="B1550" s="56">
        <v>1196460276</v>
      </c>
      <c r="C1550" s="38">
        <v>42292900</v>
      </c>
      <c r="D1550" s="36" t="s">
        <v>2442</v>
      </c>
      <c r="E1550" s="37" t="s">
        <v>2443</v>
      </c>
      <c r="F1550" s="28" t="s">
        <v>10</v>
      </c>
      <c r="G1550" s="22">
        <v>90181.01072825458</v>
      </c>
      <c r="H1550" s="22">
        <v>0</v>
      </c>
      <c r="I1550" s="23">
        <v>90181.01072825458</v>
      </c>
      <c r="J1550" s="50"/>
      <c r="K1550" s="50"/>
      <c r="L1550" s="50"/>
    </row>
    <row r="1551" spans="1:12" s="62" customFormat="1" ht="18">
      <c r="A1551" s="31">
        <v>2</v>
      </c>
      <c r="B1551" s="56">
        <v>1196490705</v>
      </c>
      <c r="C1551" s="38">
        <v>42292900</v>
      </c>
      <c r="D1551" s="40" t="s">
        <v>3756</v>
      </c>
      <c r="E1551" s="43" t="s">
        <v>2444</v>
      </c>
      <c r="F1551" s="28" t="s">
        <v>10</v>
      </c>
      <c r="G1551" s="22">
        <v>170602.17181059418</v>
      </c>
      <c r="H1551" s="22">
        <v>0</v>
      </c>
      <c r="I1551" s="23">
        <v>170602.17181059418</v>
      </c>
      <c r="J1551" s="50"/>
      <c r="K1551" s="50"/>
      <c r="L1551" s="50"/>
    </row>
    <row r="1552" spans="1:12" s="62" customFormat="1" ht="36">
      <c r="A1552" s="31">
        <v>3</v>
      </c>
      <c r="B1552" s="56">
        <v>1196460691</v>
      </c>
      <c r="C1552" s="38">
        <v>42292900</v>
      </c>
      <c r="D1552" s="36" t="s">
        <v>2445</v>
      </c>
      <c r="E1552" s="37" t="s">
        <v>2446</v>
      </c>
      <c r="F1552" s="28" t="s">
        <v>10</v>
      </c>
      <c r="G1552" s="22">
        <v>96427.314501640212</v>
      </c>
      <c r="H1552" s="22">
        <v>0</v>
      </c>
      <c r="I1552" s="23">
        <v>96427.314501640212</v>
      </c>
      <c r="J1552" s="50"/>
      <c r="K1552" s="50"/>
      <c r="L1552" s="50"/>
    </row>
    <row r="1553" spans="1:12" s="62" customFormat="1" ht="63">
      <c r="A1553" s="31">
        <v>4</v>
      </c>
      <c r="B1553" s="56">
        <v>1196460371</v>
      </c>
      <c r="C1553" s="38">
        <v>42292900</v>
      </c>
      <c r="D1553" s="36" t="s">
        <v>2447</v>
      </c>
      <c r="E1553" s="37" t="s">
        <v>2448</v>
      </c>
      <c r="F1553" s="28" t="s">
        <v>10</v>
      </c>
      <c r="G1553" s="22">
        <v>35187.3671916112</v>
      </c>
      <c r="H1553" s="22">
        <v>0</v>
      </c>
      <c r="I1553" s="23">
        <v>35187.3671916112</v>
      </c>
      <c r="J1553" s="50"/>
      <c r="K1553" s="50"/>
      <c r="L1553" s="50"/>
    </row>
    <row r="1554" spans="1:12" s="62" customFormat="1" ht="63">
      <c r="A1554" s="31">
        <v>5</v>
      </c>
      <c r="B1554" s="56">
        <v>1196460372</v>
      </c>
      <c r="C1554" s="38">
        <v>42292900</v>
      </c>
      <c r="D1554" s="36" t="s">
        <v>2449</v>
      </c>
      <c r="E1554" s="37" t="s">
        <v>2450</v>
      </c>
      <c r="F1554" s="28" t="s">
        <v>10</v>
      </c>
      <c r="G1554" s="22">
        <v>56493.9859</v>
      </c>
      <c r="H1554" s="22">
        <v>0</v>
      </c>
      <c r="I1554" s="23">
        <v>56493.9859</v>
      </c>
      <c r="J1554" s="50"/>
      <c r="K1554" s="50"/>
      <c r="L1554" s="50"/>
    </row>
    <row r="1555" spans="1:12" s="62" customFormat="1" ht="63">
      <c r="A1555" s="31">
        <v>6</v>
      </c>
      <c r="B1555" s="56">
        <v>1196460540</v>
      </c>
      <c r="C1555" s="38">
        <v>42292900</v>
      </c>
      <c r="D1555" s="36" t="s">
        <v>2451</v>
      </c>
      <c r="E1555" s="37" t="s">
        <v>2452</v>
      </c>
      <c r="F1555" s="28" t="s">
        <v>10</v>
      </c>
      <c r="G1555" s="22">
        <v>16500.1777</v>
      </c>
      <c r="H1555" s="22">
        <v>0</v>
      </c>
      <c r="I1555" s="23">
        <v>16500.1777</v>
      </c>
      <c r="J1555" s="50"/>
      <c r="K1555" s="50"/>
      <c r="L1555" s="50"/>
    </row>
    <row r="1556" spans="1:12" s="62" customFormat="1" ht="63">
      <c r="A1556" s="31">
        <v>7</v>
      </c>
      <c r="B1556" s="56">
        <v>1196460042</v>
      </c>
      <c r="C1556" s="38">
        <v>42292900</v>
      </c>
      <c r="D1556" s="36" t="s">
        <v>2453</v>
      </c>
      <c r="E1556" s="37" t="s">
        <v>2454</v>
      </c>
      <c r="F1556" s="28" t="s">
        <v>10</v>
      </c>
      <c r="G1556" s="22">
        <v>7539.8163000000004</v>
      </c>
      <c r="H1556" s="22">
        <v>0</v>
      </c>
      <c r="I1556" s="23">
        <v>7539.8163000000004</v>
      </c>
      <c r="J1556" s="50"/>
      <c r="K1556" s="50"/>
      <c r="L1556" s="50"/>
    </row>
    <row r="1557" spans="1:12" s="62" customFormat="1" ht="36">
      <c r="A1557" s="31">
        <v>8</v>
      </c>
      <c r="B1557" s="56">
        <v>1196460530</v>
      </c>
      <c r="C1557" s="38">
        <v>42292900</v>
      </c>
      <c r="D1557" s="36" t="s">
        <v>2455</v>
      </c>
      <c r="E1557" s="37" t="s">
        <v>2456</v>
      </c>
      <c r="F1557" s="28" t="s">
        <v>10</v>
      </c>
      <c r="G1557" s="22">
        <v>8632.5433000000012</v>
      </c>
      <c r="H1557" s="22">
        <v>0</v>
      </c>
      <c r="I1557" s="23">
        <v>8632.5433000000012</v>
      </c>
      <c r="J1557" s="50"/>
      <c r="K1557" s="50"/>
      <c r="L1557" s="50"/>
    </row>
    <row r="1558" spans="1:12" s="62" customFormat="1" ht="36">
      <c r="A1558" s="31">
        <v>9</v>
      </c>
      <c r="B1558" s="56">
        <v>1196460080</v>
      </c>
      <c r="C1558" s="38">
        <v>42292900</v>
      </c>
      <c r="D1558" s="36" t="s">
        <v>2457</v>
      </c>
      <c r="E1558" s="37" t="s">
        <v>2458</v>
      </c>
      <c r="F1558" s="28" t="s">
        <v>10</v>
      </c>
      <c r="G1558" s="22">
        <v>8632.5433000000012</v>
      </c>
      <c r="H1558" s="22">
        <v>0</v>
      </c>
      <c r="I1558" s="23">
        <v>8632.5433000000012</v>
      </c>
      <c r="J1558" s="50"/>
      <c r="K1558" s="50"/>
      <c r="L1558" s="50"/>
    </row>
    <row r="1559" spans="1:12" s="62" customFormat="1" ht="36">
      <c r="A1559" s="31">
        <v>10</v>
      </c>
      <c r="B1559" s="56">
        <v>1196460683</v>
      </c>
      <c r="C1559" s="38">
        <v>42292900</v>
      </c>
      <c r="D1559" s="36" t="s">
        <v>2459</v>
      </c>
      <c r="E1559" s="37" t="s">
        <v>2460</v>
      </c>
      <c r="F1559" s="28" t="s">
        <v>10</v>
      </c>
      <c r="G1559" s="22">
        <v>16063.0869</v>
      </c>
      <c r="H1559" s="22">
        <v>0</v>
      </c>
      <c r="I1559" s="23">
        <v>16063.0869</v>
      </c>
      <c r="J1559" s="50"/>
      <c r="K1559" s="50"/>
      <c r="L1559" s="50"/>
    </row>
    <row r="1560" spans="1:12" s="62" customFormat="1" ht="36">
      <c r="A1560" s="31">
        <v>11</v>
      </c>
      <c r="B1560" s="56">
        <v>1196460209</v>
      </c>
      <c r="C1560" s="38">
        <v>42292900</v>
      </c>
      <c r="D1560" s="36" t="s">
        <v>2461</v>
      </c>
      <c r="E1560" s="37" t="s">
        <v>2462</v>
      </c>
      <c r="F1560" s="28" t="s">
        <v>10</v>
      </c>
      <c r="G1560" s="22">
        <v>10927.27</v>
      </c>
      <c r="H1560" s="22">
        <v>0</v>
      </c>
      <c r="I1560" s="23">
        <v>10927.27</v>
      </c>
      <c r="J1560" s="50"/>
      <c r="K1560" s="50"/>
      <c r="L1560" s="50"/>
    </row>
    <row r="1561" spans="1:12" s="62" customFormat="1" ht="36">
      <c r="A1561" s="31">
        <v>12</v>
      </c>
      <c r="B1561" s="56">
        <v>1196460211</v>
      </c>
      <c r="C1561" s="38">
        <v>42292900</v>
      </c>
      <c r="D1561" s="36" t="s">
        <v>2463</v>
      </c>
      <c r="E1561" s="37" t="s">
        <v>2464</v>
      </c>
      <c r="F1561" s="28" t="s">
        <v>10</v>
      </c>
      <c r="G1561" s="22">
        <v>21089.631099999999</v>
      </c>
      <c r="H1561" s="22">
        <v>0</v>
      </c>
      <c r="I1561" s="23">
        <v>21089.631099999999</v>
      </c>
      <c r="J1561" s="50"/>
      <c r="K1561" s="50"/>
      <c r="L1561" s="50"/>
    </row>
    <row r="1562" spans="1:12" s="62" customFormat="1" ht="36">
      <c r="A1562" s="31">
        <v>13</v>
      </c>
      <c r="B1562" s="56">
        <v>1196460210</v>
      </c>
      <c r="C1562" s="38">
        <v>42292900</v>
      </c>
      <c r="D1562" s="36" t="s">
        <v>2465</v>
      </c>
      <c r="E1562" s="37" t="s">
        <v>2466</v>
      </c>
      <c r="F1562" s="28" t="s">
        <v>10</v>
      </c>
      <c r="G1562" s="22">
        <v>19669.086000000003</v>
      </c>
      <c r="H1562" s="22">
        <v>0</v>
      </c>
      <c r="I1562" s="23">
        <v>19669.086000000003</v>
      </c>
      <c r="J1562" s="50"/>
      <c r="K1562" s="50"/>
      <c r="L1562" s="50"/>
    </row>
    <row r="1563" spans="1:12" s="62" customFormat="1" ht="36">
      <c r="A1563" s="31">
        <v>14</v>
      </c>
      <c r="B1563" s="56">
        <v>1196460212</v>
      </c>
      <c r="C1563" s="38">
        <v>42292900</v>
      </c>
      <c r="D1563" s="36" t="s">
        <v>2467</v>
      </c>
      <c r="E1563" s="37" t="s">
        <v>2468</v>
      </c>
      <c r="F1563" s="28" t="s">
        <v>10</v>
      </c>
      <c r="G1563" s="22">
        <v>21089.631099999999</v>
      </c>
      <c r="H1563" s="22">
        <v>0</v>
      </c>
      <c r="I1563" s="23">
        <v>21089.631099999999</v>
      </c>
      <c r="J1563" s="50"/>
      <c r="K1563" s="50"/>
      <c r="L1563" s="50"/>
    </row>
    <row r="1564" spans="1:12" s="62" customFormat="1" ht="72">
      <c r="A1564" s="31">
        <v>15</v>
      </c>
      <c r="B1564" s="56">
        <v>1196460270</v>
      </c>
      <c r="C1564" s="38">
        <v>42292900</v>
      </c>
      <c r="D1564" s="36" t="s">
        <v>2469</v>
      </c>
      <c r="E1564" s="37" t="s">
        <v>2470</v>
      </c>
      <c r="F1564" s="28" t="s">
        <v>10</v>
      </c>
      <c r="G1564" s="22">
        <v>7539.8163000000004</v>
      </c>
      <c r="H1564" s="22">
        <v>0</v>
      </c>
      <c r="I1564" s="23">
        <v>7539.8163000000004</v>
      </c>
      <c r="J1564" s="50"/>
      <c r="K1564" s="50"/>
      <c r="L1564" s="50"/>
    </row>
    <row r="1565" spans="1:12" s="62" customFormat="1" ht="54">
      <c r="A1565" s="31">
        <v>16</v>
      </c>
      <c r="B1565" s="56">
        <v>1196460206</v>
      </c>
      <c r="C1565" s="38">
        <v>42292900</v>
      </c>
      <c r="D1565" s="36" t="s">
        <v>2471</v>
      </c>
      <c r="E1565" s="37" t="s">
        <v>2472</v>
      </c>
      <c r="F1565" s="28" t="s">
        <v>10</v>
      </c>
      <c r="G1565" s="22">
        <v>10380.906500000001</v>
      </c>
      <c r="H1565" s="22">
        <v>0</v>
      </c>
      <c r="I1565" s="23">
        <v>10380.906500000001</v>
      </c>
      <c r="J1565" s="50"/>
      <c r="K1565" s="50"/>
      <c r="L1565" s="50"/>
    </row>
    <row r="1566" spans="1:12" s="62" customFormat="1" ht="45">
      <c r="A1566" s="31">
        <v>17</v>
      </c>
      <c r="B1566" s="56">
        <v>1196460373</v>
      </c>
      <c r="C1566" s="38">
        <v>42292900</v>
      </c>
      <c r="D1566" s="36" t="s">
        <v>2473</v>
      </c>
      <c r="E1566" s="37" t="s">
        <v>2474</v>
      </c>
      <c r="F1566" s="28" t="s">
        <v>10</v>
      </c>
      <c r="G1566" s="22">
        <v>10380.906500000001</v>
      </c>
      <c r="H1566" s="22">
        <v>0</v>
      </c>
      <c r="I1566" s="23">
        <v>10380.906500000001</v>
      </c>
      <c r="J1566" s="50"/>
      <c r="K1566" s="50"/>
      <c r="L1566" s="50"/>
    </row>
    <row r="1567" spans="1:12" s="62" customFormat="1" ht="45">
      <c r="A1567" s="31">
        <v>18</v>
      </c>
      <c r="B1567" s="56">
        <v>1196460377</v>
      </c>
      <c r="C1567" s="38">
        <v>42292900</v>
      </c>
      <c r="D1567" s="36" t="s">
        <v>2475</v>
      </c>
      <c r="E1567" s="37" t="s">
        <v>2476</v>
      </c>
      <c r="F1567" s="28" t="s">
        <v>10</v>
      </c>
      <c r="G1567" s="22">
        <v>10380.906500000001</v>
      </c>
      <c r="H1567" s="22">
        <v>0</v>
      </c>
      <c r="I1567" s="23">
        <v>10380.906500000001</v>
      </c>
      <c r="J1567" s="50"/>
      <c r="K1567" s="50"/>
      <c r="L1567" s="50"/>
    </row>
    <row r="1568" spans="1:12" s="62" customFormat="1" ht="45">
      <c r="A1568" s="31">
        <v>19</v>
      </c>
      <c r="B1568" s="56">
        <v>1196460310</v>
      </c>
      <c r="C1568" s="38">
        <v>42292900</v>
      </c>
      <c r="D1568" s="36" t="s">
        <v>2477</v>
      </c>
      <c r="E1568" s="37" t="s">
        <v>2478</v>
      </c>
      <c r="F1568" s="28" t="s">
        <v>10</v>
      </c>
      <c r="G1568" s="22">
        <v>11692.178900000001</v>
      </c>
      <c r="H1568" s="22">
        <v>0</v>
      </c>
      <c r="I1568" s="23">
        <v>11692.178900000001</v>
      </c>
      <c r="J1568" s="50"/>
      <c r="K1568" s="50"/>
      <c r="L1568" s="50"/>
    </row>
    <row r="1569" spans="1:12" s="62" customFormat="1" ht="36">
      <c r="A1569" s="31">
        <v>20</v>
      </c>
      <c r="B1569" s="56">
        <v>1196460330</v>
      </c>
      <c r="C1569" s="38">
        <v>42292900</v>
      </c>
      <c r="D1569" s="36" t="s">
        <v>2479</v>
      </c>
      <c r="E1569" s="37" t="s">
        <v>2480</v>
      </c>
      <c r="F1569" s="28" t="s">
        <v>10</v>
      </c>
      <c r="G1569" s="22">
        <v>17118.178633756805</v>
      </c>
      <c r="H1569" s="22">
        <v>0</v>
      </c>
      <c r="I1569" s="23">
        <v>17118.178633756805</v>
      </c>
      <c r="J1569" s="50"/>
      <c r="K1569" s="50"/>
      <c r="L1569" s="50"/>
    </row>
    <row r="1570" spans="1:12" s="62" customFormat="1" ht="54">
      <c r="A1570" s="31">
        <v>21</v>
      </c>
      <c r="B1570" s="56">
        <v>1196460345</v>
      </c>
      <c r="C1570" s="38">
        <v>42292900</v>
      </c>
      <c r="D1570" s="36" t="s">
        <v>2481</v>
      </c>
      <c r="E1570" s="37" t="s">
        <v>2482</v>
      </c>
      <c r="F1570" s="28" t="s">
        <v>10</v>
      </c>
      <c r="G1570" s="22">
        <v>17118.178633756805</v>
      </c>
      <c r="H1570" s="22">
        <v>0</v>
      </c>
      <c r="I1570" s="23">
        <v>17118.178633756805</v>
      </c>
      <c r="J1570" s="50"/>
      <c r="K1570" s="50"/>
      <c r="L1570" s="50"/>
    </row>
    <row r="1571" spans="1:12" s="62" customFormat="1" ht="54">
      <c r="A1571" s="31">
        <v>22</v>
      </c>
      <c r="B1571" s="56">
        <v>1196460043</v>
      </c>
      <c r="C1571" s="38">
        <v>42292900</v>
      </c>
      <c r="D1571" s="36" t="s">
        <v>2483</v>
      </c>
      <c r="E1571" s="37" t="s">
        <v>2484</v>
      </c>
      <c r="F1571" s="28" t="s">
        <v>10</v>
      </c>
      <c r="G1571" s="22">
        <v>7539.8163000000004</v>
      </c>
      <c r="H1571" s="22">
        <v>0</v>
      </c>
      <c r="I1571" s="23">
        <v>7539.8163000000004</v>
      </c>
      <c r="J1571" s="50"/>
      <c r="K1571" s="50"/>
      <c r="L1571" s="50"/>
    </row>
    <row r="1572" spans="1:12" s="62" customFormat="1" ht="45">
      <c r="A1572" s="31">
        <v>23</v>
      </c>
      <c r="B1572" s="56">
        <v>1196460032</v>
      </c>
      <c r="C1572" s="38">
        <v>42292900</v>
      </c>
      <c r="D1572" s="36" t="s">
        <v>2485</v>
      </c>
      <c r="E1572" s="37" t="s">
        <v>2486</v>
      </c>
      <c r="F1572" s="28" t="s">
        <v>10</v>
      </c>
      <c r="G1572" s="22">
        <v>7867.6344000000008</v>
      </c>
      <c r="H1572" s="22">
        <v>0</v>
      </c>
      <c r="I1572" s="23">
        <v>7867.6344000000008</v>
      </c>
      <c r="J1572" s="50"/>
      <c r="K1572" s="50"/>
      <c r="L1572" s="50"/>
    </row>
    <row r="1573" spans="1:12" s="62" customFormat="1" ht="54">
      <c r="A1573" s="31">
        <v>24</v>
      </c>
      <c r="B1573" s="56">
        <v>1196460340</v>
      </c>
      <c r="C1573" s="38">
        <v>42292900</v>
      </c>
      <c r="D1573" s="36" t="s">
        <v>2487</v>
      </c>
      <c r="E1573" s="37" t="s">
        <v>2488</v>
      </c>
      <c r="F1573" s="28" t="s">
        <v>10</v>
      </c>
      <c r="G1573" s="22">
        <v>15735.268800000002</v>
      </c>
      <c r="H1573" s="22">
        <v>0</v>
      </c>
      <c r="I1573" s="23">
        <v>15735.268800000002</v>
      </c>
      <c r="J1573" s="50"/>
      <c r="K1573" s="50"/>
      <c r="L1573" s="50"/>
    </row>
    <row r="1574" spans="1:12" s="62" customFormat="1" ht="54">
      <c r="A1574" s="31">
        <v>25</v>
      </c>
      <c r="B1574" s="56">
        <v>1196460350</v>
      </c>
      <c r="C1574" s="38">
        <v>42292900</v>
      </c>
      <c r="D1574" s="36" t="s">
        <v>2489</v>
      </c>
      <c r="E1574" s="37" t="s">
        <v>2490</v>
      </c>
      <c r="F1574" s="28" t="s">
        <v>10</v>
      </c>
      <c r="G1574" s="22">
        <v>15735.268800000002</v>
      </c>
      <c r="H1574" s="22">
        <v>0</v>
      </c>
      <c r="I1574" s="23">
        <v>15735.268800000002</v>
      </c>
      <c r="J1574" s="50"/>
      <c r="K1574" s="50"/>
      <c r="L1574" s="50"/>
    </row>
    <row r="1575" spans="1:12" s="62" customFormat="1" ht="54">
      <c r="A1575" s="31">
        <v>26</v>
      </c>
      <c r="B1575" s="35" t="s">
        <v>194</v>
      </c>
      <c r="C1575" s="38">
        <v>42292900</v>
      </c>
      <c r="D1575" s="36" t="s">
        <v>2491</v>
      </c>
      <c r="E1575" s="37" t="s">
        <v>2492</v>
      </c>
      <c r="F1575" s="28"/>
      <c r="G1575" s="22">
        <v>17118.178633756805</v>
      </c>
      <c r="H1575" s="22">
        <v>0</v>
      </c>
      <c r="I1575" s="23">
        <v>17118.178633756805</v>
      </c>
      <c r="J1575" s="50"/>
      <c r="K1575" s="50"/>
      <c r="L1575" s="50"/>
    </row>
    <row r="1576" spans="1:12" s="62" customFormat="1" ht="45">
      <c r="A1576" s="31">
        <v>27</v>
      </c>
      <c r="B1576" s="56">
        <v>1196460207</v>
      </c>
      <c r="C1576" s="38">
        <v>42292900</v>
      </c>
      <c r="D1576" s="36" t="s">
        <v>2493</v>
      </c>
      <c r="E1576" s="37" t="s">
        <v>2494</v>
      </c>
      <c r="F1576" s="28" t="s">
        <v>10</v>
      </c>
      <c r="G1576" s="22">
        <v>57477.440200000005</v>
      </c>
      <c r="H1576" s="22">
        <v>0</v>
      </c>
      <c r="I1576" s="23">
        <v>57477.440200000005</v>
      </c>
      <c r="J1576" s="50"/>
      <c r="K1576" s="50"/>
      <c r="L1576" s="50"/>
    </row>
    <row r="1577" spans="1:12" s="62" customFormat="1" ht="72">
      <c r="A1577" s="31">
        <v>28</v>
      </c>
      <c r="B1577" s="56">
        <v>1196460370</v>
      </c>
      <c r="C1577" s="38">
        <v>42292900</v>
      </c>
      <c r="D1577" s="36" t="s">
        <v>2495</v>
      </c>
      <c r="E1577" s="37" t="s">
        <v>2496</v>
      </c>
      <c r="F1577" s="28" t="s">
        <v>10</v>
      </c>
      <c r="G1577" s="22">
        <v>37921.520723391804</v>
      </c>
      <c r="H1577" s="22">
        <v>0</v>
      </c>
      <c r="I1577" s="23">
        <v>37921.520723391804</v>
      </c>
      <c r="J1577" s="50"/>
      <c r="K1577" s="50"/>
      <c r="L1577" s="50"/>
    </row>
    <row r="1578" spans="1:12" s="62" customFormat="1" ht="54">
      <c r="A1578" s="31">
        <v>29</v>
      </c>
      <c r="B1578" s="56">
        <v>1196460360</v>
      </c>
      <c r="C1578" s="38">
        <v>42292900</v>
      </c>
      <c r="D1578" s="36" t="s">
        <v>2497</v>
      </c>
      <c r="E1578" s="37" t="s">
        <v>2498</v>
      </c>
      <c r="F1578" s="28" t="s">
        <v>10</v>
      </c>
      <c r="G1578" s="22">
        <v>33874.537000000004</v>
      </c>
      <c r="H1578" s="22">
        <v>0</v>
      </c>
      <c r="I1578" s="23">
        <v>33874.537000000004</v>
      </c>
      <c r="J1578" s="50"/>
      <c r="K1578" s="50"/>
      <c r="L1578" s="50"/>
    </row>
    <row r="1579" spans="1:12" s="62" customFormat="1" ht="54">
      <c r="A1579" s="31">
        <v>30</v>
      </c>
      <c r="B1579" s="56">
        <v>1196460335</v>
      </c>
      <c r="C1579" s="38">
        <v>42292900</v>
      </c>
      <c r="D1579" s="36" t="s">
        <v>2499</v>
      </c>
      <c r="E1579" s="37" t="s">
        <v>2500</v>
      </c>
      <c r="F1579" s="28" t="s">
        <v>10</v>
      </c>
      <c r="G1579" s="22">
        <v>7539.8163000000004</v>
      </c>
      <c r="H1579" s="22">
        <v>0</v>
      </c>
      <c r="I1579" s="23">
        <v>7539.8163000000004</v>
      </c>
      <c r="J1579" s="50"/>
      <c r="K1579" s="50"/>
      <c r="L1579" s="50"/>
    </row>
    <row r="1580" spans="1:12" s="62" customFormat="1" ht="54">
      <c r="A1580" s="31">
        <v>31</v>
      </c>
      <c r="B1580" s="56">
        <v>1196460275</v>
      </c>
      <c r="C1580" s="38">
        <v>42292900</v>
      </c>
      <c r="D1580" s="36" t="s">
        <v>2501</v>
      </c>
      <c r="E1580" s="37" t="s">
        <v>2502</v>
      </c>
      <c r="F1580" s="28" t="s">
        <v>10</v>
      </c>
      <c r="G1580" s="22">
        <v>7539.8163000000004</v>
      </c>
      <c r="H1580" s="22">
        <v>0</v>
      </c>
      <c r="I1580" s="23">
        <v>7539.8163000000004</v>
      </c>
      <c r="J1580" s="50"/>
      <c r="K1580" s="50"/>
      <c r="L1580" s="50"/>
    </row>
    <row r="1581" spans="1:12" s="62" customFormat="1" ht="54">
      <c r="A1581" s="31">
        <v>32</v>
      </c>
      <c r="B1581" s="56">
        <v>1196460274</v>
      </c>
      <c r="C1581" s="38">
        <v>42292900</v>
      </c>
      <c r="D1581" s="36" t="s">
        <v>2503</v>
      </c>
      <c r="E1581" s="37" t="s">
        <v>3485</v>
      </c>
      <c r="F1581" s="28" t="s">
        <v>10</v>
      </c>
      <c r="G1581" s="22">
        <v>7539.8163000000004</v>
      </c>
      <c r="H1581" s="22">
        <v>0</v>
      </c>
      <c r="I1581" s="23">
        <v>7539.8163000000004</v>
      </c>
      <c r="J1581" s="50"/>
      <c r="K1581" s="50"/>
      <c r="L1581" s="50"/>
    </row>
    <row r="1582" spans="1:12" s="62" customFormat="1" ht="90">
      <c r="A1582" s="31">
        <v>33</v>
      </c>
      <c r="B1582" s="56">
        <v>1196460680</v>
      </c>
      <c r="C1582" s="38">
        <v>42292900</v>
      </c>
      <c r="D1582" s="36" t="s">
        <v>2504</v>
      </c>
      <c r="E1582" s="37" t="s">
        <v>3484</v>
      </c>
      <c r="F1582" s="28" t="s">
        <v>10</v>
      </c>
      <c r="G1582" s="22">
        <v>13112.724000000002</v>
      </c>
      <c r="H1582" s="22">
        <v>0</v>
      </c>
      <c r="I1582" s="23">
        <v>13112.724000000002</v>
      </c>
      <c r="J1582" s="50"/>
      <c r="K1582" s="50"/>
      <c r="L1582" s="50"/>
    </row>
    <row r="1583" spans="1:12" s="62" customFormat="1" ht="99">
      <c r="A1583" s="31">
        <v>34</v>
      </c>
      <c r="B1583" s="56">
        <v>1196460208</v>
      </c>
      <c r="C1583" s="38">
        <v>42292900</v>
      </c>
      <c r="D1583" s="36" t="s">
        <v>2505</v>
      </c>
      <c r="E1583" s="37" t="s">
        <v>3486</v>
      </c>
      <c r="F1583" s="28" t="s">
        <v>10</v>
      </c>
      <c r="G1583" s="22">
        <v>12675.6332</v>
      </c>
      <c r="H1583" s="22">
        <v>0</v>
      </c>
      <c r="I1583" s="23">
        <v>12675.6332</v>
      </c>
      <c r="J1583" s="50"/>
      <c r="K1583" s="50"/>
      <c r="L1583" s="50"/>
    </row>
    <row r="1584" spans="1:12" s="62" customFormat="1" ht="90">
      <c r="A1584" s="31">
        <v>35</v>
      </c>
      <c r="B1584" s="56">
        <v>1196460689</v>
      </c>
      <c r="C1584" s="38">
        <v>42292900</v>
      </c>
      <c r="D1584" s="36" t="s">
        <v>2506</v>
      </c>
      <c r="E1584" s="37" t="s">
        <v>3487</v>
      </c>
      <c r="F1584" s="28" t="s">
        <v>10</v>
      </c>
      <c r="G1584" s="22">
        <v>12675.6332</v>
      </c>
      <c r="H1584" s="22">
        <v>0</v>
      </c>
      <c r="I1584" s="23">
        <v>12675.6332</v>
      </c>
      <c r="J1584" s="50"/>
      <c r="K1584" s="50"/>
      <c r="L1584" s="50"/>
    </row>
    <row r="1585" spans="1:12" s="62" customFormat="1" ht="63">
      <c r="A1585" s="31">
        <v>36</v>
      </c>
      <c r="B1585" s="56">
        <v>1196460710</v>
      </c>
      <c r="C1585" s="38">
        <v>42292900</v>
      </c>
      <c r="D1585" s="36" t="s">
        <v>2507</v>
      </c>
      <c r="E1585" s="37" t="s">
        <v>3488</v>
      </c>
      <c r="F1585" s="28" t="s">
        <v>10</v>
      </c>
      <c r="G1585" s="22">
        <v>12675.6332</v>
      </c>
      <c r="H1585" s="22">
        <v>0</v>
      </c>
      <c r="I1585" s="23">
        <v>12675.6332</v>
      </c>
      <c r="J1585" s="50"/>
      <c r="K1585" s="50"/>
      <c r="L1585" s="50"/>
    </row>
    <row r="1586" spans="1:12" s="62" customFormat="1" ht="99">
      <c r="A1586" s="31">
        <v>37</v>
      </c>
      <c r="B1586" s="56">
        <v>1196460700</v>
      </c>
      <c r="C1586" s="38">
        <v>42292900</v>
      </c>
      <c r="D1586" s="36" t="s">
        <v>2508</v>
      </c>
      <c r="E1586" s="37" t="s">
        <v>3489</v>
      </c>
      <c r="F1586" s="28" t="s">
        <v>10</v>
      </c>
      <c r="G1586" s="22">
        <v>12675.6332</v>
      </c>
      <c r="H1586" s="22">
        <v>0</v>
      </c>
      <c r="I1586" s="23">
        <v>12675.6332</v>
      </c>
      <c r="J1586" s="50"/>
      <c r="K1586" s="50"/>
      <c r="L1586" s="50"/>
    </row>
    <row r="1587" spans="1:12" s="62" customFormat="1" ht="81">
      <c r="A1587" s="31">
        <v>38</v>
      </c>
      <c r="B1587" s="56">
        <v>1196460682</v>
      </c>
      <c r="C1587" s="38">
        <v>42292900</v>
      </c>
      <c r="D1587" s="36" t="s">
        <v>2509</v>
      </c>
      <c r="E1587" s="37" t="s">
        <v>3490</v>
      </c>
      <c r="F1587" s="28" t="s">
        <v>10</v>
      </c>
      <c r="G1587" s="22">
        <v>12675.6332</v>
      </c>
      <c r="H1587" s="22">
        <v>0</v>
      </c>
      <c r="I1587" s="23">
        <v>12675.6332</v>
      </c>
      <c r="J1587" s="50"/>
      <c r="K1587" s="50"/>
      <c r="L1587" s="50"/>
    </row>
    <row r="1588" spans="1:12" s="62" customFormat="1" ht="54">
      <c r="A1588" s="31">
        <v>39</v>
      </c>
      <c r="B1588" s="56">
        <v>1196460681</v>
      </c>
      <c r="C1588" s="38">
        <v>42292900</v>
      </c>
      <c r="D1588" s="36" t="s">
        <v>2510</v>
      </c>
      <c r="E1588" s="37" t="s">
        <v>3491</v>
      </c>
      <c r="F1588" s="28" t="s">
        <v>10</v>
      </c>
      <c r="G1588" s="22">
        <v>10708.7246</v>
      </c>
      <c r="H1588" s="22">
        <v>0</v>
      </c>
      <c r="I1588" s="23">
        <v>10708.7246</v>
      </c>
      <c r="J1588" s="50"/>
      <c r="K1588" s="50"/>
      <c r="L1588" s="50"/>
    </row>
    <row r="1589" spans="1:12" s="62" customFormat="1" ht="99">
      <c r="A1589" s="31">
        <v>40</v>
      </c>
      <c r="B1589" s="56">
        <v>1196460670</v>
      </c>
      <c r="C1589" s="38">
        <v>42292900</v>
      </c>
      <c r="D1589" s="36" t="s">
        <v>2511</v>
      </c>
      <c r="E1589" s="37" t="s">
        <v>3492</v>
      </c>
      <c r="F1589" s="28" t="s">
        <v>10</v>
      </c>
      <c r="G1589" s="22">
        <v>13112.724000000002</v>
      </c>
      <c r="H1589" s="22">
        <v>0</v>
      </c>
      <c r="I1589" s="23">
        <v>13112.724000000002</v>
      </c>
      <c r="J1589" s="50"/>
      <c r="K1589" s="50"/>
      <c r="L1589" s="50"/>
    </row>
    <row r="1590" spans="1:12" s="62" customFormat="1" ht="54">
      <c r="A1590" s="31">
        <v>41</v>
      </c>
      <c r="B1590" s="56">
        <v>1196460073</v>
      </c>
      <c r="C1590" s="38">
        <v>42292900</v>
      </c>
      <c r="D1590" s="36" t="s">
        <v>2512</v>
      </c>
      <c r="E1590" s="37" t="s">
        <v>2513</v>
      </c>
      <c r="F1590" s="28" t="s">
        <v>10</v>
      </c>
      <c r="G1590" s="22">
        <v>80479.214826759417</v>
      </c>
      <c r="H1590" s="22">
        <v>0</v>
      </c>
      <c r="I1590" s="23">
        <v>80479.214826759417</v>
      </c>
      <c r="J1590" s="50"/>
      <c r="K1590" s="50"/>
      <c r="L1590" s="50"/>
    </row>
    <row r="1591" spans="1:12" s="62" customFormat="1" ht="54">
      <c r="A1591" s="31">
        <v>42</v>
      </c>
      <c r="B1591" s="56">
        <v>1196460737</v>
      </c>
      <c r="C1591" s="38">
        <v>42292900</v>
      </c>
      <c r="D1591" s="36" t="s">
        <v>2514</v>
      </c>
      <c r="E1591" s="37" t="s">
        <v>2515</v>
      </c>
      <c r="F1591" s="28" t="s">
        <v>10</v>
      </c>
      <c r="G1591" s="22">
        <v>71563.496788344404</v>
      </c>
      <c r="H1591" s="22">
        <v>0</v>
      </c>
      <c r="I1591" s="23">
        <v>71563.496788344404</v>
      </c>
      <c r="J1591" s="50"/>
      <c r="K1591" s="50"/>
      <c r="L1591" s="50"/>
    </row>
    <row r="1592" spans="1:12" s="62" customFormat="1" ht="45">
      <c r="A1592" s="31">
        <v>43</v>
      </c>
      <c r="B1592" s="56">
        <v>1196460720</v>
      </c>
      <c r="C1592" s="38">
        <v>42292900</v>
      </c>
      <c r="D1592" s="36" t="s">
        <v>2516</v>
      </c>
      <c r="E1592" s="37" t="s">
        <v>2517</v>
      </c>
      <c r="F1592" s="28" t="s">
        <v>10</v>
      </c>
      <c r="G1592" s="22">
        <v>64549.798598124609</v>
      </c>
      <c r="H1592" s="22">
        <v>0</v>
      </c>
      <c r="I1592" s="23">
        <v>64549.798598124609</v>
      </c>
      <c r="J1592" s="50"/>
      <c r="K1592" s="50"/>
      <c r="L1592" s="50"/>
    </row>
    <row r="1593" spans="1:12" s="62" customFormat="1" ht="45">
      <c r="A1593" s="31">
        <v>44</v>
      </c>
      <c r="B1593" s="56">
        <v>1196460077</v>
      </c>
      <c r="C1593" s="38">
        <v>42292900</v>
      </c>
      <c r="D1593" s="36" t="s">
        <v>2518</v>
      </c>
      <c r="E1593" s="37" t="s">
        <v>2519</v>
      </c>
      <c r="F1593" s="28" t="s">
        <v>10</v>
      </c>
      <c r="G1593" s="22">
        <v>11055.490367634604</v>
      </c>
      <c r="H1593" s="22">
        <v>0</v>
      </c>
      <c r="I1593" s="23">
        <v>11055.490367634604</v>
      </c>
      <c r="J1593" s="50"/>
      <c r="K1593" s="50"/>
      <c r="L1593" s="50"/>
    </row>
    <row r="1594" spans="1:12" s="62" customFormat="1" ht="45">
      <c r="A1594" s="31">
        <v>45</v>
      </c>
      <c r="B1594" s="56">
        <v>1196460044</v>
      </c>
      <c r="C1594" s="38">
        <v>42292900</v>
      </c>
      <c r="D1594" s="36" t="s">
        <v>2520</v>
      </c>
      <c r="E1594" s="37" t="s">
        <v>2521</v>
      </c>
      <c r="F1594" s="28" t="s">
        <v>10</v>
      </c>
      <c r="G1594" s="22">
        <v>14621.777583000601</v>
      </c>
      <c r="H1594" s="22">
        <v>0</v>
      </c>
      <c r="I1594" s="23">
        <v>14621.777583000601</v>
      </c>
      <c r="J1594" s="50"/>
      <c r="K1594" s="50"/>
      <c r="L1594" s="50"/>
    </row>
    <row r="1595" spans="1:12" s="62" customFormat="1" ht="45">
      <c r="A1595" s="31">
        <v>46</v>
      </c>
      <c r="B1595" s="56">
        <v>1196460016</v>
      </c>
      <c r="C1595" s="38">
        <v>42292900</v>
      </c>
      <c r="D1595" s="36" t="s">
        <v>2522</v>
      </c>
      <c r="E1595" s="37" t="s">
        <v>2522</v>
      </c>
      <c r="F1595" s="28" t="s">
        <v>10</v>
      </c>
      <c r="G1595" s="22">
        <v>14265.148861464004</v>
      </c>
      <c r="H1595" s="22">
        <v>0</v>
      </c>
      <c r="I1595" s="23">
        <v>14265.148861464004</v>
      </c>
      <c r="J1595" s="50"/>
      <c r="K1595" s="50"/>
      <c r="L1595" s="50"/>
    </row>
    <row r="1596" spans="1:12" s="62" customFormat="1" ht="36">
      <c r="A1596" s="31">
        <v>47</v>
      </c>
      <c r="B1596" s="56">
        <v>1196460078</v>
      </c>
      <c r="C1596" s="38">
        <v>42292900</v>
      </c>
      <c r="D1596" s="36" t="s">
        <v>2523</v>
      </c>
      <c r="E1596" s="37" t="s">
        <v>2523</v>
      </c>
      <c r="F1596" s="28" t="s">
        <v>10</v>
      </c>
      <c r="G1596" s="22">
        <v>16172.3596</v>
      </c>
      <c r="H1596" s="22">
        <v>0</v>
      </c>
      <c r="I1596" s="23">
        <v>16172.3596</v>
      </c>
      <c r="J1596" s="50"/>
      <c r="K1596" s="50"/>
      <c r="L1596" s="50"/>
    </row>
    <row r="1597" spans="1:12" s="62" customFormat="1" ht="45">
      <c r="A1597" s="31">
        <v>48</v>
      </c>
      <c r="B1597" s="56">
        <v>1196460075</v>
      </c>
      <c r="C1597" s="38">
        <v>42292900</v>
      </c>
      <c r="D1597" s="36" t="s">
        <v>2524</v>
      </c>
      <c r="E1597" s="37" t="s">
        <v>2524</v>
      </c>
      <c r="F1597" s="28" t="s">
        <v>10</v>
      </c>
      <c r="G1597" s="22">
        <v>20871.085700000003</v>
      </c>
      <c r="H1597" s="22">
        <v>0</v>
      </c>
      <c r="I1597" s="23">
        <v>20871.085700000003</v>
      </c>
      <c r="J1597" s="50"/>
      <c r="K1597" s="50"/>
      <c r="L1597" s="50"/>
    </row>
    <row r="1598" spans="1:12" s="62" customFormat="1" ht="45">
      <c r="A1598" s="31">
        <v>49</v>
      </c>
      <c r="B1598" s="56">
        <v>1196460026</v>
      </c>
      <c r="C1598" s="38">
        <v>42292900</v>
      </c>
      <c r="D1598" s="33" t="s">
        <v>2525</v>
      </c>
      <c r="E1598" s="34" t="s">
        <v>2526</v>
      </c>
      <c r="F1598" s="28" t="s">
        <v>10</v>
      </c>
      <c r="G1598" s="22">
        <v>14621.777583000601</v>
      </c>
      <c r="H1598" s="22">
        <v>0</v>
      </c>
      <c r="I1598" s="23">
        <v>14621.777583000601</v>
      </c>
      <c r="J1598" s="50"/>
      <c r="K1598" s="50"/>
      <c r="L1598" s="50"/>
    </row>
    <row r="1599" spans="1:12" s="62" customFormat="1" ht="45">
      <c r="A1599" s="31">
        <v>50</v>
      </c>
      <c r="B1599" s="56">
        <v>1196460217</v>
      </c>
      <c r="C1599" s="38">
        <v>42292900</v>
      </c>
      <c r="D1599" s="36" t="s">
        <v>2527</v>
      </c>
      <c r="E1599" s="37" t="s">
        <v>2528</v>
      </c>
      <c r="F1599" s="28" t="s">
        <v>10</v>
      </c>
      <c r="G1599" s="22">
        <v>74178.774079612806</v>
      </c>
      <c r="H1599" s="22">
        <v>0</v>
      </c>
      <c r="I1599" s="23">
        <v>74178.774079612806</v>
      </c>
      <c r="J1599" s="50"/>
      <c r="K1599" s="50"/>
      <c r="L1599" s="50"/>
    </row>
    <row r="1600" spans="1:12" s="62" customFormat="1" ht="54">
      <c r="A1600" s="31">
        <v>51</v>
      </c>
      <c r="B1600" s="56">
        <v>1196460223</v>
      </c>
      <c r="C1600" s="38">
        <v>42292900</v>
      </c>
      <c r="D1600" s="36" t="s">
        <v>2529</v>
      </c>
      <c r="E1600" s="37" t="s">
        <v>2530</v>
      </c>
      <c r="F1600" s="28" t="s">
        <v>10</v>
      </c>
      <c r="G1600" s="22">
        <v>74178.774079612806</v>
      </c>
      <c r="H1600" s="22">
        <v>0</v>
      </c>
      <c r="I1600" s="23">
        <v>74178.774079612806</v>
      </c>
      <c r="J1600" s="50"/>
      <c r="K1600" s="50"/>
      <c r="L1600" s="50"/>
    </row>
    <row r="1601" spans="1:12" s="62" customFormat="1" ht="54">
      <c r="A1601" s="31">
        <v>52</v>
      </c>
      <c r="B1601" s="56">
        <v>1196460227</v>
      </c>
      <c r="C1601" s="38">
        <v>42292900</v>
      </c>
      <c r="D1601" s="36" t="s">
        <v>2531</v>
      </c>
      <c r="E1601" s="37" t="s">
        <v>2532</v>
      </c>
      <c r="F1601" s="28" t="s">
        <v>10</v>
      </c>
      <c r="G1601" s="22">
        <v>110802.51780000002</v>
      </c>
      <c r="H1601" s="22">
        <v>0</v>
      </c>
      <c r="I1601" s="23">
        <v>110802.51780000002</v>
      </c>
      <c r="J1601" s="50"/>
      <c r="K1601" s="50"/>
      <c r="L1601" s="50"/>
    </row>
    <row r="1602" spans="1:12" s="62" customFormat="1" ht="63">
      <c r="A1602" s="31">
        <v>53</v>
      </c>
      <c r="B1602" s="56">
        <v>1196460221</v>
      </c>
      <c r="C1602" s="38">
        <v>42292900</v>
      </c>
      <c r="D1602" s="36" t="s">
        <v>2533</v>
      </c>
      <c r="E1602" s="37" t="s">
        <v>2534</v>
      </c>
      <c r="F1602" s="28" t="s">
        <v>10</v>
      </c>
      <c r="G1602" s="22">
        <v>8304.7252000000008</v>
      </c>
      <c r="H1602" s="22">
        <v>0</v>
      </c>
      <c r="I1602" s="23">
        <v>8304.7252000000008</v>
      </c>
      <c r="J1602" s="50"/>
      <c r="K1602" s="50"/>
      <c r="L1602" s="50"/>
    </row>
    <row r="1603" spans="1:12" s="62" customFormat="1" ht="63">
      <c r="A1603" s="31">
        <v>54</v>
      </c>
      <c r="B1603" s="56">
        <v>1196460260</v>
      </c>
      <c r="C1603" s="38">
        <v>42292900</v>
      </c>
      <c r="D1603" s="36" t="s">
        <v>2535</v>
      </c>
      <c r="E1603" s="37" t="s">
        <v>2536</v>
      </c>
      <c r="F1603" s="28" t="s">
        <v>10</v>
      </c>
      <c r="G1603" s="22">
        <v>9034.5942789272012</v>
      </c>
      <c r="H1603" s="22">
        <v>0</v>
      </c>
      <c r="I1603" s="23">
        <v>9034.5942789272012</v>
      </c>
      <c r="J1603" s="50"/>
      <c r="K1603" s="50"/>
      <c r="L1603" s="50"/>
    </row>
    <row r="1604" spans="1:12" s="62" customFormat="1" ht="63">
      <c r="A1604" s="31">
        <v>55</v>
      </c>
      <c r="B1604" s="56">
        <v>1196460018</v>
      </c>
      <c r="C1604" s="38">
        <v>42292900</v>
      </c>
      <c r="D1604" s="33" t="s">
        <v>2537</v>
      </c>
      <c r="E1604" s="34" t="s">
        <v>2538</v>
      </c>
      <c r="F1604" s="28" t="s">
        <v>10</v>
      </c>
      <c r="G1604" s="22">
        <v>61459.016344807402</v>
      </c>
      <c r="H1604" s="22">
        <v>0</v>
      </c>
      <c r="I1604" s="23">
        <v>61459.016344807402</v>
      </c>
      <c r="J1604" s="50"/>
      <c r="K1604" s="50"/>
      <c r="L1604" s="50"/>
    </row>
    <row r="1605" spans="1:12" s="62" customFormat="1" ht="54">
      <c r="A1605" s="31">
        <v>56</v>
      </c>
      <c r="B1605" s="56">
        <v>1196460204</v>
      </c>
      <c r="C1605" s="38">
        <v>42292900</v>
      </c>
      <c r="D1605" s="36" t="s">
        <v>2539</v>
      </c>
      <c r="E1605" s="37" t="s">
        <v>2540</v>
      </c>
      <c r="F1605" s="28" t="s">
        <v>10</v>
      </c>
      <c r="G1605" s="22">
        <v>39229.159369026005</v>
      </c>
      <c r="H1605" s="22">
        <v>0</v>
      </c>
      <c r="I1605" s="23">
        <v>39229.159369026005</v>
      </c>
      <c r="J1605" s="50"/>
      <c r="K1605" s="50"/>
      <c r="L1605" s="50"/>
    </row>
    <row r="1606" spans="1:12" s="62" customFormat="1" ht="54">
      <c r="A1606" s="31">
        <v>57</v>
      </c>
      <c r="B1606" s="56">
        <v>1196460351</v>
      </c>
      <c r="C1606" s="38">
        <v>42292900</v>
      </c>
      <c r="D1606" s="36" t="s">
        <v>2541</v>
      </c>
      <c r="E1606" s="37" t="s">
        <v>2542</v>
      </c>
      <c r="F1606" s="28" t="s">
        <v>10</v>
      </c>
      <c r="G1606" s="22">
        <v>39229.159369026005</v>
      </c>
      <c r="H1606" s="22">
        <v>0</v>
      </c>
      <c r="I1606" s="23">
        <v>39229.159369026005</v>
      </c>
      <c r="J1606" s="50"/>
      <c r="K1606" s="50"/>
      <c r="L1606" s="50"/>
    </row>
    <row r="1607" spans="1:12" s="62" customFormat="1" ht="63">
      <c r="A1607" s="31">
        <v>58</v>
      </c>
      <c r="B1607" s="56">
        <v>1196460336</v>
      </c>
      <c r="C1607" s="38">
        <v>42292900</v>
      </c>
      <c r="D1607" s="36" t="s">
        <v>2543</v>
      </c>
      <c r="E1607" s="37" t="s">
        <v>2544</v>
      </c>
      <c r="F1607" s="28" t="s">
        <v>10</v>
      </c>
      <c r="G1607" s="22">
        <v>67639.801300000006</v>
      </c>
      <c r="H1607" s="22">
        <v>0</v>
      </c>
      <c r="I1607" s="23">
        <v>67639.801300000006</v>
      </c>
      <c r="J1607" s="50"/>
      <c r="K1607" s="50"/>
      <c r="L1607" s="50"/>
    </row>
    <row r="1608" spans="1:12" s="62" customFormat="1" ht="54">
      <c r="A1608" s="31">
        <v>59</v>
      </c>
      <c r="B1608" s="56">
        <v>1196460203</v>
      </c>
      <c r="C1608" s="38">
        <v>42292900</v>
      </c>
      <c r="D1608" s="36" t="s">
        <v>2545</v>
      </c>
      <c r="E1608" s="37" t="s">
        <v>2546</v>
      </c>
      <c r="F1608" s="28" t="s">
        <v>10</v>
      </c>
      <c r="G1608" s="22">
        <v>26225.448000000004</v>
      </c>
      <c r="H1608" s="22">
        <v>0</v>
      </c>
      <c r="I1608" s="23">
        <v>26225.448000000004</v>
      </c>
      <c r="J1608" s="50"/>
      <c r="K1608" s="50"/>
      <c r="L1608" s="50"/>
    </row>
    <row r="1609" spans="1:12" s="62" customFormat="1" ht="72">
      <c r="A1609" s="31">
        <v>60</v>
      </c>
      <c r="B1609" s="35" t="s">
        <v>2547</v>
      </c>
      <c r="C1609" s="38">
        <v>42292900</v>
      </c>
      <c r="D1609" s="36" t="s">
        <v>2548</v>
      </c>
      <c r="E1609" s="37" t="s">
        <v>2549</v>
      </c>
      <c r="F1609" s="28" t="s">
        <v>10</v>
      </c>
      <c r="G1609" s="22">
        <v>26225.448000000004</v>
      </c>
      <c r="H1609" s="22">
        <v>0</v>
      </c>
      <c r="I1609" s="23">
        <v>26225.448000000004</v>
      </c>
      <c r="J1609" s="50"/>
      <c r="K1609" s="50"/>
      <c r="L1609" s="50"/>
    </row>
    <row r="1610" spans="1:12" s="62" customFormat="1" ht="72">
      <c r="A1610" s="31">
        <v>61</v>
      </c>
      <c r="B1610" s="56">
        <v>1196460352</v>
      </c>
      <c r="C1610" s="38">
        <v>42292900</v>
      </c>
      <c r="D1610" s="36" t="s">
        <v>2550</v>
      </c>
      <c r="E1610" s="37" t="s">
        <v>2551</v>
      </c>
      <c r="F1610" s="28" t="s">
        <v>10</v>
      </c>
      <c r="G1610" s="22">
        <v>26225.448000000004</v>
      </c>
      <c r="H1610" s="22">
        <v>0</v>
      </c>
      <c r="I1610" s="23">
        <v>26225.448000000004</v>
      </c>
      <c r="J1610" s="50"/>
      <c r="K1610" s="50"/>
      <c r="L1610" s="50"/>
    </row>
    <row r="1611" spans="1:12" s="62" customFormat="1" ht="54">
      <c r="A1611" s="31">
        <v>62</v>
      </c>
      <c r="B1611" s="56">
        <v>1196460201</v>
      </c>
      <c r="C1611" s="38">
        <v>42292900</v>
      </c>
      <c r="D1611" s="36" t="s">
        <v>2552</v>
      </c>
      <c r="E1611" s="37" t="s">
        <v>2553</v>
      </c>
      <c r="F1611" s="28" t="s">
        <v>10</v>
      </c>
      <c r="G1611" s="22">
        <v>26225.448000000004</v>
      </c>
      <c r="H1611" s="22">
        <v>0</v>
      </c>
      <c r="I1611" s="23">
        <v>26225.448000000004</v>
      </c>
      <c r="J1611" s="50"/>
      <c r="K1611" s="50"/>
      <c r="L1611" s="50"/>
    </row>
    <row r="1612" spans="1:12" s="62" customFormat="1" ht="63">
      <c r="A1612" s="31">
        <v>63</v>
      </c>
      <c r="B1612" s="56">
        <v>1196460202</v>
      </c>
      <c r="C1612" s="38">
        <v>42292900</v>
      </c>
      <c r="D1612" s="36" t="s">
        <v>2554</v>
      </c>
      <c r="E1612" s="37" t="s">
        <v>2555</v>
      </c>
      <c r="F1612" s="28" t="s">
        <v>10</v>
      </c>
      <c r="G1612" s="22">
        <v>36059.991000000002</v>
      </c>
      <c r="H1612" s="22">
        <v>0</v>
      </c>
      <c r="I1612" s="23">
        <v>36059.991000000002</v>
      </c>
      <c r="J1612" s="50"/>
      <c r="K1612" s="50"/>
      <c r="L1612" s="50"/>
    </row>
    <row r="1613" spans="1:12" s="62" customFormat="1" ht="45">
      <c r="A1613" s="31">
        <v>64</v>
      </c>
      <c r="B1613" s="56">
        <v>1196460019</v>
      </c>
      <c r="C1613" s="38">
        <v>42292900</v>
      </c>
      <c r="D1613" s="36" t="s">
        <v>2556</v>
      </c>
      <c r="E1613" s="37" t="s">
        <v>2557</v>
      </c>
      <c r="F1613" s="28"/>
      <c r="G1613" s="22">
        <v>28530.297722928008</v>
      </c>
      <c r="H1613" s="22">
        <v>0</v>
      </c>
      <c r="I1613" s="23">
        <v>28530.297722928008</v>
      </c>
      <c r="J1613" s="50"/>
      <c r="K1613" s="50"/>
      <c r="L1613" s="50"/>
    </row>
    <row r="1614" spans="1:12" s="62" customFormat="1" ht="54">
      <c r="A1614" s="31">
        <v>65</v>
      </c>
      <c r="B1614" s="56">
        <v>1196460200</v>
      </c>
      <c r="C1614" s="38">
        <v>42292900</v>
      </c>
      <c r="D1614" s="36" t="s">
        <v>2558</v>
      </c>
      <c r="E1614" s="37" t="s">
        <v>2559</v>
      </c>
      <c r="F1614" s="28" t="s">
        <v>10</v>
      </c>
      <c r="G1614" s="22">
        <v>28530.297722928008</v>
      </c>
      <c r="H1614" s="22">
        <v>0</v>
      </c>
      <c r="I1614" s="23">
        <v>28530.297722928008</v>
      </c>
      <c r="J1614" s="50"/>
      <c r="K1614" s="50"/>
      <c r="L1614" s="50"/>
    </row>
    <row r="1615" spans="1:12" s="62" customFormat="1" ht="54">
      <c r="A1615" s="31">
        <v>66</v>
      </c>
      <c r="B1615" s="56">
        <v>1196460252</v>
      </c>
      <c r="C1615" s="38">
        <v>42292900</v>
      </c>
      <c r="D1615" s="36" t="s">
        <v>2560</v>
      </c>
      <c r="E1615" s="37" t="s">
        <v>2561</v>
      </c>
      <c r="F1615" s="28" t="s">
        <v>10</v>
      </c>
      <c r="G1615" s="22">
        <v>60864.893900000003</v>
      </c>
      <c r="H1615" s="22">
        <v>0</v>
      </c>
      <c r="I1615" s="23">
        <v>60864.893900000003</v>
      </c>
      <c r="J1615" s="50"/>
      <c r="K1615" s="50"/>
      <c r="L1615" s="50"/>
    </row>
    <row r="1616" spans="1:12" s="62" customFormat="1" ht="45">
      <c r="A1616" s="31">
        <v>67</v>
      </c>
      <c r="B1616" s="56">
        <v>1196460263</v>
      </c>
      <c r="C1616" s="38">
        <v>42292900</v>
      </c>
      <c r="D1616" s="36" t="s">
        <v>2562</v>
      </c>
      <c r="E1616" s="37" t="s">
        <v>3493</v>
      </c>
      <c r="F1616" s="28" t="s">
        <v>10</v>
      </c>
      <c r="G1616" s="22">
        <v>17950.312317342203</v>
      </c>
      <c r="H1616" s="22">
        <v>0</v>
      </c>
      <c r="I1616" s="23">
        <v>17950.312317342203</v>
      </c>
      <c r="J1616" s="50"/>
      <c r="K1616" s="50"/>
      <c r="L1616" s="50"/>
    </row>
    <row r="1617" spans="1:12" s="62" customFormat="1" ht="54">
      <c r="A1617" s="31">
        <v>68</v>
      </c>
      <c r="B1617" s="56">
        <v>1196460250</v>
      </c>
      <c r="C1617" s="38">
        <v>42292900</v>
      </c>
      <c r="D1617" s="36" t="s">
        <v>2563</v>
      </c>
      <c r="E1617" s="37" t="s">
        <v>3494</v>
      </c>
      <c r="F1617" s="28" t="s">
        <v>10</v>
      </c>
      <c r="G1617" s="22">
        <v>55375.033452000003</v>
      </c>
      <c r="H1617" s="22">
        <v>0</v>
      </c>
      <c r="I1617" s="23">
        <v>55375.033452000003</v>
      </c>
      <c r="J1617" s="50"/>
      <c r="K1617" s="50"/>
      <c r="L1617" s="50"/>
    </row>
    <row r="1618" spans="1:12" s="62" customFormat="1" ht="45">
      <c r="A1618" s="31">
        <v>69</v>
      </c>
      <c r="B1618" s="56">
        <v>1196460240</v>
      </c>
      <c r="C1618" s="38">
        <v>42292900</v>
      </c>
      <c r="D1618" s="36" t="s">
        <v>2564</v>
      </c>
      <c r="E1618" s="37" t="s">
        <v>3495</v>
      </c>
      <c r="F1618" s="28" t="s">
        <v>10</v>
      </c>
      <c r="G1618" s="22">
        <v>50641.278458197216</v>
      </c>
      <c r="H1618" s="22">
        <v>0</v>
      </c>
      <c r="I1618" s="23">
        <v>50641.278458197216</v>
      </c>
      <c r="J1618" s="50"/>
      <c r="K1618" s="50"/>
      <c r="L1618" s="50"/>
    </row>
    <row r="1619" spans="1:12" s="62" customFormat="1" ht="54">
      <c r="A1619" s="31">
        <v>70</v>
      </c>
      <c r="B1619" s="91">
        <v>1196460027</v>
      </c>
      <c r="C1619" s="38">
        <v>42292900</v>
      </c>
      <c r="D1619" s="36" t="s">
        <v>2565</v>
      </c>
      <c r="E1619" s="37" t="s">
        <v>2565</v>
      </c>
      <c r="F1619" s="28" t="s">
        <v>10</v>
      </c>
      <c r="G1619" s="22">
        <v>27099.6296</v>
      </c>
      <c r="H1619" s="22">
        <v>0</v>
      </c>
      <c r="I1619" s="23">
        <v>27099.6296</v>
      </c>
      <c r="J1619" s="50"/>
      <c r="K1619" s="50"/>
      <c r="L1619" s="50"/>
    </row>
    <row r="1620" spans="1:12" s="62" customFormat="1" ht="18">
      <c r="A1620" s="31">
        <v>71</v>
      </c>
      <c r="B1620" s="56">
        <v>1196460356</v>
      </c>
      <c r="C1620" s="38">
        <v>42292900</v>
      </c>
      <c r="D1620" s="36" t="s">
        <v>2566</v>
      </c>
      <c r="E1620" s="37" t="s">
        <v>2567</v>
      </c>
      <c r="F1620" s="28" t="s">
        <v>10</v>
      </c>
      <c r="G1620" s="22">
        <v>25439.515469610804</v>
      </c>
      <c r="H1620" s="22">
        <v>0</v>
      </c>
      <c r="I1620" s="23">
        <v>25439.515469610804</v>
      </c>
      <c r="J1620" s="50"/>
      <c r="K1620" s="50"/>
      <c r="L1620" s="50"/>
    </row>
    <row r="1621" spans="1:12" s="62" customFormat="1" ht="63">
      <c r="A1621" s="31">
        <v>72</v>
      </c>
      <c r="B1621" s="35" t="s">
        <v>194</v>
      </c>
      <c r="C1621" s="38">
        <v>42292900</v>
      </c>
      <c r="D1621" s="36" t="s">
        <v>2568</v>
      </c>
      <c r="E1621" s="37" t="s">
        <v>2569</v>
      </c>
      <c r="F1621" s="28" t="s">
        <v>10</v>
      </c>
      <c r="G1621" s="22"/>
      <c r="H1621" s="22"/>
      <c r="I1621" s="23"/>
      <c r="J1621" s="50"/>
      <c r="K1621" s="50"/>
      <c r="L1621" s="50"/>
    </row>
    <row r="1622" spans="1:12" s="62" customFormat="1" ht="90">
      <c r="A1622" s="31">
        <v>73</v>
      </c>
      <c r="B1622" s="35" t="s">
        <v>194</v>
      </c>
      <c r="C1622" s="38">
        <v>42292900</v>
      </c>
      <c r="D1622" s="36" t="s">
        <v>2570</v>
      </c>
      <c r="E1622" s="37" t="s">
        <v>3496</v>
      </c>
      <c r="F1622" s="28" t="s">
        <v>10</v>
      </c>
      <c r="G1622" s="22"/>
      <c r="H1622" s="22"/>
      <c r="I1622" s="23"/>
      <c r="J1622" s="50"/>
      <c r="K1622" s="50"/>
      <c r="L1622" s="50"/>
    </row>
    <row r="1623" spans="1:12" s="62" customFormat="1" ht="63">
      <c r="A1623" s="31">
        <v>74</v>
      </c>
      <c r="B1623" s="35" t="s">
        <v>194</v>
      </c>
      <c r="C1623" s="38">
        <v>42292900</v>
      </c>
      <c r="D1623" s="36" t="s">
        <v>2571</v>
      </c>
      <c r="E1623" s="37" t="s">
        <v>2572</v>
      </c>
      <c r="F1623" s="28" t="s">
        <v>10</v>
      </c>
      <c r="G1623" s="22"/>
      <c r="H1623" s="22"/>
      <c r="I1623" s="23"/>
      <c r="J1623" s="50"/>
      <c r="K1623" s="50"/>
      <c r="L1623" s="50"/>
    </row>
    <row r="1624" spans="1:12" s="62" customFormat="1" ht="18">
      <c r="A1624" s="31">
        <v>75</v>
      </c>
      <c r="B1624" s="35" t="s">
        <v>194</v>
      </c>
      <c r="C1624" s="38">
        <v>42292900</v>
      </c>
      <c r="D1624" s="36" t="s">
        <v>2573</v>
      </c>
      <c r="E1624" s="37" t="s">
        <v>2574</v>
      </c>
      <c r="F1624" s="28" t="s">
        <v>10</v>
      </c>
      <c r="G1624" s="22"/>
      <c r="H1624" s="22"/>
      <c r="I1624" s="23"/>
      <c r="J1624" s="50"/>
      <c r="K1624" s="50"/>
      <c r="L1624" s="50"/>
    </row>
    <row r="1625" spans="1:12" s="62" customFormat="1" ht="18">
      <c r="A1625" s="39" t="s">
        <v>2440</v>
      </c>
      <c r="B1625" s="166" t="s">
        <v>2576</v>
      </c>
      <c r="C1625" s="166"/>
      <c r="D1625" s="166"/>
      <c r="E1625" s="166"/>
      <c r="F1625" s="29" t="s">
        <v>740</v>
      </c>
      <c r="G1625" s="167"/>
      <c r="H1625" s="167"/>
      <c r="I1625" s="167"/>
      <c r="J1625" s="50"/>
      <c r="K1625" s="50"/>
      <c r="L1625" s="50"/>
    </row>
    <row r="1626" spans="1:12" s="62" customFormat="1" ht="27">
      <c r="A1626" s="14" t="s">
        <v>2</v>
      </c>
      <c r="B1626" s="14" t="s">
        <v>3</v>
      </c>
      <c r="C1626" s="15" t="s">
        <v>4</v>
      </c>
      <c r="D1626" s="15" t="s">
        <v>5</v>
      </c>
      <c r="E1626" s="15" t="s">
        <v>3366</v>
      </c>
      <c r="F1626" s="15" t="s">
        <v>7</v>
      </c>
      <c r="G1626" s="16" t="s">
        <v>3347</v>
      </c>
      <c r="H1626" s="16" t="s">
        <v>3348</v>
      </c>
      <c r="I1626" s="16" t="s">
        <v>3349</v>
      </c>
      <c r="J1626" s="50"/>
      <c r="K1626" s="50"/>
      <c r="L1626" s="50"/>
    </row>
    <row r="1627" spans="1:12" s="62" customFormat="1" ht="54">
      <c r="A1627" s="31">
        <v>1</v>
      </c>
      <c r="B1627" s="92">
        <v>1196460641</v>
      </c>
      <c r="C1627" s="21">
        <v>42292900</v>
      </c>
      <c r="D1627" s="93" t="s">
        <v>2577</v>
      </c>
      <c r="E1627" s="94" t="s">
        <v>2578</v>
      </c>
      <c r="F1627" s="28" t="s">
        <v>10</v>
      </c>
      <c r="G1627" s="58"/>
      <c r="H1627" s="22"/>
      <c r="I1627" s="23"/>
      <c r="J1627" s="50"/>
      <c r="K1627" s="50"/>
      <c r="L1627" s="50"/>
    </row>
    <row r="1628" spans="1:12" s="62" customFormat="1" ht="36">
      <c r="A1628" s="31">
        <v>2</v>
      </c>
      <c r="B1628" s="92">
        <v>1196460600</v>
      </c>
      <c r="C1628" s="21">
        <v>42292900</v>
      </c>
      <c r="D1628" s="93" t="s">
        <v>2579</v>
      </c>
      <c r="E1628" s="94" t="s">
        <v>2580</v>
      </c>
      <c r="F1628" s="28" t="s">
        <v>10</v>
      </c>
      <c r="G1628" s="58"/>
      <c r="H1628" s="22"/>
      <c r="I1628" s="23"/>
      <c r="J1628" s="50"/>
      <c r="K1628" s="50"/>
      <c r="L1628" s="50"/>
    </row>
    <row r="1629" spans="1:12" s="62" customFormat="1" ht="45">
      <c r="A1629" s="31">
        <v>3</v>
      </c>
      <c r="B1629" s="92">
        <v>1196460041</v>
      </c>
      <c r="C1629" s="21">
        <v>42292900</v>
      </c>
      <c r="D1629" s="93" t="s">
        <v>2581</v>
      </c>
      <c r="E1629" s="94" t="s">
        <v>2582</v>
      </c>
      <c r="F1629" s="28" t="s">
        <v>10</v>
      </c>
      <c r="G1629" s="58"/>
      <c r="H1629" s="22"/>
      <c r="I1629" s="23"/>
      <c r="J1629" s="50"/>
      <c r="K1629" s="50"/>
      <c r="L1629" s="50"/>
    </row>
    <row r="1630" spans="1:12" s="62" customFormat="1" ht="54">
      <c r="A1630" s="31">
        <v>4</v>
      </c>
      <c r="B1630" s="92">
        <v>1196460040</v>
      </c>
      <c r="C1630" s="21">
        <v>42292900</v>
      </c>
      <c r="D1630" s="93" t="s">
        <v>2583</v>
      </c>
      <c r="E1630" s="94" t="s">
        <v>2584</v>
      </c>
      <c r="F1630" s="28" t="s">
        <v>10</v>
      </c>
      <c r="G1630" s="58"/>
      <c r="H1630" s="22"/>
      <c r="I1630" s="23"/>
      <c r="J1630" s="50"/>
      <c r="K1630" s="50"/>
      <c r="L1630" s="50"/>
    </row>
    <row r="1631" spans="1:12" s="62" customFormat="1" ht="45">
      <c r="A1631" s="31">
        <v>5</v>
      </c>
      <c r="B1631" s="92">
        <v>1196460060</v>
      </c>
      <c r="C1631" s="21">
        <v>42292900</v>
      </c>
      <c r="D1631" s="93" t="s">
        <v>2585</v>
      </c>
      <c r="E1631" s="94" t="s">
        <v>2586</v>
      </c>
      <c r="F1631" s="28" t="s">
        <v>10</v>
      </c>
      <c r="G1631" s="58"/>
      <c r="H1631" s="22"/>
      <c r="I1631" s="23"/>
      <c r="J1631" s="50"/>
      <c r="K1631" s="50"/>
      <c r="L1631" s="50"/>
    </row>
    <row r="1632" spans="1:12" s="62" customFormat="1" ht="54">
      <c r="A1632" s="31">
        <v>6</v>
      </c>
      <c r="B1632" s="92">
        <v>1196460570</v>
      </c>
      <c r="C1632" s="21">
        <v>42292900</v>
      </c>
      <c r="D1632" s="93" t="s">
        <v>2587</v>
      </c>
      <c r="E1632" s="94" t="s">
        <v>2588</v>
      </c>
      <c r="F1632" s="28" t="s">
        <v>10</v>
      </c>
      <c r="G1632" s="58"/>
      <c r="H1632" s="22"/>
      <c r="I1632" s="23"/>
      <c r="J1632" s="50"/>
      <c r="K1632" s="50"/>
      <c r="L1632" s="50"/>
    </row>
    <row r="1633" spans="1:12" s="62" customFormat="1" ht="54">
      <c r="A1633" s="31">
        <v>7</v>
      </c>
      <c r="B1633" s="92">
        <v>1196460601</v>
      </c>
      <c r="C1633" s="21">
        <v>42292900</v>
      </c>
      <c r="D1633" s="93" t="s">
        <v>2589</v>
      </c>
      <c r="E1633" s="94" t="s">
        <v>2589</v>
      </c>
      <c r="F1633" s="28" t="s">
        <v>10</v>
      </c>
      <c r="G1633" s="58"/>
      <c r="H1633" s="22"/>
      <c r="I1633" s="23"/>
      <c r="J1633" s="50"/>
      <c r="K1633" s="50"/>
      <c r="L1633" s="50"/>
    </row>
    <row r="1634" spans="1:12" s="62" customFormat="1" ht="54">
      <c r="A1634" s="31">
        <v>8</v>
      </c>
      <c r="B1634" s="92">
        <v>1196460620</v>
      </c>
      <c r="C1634" s="21">
        <v>42292900</v>
      </c>
      <c r="D1634" s="93" t="s">
        <v>2590</v>
      </c>
      <c r="E1634" s="94" t="s">
        <v>2591</v>
      </c>
      <c r="F1634" s="28" t="s">
        <v>10</v>
      </c>
      <c r="G1634" s="58"/>
      <c r="H1634" s="22"/>
      <c r="I1634" s="23"/>
      <c r="J1634" s="50"/>
      <c r="K1634" s="50"/>
      <c r="L1634" s="50"/>
    </row>
    <row r="1635" spans="1:12" s="62" customFormat="1" ht="45">
      <c r="A1635" s="31">
        <v>9</v>
      </c>
      <c r="B1635" s="92">
        <v>1196460062</v>
      </c>
      <c r="C1635" s="21">
        <v>42292900</v>
      </c>
      <c r="D1635" s="93" t="s">
        <v>2592</v>
      </c>
      <c r="E1635" s="94" t="s">
        <v>2593</v>
      </c>
      <c r="F1635" s="28" t="s">
        <v>10</v>
      </c>
      <c r="G1635" s="58"/>
      <c r="H1635" s="72"/>
      <c r="I1635" s="73"/>
      <c r="J1635" s="50"/>
      <c r="K1635" s="50"/>
      <c r="L1635" s="50"/>
    </row>
    <row r="1636" spans="1:12" s="62" customFormat="1" ht="45">
      <c r="A1636" s="31">
        <v>10</v>
      </c>
      <c r="B1636" s="95">
        <v>1196460081</v>
      </c>
      <c r="C1636" s="21">
        <v>42292900</v>
      </c>
      <c r="D1636" s="93" t="s">
        <v>2594</v>
      </c>
      <c r="E1636" s="94" t="s">
        <v>2595</v>
      </c>
      <c r="F1636" s="28" t="s">
        <v>10</v>
      </c>
      <c r="G1636" s="58"/>
      <c r="H1636" s="22"/>
      <c r="I1636" s="23"/>
      <c r="J1636" s="50"/>
      <c r="K1636" s="50"/>
      <c r="L1636" s="50"/>
    </row>
    <row r="1637" spans="1:12" s="62" customFormat="1" ht="45">
      <c r="A1637" s="31">
        <v>11</v>
      </c>
      <c r="B1637" s="92">
        <v>1196460050</v>
      </c>
      <c r="C1637" s="21">
        <v>42292900</v>
      </c>
      <c r="D1637" s="93" t="s">
        <v>2596</v>
      </c>
      <c r="E1637" s="94" t="s">
        <v>2597</v>
      </c>
      <c r="F1637" s="28" t="s">
        <v>10</v>
      </c>
      <c r="G1637" s="58"/>
      <c r="H1637" s="72"/>
      <c r="I1637" s="73"/>
      <c r="J1637" s="50"/>
      <c r="K1637" s="50"/>
      <c r="L1637" s="50"/>
    </row>
    <row r="1638" spans="1:12" s="62" customFormat="1" ht="45">
      <c r="A1638" s="31">
        <v>12</v>
      </c>
      <c r="B1638" s="92">
        <v>1196460082</v>
      </c>
      <c r="C1638" s="21">
        <v>42292900</v>
      </c>
      <c r="D1638" s="93" t="s">
        <v>2598</v>
      </c>
      <c r="E1638" s="94" t="s">
        <v>2599</v>
      </c>
      <c r="F1638" s="28" t="s">
        <v>10</v>
      </c>
      <c r="G1638" s="58"/>
      <c r="H1638" s="22"/>
      <c r="I1638" s="23"/>
      <c r="J1638" s="50"/>
      <c r="K1638" s="50"/>
      <c r="L1638" s="50"/>
    </row>
    <row r="1639" spans="1:12" s="62" customFormat="1" ht="45">
      <c r="A1639" s="31">
        <v>13</v>
      </c>
      <c r="B1639" s="92">
        <v>1196460083</v>
      </c>
      <c r="C1639" s="21">
        <v>42292900</v>
      </c>
      <c r="D1639" s="93" t="s">
        <v>2600</v>
      </c>
      <c r="E1639" s="94" t="s">
        <v>2601</v>
      </c>
      <c r="F1639" s="28" t="s">
        <v>10</v>
      </c>
      <c r="G1639" s="58"/>
      <c r="H1639" s="22"/>
      <c r="I1639" s="23"/>
      <c r="J1639" s="50"/>
      <c r="K1639" s="50"/>
      <c r="L1639" s="50"/>
    </row>
    <row r="1640" spans="1:12" s="62" customFormat="1" ht="45">
      <c r="A1640" s="31">
        <v>14</v>
      </c>
      <c r="B1640" s="92">
        <v>1196460020</v>
      </c>
      <c r="C1640" s="21">
        <v>42292900</v>
      </c>
      <c r="D1640" s="93" t="s">
        <v>2602</v>
      </c>
      <c r="E1640" s="94" t="s">
        <v>2603</v>
      </c>
      <c r="F1640" s="28" t="s">
        <v>10</v>
      </c>
      <c r="G1640" s="58"/>
      <c r="H1640" s="22"/>
      <c r="I1640" s="23"/>
      <c r="J1640" s="50"/>
      <c r="K1640" s="50"/>
      <c r="L1640" s="50"/>
    </row>
    <row r="1641" spans="1:12" s="62" customFormat="1" ht="45">
      <c r="A1641" s="31">
        <v>15</v>
      </c>
      <c r="B1641" s="92">
        <v>1196460030</v>
      </c>
      <c r="C1641" s="21">
        <v>42292900</v>
      </c>
      <c r="D1641" s="93" t="s">
        <v>2604</v>
      </c>
      <c r="E1641" s="94" t="s">
        <v>2605</v>
      </c>
      <c r="F1641" s="28" t="s">
        <v>10</v>
      </c>
      <c r="G1641" s="58"/>
      <c r="H1641" s="22"/>
      <c r="I1641" s="23"/>
      <c r="J1641" s="50"/>
      <c r="K1641" s="50"/>
      <c r="L1641" s="50"/>
    </row>
    <row r="1642" spans="1:12" s="62" customFormat="1" ht="27">
      <c r="A1642" s="31">
        <v>16</v>
      </c>
      <c r="B1642" s="92">
        <v>1196490073</v>
      </c>
      <c r="C1642" s="21">
        <v>42292900</v>
      </c>
      <c r="D1642" s="93" t="s">
        <v>2606</v>
      </c>
      <c r="E1642" s="94" t="s">
        <v>2607</v>
      </c>
      <c r="F1642" s="28" t="s">
        <v>10</v>
      </c>
      <c r="G1642" s="58"/>
      <c r="H1642" s="72"/>
      <c r="I1642" s="73"/>
      <c r="J1642" s="50"/>
      <c r="K1642" s="50"/>
      <c r="L1642" s="50"/>
    </row>
    <row r="1643" spans="1:12" s="62" customFormat="1" ht="27">
      <c r="A1643" s="31">
        <v>17</v>
      </c>
      <c r="B1643" s="96">
        <v>1196490079</v>
      </c>
      <c r="C1643" s="21">
        <v>42292900</v>
      </c>
      <c r="D1643" s="74" t="s">
        <v>2608</v>
      </c>
      <c r="E1643" s="49" t="s">
        <v>2608</v>
      </c>
      <c r="F1643" s="28" t="s">
        <v>10</v>
      </c>
      <c r="G1643" s="58"/>
      <c r="H1643" s="72"/>
      <c r="I1643" s="73"/>
      <c r="J1643" s="50"/>
      <c r="K1643" s="50"/>
      <c r="L1643" s="50"/>
    </row>
    <row r="1644" spans="1:12" s="62" customFormat="1" ht="54">
      <c r="A1644" s="31">
        <v>18</v>
      </c>
      <c r="B1644" s="92">
        <v>1196460580</v>
      </c>
      <c r="C1644" s="21">
        <v>42292900</v>
      </c>
      <c r="D1644" s="93" t="s">
        <v>2609</v>
      </c>
      <c r="E1644" s="94" t="s">
        <v>2610</v>
      </c>
      <c r="F1644" s="28" t="s">
        <v>10</v>
      </c>
      <c r="G1644" s="58"/>
      <c r="H1644" s="22"/>
      <c r="I1644" s="23"/>
      <c r="J1644" s="50"/>
      <c r="K1644" s="50"/>
      <c r="L1644" s="50"/>
    </row>
    <row r="1645" spans="1:12" s="62" customFormat="1" ht="54">
      <c r="A1645" s="31">
        <v>19</v>
      </c>
      <c r="B1645" s="92">
        <v>1196460650</v>
      </c>
      <c r="C1645" s="21">
        <v>42292900</v>
      </c>
      <c r="D1645" s="93" t="s">
        <v>2611</v>
      </c>
      <c r="E1645" s="94" t="s">
        <v>2612</v>
      </c>
      <c r="F1645" s="28" t="s">
        <v>10</v>
      </c>
      <c r="G1645" s="58"/>
      <c r="H1645" s="22"/>
      <c r="I1645" s="23"/>
      <c r="J1645" s="50"/>
      <c r="K1645" s="50"/>
      <c r="L1645" s="50"/>
    </row>
    <row r="1646" spans="1:12" s="62" customFormat="1" ht="54">
      <c r="A1646" s="31">
        <v>20</v>
      </c>
      <c r="B1646" s="92">
        <v>1196460640</v>
      </c>
      <c r="C1646" s="21">
        <v>42292900</v>
      </c>
      <c r="D1646" s="93" t="s">
        <v>2613</v>
      </c>
      <c r="E1646" s="94" t="s">
        <v>2614</v>
      </c>
      <c r="F1646" s="28" t="s">
        <v>10</v>
      </c>
      <c r="G1646" s="58"/>
      <c r="H1646" s="22"/>
      <c r="I1646" s="23"/>
      <c r="J1646" s="50"/>
      <c r="K1646" s="50"/>
      <c r="L1646" s="50"/>
    </row>
    <row r="1647" spans="1:12" s="62" customFormat="1" ht="54">
      <c r="A1647" s="31">
        <v>21</v>
      </c>
      <c r="B1647" s="92">
        <v>1196460660</v>
      </c>
      <c r="C1647" s="21">
        <v>42292900</v>
      </c>
      <c r="D1647" s="93" t="s">
        <v>2615</v>
      </c>
      <c r="E1647" s="94" t="s">
        <v>2616</v>
      </c>
      <c r="F1647" s="28" t="s">
        <v>10</v>
      </c>
      <c r="G1647" s="58"/>
      <c r="H1647" s="22"/>
      <c r="I1647" s="23"/>
      <c r="J1647" s="50"/>
      <c r="K1647" s="50"/>
      <c r="L1647" s="50"/>
    </row>
    <row r="1648" spans="1:12" s="62" customFormat="1" ht="36">
      <c r="A1648" s="31">
        <v>22</v>
      </c>
      <c r="B1648" s="92">
        <v>1196460630</v>
      </c>
      <c r="C1648" s="21">
        <v>42292900</v>
      </c>
      <c r="D1648" s="93" t="s">
        <v>2617</v>
      </c>
      <c r="E1648" s="94" t="s">
        <v>2618</v>
      </c>
      <c r="F1648" s="28" t="s">
        <v>10</v>
      </c>
      <c r="G1648" s="58"/>
      <c r="H1648" s="22"/>
      <c r="I1648" s="23"/>
      <c r="J1648" s="50"/>
      <c r="K1648" s="50"/>
      <c r="L1648" s="50"/>
    </row>
    <row r="1649" spans="1:12" s="62" customFormat="1" ht="54">
      <c r="A1649" s="31">
        <v>23</v>
      </c>
      <c r="B1649" s="92">
        <v>1196460610</v>
      </c>
      <c r="C1649" s="21">
        <v>42292900</v>
      </c>
      <c r="D1649" s="93" t="s">
        <v>2619</v>
      </c>
      <c r="E1649" s="94" t="s">
        <v>2620</v>
      </c>
      <c r="F1649" s="28" t="s">
        <v>10</v>
      </c>
      <c r="G1649" s="58"/>
      <c r="H1649" s="22"/>
      <c r="I1649" s="23"/>
      <c r="J1649" s="50"/>
      <c r="K1649" s="50"/>
      <c r="L1649" s="50"/>
    </row>
    <row r="1650" spans="1:12" s="62" customFormat="1" ht="54">
      <c r="A1650" s="31">
        <v>24</v>
      </c>
      <c r="B1650" s="92">
        <v>1196460084</v>
      </c>
      <c r="C1650" s="21">
        <v>42292900</v>
      </c>
      <c r="D1650" s="93" t="s">
        <v>2621</v>
      </c>
      <c r="E1650" s="94" t="s">
        <v>2622</v>
      </c>
      <c r="F1650" s="28" t="s">
        <v>10</v>
      </c>
      <c r="G1650" s="58"/>
      <c r="H1650" s="22"/>
      <c r="I1650" s="23"/>
      <c r="J1650" s="50"/>
      <c r="K1650" s="50"/>
      <c r="L1650" s="50"/>
    </row>
    <row r="1651" spans="1:12" s="62" customFormat="1" ht="54">
      <c r="A1651" s="31">
        <v>25</v>
      </c>
      <c r="B1651" s="92">
        <v>1196460023</v>
      </c>
      <c r="C1651" s="21">
        <v>42292900</v>
      </c>
      <c r="D1651" s="93" t="s">
        <v>2623</v>
      </c>
      <c r="E1651" s="94" t="s">
        <v>2624</v>
      </c>
      <c r="F1651" s="28" t="s">
        <v>10</v>
      </c>
      <c r="G1651" s="58"/>
      <c r="H1651" s="22"/>
      <c r="I1651" s="23"/>
      <c r="J1651" s="50"/>
      <c r="K1651" s="50"/>
      <c r="L1651" s="50"/>
    </row>
    <row r="1652" spans="1:12" s="62" customFormat="1" ht="27">
      <c r="A1652" s="31">
        <v>26</v>
      </c>
      <c r="B1652" s="92">
        <v>1196490073</v>
      </c>
      <c r="C1652" s="21">
        <v>42292900</v>
      </c>
      <c r="D1652" s="93" t="s">
        <v>2606</v>
      </c>
      <c r="E1652" s="94" t="s">
        <v>2625</v>
      </c>
      <c r="F1652" s="28" t="s">
        <v>10</v>
      </c>
      <c r="G1652" s="58"/>
      <c r="H1652" s="72"/>
      <c r="I1652" s="73"/>
      <c r="J1652" s="50"/>
      <c r="K1652" s="50"/>
      <c r="L1652" s="50"/>
    </row>
    <row r="1653" spans="1:12" s="62" customFormat="1" ht="18">
      <c r="A1653" s="39" t="s">
        <v>2575</v>
      </c>
      <c r="B1653" s="166" t="s">
        <v>2627</v>
      </c>
      <c r="C1653" s="166"/>
      <c r="D1653" s="166"/>
      <c r="E1653" s="166"/>
      <c r="F1653" s="29" t="s">
        <v>740</v>
      </c>
      <c r="G1653" s="167" t="s">
        <v>3828</v>
      </c>
      <c r="H1653" s="167"/>
      <c r="I1653" s="167"/>
      <c r="J1653" s="50"/>
      <c r="K1653" s="50"/>
      <c r="L1653" s="50"/>
    </row>
    <row r="1654" spans="1:12" s="62" customFormat="1" ht="27">
      <c r="A1654" s="14" t="s">
        <v>2</v>
      </c>
      <c r="B1654" s="14" t="s">
        <v>3</v>
      </c>
      <c r="C1654" s="15" t="s">
        <v>4</v>
      </c>
      <c r="D1654" s="15" t="s">
        <v>5</v>
      </c>
      <c r="E1654" s="15" t="s">
        <v>3366</v>
      </c>
      <c r="F1654" s="15" t="s">
        <v>7</v>
      </c>
      <c r="G1654" s="16" t="s">
        <v>3347</v>
      </c>
      <c r="H1654" s="16" t="s">
        <v>3348</v>
      </c>
      <c r="I1654" s="16" t="s">
        <v>3349</v>
      </c>
      <c r="J1654" s="50"/>
      <c r="K1654" s="50"/>
      <c r="L1654" s="50"/>
    </row>
    <row r="1655" spans="1:12" s="62" customFormat="1" ht="27">
      <c r="A1655" s="31">
        <v>1</v>
      </c>
      <c r="B1655" s="21">
        <v>1196490015</v>
      </c>
      <c r="C1655" s="28">
        <v>42291600</v>
      </c>
      <c r="D1655" s="33" t="s">
        <v>2628</v>
      </c>
      <c r="E1655" s="28" t="s">
        <v>2629</v>
      </c>
      <c r="F1655" s="28" t="s">
        <v>10</v>
      </c>
      <c r="G1655" s="22">
        <v>226.15056137459999</v>
      </c>
      <c r="H1655" s="22">
        <v>43</v>
      </c>
      <c r="I1655" s="23">
        <v>269.15056137459999</v>
      </c>
      <c r="J1655" s="50"/>
      <c r="K1655" s="50"/>
      <c r="L1655" s="50"/>
    </row>
    <row r="1656" spans="1:12" s="62" customFormat="1" ht="27">
      <c r="A1656" s="31">
        <v>2</v>
      </c>
      <c r="B1656" s="21">
        <v>1196490020</v>
      </c>
      <c r="C1656" s="28">
        <v>42291600</v>
      </c>
      <c r="D1656" s="33" t="s">
        <v>2630</v>
      </c>
      <c r="E1656" s="28" t="s">
        <v>2631</v>
      </c>
      <c r="F1656" s="28" t="s">
        <v>10</v>
      </c>
      <c r="G1656" s="22">
        <v>226.15056137459999</v>
      </c>
      <c r="H1656" s="22">
        <v>43</v>
      </c>
      <c r="I1656" s="23">
        <v>269.15056137459999</v>
      </c>
      <c r="J1656" s="50"/>
      <c r="K1656" s="50"/>
      <c r="L1656" s="50"/>
    </row>
    <row r="1657" spans="1:12" s="62" customFormat="1" ht="27">
      <c r="A1657" s="31">
        <v>3</v>
      </c>
      <c r="B1657" s="21">
        <v>1196490025</v>
      </c>
      <c r="C1657" s="28">
        <v>42291600</v>
      </c>
      <c r="D1657" s="33" t="s">
        <v>2632</v>
      </c>
      <c r="E1657" s="28" t="s">
        <v>2633</v>
      </c>
      <c r="F1657" s="28" t="s">
        <v>10</v>
      </c>
      <c r="G1657" s="22">
        <v>226.15056137459999</v>
      </c>
      <c r="H1657" s="22">
        <v>43</v>
      </c>
      <c r="I1657" s="23">
        <v>269.15056137459999</v>
      </c>
      <c r="J1657" s="50"/>
      <c r="K1657" s="50"/>
      <c r="L1657" s="50"/>
    </row>
    <row r="1658" spans="1:12" s="62" customFormat="1" ht="27">
      <c r="A1658" s="31">
        <v>4</v>
      </c>
      <c r="B1658" s="21">
        <v>1196490030</v>
      </c>
      <c r="C1658" s="28">
        <v>42291600</v>
      </c>
      <c r="D1658" s="33" t="s">
        <v>2634</v>
      </c>
      <c r="E1658" s="28" t="s">
        <v>2635</v>
      </c>
      <c r="F1658" s="28" t="s">
        <v>10</v>
      </c>
      <c r="G1658" s="22">
        <v>226.15056137459999</v>
      </c>
      <c r="H1658" s="22">
        <v>43</v>
      </c>
      <c r="I1658" s="23">
        <v>269.15056137459999</v>
      </c>
      <c r="J1658" s="50"/>
      <c r="K1658" s="50"/>
      <c r="L1658" s="50"/>
    </row>
    <row r="1659" spans="1:12" s="62" customFormat="1" ht="27">
      <c r="A1659" s="31">
        <v>5</v>
      </c>
      <c r="B1659" s="21">
        <v>1196490035</v>
      </c>
      <c r="C1659" s="28">
        <v>42291600</v>
      </c>
      <c r="D1659" s="33" t="s">
        <v>2636</v>
      </c>
      <c r="E1659" s="28" t="s">
        <v>2637</v>
      </c>
      <c r="F1659" s="28" t="s">
        <v>10</v>
      </c>
      <c r="G1659" s="22">
        <v>226.15056137459999</v>
      </c>
      <c r="H1659" s="22">
        <v>43</v>
      </c>
      <c r="I1659" s="23">
        <v>269.15056137459999</v>
      </c>
      <c r="J1659" s="50"/>
      <c r="K1659" s="50"/>
      <c r="L1659" s="50"/>
    </row>
    <row r="1660" spans="1:12" s="62" customFormat="1" ht="27">
      <c r="A1660" s="31">
        <v>6</v>
      </c>
      <c r="B1660" s="21">
        <v>1196490045</v>
      </c>
      <c r="C1660" s="28">
        <v>42291601</v>
      </c>
      <c r="D1660" s="33" t="s">
        <v>2638</v>
      </c>
      <c r="E1660" s="28" t="s">
        <v>2639</v>
      </c>
      <c r="F1660" s="28" t="s">
        <v>10</v>
      </c>
      <c r="G1660" s="22">
        <v>226.15056137459999</v>
      </c>
      <c r="H1660" s="22">
        <v>43</v>
      </c>
      <c r="I1660" s="23">
        <v>269.15056137459999</v>
      </c>
      <c r="J1660" s="50"/>
      <c r="K1660" s="50"/>
      <c r="L1660" s="50"/>
    </row>
    <row r="1661" spans="1:12" s="62" customFormat="1" ht="18">
      <c r="A1661" s="39" t="s">
        <v>2626</v>
      </c>
      <c r="B1661" s="166" t="s">
        <v>2641</v>
      </c>
      <c r="C1661" s="166"/>
      <c r="D1661" s="166"/>
      <c r="E1661" s="166"/>
      <c r="F1661" s="29" t="s">
        <v>740</v>
      </c>
      <c r="G1661" s="167" t="s">
        <v>3789</v>
      </c>
      <c r="H1661" s="167"/>
      <c r="I1661" s="167"/>
      <c r="J1661" s="50"/>
      <c r="K1661" s="50"/>
      <c r="L1661" s="50"/>
    </row>
    <row r="1662" spans="1:12" s="62" customFormat="1" ht="27">
      <c r="A1662" s="14" t="s">
        <v>2</v>
      </c>
      <c r="B1662" s="14" t="s">
        <v>3</v>
      </c>
      <c r="C1662" s="15" t="s">
        <v>4</v>
      </c>
      <c r="D1662" s="15" t="s">
        <v>5</v>
      </c>
      <c r="E1662" s="15" t="s">
        <v>3366</v>
      </c>
      <c r="F1662" s="15" t="s">
        <v>7</v>
      </c>
      <c r="G1662" s="16" t="s">
        <v>3347</v>
      </c>
      <c r="H1662" s="16" t="s">
        <v>3348</v>
      </c>
      <c r="I1662" s="16" t="s">
        <v>3349</v>
      </c>
      <c r="J1662" s="50"/>
      <c r="K1662" s="50"/>
      <c r="L1662" s="50"/>
    </row>
    <row r="1663" spans="1:12" s="62" customFormat="1" ht="45">
      <c r="A1663" s="31">
        <v>1</v>
      </c>
      <c r="B1663" s="27">
        <v>1199030140</v>
      </c>
      <c r="C1663" s="28" t="s">
        <v>2642</v>
      </c>
      <c r="D1663" s="36" t="s">
        <v>2643</v>
      </c>
      <c r="E1663" s="37" t="s">
        <v>2644</v>
      </c>
      <c r="F1663" s="28" t="s">
        <v>10</v>
      </c>
      <c r="G1663" s="22">
        <v>949.95869886905996</v>
      </c>
      <c r="H1663" s="22">
        <v>180</v>
      </c>
      <c r="I1663" s="23">
        <v>1129.9586988690598</v>
      </c>
      <c r="J1663" s="50"/>
      <c r="K1663" s="50"/>
      <c r="L1663" s="50"/>
    </row>
    <row r="1664" spans="1:12" s="62" customFormat="1" ht="45">
      <c r="A1664" s="31">
        <v>2</v>
      </c>
      <c r="B1664" s="27">
        <v>1199030167</v>
      </c>
      <c r="C1664" s="28" t="s">
        <v>2642</v>
      </c>
      <c r="D1664" s="36" t="s">
        <v>2645</v>
      </c>
      <c r="E1664" s="37" t="s">
        <v>2646</v>
      </c>
      <c r="F1664" s="28" t="s">
        <v>10</v>
      </c>
      <c r="G1664" s="22">
        <v>949.95869886905996</v>
      </c>
      <c r="H1664" s="22">
        <v>180</v>
      </c>
      <c r="I1664" s="23">
        <v>1129.9586988690598</v>
      </c>
      <c r="J1664" s="50"/>
      <c r="K1664" s="50"/>
      <c r="L1664" s="50"/>
    </row>
    <row r="1665" spans="1:12" s="62" customFormat="1" ht="45">
      <c r="A1665" s="31">
        <v>3</v>
      </c>
      <c r="B1665" s="27">
        <v>1199030142</v>
      </c>
      <c r="C1665" s="28" t="s">
        <v>2642</v>
      </c>
      <c r="D1665" s="36" t="s">
        <v>2647</v>
      </c>
      <c r="E1665" s="37" t="s">
        <v>2648</v>
      </c>
      <c r="F1665" s="28" t="s">
        <v>10</v>
      </c>
      <c r="G1665" s="22">
        <v>949.95869886905996</v>
      </c>
      <c r="H1665" s="22">
        <v>180</v>
      </c>
      <c r="I1665" s="23">
        <v>1129.9586988690598</v>
      </c>
      <c r="J1665" s="50"/>
      <c r="K1665" s="50"/>
      <c r="L1665" s="50"/>
    </row>
    <row r="1666" spans="1:12" s="62" customFormat="1" ht="45">
      <c r="A1666" s="31">
        <v>4</v>
      </c>
      <c r="B1666" s="27">
        <v>1199030135</v>
      </c>
      <c r="C1666" s="28" t="s">
        <v>2642</v>
      </c>
      <c r="D1666" s="36" t="s">
        <v>2649</v>
      </c>
      <c r="E1666" s="37" t="s">
        <v>2650</v>
      </c>
      <c r="F1666" s="28" t="s">
        <v>10</v>
      </c>
      <c r="G1666" s="22">
        <v>949.95869886905996</v>
      </c>
      <c r="H1666" s="22">
        <v>180</v>
      </c>
      <c r="I1666" s="23">
        <v>1129.9586988690598</v>
      </c>
      <c r="J1666" s="50"/>
      <c r="K1666" s="50"/>
      <c r="L1666" s="50"/>
    </row>
    <row r="1667" spans="1:12" s="62" customFormat="1" ht="45">
      <c r="A1667" s="31">
        <v>5</v>
      </c>
      <c r="B1667" s="27">
        <v>1199030137</v>
      </c>
      <c r="C1667" s="28" t="s">
        <v>2642</v>
      </c>
      <c r="D1667" s="36" t="s">
        <v>2651</v>
      </c>
      <c r="E1667" s="37" t="s">
        <v>2652</v>
      </c>
      <c r="F1667" s="28" t="s">
        <v>10</v>
      </c>
      <c r="G1667" s="22">
        <v>949.95869886905996</v>
      </c>
      <c r="H1667" s="22">
        <v>180</v>
      </c>
      <c r="I1667" s="23">
        <v>1129.9586988690598</v>
      </c>
      <c r="J1667" s="50"/>
      <c r="K1667" s="50"/>
      <c r="L1667" s="50"/>
    </row>
    <row r="1668" spans="1:12" s="62" customFormat="1" ht="45">
      <c r="A1668" s="31">
        <v>6</v>
      </c>
      <c r="B1668" s="27">
        <v>1199030138</v>
      </c>
      <c r="C1668" s="28" t="s">
        <v>2642</v>
      </c>
      <c r="D1668" s="36" t="s">
        <v>2653</v>
      </c>
      <c r="E1668" s="37" t="s">
        <v>2654</v>
      </c>
      <c r="F1668" s="28" t="s">
        <v>10</v>
      </c>
      <c r="G1668" s="22">
        <v>949.95869886905996</v>
      </c>
      <c r="H1668" s="22">
        <v>180</v>
      </c>
      <c r="I1668" s="23">
        <v>1129.9586988690598</v>
      </c>
      <c r="J1668" s="50"/>
      <c r="K1668" s="50"/>
      <c r="L1668" s="50"/>
    </row>
    <row r="1669" spans="1:12" s="62" customFormat="1" ht="36">
      <c r="A1669" s="31">
        <v>7</v>
      </c>
      <c r="B1669" s="27">
        <v>1199030154</v>
      </c>
      <c r="C1669" s="28" t="s">
        <v>2642</v>
      </c>
      <c r="D1669" s="36" t="s">
        <v>2655</v>
      </c>
      <c r="E1669" s="37" t="s">
        <v>2656</v>
      </c>
      <c r="F1669" s="28" t="s">
        <v>10</v>
      </c>
      <c r="G1669" s="22">
        <v>170.47204048198202</v>
      </c>
      <c r="H1669" s="22">
        <v>32</v>
      </c>
      <c r="I1669" s="23">
        <v>202.47204048198202</v>
      </c>
      <c r="J1669" s="50"/>
      <c r="K1669" s="50"/>
      <c r="L1669" s="50"/>
    </row>
    <row r="1670" spans="1:12" s="62" customFormat="1" ht="36">
      <c r="A1670" s="31">
        <v>8</v>
      </c>
      <c r="B1670" s="27">
        <v>1199030151</v>
      </c>
      <c r="C1670" s="28" t="s">
        <v>2642</v>
      </c>
      <c r="D1670" s="36" t="s">
        <v>2657</v>
      </c>
      <c r="E1670" s="37" t="s">
        <v>2658</v>
      </c>
      <c r="F1670" s="28" t="s">
        <v>10</v>
      </c>
      <c r="G1670" s="22">
        <v>170.47204048198202</v>
      </c>
      <c r="H1670" s="22">
        <v>32</v>
      </c>
      <c r="I1670" s="23">
        <v>202.47204048198202</v>
      </c>
      <c r="J1670" s="50"/>
      <c r="K1670" s="50"/>
      <c r="L1670" s="50"/>
    </row>
    <row r="1671" spans="1:12" s="62" customFormat="1" ht="36">
      <c r="A1671" s="31">
        <v>9</v>
      </c>
      <c r="B1671" s="27">
        <v>1199030141</v>
      </c>
      <c r="C1671" s="28" t="s">
        <v>2642</v>
      </c>
      <c r="D1671" s="36" t="s">
        <v>2659</v>
      </c>
      <c r="E1671" s="37" t="s">
        <v>2660</v>
      </c>
      <c r="F1671" s="28" t="s">
        <v>10</v>
      </c>
      <c r="G1671" s="22">
        <v>170.47204048198202</v>
      </c>
      <c r="H1671" s="22">
        <v>32</v>
      </c>
      <c r="I1671" s="23">
        <v>202.47204048198202</v>
      </c>
      <c r="J1671" s="50"/>
      <c r="K1671" s="50"/>
      <c r="L1671" s="50"/>
    </row>
    <row r="1672" spans="1:12" s="62" customFormat="1" ht="27">
      <c r="A1672" s="39" t="s">
        <v>2640</v>
      </c>
      <c r="B1672" s="166" t="s">
        <v>2662</v>
      </c>
      <c r="C1672" s="166"/>
      <c r="D1672" s="166"/>
      <c r="E1672" s="166"/>
      <c r="F1672" s="29" t="s">
        <v>3368</v>
      </c>
      <c r="G1672" s="167" t="s">
        <v>3772</v>
      </c>
      <c r="H1672" s="167"/>
      <c r="I1672" s="167"/>
      <c r="J1672" s="50"/>
      <c r="K1672" s="50"/>
      <c r="L1672" s="50"/>
    </row>
    <row r="1673" spans="1:12" s="62" customFormat="1" ht="27">
      <c r="A1673" s="14" t="s">
        <v>2</v>
      </c>
      <c r="B1673" s="14" t="s">
        <v>3</v>
      </c>
      <c r="C1673" s="15" t="s">
        <v>4</v>
      </c>
      <c r="D1673" s="15" t="s">
        <v>5</v>
      </c>
      <c r="E1673" s="15" t="s">
        <v>3366</v>
      </c>
      <c r="F1673" s="15" t="s">
        <v>7</v>
      </c>
      <c r="G1673" s="16" t="s">
        <v>3347</v>
      </c>
      <c r="H1673" s="16" t="s">
        <v>3348</v>
      </c>
      <c r="I1673" s="16" t="s">
        <v>3349</v>
      </c>
      <c r="J1673" s="50"/>
      <c r="K1673" s="50"/>
      <c r="L1673" s="50"/>
    </row>
    <row r="1674" spans="1:12" s="62" customFormat="1" ht="189">
      <c r="A1674" s="31">
        <v>1</v>
      </c>
      <c r="B1674" s="27">
        <v>1199030147</v>
      </c>
      <c r="C1674" s="28">
        <v>42311902</v>
      </c>
      <c r="D1674" s="36" t="s">
        <v>2663</v>
      </c>
      <c r="E1674" s="43" t="s">
        <v>3369</v>
      </c>
      <c r="F1674" s="28" t="s">
        <v>10</v>
      </c>
      <c r="G1674" s="22">
        <v>9361.5039403357496</v>
      </c>
      <c r="H1674" s="22">
        <v>1779</v>
      </c>
      <c r="I1674" s="23">
        <v>11140.50394033575</v>
      </c>
      <c r="J1674" s="50"/>
      <c r="K1674" s="50"/>
      <c r="L1674" s="50"/>
    </row>
    <row r="1675" spans="1:12" s="62" customFormat="1" ht="189">
      <c r="A1675" s="31">
        <v>2</v>
      </c>
      <c r="B1675" s="27">
        <v>1199030132</v>
      </c>
      <c r="C1675" s="28">
        <v>42311902</v>
      </c>
      <c r="D1675" s="36" t="s">
        <v>2664</v>
      </c>
      <c r="E1675" s="43" t="s">
        <v>3370</v>
      </c>
      <c r="F1675" s="28" t="s">
        <v>10</v>
      </c>
      <c r="G1675" s="22">
        <v>7812.5465264617842</v>
      </c>
      <c r="H1675" s="22">
        <v>1484</v>
      </c>
      <c r="I1675" s="23">
        <v>9296.5465264617851</v>
      </c>
      <c r="J1675" s="50"/>
      <c r="K1675" s="50"/>
      <c r="L1675" s="50"/>
    </row>
    <row r="1676" spans="1:12" s="62" customFormat="1" ht="27">
      <c r="A1676" s="39" t="s">
        <v>2661</v>
      </c>
      <c r="B1676" s="166" t="s">
        <v>2666</v>
      </c>
      <c r="C1676" s="166"/>
      <c r="D1676" s="166"/>
      <c r="E1676" s="166"/>
      <c r="F1676" s="29" t="s">
        <v>1311</v>
      </c>
      <c r="G1676" s="167" t="s">
        <v>3796</v>
      </c>
      <c r="H1676" s="167"/>
      <c r="I1676" s="167"/>
      <c r="J1676" s="50"/>
      <c r="K1676" s="50"/>
      <c r="L1676" s="50"/>
    </row>
    <row r="1677" spans="1:12" s="62" customFormat="1" ht="27">
      <c r="A1677" s="14" t="s">
        <v>2</v>
      </c>
      <c r="B1677" s="14" t="s">
        <v>3</v>
      </c>
      <c r="C1677" s="15" t="s">
        <v>4</v>
      </c>
      <c r="D1677" s="15" t="s">
        <v>5</v>
      </c>
      <c r="E1677" s="15" t="s">
        <v>3366</v>
      </c>
      <c r="F1677" s="15" t="s">
        <v>7</v>
      </c>
      <c r="G1677" s="16" t="s">
        <v>3347</v>
      </c>
      <c r="H1677" s="16" t="s">
        <v>3348</v>
      </c>
      <c r="I1677" s="16" t="s">
        <v>3349</v>
      </c>
      <c r="J1677" s="50"/>
      <c r="K1677" s="50"/>
      <c r="L1677" s="50"/>
    </row>
    <row r="1678" spans="1:12" s="62" customFormat="1" ht="36">
      <c r="A1678" s="31">
        <v>1</v>
      </c>
      <c r="B1678" s="27">
        <v>1196410601</v>
      </c>
      <c r="C1678" s="21">
        <v>42142402</v>
      </c>
      <c r="D1678" s="36" t="s">
        <v>2667</v>
      </c>
      <c r="E1678" s="37" t="s">
        <v>2668</v>
      </c>
      <c r="F1678" s="28" t="s">
        <v>10</v>
      </c>
      <c r="G1678" s="58">
        <v>1847.8648662932403</v>
      </c>
      <c r="H1678" s="22">
        <v>351</v>
      </c>
      <c r="I1678" s="23">
        <v>2198.8648662932401</v>
      </c>
      <c r="J1678" s="50"/>
      <c r="K1678" s="50"/>
      <c r="L1678" s="50"/>
    </row>
    <row r="1679" spans="1:12" s="62" customFormat="1" ht="36">
      <c r="A1679" s="31">
        <v>2</v>
      </c>
      <c r="B1679" s="27">
        <v>1196430001</v>
      </c>
      <c r="C1679" s="21">
        <v>42142402</v>
      </c>
      <c r="D1679" s="36" t="s">
        <v>2669</v>
      </c>
      <c r="E1679" s="37" t="s">
        <v>2670</v>
      </c>
      <c r="F1679" s="28" t="s">
        <v>10</v>
      </c>
      <c r="G1679" s="58">
        <v>4218.9177757779789</v>
      </c>
      <c r="H1679" s="22">
        <v>802</v>
      </c>
      <c r="I1679" s="23">
        <v>5020.9177757779789</v>
      </c>
      <c r="J1679" s="50"/>
      <c r="K1679" s="50"/>
      <c r="L1679" s="50"/>
    </row>
    <row r="1680" spans="1:12" s="62" customFormat="1" ht="27">
      <c r="A1680" s="31">
        <v>3</v>
      </c>
      <c r="B1680" s="27">
        <v>1199010014</v>
      </c>
      <c r="C1680" s="21">
        <v>42142619</v>
      </c>
      <c r="D1680" s="36" t="s">
        <v>2671</v>
      </c>
      <c r="E1680" s="37" t="s">
        <v>2672</v>
      </c>
      <c r="F1680" s="28" t="s">
        <v>10</v>
      </c>
      <c r="G1680" s="58">
        <v>3695.7297325864806</v>
      </c>
      <c r="H1680" s="22">
        <v>702</v>
      </c>
      <c r="I1680" s="23">
        <v>4397.7297325864802</v>
      </c>
      <c r="J1680" s="50"/>
      <c r="K1680" s="50"/>
      <c r="L1680" s="50"/>
    </row>
    <row r="1681" spans="1:12" s="62" customFormat="1" ht="13.5" customHeight="1">
      <c r="A1681" s="39" t="s">
        <v>2665</v>
      </c>
      <c r="B1681" s="166" t="s">
        <v>2674</v>
      </c>
      <c r="C1681" s="166"/>
      <c r="D1681" s="166"/>
      <c r="E1681" s="166"/>
      <c r="F1681" s="29" t="s">
        <v>375</v>
      </c>
      <c r="G1681" s="167" t="s">
        <v>3790</v>
      </c>
      <c r="H1681" s="167"/>
      <c r="I1681" s="167"/>
      <c r="J1681" s="50"/>
      <c r="K1681" s="50"/>
      <c r="L1681" s="50"/>
    </row>
    <row r="1682" spans="1:12" s="62" customFormat="1" ht="27">
      <c r="A1682" s="14" t="s">
        <v>2</v>
      </c>
      <c r="B1682" s="14" t="s">
        <v>3</v>
      </c>
      <c r="C1682" s="15" t="s">
        <v>4</v>
      </c>
      <c r="D1682" s="15" t="s">
        <v>5</v>
      </c>
      <c r="E1682" s="15" t="s">
        <v>3366</v>
      </c>
      <c r="F1682" s="15" t="s">
        <v>7</v>
      </c>
      <c r="G1682" s="16" t="s">
        <v>3347</v>
      </c>
      <c r="H1682" s="16" t="s">
        <v>3348</v>
      </c>
      <c r="I1682" s="16" t="s">
        <v>3349</v>
      </c>
      <c r="J1682" s="50"/>
      <c r="K1682" s="50"/>
      <c r="L1682" s="50"/>
    </row>
    <row r="1683" spans="1:12" s="62" customFormat="1" ht="18">
      <c r="A1683" s="31">
        <v>1</v>
      </c>
      <c r="B1683" s="27">
        <v>1128599003</v>
      </c>
      <c r="C1683" s="28">
        <v>42272224</v>
      </c>
      <c r="D1683" s="36" t="s">
        <v>2674</v>
      </c>
      <c r="E1683" s="37" t="s">
        <v>2675</v>
      </c>
      <c r="F1683" s="28" t="s">
        <v>10</v>
      </c>
      <c r="G1683" s="22">
        <v>4983.9278469999999</v>
      </c>
      <c r="H1683" s="22">
        <v>0</v>
      </c>
      <c r="I1683" s="22">
        <v>4983.9278469999999</v>
      </c>
      <c r="J1683" s="50"/>
      <c r="K1683" s="50"/>
      <c r="L1683" s="50"/>
    </row>
    <row r="1684" spans="1:12" s="62" customFormat="1" ht="13.5" customHeight="1">
      <c r="A1684" s="39" t="s">
        <v>2673</v>
      </c>
      <c r="B1684" s="166" t="s">
        <v>2677</v>
      </c>
      <c r="C1684" s="166"/>
      <c r="D1684" s="166"/>
      <c r="E1684" s="166"/>
      <c r="F1684" s="29" t="s">
        <v>375</v>
      </c>
      <c r="G1684" s="167" t="s">
        <v>3770</v>
      </c>
      <c r="H1684" s="167"/>
      <c r="I1684" s="167"/>
      <c r="J1684" s="50"/>
      <c r="K1684" s="50"/>
      <c r="L1684" s="50"/>
    </row>
    <row r="1685" spans="1:12" s="62" customFormat="1" ht="27">
      <c r="A1685" s="14" t="s">
        <v>2</v>
      </c>
      <c r="B1685" s="14" t="s">
        <v>3</v>
      </c>
      <c r="C1685" s="15" t="s">
        <v>4</v>
      </c>
      <c r="D1685" s="15" t="s">
        <v>5</v>
      </c>
      <c r="E1685" s="15" t="s">
        <v>3366</v>
      </c>
      <c r="F1685" s="15" t="s">
        <v>7</v>
      </c>
      <c r="G1685" s="16" t="s">
        <v>3347</v>
      </c>
      <c r="H1685" s="16" t="s">
        <v>3348</v>
      </c>
      <c r="I1685" s="16" t="s">
        <v>3349</v>
      </c>
      <c r="J1685" s="50"/>
      <c r="K1685" s="50"/>
      <c r="L1685" s="50"/>
    </row>
    <row r="1686" spans="1:12" s="62" customFormat="1" ht="27">
      <c r="A1686" s="31">
        <v>1</v>
      </c>
      <c r="B1686" s="21">
        <v>1196491494</v>
      </c>
      <c r="C1686" s="28">
        <v>42294705</v>
      </c>
      <c r="D1686" s="36" t="s">
        <v>2677</v>
      </c>
      <c r="E1686" s="37" t="s">
        <v>2678</v>
      </c>
      <c r="F1686" s="28" t="s">
        <v>10</v>
      </c>
      <c r="G1686" s="22">
        <v>808889.67564128013</v>
      </c>
      <c r="H1686" s="22">
        <v>0</v>
      </c>
      <c r="I1686" s="23">
        <v>808889.67564128013</v>
      </c>
      <c r="J1686" s="50"/>
      <c r="K1686" s="50"/>
      <c r="L1686" s="50"/>
    </row>
    <row r="1687" spans="1:12" s="62" customFormat="1" ht="18">
      <c r="A1687" s="39" t="s">
        <v>2676</v>
      </c>
      <c r="B1687" s="166" t="s">
        <v>2681</v>
      </c>
      <c r="C1687" s="166"/>
      <c r="D1687" s="166"/>
      <c r="E1687" s="166"/>
      <c r="F1687" s="29" t="s">
        <v>2679</v>
      </c>
      <c r="G1687" s="167" t="s">
        <v>3833</v>
      </c>
      <c r="H1687" s="167"/>
      <c r="I1687" s="167"/>
      <c r="J1687" s="50"/>
      <c r="K1687" s="50"/>
      <c r="L1687" s="50"/>
    </row>
    <row r="1688" spans="1:12" s="62" customFormat="1" ht="27">
      <c r="A1688" s="14" t="s">
        <v>2</v>
      </c>
      <c r="B1688" s="14" t="s">
        <v>3</v>
      </c>
      <c r="C1688" s="15" t="s">
        <v>4</v>
      </c>
      <c r="D1688" s="15" t="s">
        <v>5</v>
      </c>
      <c r="E1688" s="15" t="s">
        <v>3366</v>
      </c>
      <c r="F1688" s="15" t="s">
        <v>7</v>
      </c>
      <c r="G1688" s="16" t="s">
        <v>3347</v>
      </c>
      <c r="H1688" s="16" t="s">
        <v>3348</v>
      </c>
      <c r="I1688" s="16" t="s">
        <v>3349</v>
      </c>
      <c r="J1688" s="50"/>
      <c r="K1688" s="50"/>
      <c r="L1688" s="50"/>
    </row>
    <row r="1689" spans="1:12" s="62" customFormat="1" ht="81">
      <c r="A1689" s="31">
        <v>1</v>
      </c>
      <c r="B1689" s="27">
        <v>1196490290</v>
      </c>
      <c r="C1689" s="28">
        <v>42291709</v>
      </c>
      <c r="D1689" s="36" t="s">
        <v>2681</v>
      </c>
      <c r="E1689" s="37" t="s">
        <v>2682</v>
      </c>
      <c r="F1689" s="28" t="s">
        <v>10</v>
      </c>
      <c r="G1689" s="22">
        <v>27527.935333865342</v>
      </c>
      <c r="H1689" s="22">
        <v>5230</v>
      </c>
      <c r="I1689" s="23">
        <v>32757.935333865342</v>
      </c>
      <c r="J1689" s="50"/>
      <c r="K1689" s="50"/>
      <c r="L1689" s="50"/>
    </row>
    <row r="1690" spans="1:12" s="62" customFormat="1" ht="15.75" customHeight="1">
      <c r="A1690" s="39" t="s">
        <v>2680</v>
      </c>
      <c r="B1690" s="166" t="s">
        <v>2684</v>
      </c>
      <c r="C1690" s="166"/>
      <c r="D1690" s="166"/>
      <c r="E1690" s="166"/>
      <c r="F1690" s="29" t="s">
        <v>375</v>
      </c>
      <c r="G1690" s="167" t="s">
        <v>3796</v>
      </c>
      <c r="H1690" s="167"/>
      <c r="I1690" s="167"/>
      <c r="J1690" s="50"/>
      <c r="K1690" s="50"/>
      <c r="L1690" s="50"/>
    </row>
    <row r="1691" spans="1:12" s="62" customFormat="1" ht="27">
      <c r="A1691" s="14" t="s">
        <v>2</v>
      </c>
      <c r="B1691" s="14" t="s">
        <v>3</v>
      </c>
      <c r="C1691" s="15" t="s">
        <v>4</v>
      </c>
      <c r="D1691" s="15" t="s">
        <v>5</v>
      </c>
      <c r="E1691" s="15" t="s">
        <v>3366</v>
      </c>
      <c r="F1691" s="15" t="s">
        <v>7</v>
      </c>
      <c r="G1691" s="16" t="s">
        <v>3347</v>
      </c>
      <c r="H1691" s="16" t="s">
        <v>3348</v>
      </c>
      <c r="I1691" s="16" t="s">
        <v>3349</v>
      </c>
      <c r="J1691" s="50"/>
      <c r="K1691" s="50"/>
      <c r="L1691" s="50"/>
    </row>
    <row r="1692" spans="1:12" s="62" customFormat="1" ht="63">
      <c r="A1692" s="31">
        <v>1</v>
      </c>
      <c r="B1692" s="28">
        <v>1128599331</v>
      </c>
      <c r="C1692" s="51">
        <v>42272301</v>
      </c>
      <c r="D1692" s="36" t="s">
        <v>2685</v>
      </c>
      <c r="E1692" s="53" t="s">
        <v>2686</v>
      </c>
      <c r="F1692" s="28" t="s">
        <v>10</v>
      </c>
      <c r="G1692" s="22">
        <v>61411.257400000002</v>
      </c>
      <c r="H1692" s="22">
        <v>11668</v>
      </c>
      <c r="I1692" s="23">
        <v>73079.257400000002</v>
      </c>
      <c r="J1692" s="50"/>
      <c r="K1692" s="50"/>
      <c r="L1692" s="50"/>
    </row>
    <row r="1693" spans="1:12" s="62" customFormat="1" ht="63">
      <c r="A1693" s="31">
        <v>2</v>
      </c>
      <c r="B1693" s="28">
        <v>1128599213</v>
      </c>
      <c r="C1693" s="51">
        <v>42272301</v>
      </c>
      <c r="D1693" s="36" t="s">
        <v>2687</v>
      </c>
      <c r="E1693" s="53" t="s">
        <v>2688</v>
      </c>
      <c r="F1693" s="28" t="s">
        <v>10</v>
      </c>
      <c r="G1693" s="22">
        <v>61411.257400000002</v>
      </c>
      <c r="H1693" s="22">
        <v>11668</v>
      </c>
      <c r="I1693" s="23">
        <v>73079.257400000002</v>
      </c>
      <c r="J1693" s="50"/>
      <c r="K1693" s="50"/>
      <c r="L1693" s="50"/>
    </row>
    <row r="1694" spans="1:12" s="62" customFormat="1" ht="63">
      <c r="A1694" s="31">
        <v>3</v>
      </c>
      <c r="B1694" s="28">
        <v>1128599212</v>
      </c>
      <c r="C1694" s="51">
        <v>42272301</v>
      </c>
      <c r="D1694" s="36" t="s">
        <v>2689</v>
      </c>
      <c r="E1694" s="53" t="s">
        <v>2690</v>
      </c>
      <c r="F1694" s="28" t="s">
        <v>10</v>
      </c>
      <c r="G1694" s="22">
        <v>61411.257400000002</v>
      </c>
      <c r="H1694" s="22">
        <v>11668</v>
      </c>
      <c r="I1694" s="23">
        <v>73079.257400000002</v>
      </c>
      <c r="J1694" s="50"/>
      <c r="K1694" s="50"/>
      <c r="L1694" s="50"/>
    </row>
    <row r="1695" spans="1:12" s="62" customFormat="1" ht="13.5" customHeight="1">
      <c r="A1695" s="39" t="s">
        <v>2683</v>
      </c>
      <c r="B1695" s="166" t="s">
        <v>2692</v>
      </c>
      <c r="C1695" s="166"/>
      <c r="D1695" s="166"/>
      <c r="E1695" s="166"/>
      <c r="F1695" s="29" t="s">
        <v>375</v>
      </c>
      <c r="G1695" s="167" t="s">
        <v>3770</v>
      </c>
      <c r="H1695" s="167"/>
      <c r="I1695" s="167"/>
      <c r="J1695" s="50"/>
      <c r="K1695" s="50"/>
      <c r="L1695" s="50"/>
    </row>
    <row r="1696" spans="1:12" s="62" customFormat="1" ht="27">
      <c r="A1696" s="14" t="s">
        <v>2</v>
      </c>
      <c r="B1696" s="14" t="s">
        <v>3</v>
      </c>
      <c r="C1696" s="15" t="s">
        <v>4</v>
      </c>
      <c r="D1696" s="15" t="s">
        <v>5</v>
      </c>
      <c r="E1696" s="15" t="s">
        <v>3366</v>
      </c>
      <c r="F1696" s="15" t="s">
        <v>7</v>
      </c>
      <c r="G1696" s="16" t="s">
        <v>3347</v>
      </c>
      <c r="H1696" s="16" t="s">
        <v>3348</v>
      </c>
      <c r="I1696" s="16" t="s">
        <v>3349</v>
      </c>
      <c r="J1696" s="50"/>
      <c r="K1696" s="50"/>
      <c r="L1696" s="50"/>
    </row>
    <row r="1697" spans="1:12" s="62" customFormat="1" ht="45">
      <c r="A1697" s="31">
        <v>1</v>
      </c>
      <c r="B1697" s="35" t="s">
        <v>137</v>
      </c>
      <c r="C1697" s="21">
        <v>42171800</v>
      </c>
      <c r="D1697" s="36" t="s">
        <v>2693</v>
      </c>
      <c r="E1697" s="37" t="s">
        <v>2694</v>
      </c>
      <c r="F1697" s="28" t="s">
        <v>10</v>
      </c>
      <c r="G1697" s="22"/>
      <c r="H1697" s="22"/>
      <c r="I1697" s="23"/>
      <c r="J1697" s="50"/>
      <c r="K1697" s="50"/>
      <c r="L1697" s="50"/>
    </row>
    <row r="1698" spans="1:12" s="62" customFormat="1" ht="54">
      <c r="A1698" s="31">
        <v>2</v>
      </c>
      <c r="B1698" s="56">
        <v>1196490078</v>
      </c>
      <c r="C1698" s="21">
        <v>42171800</v>
      </c>
      <c r="D1698" s="44" t="s">
        <v>2695</v>
      </c>
      <c r="E1698" s="44" t="s">
        <v>2696</v>
      </c>
      <c r="F1698" s="28" t="s">
        <v>10</v>
      </c>
      <c r="G1698" s="22"/>
      <c r="H1698" s="22"/>
      <c r="I1698" s="23"/>
      <c r="J1698" s="50"/>
      <c r="K1698" s="50"/>
      <c r="L1698" s="50"/>
    </row>
    <row r="1699" spans="1:12" s="62" customFormat="1" ht="36">
      <c r="A1699" s="31">
        <v>3</v>
      </c>
      <c r="B1699" s="35" t="s">
        <v>137</v>
      </c>
      <c r="C1699" s="21">
        <v>42171800</v>
      </c>
      <c r="D1699" s="44" t="s">
        <v>2697</v>
      </c>
      <c r="E1699" s="44" t="s">
        <v>2698</v>
      </c>
      <c r="F1699" s="28" t="s">
        <v>10</v>
      </c>
      <c r="G1699" s="22"/>
      <c r="H1699" s="22"/>
      <c r="I1699" s="23"/>
      <c r="J1699" s="50"/>
      <c r="K1699" s="50"/>
      <c r="L1699" s="50"/>
    </row>
    <row r="1700" spans="1:12" s="62" customFormat="1" ht="36">
      <c r="A1700" s="31">
        <v>4</v>
      </c>
      <c r="B1700" s="35" t="s">
        <v>137</v>
      </c>
      <c r="C1700" s="21">
        <v>42171800</v>
      </c>
      <c r="D1700" s="44" t="s">
        <v>2699</v>
      </c>
      <c r="E1700" s="44" t="s">
        <v>2700</v>
      </c>
      <c r="F1700" s="28" t="s">
        <v>10</v>
      </c>
      <c r="G1700" s="22"/>
      <c r="H1700" s="22"/>
      <c r="I1700" s="23"/>
      <c r="J1700" s="50"/>
      <c r="K1700" s="50"/>
      <c r="L1700" s="50"/>
    </row>
    <row r="1701" spans="1:12" s="62" customFormat="1" ht="36">
      <c r="A1701" s="31">
        <v>5</v>
      </c>
      <c r="B1701" s="56">
        <v>1179090020</v>
      </c>
      <c r="C1701" s="21">
        <v>42171800</v>
      </c>
      <c r="D1701" s="36" t="s">
        <v>2702</v>
      </c>
      <c r="E1701" s="37" t="s">
        <v>2703</v>
      </c>
      <c r="F1701" s="28"/>
      <c r="G1701" s="22">
        <v>121120.04613400002</v>
      </c>
      <c r="H1701" s="22">
        <v>23013</v>
      </c>
      <c r="I1701" s="23">
        <v>144133.046134</v>
      </c>
      <c r="J1701" s="50"/>
      <c r="K1701" s="50"/>
      <c r="L1701" s="50"/>
    </row>
    <row r="1702" spans="1:12" s="62" customFormat="1" ht="36">
      <c r="A1702" s="31">
        <v>6</v>
      </c>
      <c r="B1702" s="56">
        <v>1179090021</v>
      </c>
      <c r="C1702" s="28" t="s">
        <v>2704</v>
      </c>
      <c r="D1702" s="36" t="s">
        <v>2705</v>
      </c>
      <c r="E1702" s="37" t="s">
        <v>2706</v>
      </c>
      <c r="F1702" s="28" t="s">
        <v>10</v>
      </c>
      <c r="G1702" s="22">
        <v>121120.04613400002</v>
      </c>
      <c r="H1702" s="22">
        <v>23013</v>
      </c>
      <c r="I1702" s="23">
        <v>144133.046134</v>
      </c>
      <c r="J1702" s="50"/>
      <c r="K1702" s="50"/>
      <c r="L1702" s="50"/>
    </row>
    <row r="1703" spans="1:12" s="62" customFormat="1" ht="13.5" customHeight="1">
      <c r="A1703" s="39" t="s">
        <v>2691</v>
      </c>
      <c r="B1703" s="166" t="s">
        <v>2708</v>
      </c>
      <c r="C1703" s="166"/>
      <c r="D1703" s="166"/>
      <c r="E1703" s="166"/>
      <c r="F1703" s="29" t="s">
        <v>375</v>
      </c>
      <c r="G1703" s="167" t="s">
        <v>3832</v>
      </c>
      <c r="H1703" s="167"/>
      <c r="I1703" s="167"/>
      <c r="J1703" s="50"/>
      <c r="K1703" s="50"/>
      <c r="L1703" s="50"/>
    </row>
    <row r="1704" spans="1:12" s="62" customFormat="1" ht="27">
      <c r="A1704" s="14" t="s">
        <v>2</v>
      </c>
      <c r="B1704" s="14" t="s">
        <v>3</v>
      </c>
      <c r="C1704" s="15" t="s">
        <v>4</v>
      </c>
      <c r="D1704" s="15" t="s">
        <v>5</v>
      </c>
      <c r="E1704" s="15" t="s">
        <v>3366</v>
      </c>
      <c r="F1704" s="15" t="s">
        <v>7</v>
      </c>
      <c r="G1704" s="16" t="s">
        <v>3347</v>
      </c>
      <c r="H1704" s="16" t="s">
        <v>3348</v>
      </c>
      <c r="I1704" s="16" t="s">
        <v>3349</v>
      </c>
      <c r="J1704" s="50"/>
      <c r="K1704" s="50"/>
      <c r="L1704" s="50"/>
    </row>
    <row r="1705" spans="1:12" s="62" customFormat="1" ht="18">
      <c r="A1705" s="31">
        <v>1</v>
      </c>
      <c r="B1705" s="27">
        <v>1196490737</v>
      </c>
      <c r="C1705" s="21">
        <v>42271600</v>
      </c>
      <c r="D1705" s="33" t="s">
        <v>2709</v>
      </c>
      <c r="E1705" s="21" t="s">
        <v>2710</v>
      </c>
      <c r="F1705" s="28" t="s">
        <v>10</v>
      </c>
      <c r="G1705" s="22">
        <v>1024133.5561780141</v>
      </c>
      <c r="H1705" s="22">
        <v>0</v>
      </c>
      <c r="I1705" s="23">
        <v>1024133.5561780141</v>
      </c>
      <c r="J1705" s="50"/>
      <c r="K1705" s="50"/>
      <c r="L1705" s="50"/>
    </row>
    <row r="1706" spans="1:12" s="62" customFormat="1" ht="18">
      <c r="A1706" s="31">
        <v>2</v>
      </c>
      <c r="B1706" s="27">
        <v>1196490738</v>
      </c>
      <c r="C1706" s="21">
        <v>42271600</v>
      </c>
      <c r="D1706" s="33" t="s">
        <v>2711</v>
      </c>
      <c r="E1706" s="21" t="s">
        <v>2711</v>
      </c>
      <c r="F1706" s="28" t="s">
        <v>10</v>
      </c>
      <c r="G1706" s="22">
        <v>1024133.5561780141</v>
      </c>
      <c r="H1706" s="22">
        <v>0</v>
      </c>
      <c r="I1706" s="23">
        <v>1024133.5561780141</v>
      </c>
      <c r="J1706" s="50"/>
      <c r="K1706" s="50"/>
      <c r="L1706" s="50"/>
    </row>
    <row r="1707" spans="1:12" s="62" customFormat="1" ht="13.5" customHeight="1">
      <c r="A1707" s="39" t="s">
        <v>2707</v>
      </c>
      <c r="B1707" s="166" t="s">
        <v>2713</v>
      </c>
      <c r="C1707" s="166"/>
      <c r="D1707" s="166"/>
      <c r="E1707" s="166"/>
      <c r="F1707" s="29" t="s">
        <v>375</v>
      </c>
      <c r="G1707" s="167"/>
      <c r="H1707" s="167"/>
      <c r="I1707" s="167"/>
      <c r="J1707" s="50"/>
      <c r="K1707" s="50"/>
      <c r="L1707" s="50"/>
    </row>
    <row r="1708" spans="1:12" s="62" customFormat="1" ht="27">
      <c r="A1708" s="14" t="s">
        <v>2</v>
      </c>
      <c r="B1708" s="14" t="s">
        <v>3</v>
      </c>
      <c r="C1708" s="15" t="s">
        <v>4</v>
      </c>
      <c r="D1708" s="15" t="s">
        <v>5</v>
      </c>
      <c r="E1708" s="15" t="s">
        <v>3366</v>
      </c>
      <c r="F1708" s="15" t="s">
        <v>7</v>
      </c>
      <c r="G1708" s="16" t="s">
        <v>3347</v>
      </c>
      <c r="H1708" s="16" t="s">
        <v>3348</v>
      </c>
      <c r="I1708" s="16" t="s">
        <v>3349</v>
      </c>
      <c r="J1708" s="50"/>
      <c r="K1708" s="50"/>
      <c r="L1708" s="50"/>
    </row>
    <row r="1709" spans="1:12" s="62" customFormat="1" ht="45">
      <c r="A1709" s="31">
        <v>1</v>
      </c>
      <c r="B1709" s="27">
        <v>1186220196</v>
      </c>
      <c r="C1709" s="21">
        <v>42142600</v>
      </c>
      <c r="D1709" s="36" t="s">
        <v>2714</v>
      </c>
      <c r="E1709" s="37" t="s">
        <v>2715</v>
      </c>
      <c r="F1709" s="28" t="s">
        <v>10</v>
      </c>
      <c r="G1709" s="22"/>
      <c r="H1709" s="22"/>
      <c r="I1709" s="23"/>
      <c r="J1709" s="50"/>
      <c r="K1709" s="50"/>
      <c r="L1709" s="50"/>
    </row>
    <row r="1710" spans="1:12" s="62" customFormat="1" ht="45">
      <c r="A1710" s="31">
        <v>2</v>
      </c>
      <c r="B1710" s="27">
        <v>1186220177</v>
      </c>
      <c r="C1710" s="21">
        <v>42142600</v>
      </c>
      <c r="D1710" s="36" t="s">
        <v>2716</v>
      </c>
      <c r="E1710" s="37" t="s">
        <v>2717</v>
      </c>
      <c r="F1710" s="28" t="s">
        <v>10</v>
      </c>
      <c r="G1710" s="22"/>
      <c r="H1710" s="22"/>
      <c r="I1710" s="23"/>
      <c r="J1710" s="50"/>
      <c r="K1710" s="50"/>
      <c r="L1710" s="50"/>
    </row>
    <row r="1711" spans="1:12" s="62" customFormat="1" ht="13.5" customHeight="1">
      <c r="A1711" s="39" t="s">
        <v>2712</v>
      </c>
      <c r="B1711" s="166" t="s">
        <v>2719</v>
      </c>
      <c r="C1711" s="166"/>
      <c r="D1711" s="166"/>
      <c r="E1711" s="166"/>
      <c r="F1711" s="29" t="s">
        <v>375</v>
      </c>
      <c r="G1711" s="167" t="s">
        <v>3783</v>
      </c>
      <c r="H1711" s="167"/>
      <c r="I1711" s="167"/>
      <c r="J1711" s="50"/>
      <c r="K1711" s="50"/>
      <c r="L1711" s="50"/>
    </row>
    <row r="1712" spans="1:12" s="62" customFormat="1" ht="27">
      <c r="A1712" s="14" t="s">
        <v>2</v>
      </c>
      <c r="B1712" s="14" t="s">
        <v>3</v>
      </c>
      <c r="C1712" s="15" t="s">
        <v>4</v>
      </c>
      <c r="D1712" s="15" t="s">
        <v>5</v>
      </c>
      <c r="E1712" s="15" t="s">
        <v>3366</v>
      </c>
      <c r="F1712" s="15" t="s">
        <v>7</v>
      </c>
      <c r="G1712" s="16" t="s">
        <v>3347</v>
      </c>
      <c r="H1712" s="16" t="s">
        <v>3348</v>
      </c>
      <c r="I1712" s="16" t="s">
        <v>3349</v>
      </c>
      <c r="J1712" s="50"/>
      <c r="K1712" s="50"/>
      <c r="L1712" s="50"/>
    </row>
    <row r="1713" spans="1:12" s="62" customFormat="1" ht="18">
      <c r="A1713" s="31">
        <v>1</v>
      </c>
      <c r="B1713" s="27">
        <v>1196410702</v>
      </c>
      <c r="C1713" s="21">
        <v>42221500</v>
      </c>
      <c r="D1713" s="36" t="s">
        <v>2720</v>
      </c>
      <c r="E1713" s="37" t="s">
        <v>2720</v>
      </c>
      <c r="F1713" s="28" t="s">
        <v>10</v>
      </c>
      <c r="G1713" s="22">
        <v>5539.690659021353</v>
      </c>
      <c r="H1713" s="22">
        <v>0</v>
      </c>
      <c r="I1713" s="23">
        <v>5539.690659021353</v>
      </c>
      <c r="J1713" s="50"/>
      <c r="K1713" s="50"/>
      <c r="L1713" s="50"/>
    </row>
    <row r="1714" spans="1:12" s="62" customFormat="1" ht="18">
      <c r="A1714" s="31">
        <v>2</v>
      </c>
      <c r="B1714" s="27">
        <v>1196410703</v>
      </c>
      <c r="C1714" s="21">
        <v>42221500</v>
      </c>
      <c r="D1714" s="36" t="s">
        <v>2721</v>
      </c>
      <c r="E1714" s="37" t="s">
        <v>2721</v>
      </c>
      <c r="F1714" s="28" t="s">
        <v>10</v>
      </c>
      <c r="G1714" s="22">
        <v>5539.690659021353</v>
      </c>
      <c r="H1714" s="22">
        <v>0</v>
      </c>
      <c r="I1714" s="23">
        <v>5539.690659021353</v>
      </c>
      <c r="J1714" s="50"/>
      <c r="K1714" s="50"/>
      <c r="L1714" s="50"/>
    </row>
    <row r="1715" spans="1:12" s="62" customFormat="1" ht="18">
      <c r="A1715" s="39" t="s">
        <v>2718</v>
      </c>
      <c r="B1715" s="166" t="s">
        <v>2723</v>
      </c>
      <c r="C1715" s="166"/>
      <c r="D1715" s="166"/>
      <c r="E1715" s="166"/>
      <c r="F1715" s="29" t="s">
        <v>297</v>
      </c>
      <c r="G1715" s="167" t="s">
        <v>3774</v>
      </c>
      <c r="H1715" s="167"/>
      <c r="I1715" s="167"/>
      <c r="J1715" s="50"/>
      <c r="K1715" s="50"/>
      <c r="L1715" s="50"/>
    </row>
    <row r="1716" spans="1:12" s="62" customFormat="1" ht="27">
      <c r="A1716" s="14" t="s">
        <v>2</v>
      </c>
      <c r="B1716" s="14" t="s">
        <v>3</v>
      </c>
      <c r="C1716" s="15" t="s">
        <v>4</v>
      </c>
      <c r="D1716" s="15" t="s">
        <v>5</v>
      </c>
      <c r="E1716" s="15" t="s">
        <v>3366</v>
      </c>
      <c r="F1716" s="15" t="s">
        <v>7</v>
      </c>
      <c r="G1716" s="16" t="s">
        <v>3347</v>
      </c>
      <c r="H1716" s="16" t="s">
        <v>3348</v>
      </c>
      <c r="I1716" s="16" t="s">
        <v>3349</v>
      </c>
      <c r="J1716" s="50"/>
      <c r="K1716" s="50"/>
      <c r="L1716" s="50"/>
    </row>
    <row r="1717" spans="1:12" s="62" customFormat="1" ht="45">
      <c r="A1717" s="31">
        <v>1</v>
      </c>
      <c r="B1717" s="27">
        <v>1196430575</v>
      </c>
      <c r="C1717" s="21">
        <v>42294922</v>
      </c>
      <c r="D1717" s="36" t="s">
        <v>2724</v>
      </c>
      <c r="E1717" s="37" t="s">
        <v>2725</v>
      </c>
      <c r="F1717" s="28" t="s">
        <v>399</v>
      </c>
      <c r="G1717" s="22">
        <v>802610.99548146594</v>
      </c>
      <c r="H1717" s="22">
        <v>152496</v>
      </c>
      <c r="I1717" s="23">
        <v>955106.99548146594</v>
      </c>
      <c r="J1717" s="50"/>
      <c r="K1717" s="50"/>
      <c r="L1717" s="50"/>
    </row>
    <row r="1718" spans="1:12" s="62" customFormat="1" ht="36">
      <c r="A1718" s="31">
        <v>2</v>
      </c>
      <c r="B1718" s="56">
        <v>1196420037</v>
      </c>
      <c r="C1718" s="56">
        <v>42312000</v>
      </c>
      <c r="D1718" s="40" t="s">
        <v>2726</v>
      </c>
      <c r="E1718" s="43" t="s">
        <v>2727</v>
      </c>
      <c r="F1718" s="28" t="s">
        <v>10</v>
      </c>
      <c r="G1718" s="22">
        <v>795567.35200384748</v>
      </c>
      <c r="H1718" s="22">
        <v>151158</v>
      </c>
      <c r="I1718" s="23">
        <v>946725.35200384748</v>
      </c>
      <c r="J1718" s="50"/>
      <c r="K1718" s="50"/>
      <c r="L1718" s="50"/>
    </row>
    <row r="1719" spans="1:12" s="62" customFormat="1" ht="27">
      <c r="A1719" s="31">
        <v>3</v>
      </c>
      <c r="B1719" s="56">
        <v>1196410076</v>
      </c>
      <c r="C1719" s="35" t="s">
        <v>2728</v>
      </c>
      <c r="D1719" s="40" t="s">
        <v>2729</v>
      </c>
      <c r="E1719" s="43" t="s">
        <v>2730</v>
      </c>
      <c r="F1719" s="28" t="s">
        <v>10</v>
      </c>
      <c r="G1719" s="22">
        <v>6119677.3049960975</v>
      </c>
      <c r="H1719" s="22">
        <v>1162739</v>
      </c>
      <c r="I1719" s="23">
        <v>7282416.3049960975</v>
      </c>
      <c r="J1719" s="50"/>
      <c r="K1719" s="50"/>
      <c r="L1719" s="50"/>
    </row>
    <row r="1720" spans="1:12" s="62" customFormat="1" ht="54">
      <c r="A1720" s="31">
        <v>4</v>
      </c>
      <c r="B1720" s="35" t="s">
        <v>3363</v>
      </c>
      <c r="C1720" s="56">
        <v>42312000</v>
      </c>
      <c r="D1720" s="40" t="s">
        <v>2731</v>
      </c>
      <c r="E1720" s="43" t="s">
        <v>2732</v>
      </c>
      <c r="F1720" s="28" t="s">
        <v>10</v>
      </c>
      <c r="G1720" s="22"/>
      <c r="H1720" s="22"/>
      <c r="I1720" s="23"/>
      <c r="J1720" s="50"/>
      <c r="K1720" s="50"/>
      <c r="L1720" s="50"/>
    </row>
    <row r="1721" spans="1:12" s="62" customFormat="1" ht="36">
      <c r="A1721" s="31">
        <v>5</v>
      </c>
      <c r="B1721" s="35" t="s">
        <v>3363</v>
      </c>
      <c r="C1721" s="56">
        <v>42312000</v>
      </c>
      <c r="D1721" s="40" t="s">
        <v>2733</v>
      </c>
      <c r="E1721" s="43" t="s">
        <v>2734</v>
      </c>
      <c r="F1721" s="28" t="s">
        <v>10</v>
      </c>
      <c r="G1721" s="22"/>
      <c r="H1721" s="22"/>
      <c r="I1721" s="23"/>
      <c r="J1721" s="50"/>
      <c r="K1721" s="50"/>
      <c r="L1721" s="50"/>
    </row>
    <row r="1722" spans="1:12" s="62" customFormat="1" ht="54">
      <c r="A1722" s="31">
        <v>6</v>
      </c>
      <c r="B1722" s="56">
        <v>1186220443</v>
      </c>
      <c r="C1722" s="56">
        <v>42311901</v>
      </c>
      <c r="D1722" s="40" t="s">
        <v>2735</v>
      </c>
      <c r="E1722" s="43" t="s">
        <v>2736</v>
      </c>
      <c r="F1722" s="28" t="s">
        <v>10</v>
      </c>
      <c r="G1722" s="22">
        <v>1240835.2175799999</v>
      </c>
      <c r="H1722" s="22">
        <v>0</v>
      </c>
      <c r="I1722" s="23">
        <v>1240835.2175799999</v>
      </c>
      <c r="J1722" s="50"/>
      <c r="K1722" s="50"/>
      <c r="L1722" s="50"/>
    </row>
    <row r="1723" spans="1:12" s="62" customFormat="1" ht="27">
      <c r="A1723" s="31">
        <v>7</v>
      </c>
      <c r="B1723" s="35">
        <v>1186220133</v>
      </c>
      <c r="C1723" s="56">
        <v>42311901</v>
      </c>
      <c r="D1723" s="40" t="s">
        <v>2737</v>
      </c>
      <c r="E1723" s="43" t="s">
        <v>3371</v>
      </c>
      <c r="F1723" s="28" t="s">
        <v>10</v>
      </c>
      <c r="G1723" s="22"/>
      <c r="H1723" s="22"/>
      <c r="I1723" s="23"/>
      <c r="J1723" s="50"/>
      <c r="K1723" s="50"/>
      <c r="L1723" s="50"/>
    </row>
    <row r="1724" spans="1:12" s="62" customFormat="1" ht="27">
      <c r="A1724" s="31">
        <v>8</v>
      </c>
      <c r="B1724" s="35" t="s">
        <v>3362</v>
      </c>
      <c r="C1724" s="56">
        <v>42311901</v>
      </c>
      <c r="D1724" s="40" t="s">
        <v>2738</v>
      </c>
      <c r="E1724" s="43" t="s">
        <v>2739</v>
      </c>
      <c r="F1724" s="28" t="s">
        <v>10</v>
      </c>
      <c r="G1724" s="22"/>
      <c r="H1724" s="22"/>
      <c r="I1724" s="23"/>
      <c r="J1724" s="50"/>
      <c r="K1724" s="50"/>
      <c r="L1724" s="50"/>
    </row>
    <row r="1725" spans="1:12" s="62" customFormat="1" ht="36">
      <c r="A1725" s="39" t="s">
        <v>2722</v>
      </c>
      <c r="B1725" s="166" t="s">
        <v>2741</v>
      </c>
      <c r="C1725" s="166"/>
      <c r="D1725" s="166"/>
      <c r="E1725" s="166"/>
      <c r="F1725" s="29" t="s">
        <v>3356</v>
      </c>
      <c r="G1725" s="167" t="s">
        <v>3774</v>
      </c>
      <c r="H1725" s="167"/>
      <c r="I1725" s="167"/>
      <c r="J1725" s="50"/>
      <c r="K1725" s="50"/>
      <c r="L1725" s="50"/>
    </row>
    <row r="1726" spans="1:12" s="62" customFormat="1" ht="27">
      <c r="A1726" s="14" t="s">
        <v>2</v>
      </c>
      <c r="B1726" s="14" t="s">
        <v>3</v>
      </c>
      <c r="C1726" s="15" t="s">
        <v>4</v>
      </c>
      <c r="D1726" s="15" t="s">
        <v>5</v>
      </c>
      <c r="E1726" s="15" t="s">
        <v>3366</v>
      </c>
      <c r="F1726" s="15" t="s">
        <v>7</v>
      </c>
      <c r="G1726" s="16" t="s">
        <v>3347</v>
      </c>
      <c r="H1726" s="16" t="s">
        <v>3348</v>
      </c>
      <c r="I1726" s="16" t="s">
        <v>3349</v>
      </c>
      <c r="J1726" s="50"/>
      <c r="K1726" s="50"/>
      <c r="L1726" s="50"/>
    </row>
    <row r="1727" spans="1:12" s="62" customFormat="1" ht="18">
      <c r="A1727" s="31">
        <v>1</v>
      </c>
      <c r="B1727" s="27">
        <v>1186220109</v>
      </c>
      <c r="C1727" s="21">
        <v>42294934</v>
      </c>
      <c r="D1727" s="36" t="s">
        <v>2742</v>
      </c>
      <c r="E1727" s="37" t="s">
        <v>2743</v>
      </c>
      <c r="F1727" s="28" t="s">
        <v>10</v>
      </c>
      <c r="G1727" s="22">
        <v>2499302.2973259133</v>
      </c>
      <c r="H1727" s="22">
        <v>0</v>
      </c>
      <c r="I1727" s="23">
        <v>2499302.2973259133</v>
      </c>
      <c r="J1727" s="50"/>
      <c r="K1727" s="50"/>
      <c r="L1727" s="50"/>
    </row>
    <row r="1728" spans="1:12" s="62" customFormat="1" ht="18">
      <c r="A1728" s="31">
        <v>2</v>
      </c>
      <c r="B1728" s="27">
        <v>1186220791</v>
      </c>
      <c r="C1728" s="21">
        <v>42295905</v>
      </c>
      <c r="D1728" s="36" t="s">
        <v>2744</v>
      </c>
      <c r="E1728" s="37" t="s">
        <v>2745</v>
      </c>
      <c r="F1728" s="28" t="s">
        <v>10</v>
      </c>
      <c r="G1728" s="22">
        <v>2499302.2973259133</v>
      </c>
      <c r="H1728" s="22">
        <v>0</v>
      </c>
      <c r="I1728" s="23">
        <v>2499302.2973259133</v>
      </c>
      <c r="J1728" s="50"/>
      <c r="K1728" s="50"/>
      <c r="L1728" s="50"/>
    </row>
    <row r="1729" spans="1:12" s="62" customFormat="1" ht="36">
      <c r="A1729" s="31">
        <v>3</v>
      </c>
      <c r="B1729" s="27">
        <v>1186820100</v>
      </c>
      <c r="C1729" s="21">
        <v>42295905</v>
      </c>
      <c r="D1729" s="36" t="s">
        <v>2746</v>
      </c>
      <c r="E1729" s="37" t="s">
        <v>2747</v>
      </c>
      <c r="F1729" s="28" t="s">
        <v>10</v>
      </c>
      <c r="G1729" s="22">
        <v>2499302.2973259133</v>
      </c>
      <c r="H1729" s="22">
        <v>0</v>
      </c>
      <c r="I1729" s="23">
        <v>2499302.2973259133</v>
      </c>
      <c r="J1729" s="50"/>
      <c r="K1729" s="50"/>
      <c r="L1729" s="50"/>
    </row>
    <row r="1730" spans="1:12" s="62" customFormat="1" ht="81">
      <c r="A1730" s="31">
        <v>4</v>
      </c>
      <c r="B1730" s="27">
        <v>1186220428</v>
      </c>
      <c r="C1730" s="21">
        <v>42294941</v>
      </c>
      <c r="D1730" s="36" t="s">
        <v>2748</v>
      </c>
      <c r="E1730" s="37" t="s">
        <v>2749</v>
      </c>
      <c r="F1730" s="28" t="s">
        <v>10</v>
      </c>
      <c r="G1730" s="22">
        <v>681627.89927070355</v>
      </c>
      <c r="H1730" s="22">
        <v>0</v>
      </c>
      <c r="I1730" s="23">
        <v>681627.89927070355</v>
      </c>
      <c r="J1730" s="50"/>
      <c r="K1730" s="50"/>
      <c r="L1730" s="50"/>
    </row>
    <row r="1731" spans="1:12" s="62" customFormat="1" ht="63">
      <c r="A1731" s="31">
        <v>5</v>
      </c>
      <c r="B1731" s="27">
        <v>1196490220</v>
      </c>
      <c r="C1731" s="21">
        <v>42294941</v>
      </c>
      <c r="D1731" s="36" t="s">
        <v>2750</v>
      </c>
      <c r="E1731" s="37" t="s">
        <v>2751</v>
      </c>
      <c r="F1731" s="28" t="s">
        <v>10</v>
      </c>
      <c r="G1731" s="22">
        <v>681627.89927070355</v>
      </c>
      <c r="H1731" s="22">
        <v>0</v>
      </c>
      <c r="I1731" s="23">
        <v>681627.89927070355</v>
      </c>
      <c r="J1731" s="50"/>
      <c r="K1731" s="50"/>
      <c r="L1731" s="50"/>
    </row>
    <row r="1732" spans="1:12" s="62" customFormat="1" ht="90">
      <c r="A1732" s="31">
        <v>6</v>
      </c>
      <c r="B1732" s="27">
        <v>1196490409</v>
      </c>
      <c r="C1732" s="21">
        <v>42294941</v>
      </c>
      <c r="D1732" s="36" t="s">
        <v>2752</v>
      </c>
      <c r="E1732" s="37" t="s">
        <v>2753</v>
      </c>
      <c r="F1732" s="28" t="s">
        <v>10</v>
      </c>
      <c r="G1732" s="22">
        <v>572370.40260000003</v>
      </c>
      <c r="H1732" s="22">
        <v>0</v>
      </c>
      <c r="I1732" s="23">
        <v>572370.40260000003</v>
      </c>
      <c r="J1732" s="50"/>
      <c r="K1732" s="50"/>
      <c r="L1732" s="50"/>
    </row>
    <row r="1733" spans="1:12" s="62" customFormat="1" ht="27">
      <c r="A1733" s="31">
        <v>7</v>
      </c>
      <c r="B1733" s="27">
        <v>1186220711</v>
      </c>
      <c r="C1733" s="21">
        <v>42294941</v>
      </c>
      <c r="D1733" s="36" t="s">
        <v>2754</v>
      </c>
      <c r="E1733" s="37" t="s">
        <v>2755</v>
      </c>
      <c r="F1733" s="28" t="s">
        <v>10</v>
      </c>
      <c r="G1733" s="58"/>
      <c r="H1733" s="22"/>
      <c r="I1733" s="23"/>
      <c r="J1733" s="50"/>
      <c r="K1733" s="50"/>
      <c r="L1733" s="50"/>
    </row>
    <row r="1734" spans="1:12" s="62" customFormat="1" ht="18">
      <c r="A1734" s="39" t="s">
        <v>2740</v>
      </c>
      <c r="B1734" s="166" t="s">
        <v>2757</v>
      </c>
      <c r="C1734" s="166"/>
      <c r="D1734" s="166"/>
      <c r="E1734" s="166"/>
      <c r="F1734" s="29" t="s">
        <v>405</v>
      </c>
      <c r="G1734" s="167" t="s">
        <v>3830</v>
      </c>
      <c r="H1734" s="167"/>
      <c r="I1734" s="167"/>
      <c r="J1734" s="50"/>
      <c r="K1734" s="50"/>
      <c r="L1734" s="50"/>
    </row>
    <row r="1735" spans="1:12" s="62" customFormat="1" ht="27">
      <c r="A1735" s="14" t="s">
        <v>2</v>
      </c>
      <c r="B1735" s="14" t="s">
        <v>3</v>
      </c>
      <c r="C1735" s="15" t="s">
        <v>4</v>
      </c>
      <c r="D1735" s="15" t="s">
        <v>5</v>
      </c>
      <c r="E1735" s="15" t="s">
        <v>3366</v>
      </c>
      <c r="F1735" s="15" t="s">
        <v>7</v>
      </c>
      <c r="G1735" s="16" t="s">
        <v>3347</v>
      </c>
      <c r="H1735" s="16" t="s">
        <v>3348</v>
      </c>
      <c r="I1735" s="16" t="s">
        <v>3349</v>
      </c>
      <c r="J1735" s="50"/>
      <c r="K1735" s="50"/>
      <c r="L1735" s="50"/>
    </row>
    <row r="1736" spans="1:12" s="62" customFormat="1" ht="27">
      <c r="A1736" s="31">
        <v>1</v>
      </c>
      <c r="B1736" s="27">
        <v>1186260081</v>
      </c>
      <c r="C1736" s="21">
        <v>42203414</v>
      </c>
      <c r="D1736" s="36" t="s">
        <v>2758</v>
      </c>
      <c r="E1736" s="37" t="s">
        <v>2759</v>
      </c>
      <c r="F1736" s="28" t="s">
        <v>10</v>
      </c>
      <c r="G1736" s="22">
        <v>3387972.8545977003</v>
      </c>
      <c r="H1736" s="22">
        <v>0</v>
      </c>
      <c r="I1736" s="23">
        <v>3387972.8545977003</v>
      </c>
      <c r="J1736" s="50"/>
      <c r="K1736" s="50"/>
      <c r="L1736" s="50"/>
    </row>
    <row r="1737" spans="1:12" s="62" customFormat="1" ht="13.5" customHeight="1">
      <c r="A1737" s="39" t="s">
        <v>2756</v>
      </c>
      <c r="B1737" s="166" t="s">
        <v>2761</v>
      </c>
      <c r="C1737" s="166"/>
      <c r="D1737" s="166"/>
      <c r="E1737" s="166"/>
      <c r="F1737" s="29" t="s">
        <v>375</v>
      </c>
      <c r="G1737" s="167" t="s">
        <v>3830</v>
      </c>
      <c r="H1737" s="167"/>
      <c r="I1737" s="167"/>
      <c r="J1737" s="50"/>
      <c r="K1737" s="50"/>
      <c r="L1737" s="50"/>
    </row>
    <row r="1738" spans="1:12" s="62" customFormat="1" ht="27">
      <c r="A1738" s="14" t="s">
        <v>2</v>
      </c>
      <c r="B1738" s="14" t="s">
        <v>3</v>
      </c>
      <c r="C1738" s="15" t="s">
        <v>4</v>
      </c>
      <c r="D1738" s="15" t="s">
        <v>5</v>
      </c>
      <c r="E1738" s="15" t="s">
        <v>3366</v>
      </c>
      <c r="F1738" s="15" t="s">
        <v>7</v>
      </c>
      <c r="G1738" s="16" t="s">
        <v>3347</v>
      </c>
      <c r="H1738" s="16" t="s">
        <v>3348</v>
      </c>
      <c r="I1738" s="16" t="s">
        <v>3349</v>
      </c>
      <c r="J1738" s="50"/>
      <c r="K1738" s="50"/>
      <c r="L1738" s="50"/>
    </row>
    <row r="1739" spans="1:12" s="62" customFormat="1" ht="45">
      <c r="A1739" s="31">
        <v>1</v>
      </c>
      <c r="B1739" s="56">
        <v>1196491220</v>
      </c>
      <c r="C1739" s="21">
        <v>42221700</v>
      </c>
      <c r="D1739" s="38" t="s">
        <v>2762</v>
      </c>
      <c r="E1739" s="38" t="s">
        <v>2762</v>
      </c>
      <c r="F1739" s="28" t="s">
        <v>53</v>
      </c>
      <c r="G1739" s="22">
        <v>101502.436317516</v>
      </c>
      <c r="H1739" s="22">
        <v>19285</v>
      </c>
      <c r="I1739" s="23">
        <v>120787.436317516</v>
      </c>
      <c r="J1739" s="50"/>
      <c r="K1739" s="50"/>
      <c r="L1739" s="50"/>
    </row>
    <row r="1740" spans="1:12" s="62" customFormat="1" ht="63">
      <c r="A1740" s="31">
        <v>2</v>
      </c>
      <c r="B1740" s="35" t="s">
        <v>194</v>
      </c>
      <c r="C1740" s="21">
        <v>42221700</v>
      </c>
      <c r="D1740" s="28" t="s">
        <v>2763</v>
      </c>
      <c r="E1740" s="28" t="s">
        <v>2763</v>
      </c>
      <c r="F1740" s="28" t="s">
        <v>53</v>
      </c>
      <c r="G1740" s="22"/>
      <c r="H1740" s="22"/>
      <c r="I1740" s="23"/>
      <c r="J1740" s="50"/>
      <c r="K1740" s="50"/>
      <c r="L1740" s="50"/>
    </row>
    <row r="1741" spans="1:12" s="62" customFormat="1" ht="27">
      <c r="A1741" s="31">
        <v>3</v>
      </c>
      <c r="B1741" s="35" t="s">
        <v>194</v>
      </c>
      <c r="C1741" s="21">
        <v>42221700</v>
      </c>
      <c r="D1741" s="38" t="s">
        <v>2764</v>
      </c>
      <c r="E1741" s="38" t="s">
        <v>2764</v>
      </c>
      <c r="F1741" s="28" t="s">
        <v>53</v>
      </c>
      <c r="G1741" s="22"/>
      <c r="H1741" s="22"/>
      <c r="I1741" s="23"/>
      <c r="J1741" s="50"/>
      <c r="K1741" s="50"/>
      <c r="L1741" s="50"/>
    </row>
    <row r="1742" spans="1:12" s="62" customFormat="1" ht="27">
      <c r="A1742" s="31">
        <v>4</v>
      </c>
      <c r="B1742" s="56">
        <v>1196491498</v>
      </c>
      <c r="C1742" s="21">
        <v>42221700</v>
      </c>
      <c r="D1742" s="38" t="s">
        <v>2765</v>
      </c>
      <c r="E1742" s="38" t="s">
        <v>2766</v>
      </c>
      <c r="F1742" s="28" t="s">
        <v>10</v>
      </c>
      <c r="G1742" s="22">
        <v>78458.31873805201</v>
      </c>
      <c r="H1742" s="22">
        <v>14907</v>
      </c>
      <c r="I1742" s="23">
        <v>93365.31873805201</v>
      </c>
      <c r="J1742" s="50"/>
      <c r="K1742" s="50"/>
      <c r="L1742" s="50"/>
    </row>
    <row r="1743" spans="1:12" s="62" customFormat="1" ht="27">
      <c r="A1743" s="31">
        <v>5</v>
      </c>
      <c r="B1743" s="27">
        <v>1196490036</v>
      </c>
      <c r="C1743" s="21">
        <v>42221700</v>
      </c>
      <c r="D1743" s="38" t="s">
        <v>2767</v>
      </c>
      <c r="E1743" s="28" t="s">
        <v>2768</v>
      </c>
      <c r="F1743" s="28" t="s">
        <v>10</v>
      </c>
      <c r="G1743" s="22">
        <v>80681.423739563994</v>
      </c>
      <c r="H1743" s="22">
        <v>15329</v>
      </c>
      <c r="I1743" s="23">
        <v>96010.423739563994</v>
      </c>
      <c r="J1743" s="50"/>
      <c r="K1743" s="50"/>
      <c r="L1743" s="50"/>
    </row>
    <row r="1744" spans="1:12" s="62" customFormat="1" ht="18">
      <c r="A1744" s="39" t="s">
        <v>2760</v>
      </c>
      <c r="B1744" s="166" t="s">
        <v>2770</v>
      </c>
      <c r="C1744" s="166"/>
      <c r="D1744" s="166"/>
      <c r="E1744" s="166"/>
      <c r="F1744" s="29" t="s">
        <v>297</v>
      </c>
      <c r="G1744" s="167" t="s">
        <v>3833</v>
      </c>
      <c r="H1744" s="167"/>
      <c r="I1744" s="167"/>
      <c r="J1744" s="50"/>
      <c r="K1744" s="50"/>
      <c r="L1744" s="50"/>
    </row>
    <row r="1745" spans="1:12" s="62" customFormat="1" ht="27">
      <c r="A1745" s="14" t="s">
        <v>2</v>
      </c>
      <c r="B1745" s="14" t="s">
        <v>3</v>
      </c>
      <c r="C1745" s="15" t="s">
        <v>4</v>
      </c>
      <c r="D1745" s="15" t="s">
        <v>5</v>
      </c>
      <c r="E1745" s="15" t="s">
        <v>3366</v>
      </c>
      <c r="F1745" s="15" t="s">
        <v>7</v>
      </c>
      <c r="G1745" s="16" t="s">
        <v>3347</v>
      </c>
      <c r="H1745" s="16" t="s">
        <v>3348</v>
      </c>
      <c r="I1745" s="16" t="s">
        <v>3349</v>
      </c>
      <c r="J1745" s="50"/>
      <c r="K1745" s="50"/>
      <c r="L1745" s="50"/>
    </row>
    <row r="1746" spans="1:12" s="62" customFormat="1" ht="18">
      <c r="A1746" s="31">
        <v>1</v>
      </c>
      <c r="B1746" s="27">
        <v>1196491283</v>
      </c>
      <c r="C1746" s="21">
        <v>42294913</v>
      </c>
      <c r="D1746" s="36" t="s">
        <v>2771</v>
      </c>
      <c r="E1746" s="37" t="s">
        <v>2772</v>
      </c>
      <c r="F1746" s="28" t="s">
        <v>10</v>
      </c>
      <c r="G1746" s="22">
        <v>3883005.3944999999</v>
      </c>
      <c r="H1746" s="22">
        <v>0</v>
      </c>
      <c r="I1746" s="23">
        <v>3883005.3944999999</v>
      </c>
      <c r="J1746" s="50"/>
      <c r="K1746" s="50"/>
      <c r="L1746" s="50"/>
    </row>
    <row r="1747" spans="1:12" s="62" customFormat="1" ht="18">
      <c r="A1747" s="31">
        <v>2</v>
      </c>
      <c r="B1747" s="27">
        <v>1186220298</v>
      </c>
      <c r="C1747" s="21">
        <v>42294913</v>
      </c>
      <c r="D1747" s="36" t="s">
        <v>3838</v>
      </c>
      <c r="E1747" s="37" t="s">
        <v>2773</v>
      </c>
      <c r="F1747" s="28" t="s">
        <v>399</v>
      </c>
      <c r="G1747" s="22">
        <v>1106116.2932037001</v>
      </c>
      <c r="H1747" s="22">
        <v>0</v>
      </c>
      <c r="I1747" s="23">
        <v>1106116.2932037001</v>
      </c>
      <c r="J1747" s="50"/>
      <c r="K1747" s="50"/>
      <c r="L1747" s="50"/>
    </row>
    <row r="1748" spans="1:12" s="62" customFormat="1" ht="13.5" customHeight="1">
      <c r="A1748" s="39" t="s">
        <v>2769</v>
      </c>
      <c r="B1748" s="166" t="s">
        <v>2775</v>
      </c>
      <c r="C1748" s="166"/>
      <c r="D1748" s="166"/>
      <c r="E1748" s="166"/>
      <c r="F1748" s="29" t="s">
        <v>375</v>
      </c>
      <c r="G1748" s="167" t="s">
        <v>3779</v>
      </c>
      <c r="H1748" s="167"/>
      <c r="I1748" s="167"/>
      <c r="J1748" s="50"/>
      <c r="K1748" s="50"/>
      <c r="L1748" s="50"/>
    </row>
    <row r="1749" spans="1:12" s="62" customFormat="1" ht="27">
      <c r="A1749" s="14" t="s">
        <v>2</v>
      </c>
      <c r="B1749" s="14" t="s">
        <v>3</v>
      </c>
      <c r="C1749" s="15" t="s">
        <v>4</v>
      </c>
      <c r="D1749" s="15" t="s">
        <v>5</v>
      </c>
      <c r="E1749" s="15" t="s">
        <v>3366</v>
      </c>
      <c r="F1749" s="15" t="s">
        <v>7</v>
      </c>
      <c r="G1749" s="16" t="s">
        <v>3347</v>
      </c>
      <c r="H1749" s="16" t="s">
        <v>3348</v>
      </c>
      <c r="I1749" s="16" t="s">
        <v>3349</v>
      </c>
      <c r="J1749" s="50"/>
      <c r="K1749" s="50"/>
      <c r="L1749" s="50"/>
    </row>
    <row r="1750" spans="1:12" s="62" customFormat="1" ht="135">
      <c r="A1750" s="31">
        <v>1</v>
      </c>
      <c r="B1750" s="27">
        <v>1196491092</v>
      </c>
      <c r="C1750" s="28">
        <v>42272500</v>
      </c>
      <c r="D1750" s="36" t="s">
        <v>2776</v>
      </c>
      <c r="E1750" s="37" t="s">
        <v>2777</v>
      </c>
      <c r="F1750" s="28" t="s">
        <v>10</v>
      </c>
      <c r="G1750" s="22">
        <v>91565.608064688407</v>
      </c>
      <c r="H1750" s="22">
        <v>17397</v>
      </c>
      <c r="I1750" s="23">
        <v>108962.60806468841</v>
      </c>
      <c r="J1750" s="50"/>
      <c r="K1750" s="50"/>
      <c r="L1750" s="50"/>
    </row>
    <row r="1751" spans="1:12" s="62" customFormat="1" ht="18">
      <c r="A1751" s="39" t="s">
        <v>2774</v>
      </c>
      <c r="B1751" s="166" t="s">
        <v>2779</v>
      </c>
      <c r="C1751" s="166"/>
      <c r="D1751" s="166"/>
      <c r="E1751" s="166"/>
      <c r="F1751" s="29" t="s">
        <v>648</v>
      </c>
      <c r="G1751" s="167" t="s">
        <v>3765</v>
      </c>
      <c r="H1751" s="167"/>
      <c r="I1751" s="167"/>
      <c r="J1751" s="50"/>
      <c r="K1751" s="50"/>
      <c r="L1751" s="50"/>
    </row>
    <row r="1752" spans="1:12" s="62" customFormat="1" ht="27">
      <c r="A1752" s="14" t="s">
        <v>2</v>
      </c>
      <c r="B1752" s="14" t="s">
        <v>3</v>
      </c>
      <c r="C1752" s="15" t="s">
        <v>4</v>
      </c>
      <c r="D1752" s="15" t="s">
        <v>5</v>
      </c>
      <c r="E1752" s="15" t="s">
        <v>3366</v>
      </c>
      <c r="F1752" s="15" t="s">
        <v>7</v>
      </c>
      <c r="G1752" s="16" t="s">
        <v>3347</v>
      </c>
      <c r="H1752" s="16" t="s">
        <v>3348</v>
      </c>
      <c r="I1752" s="16" t="s">
        <v>3349</v>
      </c>
      <c r="J1752" s="50"/>
      <c r="K1752" s="50"/>
      <c r="L1752" s="50"/>
    </row>
    <row r="1753" spans="1:12" s="62" customFormat="1" ht="27">
      <c r="A1753" s="31">
        <v>1</v>
      </c>
      <c r="B1753" s="56">
        <v>1196490642</v>
      </c>
      <c r="C1753" s="21">
        <v>42221512</v>
      </c>
      <c r="D1753" s="36" t="s">
        <v>2780</v>
      </c>
      <c r="E1753" s="37" t="s">
        <v>2781</v>
      </c>
      <c r="F1753" s="28" t="s">
        <v>10</v>
      </c>
      <c r="G1753" s="22">
        <v>198182.43235500003</v>
      </c>
      <c r="H1753" s="22">
        <v>37655</v>
      </c>
      <c r="I1753" s="23">
        <v>235837.43235500003</v>
      </c>
      <c r="J1753" s="50"/>
      <c r="K1753" s="50"/>
      <c r="L1753" s="50"/>
    </row>
    <row r="1754" spans="1:12" s="62" customFormat="1" ht="27">
      <c r="A1754" s="31">
        <v>2</v>
      </c>
      <c r="B1754" s="56">
        <v>1196410153</v>
      </c>
      <c r="C1754" s="21">
        <v>42221512</v>
      </c>
      <c r="D1754" s="36" t="s">
        <v>2782</v>
      </c>
      <c r="E1754" s="37" t="s">
        <v>2783</v>
      </c>
      <c r="F1754" s="28" t="s">
        <v>10</v>
      </c>
      <c r="G1754" s="22">
        <v>198182.43235500003</v>
      </c>
      <c r="H1754" s="22">
        <v>37655</v>
      </c>
      <c r="I1754" s="23">
        <v>235837.43235500003</v>
      </c>
      <c r="J1754" s="50"/>
      <c r="K1754" s="50"/>
      <c r="L1754" s="50"/>
    </row>
    <row r="1755" spans="1:12" s="62" customFormat="1" ht="27">
      <c r="A1755" s="31">
        <v>3</v>
      </c>
      <c r="B1755" s="56">
        <v>1196490646</v>
      </c>
      <c r="C1755" s="21">
        <v>42221512</v>
      </c>
      <c r="D1755" s="36" t="s">
        <v>2784</v>
      </c>
      <c r="E1755" s="37" t="s">
        <v>2785</v>
      </c>
      <c r="F1755" s="28" t="s">
        <v>10</v>
      </c>
      <c r="G1755" s="22">
        <v>177227.11925784004</v>
      </c>
      <c r="H1755" s="22">
        <v>33673</v>
      </c>
      <c r="I1755" s="23">
        <v>210900.11925784004</v>
      </c>
      <c r="J1755" s="50"/>
      <c r="K1755" s="50"/>
      <c r="L1755" s="50"/>
    </row>
    <row r="1756" spans="1:12" s="62" customFormat="1" ht="27">
      <c r="A1756" s="31">
        <v>4</v>
      </c>
      <c r="B1756" s="52" t="s">
        <v>194</v>
      </c>
      <c r="C1756" s="21">
        <v>42221512</v>
      </c>
      <c r="D1756" s="36" t="s">
        <v>2786</v>
      </c>
      <c r="E1756" s="37" t="s">
        <v>2787</v>
      </c>
      <c r="F1756" s="28" t="s">
        <v>10</v>
      </c>
      <c r="G1756" s="22">
        <v>177227.11925784004</v>
      </c>
      <c r="H1756" s="22">
        <v>33673</v>
      </c>
      <c r="I1756" s="23">
        <v>210900.11925784004</v>
      </c>
      <c r="J1756" s="50"/>
      <c r="K1756" s="50"/>
      <c r="L1756" s="50"/>
    </row>
    <row r="1757" spans="1:12" s="62" customFormat="1" ht="27">
      <c r="A1757" s="31">
        <v>5</v>
      </c>
      <c r="B1757" s="56">
        <v>1196410154</v>
      </c>
      <c r="C1757" s="21">
        <v>42221512</v>
      </c>
      <c r="D1757" s="36" t="s">
        <v>2788</v>
      </c>
      <c r="E1757" s="37" t="s">
        <v>2789</v>
      </c>
      <c r="F1757" s="28" t="s">
        <v>10</v>
      </c>
      <c r="G1757" s="22">
        <v>177227.11925784004</v>
      </c>
      <c r="H1757" s="22">
        <v>33673</v>
      </c>
      <c r="I1757" s="23">
        <v>210900.11925784004</v>
      </c>
      <c r="J1757" s="50"/>
      <c r="K1757" s="50"/>
      <c r="L1757" s="50"/>
    </row>
    <row r="1758" spans="1:12" s="62" customFormat="1" ht="27">
      <c r="A1758" s="31">
        <v>6</v>
      </c>
      <c r="B1758" s="56">
        <v>1196410155</v>
      </c>
      <c r="C1758" s="21">
        <v>42221512</v>
      </c>
      <c r="D1758" s="36" t="s">
        <v>2790</v>
      </c>
      <c r="E1758" s="37" t="s">
        <v>2791</v>
      </c>
      <c r="F1758" s="28" t="s">
        <v>10</v>
      </c>
      <c r="G1758" s="22">
        <v>1172504.8128160001</v>
      </c>
      <c r="H1758" s="22">
        <v>222776</v>
      </c>
      <c r="I1758" s="23">
        <v>1395280.8128160001</v>
      </c>
      <c r="J1758" s="50"/>
      <c r="K1758" s="50"/>
      <c r="L1758" s="50"/>
    </row>
    <row r="1759" spans="1:12" s="62" customFormat="1" ht="27">
      <c r="A1759" s="31">
        <v>7</v>
      </c>
      <c r="B1759" s="52" t="s">
        <v>194</v>
      </c>
      <c r="C1759" s="21">
        <v>42221512</v>
      </c>
      <c r="D1759" s="36" t="s">
        <v>2792</v>
      </c>
      <c r="E1759" s="37" t="s">
        <v>2793</v>
      </c>
      <c r="F1759" s="28" t="s">
        <v>10</v>
      </c>
      <c r="G1759" s="22">
        <v>1172504.8128160001</v>
      </c>
      <c r="H1759" s="22">
        <v>222776</v>
      </c>
      <c r="I1759" s="23">
        <v>1395280.8128160001</v>
      </c>
      <c r="J1759" s="50"/>
      <c r="K1759" s="50"/>
      <c r="L1759" s="50"/>
    </row>
    <row r="1760" spans="1:12" s="62" customFormat="1" ht="27">
      <c r="A1760" s="31">
        <v>8</v>
      </c>
      <c r="B1760" s="56" t="s">
        <v>2794</v>
      </c>
      <c r="C1760" s="21">
        <v>42295308</v>
      </c>
      <c r="D1760" s="36" t="s">
        <v>2795</v>
      </c>
      <c r="E1760" s="37" t="s">
        <v>2796</v>
      </c>
      <c r="F1760" s="28" t="s">
        <v>10</v>
      </c>
      <c r="G1760" s="22">
        <v>177227.11925784004</v>
      </c>
      <c r="H1760" s="22">
        <v>33673</v>
      </c>
      <c r="I1760" s="23">
        <v>210900.11925784004</v>
      </c>
      <c r="J1760" s="50"/>
      <c r="K1760" s="50"/>
      <c r="L1760" s="50"/>
    </row>
    <row r="1761" spans="1:12" s="62" customFormat="1" ht="27">
      <c r="A1761" s="31">
        <v>9</v>
      </c>
      <c r="B1761" s="52" t="s">
        <v>194</v>
      </c>
      <c r="C1761" s="21">
        <v>42295308</v>
      </c>
      <c r="D1761" s="36" t="s">
        <v>2797</v>
      </c>
      <c r="E1761" s="37" t="s">
        <v>2798</v>
      </c>
      <c r="F1761" s="28" t="s">
        <v>10</v>
      </c>
      <c r="G1761" s="22"/>
      <c r="H1761" s="22"/>
      <c r="I1761" s="23"/>
      <c r="J1761" s="50"/>
      <c r="K1761" s="50"/>
      <c r="L1761" s="50"/>
    </row>
    <row r="1762" spans="1:12" s="62" customFormat="1" ht="27">
      <c r="A1762" s="31">
        <v>10</v>
      </c>
      <c r="B1762" s="56">
        <v>1196490644</v>
      </c>
      <c r="C1762" s="21">
        <v>42295308</v>
      </c>
      <c r="D1762" s="36" t="s">
        <v>2799</v>
      </c>
      <c r="E1762" s="37" t="s">
        <v>2800</v>
      </c>
      <c r="F1762" s="28" t="s">
        <v>10</v>
      </c>
      <c r="G1762" s="22">
        <v>139642.62742046569</v>
      </c>
      <c r="H1762" s="22">
        <v>26532</v>
      </c>
      <c r="I1762" s="23">
        <v>166174.62742046569</v>
      </c>
      <c r="J1762" s="50"/>
      <c r="K1762" s="50"/>
      <c r="L1762" s="50"/>
    </row>
    <row r="1763" spans="1:12" s="62" customFormat="1" ht="27">
      <c r="A1763" s="31">
        <v>11</v>
      </c>
      <c r="B1763" s="56">
        <v>1196490643</v>
      </c>
      <c r="C1763" s="21">
        <v>42294703</v>
      </c>
      <c r="D1763" s="36" t="s">
        <v>2801</v>
      </c>
      <c r="E1763" s="37" t="s">
        <v>2802</v>
      </c>
      <c r="F1763" s="28" t="s">
        <v>10</v>
      </c>
      <c r="G1763" s="22">
        <v>161079.68341884128</v>
      </c>
      <c r="H1763" s="22">
        <v>30605</v>
      </c>
      <c r="I1763" s="23">
        <v>191684.68341884128</v>
      </c>
      <c r="J1763" s="50"/>
      <c r="K1763" s="50"/>
      <c r="L1763" s="50"/>
    </row>
    <row r="1764" spans="1:12" s="62" customFormat="1" ht="27">
      <c r="A1764" s="31">
        <v>12</v>
      </c>
      <c r="B1764" s="56">
        <v>1196430704</v>
      </c>
      <c r="C1764" s="21">
        <v>42294703</v>
      </c>
      <c r="D1764" s="36" t="s">
        <v>2803</v>
      </c>
      <c r="E1764" s="37" t="s">
        <v>2804</v>
      </c>
      <c r="F1764" s="28" t="s">
        <v>10</v>
      </c>
      <c r="G1764" s="22">
        <v>92588.440307580298</v>
      </c>
      <c r="H1764" s="22">
        <v>17592</v>
      </c>
      <c r="I1764" s="23">
        <v>110180.4403075803</v>
      </c>
      <c r="J1764" s="50"/>
      <c r="K1764" s="50"/>
      <c r="L1764" s="50"/>
    </row>
    <row r="1765" spans="1:12" s="62" customFormat="1" ht="27">
      <c r="A1765" s="31">
        <v>13</v>
      </c>
      <c r="B1765" s="56">
        <v>1196430410</v>
      </c>
      <c r="C1765" s="21">
        <v>42294703</v>
      </c>
      <c r="D1765" s="36" t="s">
        <v>2805</v>
      </c>
      <c r="E1765" s="37" t="s">
        <v>2806</v>
      </c>
      <c r="F1765" s="28" t="s">
        <v>10</v>
      </c>
      <c r="G1765" s="22">
        <v>77409.9221382533</v>
      </c>
      <c r="H1765" s="22">
        <v>14708</v>
      </c>
      <c r="I1765" s="23">
        <v>92117.9221382533</v>
      </c>
      <c r="J1765" s="50"/>
      <c r="K1765" s="50"/>
      <c r="L1765" s="50"/>
    </row>
    <row r="1766" spans="1:12" s="62" customFormat="1" ht="27">
      <c r="A1766" s="31">
        <v>14</v>
      </c>
      <c r="B1766" s="56">
        <v>1197011113</v>
      </c>
      <c r="C1766" s="21">
        <v>42221512</v>
      </c>
      <c r="D1766" s="36" t="s">
        <v>2807</v>
      </c>
      <c r="E1766" s="37" t="s">
        <v>2808</v>
      </c>
      <c r="F1766" s="28" t="s">
        <v>399</v>
      </c>
      <c r="G1766" s="22">
        <v>133248.98801589999</v>
      </c>
      <c r="H1766" s="22">
        <v>25317</v>
      </c>
      <c r="I1766" s="23">
        <v>158565.98801589999</v>
      </c>
      <c r="J1766" s="50"/>
      <c r="K1766" s="50"/>
      <c r="L1766" s="50"/>
    </row>
    <row r="1767" spans="1:12" s="62" customFormat="1" ht="27">
      <c r="A1767" s="31">
        <v>15</v>
      </c>
      <c r="B1767" s="52" t="s">
        <v>194</v>
      </c>
      <c r="C1767" s="21">
        <v>42221512</v>
      </c>
      <c r="D1767" s="36" t="s">
        <v>2809</v>
      </c>
      <c r="E1767" s="37" t="s">
        <v>2810</v>
      </c>
      <c r="F1767" s="28" t="s">
        <v>997</v>
      </c>
      <c r="G1767" s="22">
        <v>129367.94953</v>
      </c>
      <c r="H1767" s="22">
        <v>24580</v>
      </c>
      <c r="I1767" s="23">
        <v>153947.94952999998</v>
      </c>
      <c r="J1767" s="50"/>
      <c r="K1767" s="50"/>
      <c r="L1767" s="50"/>
    </row>
    <row r="1768" spans="1:12" s="62" customFormat="1" ht="27">
      <c r="A1768" s="31">
        <v>16</v>
      </c>
      <c r="B1768" s="56" t="s">
        <v>2811</v>
      </c>
      <c r="C1768" s="21">
        <v>42221512</v>
      </c>
      <c r="D1768" s="36" t="s">
        <v>2812</v>
      </c>
      <c r="E1768" s="37" t="s">
        <v>2813</v>
      </c>
      <c r="F1768" s="28" t="s">
        <v>10</v>
      </c>
      <c r="G1768" s="22">
        <v>36428.964131699271</v>
      </c>
      <c r="H1768" s="22">
        <v>6922</v>
      </c>
      <c r="I1768" s="23">
        <v>43350.964131699271</v>
      </c>
      <c r="J1768" s="50"/>
      <c r="K1768" s="50"/>
      <c r="L1768" s="50"/>
    </row>
    <row r="1769" spans="1:12" s="62" customFormat="1" ht="27">
      <c r="A1769" s="31">
        <v>17</v>
      </c>
      <c r="B1769" s="56" t="s">
        <v>2814</v>
      </c>
      <c r="C1769" s="21">
        <v>42221512</v>
      </c>
      <c r="D1769" s="36" t="s">
        <v>2815</v>
      </c>
      <c r="E1769" s="28" t="s">
        <v>2816</v>
      </c>
      <c r="F1769" s="28" t="s">
        <v>10</v>
      </c>
      <c r="G1769" s="22">
        <v>1276493.0706200036</v>
      </c>
      <c r="H1769" s="22">
        <v>242534</v>
      </c>
      <c r="I1769" s="23">
        <v>1519027.0706200036</v>
      </c>
      <c r="J1769" s="50"/>
      <c r="K1769" s="50"/>
      <c r="L1769" s="50"/>
    </row>
    <row r="1770" spans="1:12" s="62" customFormat="1" ht="27">
      <c r="A1770" s="31">
        <v>18</v>
      </c>
      <c r="B1770" s="52" t="s">
        <v>194</v>
      </c>
      <c r="C1770" s="21">
        <v>42294721</v>
      </c>
      <c r="D1770" s="36" t="s">
        <v>2817</v>
      </c>
      <c r="E1770" s="37" t="s">
        <v>2818</v>
      </c>
      <c r="F1770" s="28" t="s">
        <v>10</v>
      </c>
      <c r="G1770" s="22">
        <v>1276493.0706200036</v>
      </c>
      <c r="H1770" s="22">
        <v>242534</v>
      </c>
      <c r="I1770" s="23">
        <v>1519027.0706200036</v>
      </c>
      <c r="J1770" s="50"/>
      <c r="K1770" s="50"/>
      <c r="L1770" s="50"/>
    </row>
    <row r="1771" spans="1:12" s="62" customFormat="1" ht="27">
      <c r="A1771" s="31">
        <v>19</v>
      </c>
      <c r="B1771" s="52" t="s">
        <v>194</v>
      </c>
      <c r="C1771" s="21">
        <v>42294201</v>
      </c>
      <c r="D1771" s="36" t="s">
        <v>2819</v>
      </c>
      <c r="E1771" s="37" t="s">
        <v>2820</v>
      </c>
      <c r="F1771" s="28" t="s">
        <v>10</v>
      </c>
      <c r="G1771" s="22">
        <v>1276493.0706200036</v>
      </c>
      <c r="H1771" s="22">
        <v>242534</v>
      </c>
      <c r="I1771" s="23">
        <v>1519027.0706200036</v>
      </c>
      <c r="J1771" s="50"/>
      <c r="K1771" s="50"/>
      <c r="L1771" s="50"/>
    </row>
    <row r="1772" spans="1:12" s="62" customFormat="1" ht="27">
      <c r="A1772" s="31">
        <v>20</v>
      </c>
      <c r="B1772" s="52" t="s">
        <v>194</v>
      </c>
      <c r="C1772" s="21">
        <v>42294201</v>
      </c>
      <c r="D1772" s="36" t="s">
        <v>2821</v>
      </c>
      <c r="E1772" s="37" t="s">
        <v>2822</v>
      </c>
      <c r="F1772" s="28" t="s">
        <v>10</v>
      </c>
      <c r="G1772" s="22">
        <v>1276493.0706200036</v>
      </c>
      <c r="H1772" s="22">
        <v>242534</v>
      </c>
      <c r="I1772" s="23">
        <v>1519027.0706200036</v>
      </c>
      <c r="J1772" s="50"/>
      <c r="K1772" s="50"/>
      <c r="L1772" s="50"/>
    </row>
    <row r="1773" spans="1:12" s="62" customFormat="1" ht="36">
      <c r="A1773" s="31">
        <v>21</v>
      </c>
      <c r="B1773" s="56" t="s">
        <v>2823</v>
      </c>
      <c r="C1773" s="21">
        <v>42295305</v>
      </c>
      <c r="D1773" s="36" t="s">
        <v>2824</v>
      </c>
      <c r="E1773" s="37" t="s">
        <v>2825</v>
      </c>
      <c r="F1773" s="28" t="s">
        <v>10</v>
      </c>
      <c r="G1773" s="22">
        <v>2200000</v>
      </c>
      <c r="H1773" s="22">
        <v>418000</v>
      </c>
      <c r="I1773" s="23">
        <v>2618000</v>
      </c>
      <c r="J1773" s="50"/>
      <c r="K1773" s="50"/>
      <c r="L1773" s="50"/>
    </row>
    <row r="1774" spans="1:12" s="62" customFormat="1" ht="36">
      <c r="A1774" s="31">
        <v>22</v>
      </c>
      <c r="B1774" s="52" t="s">
        <v>194</v>
      </c>
      <c r="C1774" s="21">
        <v>42222306</v>
      </c>
      <c r="D1774" s="36" t="s">
        <v>2826</v>
      </c>
      <c r="E1774" s="37" t="s">
        <v>2827</v>
      </c>
      <c r="F1774" s="28" t="s">
        <v>10</v>
      </c>
      <c r="G1774" s="22">
        <v>2200000</v>
      </c>
      <c r="H1774" s="22">
        <v>418000</v>
      </c>
      <c r="I1774" s="23">
        <v>2618000</v>
      </c>
      <c r="J1774" s="50"/>
      <c r="K1774" s="50"/>
      <c r="L1774" s="50"/>
    </row>
    <row r="1775" spans="1:12" s="62" customFormat="1" ht="36">
      <c r="A1775" s="31">
        <v>23</v>
      </c>
      <c r="B1775" s="52" t="s">
        <v>194</v>
      </c>
      <c r="C1775" s="21">
        <v>42221512</v>
      </c>
      <c r="D1775" s="36" t="s">
        <v>2828</v>
      </c>
      <c r="E1775" s="37" t="s">
        <v>2829</v>
      </c>
      <c r="F1775" s="28" t="s">
        <v>10</v>
      </c>
      <c r="G1775" s="22">
        <v>2200000</v>
      </c>
      <c r="H1775" s="22">
        <v>418000</v>
      </c>
      <c r="I1775" s="23">
        <v>2618000</v>
      </c>
      <c r="J1775" s="50"/>
      <c r="K1775" s="50"/>
      <c r="L1775" s="50"/>
    </row>
    <row r="1776" spans="1:12" s="62" customFormat="1" ht="18">
      <c r="A1776" s="31">
        <v>24</v>
      </c>
      <c r="B1776" s="56">
        <v>1196490681</v>
      </c>
      <c r="C1776" s="21">
        <v>42294721</v>
      </c>
      <c r="D1776" s="36" t="s">
        <v>2830</v>
      </c>
      <c r="E1776" s="37" t="s">
        <v>2831</v>
      </c>
      <c r="F1776" s="28" t="s">
        <v>10</v>
      </c>
      <c r="G1776" s="22">
        <v>203929.08364800003</v>
      </c>
      <c r="H1776" s="22">
        <v>38747</v>
      </c>
      <c r="I1776" s="23">
        <v>242676.08364800003</v>
      </c>
      <c r="J1776" s="50"/>
      <c r="K1776" s="50"/>
      <c r="L1776" s="50"/>
    </row>
    <row r="1777" spans="1:12" s="62" customFormat="1" ht="27">
      <c r="A1777" s="31">
        <v>25</v>
      </c>
      <c r="B1777" s="56">
        <v>1196490773</v>
      </c>
      <c r="C1777" s="21">
        <v>42294201</v>
      </c>
      <c r="D1777" s="36" t="s">
        <v>2832</v>
      </c>
      <c r="E1777" s="37" t="s">
        <v>2833</v>
      </c>
      <c r="F1777" s="28" t="s">
        <v>10</v>
      </c>
      <c r="G1777" s="22">
        <v>3540435.48</v>
      </c>
      <c r="H1777" s="22">
        <v>672683</v>
      </c>
      <c r="I1777" s="23">
        <v>4213118.4800000004</v>
      </c>
      <c r="J1777" s="50"/>
      <c r="K1777" s="50"/>
      <c r="L1777" s="50"/>
    </row>
    <row r="1778" spans="1:12" s="62" customFormat="1" ht="27">
      <c r="A1778" s="31">
        <v>26</v>
      </c>
      <c r="B1778" s="56">
        <v>1196490779</v>
      </c>
      <c r="C1778" s="21">
        <v>42294201</v>
      </c>
      <c r="D1778" s="36" t="s">
        <v>2834</v>
      </c>
      <c r="E1778" s="37" t="s">
        <v>2835</v>
      </c>
      <c r="F1778" s="28" t="s">
        <v>10</v>
      </c>
      <c r="G1778" s="22">
        <v>1526973.30049176</v>
      </c>
      <c r="H1778" s="22">
        <v>290125</v>
      </c>
      <c r="I1778" s="23">
        <v>1817098.30049176</v>
      </c>
      <c r="J1778" s="50"/>
      <c r="K1778" s="50"/>
      <c r="L1778" s="50"/>
    </row>
    <row r="1779" spans="1:12" s="62" customFormat="1" ht="36">
      <c r="A1779" s="31">
        <v>27</v>
      </c>
      <c r="B1779" s="56" t="s">
        <v>2836</v>
      </c>
      <c r="C1779" s="21">
        <v>42295305</v>
      </c>
      <c r="D1779" s="36" t="s">
        <v>2837</v>
      </c>
      <c r="E1779" s="37" t="s">
        <v>2838</v>
      </c>
      <c r="F1779" s="28" t="s">
        <v>10</v>
      </c>
      <c r="G1779" s="22">
        <v>346643.11733357527</v>
      </c>
      <c r="H1779" s="22">
        <v>65862</v>
      </c>
      <c r="I1779" s="23">
        <v>412505.11733357527</v>
      </c>
      <c r="J1779" s="50"/>
      <c r="K1779" s="50"/>
      <c r="L1779" s="50"/>
    </row>
    <row r="1780" spans="1:12" s="62" customFormat="1" ht="36">
      <c r="A1780" s="31">
        <v>28</v>
      </c>
      <c r="B1780" s="52" t="s">
        <v>194</v>
      </c>
      <c r="C1780" s="21">
        <v>42222306</v>
      </c>
      <c r="D1780" s="36" t="s">
        <v>2839</v>
      </c>
      <c r="E1780" s="37" t="s">
        <v>2840</v>
      </c>
      <c r="F1780" s="28" t="s">
        <v>10</v>
      </c>
      <c r="G1780" s="22">
        <v>346643.11733357527</v>
      </c>
      <c r="H1780" s="22">
        <v>65862</v>
      </c>
      <c r="I1780" s="23">
        <v>412505.11733357527</v>
      </c>
      <c r="J1780" s="50"/>
      <c r="K1780" s="50"/>
      <c r="L1780" s="50"/>
    </row>
    <row r="1781" spans="1:12" s="62" customFormat="1" ht="36">
      <c r="A1781" s="31">
        <v>29</v>
      </c>
      <c r="B1781" s="52" t="s">
        <v>194</v>
      </c>
      <c r="C1781" s="21">
        <v>42222306</v>
      </c>
      <c r="D1781" s="36" t="s">
        <v>2841</v>
      </c>
      <c r="E1781" s="37" t="s">
        <v>2842</v>
      </c>
      <c r="F1781" s="28" t="s">
        <v>10</v>
      </c>
      <c r="G1781" s="22">
        <v>346643.11733357527</v>
      </c>
      <c r="H1781" s="22">
        <v>65862</v>
      </c>
      <c r="I1781" s="23">
        <v>412505.11733357527</v>
      </c>
      <c r="J1781" s="50"/>
      <c r="K1781" s="50"/>
      <c r="L1781" s="50"/>
    </row>
    <row r="1782" spans="1:12" s="62" customFormat="1" ht="36">
      <c r="A1782" s="31">
        <v>30</v>
      </c>
      <c r="B1782" s="52" t="s">
        <v>194</v>
      </c>
      <c r="C1782" s="21">
        <v>42222306</v>
      </c>
      <c r="D1782" s="36" t="s">
        <v>2843</v>
      </c>
      <c r="E1782" s="37" t="s">
        <v>2844</v>
      </c>
      <c r="F1782" s="28" t="s">
        <v>10</v>
      </c>
      <c r="G1782" s="22">
        <v>346643.11733357527</v>
      </c>
      <c r="H1782" s="22">
        <v>65862</v>
      </c>
      <c r="I1782" s="23">
        <v>412505.11733357527</v>
      </c>
      <c r="J1782" s="50"/>
      <c r="K1782" s="50"/>
      <c r="L1782" s="50"/>
    </row>
    <row r="1783" spans="1:12" s="62" customFormat="1" ht="18">
      <c r="A1783" s="31">
        <v>31</v>
      </c>
      <c r="B1783" s="56">
        <v>1228405012</v>
      </c>
      <c r="C1783" s="21">
        <v>42222306</v>
      </c>
      <c r="D1783" s="36" t="s">
        <v>2845</v>
      </c>
      <c r="E1783" s="37" t="s">
        <v>2846</v>
      </c>
      <c r="F1783" s="28" t="s">
        <v>10</v>
      </c>
      <c r="G1783" s="22">
        <v>12325.088616304898</v>
      </c>
      <c r="H1783" s="22">
        <v>2342</v>
      </c>
      <c r="I1783" s="23">
        <v>14667.088616304898</v>
      </c>
      <c r="J1783" s="50"/>
      <c r="K1783" s="50"/>
      <c r="L1783" s="50"/>
    </row>
    <row r="1784" spans="1:12" s="62" customFormat="1" ht="36">
      <c r="A1784" s="31">
        <v>32</v>
      </c>
      <c r="B1784" s="56">
        <v>1196490651</v>
      </c>
      <c r="C1784" s="21">
        <v>42222306</v>
      </c>
      <c r="D1784" s="36" t="s">
        <v>2847</v>
      </c>
      <c r="E1784" s="37" t="s">
        <v>2848</v>
      </c>
      <c r="F1784" s="28" t="s">
        <v>10</v>
      </c>
      <c r="G1784" s="22">
        <v>589482.50742000004</v>
      </c>
      <c r="H1784" s="22">
        <v>112002</v>
      </c>
      <c r="I1784" s="23">
        <v>701484.50742000004</v>
      </c>
      <c r="J1784" s="50"/>
      <c r="K1784" s="50"/>
      <c r="L1784" s="50"/>
    </row>
    <row r="1785" spans="1:12" s="62" customFormat="1" ht="54">
      <c r="A1785" s="31">
        <v>33</v>
      </c>
      <c r="B1785" s="52" t="s">
        <v>194</v>
      </c>
      <c r="C1785" s="21">
        <v>42222306</v>
      </c>
      <c r="D1785" s="36" t="s">
        <v>2849</v>
      </c>
      <c r="E1785" s="37" t="s">
        <v>2849</v>
      </c>
      <c r="F1785" s="28" t="s">
        <v>10</v>
      </c>
      <c r="G1785" s="22">
        <v>641289.76706711424</v>
      </c>
      <c r="H1785" s="22">
        <v>121845</v>
      </c>
      <c r="I1785" s="23">
        <v>763134.76706711424</v>
      </c>
      <c r="J1785" s="50"/>
      <c r="K1785" s="50"/>
      <c r="L1785" s="50"/>
    </row>
    <row r="1786" spans="1:12" s="62" customFormat="1" ht="27">
      <c r="A1786" s="31">
        <v>34</v>
      </c>
      <c r="B1786" s="56">
        <v>1196410069</v>
      </c>
      <c r="C1786" s="21">
        <v>42222306</v>
      </c>
      <c r="D1786" s="36" t="s">
        <v>2850</v>
      </c>
      <c r="E1786" s="37" t="s">
        <v>2851</v>
      </c>
      <c r="F1786" s="28" t="s">
        <v>10</v>
      </c>
      <c r="G1786" s="22">
        <v>757479.40454373835</v>
      </c>
      <c r="H1786" s="22">
        <v>143921</v>
      </c>
      <c r="I1786" s="23">
        <v>901400.40454373835</v>
      </c>
      <c r="J1786" s="50"/>
      <c r="K1786" s="50"/>
      <c r="L1786" s="50"/>
    </row>
    <row r="1787" spans="1:12" s="62" customFormat="1">
      <c r="A1787" s="31">
        <v>35</v>
      </c>
      <c r="B1787" s="56">
        <v>1196491335</v>
      </c>
      <c r="C1787" s="21">
        <v>42222306</v>
      </c>
      <c r="D1787" s="36" t="s">
        <v>2852</v>
      </c>
      <c r="E1787" s="37" t="s">
        <v>2853</v>
      </c>
      <c r="F1787" s="28" t="s">
        <v>10</v>
      </c>
      <c r="G1787" s="22">
        <v>65381.932281710004</v>
      </c>
      <c r="H1787" s="22">
        <v>12423</v>
      </c>
      <c r="I1787" s="23">
        <v>77804.932281710004</v>
      </c>
      <c r="J1787" s="50"/>
      <c r="K1787" s="50"/>
      <c r="L1787" s="50"/>
    </row>
    <row r="1788" spans="1:12" s="62" customFormat="1" ht="27">
      <c r="A1788" s="31">
        <v>36</v>
      </c>
      <c r="B1788" s="56">
        <v>1196410079</v>
      </c>
      <c r="C1788" s="21">
        <v>42222306</v>
      </c>
      <c r="D1788" s="36" t="s">
        <v>2854</v>
      </c>
      <c r="E1788" s="37" t="s">
        <v>2855</v>
      </c>
      <c r="F1788" s="28" t="s">
        <v>10</v>
      </c>
      <c r="G1788" s="22">
        <v>160841.93093781685</v>
      </c>
      <c r="H1788" s="22">
        <v>30560</v>
      </c>
      <c r="I1788" s="23">
        <v>191401.93093781685</v>
      </c>
      <c r="J1788" s="50"/>
      <c r="K1788" s="50"/>
      <c r="L1788" s="50"/>
    </row>
    <row r="1789" spans="1:12" s="62" customFormat="1" ht="27">
      <c r="A1789" s="31">
        <v>37</v>
      </c>
      <c r="B1789" s="52" t="s">
        <v>194</v>
      </c>
      <c r="C1789" s="21">
        <v>42222306</v>
      </c>
      <c r="D1789" s="36" t="s">
        <v>2856</v>
      </c>
      <c r="E1789" s="37" t="s">
        <v>2857</v>
      </c>
      <c r="F1789" s="28" t="s">
        <v>10</v>
      </c>
      <c r="G1789" s="22">
        <v>160841.93093781685</v>
      </c>
      <c r="H1789" s="22">
        <v>30560</v>
      </c>
      <c r="I1789" s="23">
        <v>191401.93093781685</v>
      </c>
      <c r="J1789" s="50"/>
      <c r="K1789" s="50"/>
      <c r="L1789" s="50"/>
    </row>
    <row r="1790" spans="1:12" s="62" customFormat="1" ht="27">
      <c r="A1790" s="31">
        <v>38</v>
      </c>
      <c r="B1790" s="56">
        <v>1196410080</v>
      </c>
      <c r="C1790" s="21">
        <v>42222306</v>
      </c>
      <c r="D1790" s="36" t="s">
        <v>2858</v>
      </c>
      <c r="E1790" s="37" t="s">
        <v>2859</v>
      </c>
      <c r="F1790" s="28" t="s">
        <v>10</v>
      </c>
      <c r="G1790" s="22">
        <v>166388.69632011614</v>
      </c>
      <c r="H1790" s="22">
        <v>31614</v>
      </c>
      <c r="I1790" s="23">
        <v>198002.69632011614</v>
      </c>
      <c r="J1790" s="50"/>
      <c r="K1790" s="50"/>
      <c r="L1790" s="50"/>
    </row>
    <row r="1791" spans="1:12" s="62" customFormat="1" ht="27">
      <c r="A1791" s="31">
        <v>39</v>
      </c>
      <c r="B1791" s="56">
        <v>1196410081</v>
      </c>
      <c r="C1791" s="21">
        <v>42222306</v>
      </c>
      <c r="D1791" s="36" t="s">
        <v>2860</v>
      </c>
      <c r="E1791" s="37" t="s">
        <v>2861</v>
      </c>
      <c r="F1791" s="28" t="s">
        <v>10</v>
      </c>
      <c r="G1791" s="22">
        <v>225318.0262668239</v>
      </c>
      <c r="H1791" s="22">
        <v>42810</v>
      </c>
      <c r="I1791" s="23">
        <v>268128.02626682387</v>
      </c>
      <c r="J1791" s="50"/>
      <c r="K1791" s="50"/>
      <c r="L1791" s="50"/>
    </row>
    <row r="1792" spans="1:12" s="62" customFormat="1" ht="27">
      <c r="A1792" s="31">
        <v>40</v>
      </c>
      <c r="B1792" s="52" t="s">
        <v>194</v>
      </c>
      <c r="C1792" s="21">
        <v>42222306</v>
      </c>
      <c r="D1792" s="36" t="s">
        <v>2862</v>
      </c>
      <c r="E1792" s="37" t="s">
        <v>2863</v>
      </c>
      <c r="F1792" s="28" t="s">
        <v>10</v>
      </c>
      <c r="G1792" s="22">
        <v>225318.0262668239</v>
      </c>
      <c r="H1792" s="22">
        <v>42810</v>
      </c>
      <c r="I1792" s="23">
        <v>268128.02626682387</v>
      </c>
      <c r="J1792" s="50"/>
      <c r="K1792" s="50"/>
      <c r="L1792" s="50"/>
    </row>
    <row r="1793" spans="1:12" s="62" customFormat="1" ht="27">
      <c r="A1793" s="31">
        <v>41</v>
      </c>
      <c r="B1793" s="52" t="s">
        <v>194</v>
      </c>
      <c r="C1793" s="21">
        <v>42222306</v>
      </c>
      <c r="D1793" s="36" t="s">
        <v>2864</v>
      </c>
      <c r="E1793" s="37" t="s">
        <v>2865</v>
      </c>
      <c r="F1793" s="28" t="s">
        <v>10</v>
      </c>
      <c r="G1793" s="22">
        <v>225318.0262668239</v>
      </c>
      <c r="H1793" s="22">
        <v>42810</v>
      </c>
      <c r="I1793" s="23">
        <v>268128.02626682387</v>
      </c>
      <c r="J1793" s="50"/>
      <c r="K1793" s="50"/>
      <c r="L1793" s="50"/>
    </row>
    <row r="1794" spans="1:12" s="62" customFormat="1" ht="27">
      <c r="A1794" s="31">
        <v>42</v>
      </c>
      <c r="B1794" s="52" t="s">
        <v>194</v>
      </c>
      <c r="C1794" s="21">
        <v>42222306</v>
      </c>
      <c r="D1794" s="36" t="s">
        <v>2866</v>
      </c>
      <c r="E1794" s="37" t="s">
        <v>2867</v>
      </c>
      <c r="F1794" s="28" t="s">
        <v>10</v>
      </c>
      <c r="G1794" s="22">
        <v>225318.0262668239</v>
      </c>
      <c r="H1794" s="22">
        <v>42810</v>
      </c>
      <c r="I1794" s="23">
        <v>268128.02626682387</v>
      </c>
      <c r="J1794" s="50"/>
      <c r="K1794" s="50"/>
      <c r="L1794" s="50"/>
    </row>
    <row r="1795" spans="1:12" s="62" customFormat="1" ht="27">
      <c r="A1795" s="31">
        <v>43</v>
      </c>
      <c r="B1795" s="52" t="s">
        <v>194</v>
      </c>
      <c r="C1795" s="21">
        <v>42222306</v>
      </c>
      <c r="D1795" s="36" t="s">
        <v>2868</v>
      </c>
      <c r="E1795" s="37" t="s">
        <v>2869</v>
      </c>
      <c r="F1795" s="28" t="s">
        <v>10</v>
      </c>
      <c r="G1795" s="22">
        <v>225318.0262668239</v>
      </c>
      <c r="H1795" s="22">
        <v>42810</v>
      </c>
      <c r="I1795" s="23">
        <v>268128.02626682387</v>
      </c>
      <c r="J1795" s="50"/>
      <c r="K1795" s="50"/>
      <c r="L1795" s="50"/>
    </row>
    <row r="1796" spans="1:12" s="62" customFormat="1" ht="27">
      <c r="A1796" s="31">
        <v>44</v>
      </c>
      <c r="B1796" s="56">
        <v>1196410082</v>
      </c>
      <c r="C1796" s="21">
        <v>42222306</v>
      </c>
      <c r="D1796" s="36" t="s">
        <v>2870</v>
      </c>
      <c r="E1796" s="37" t="s">
        <v>2871</v>
      </c>
      <c r="F1796" s="28" t="s">
        <v>10</v>
      </c>
      <c r="G1796" s="22">
        <v>281473.97352238203</v>
      </c>
      <c r="H1796" s="22">
        <v>53480</v>
      </c>
      <c r="I1796" s="23">
        <v>334953.97352238203</v>
      </c>
      <c r="J1796" s="50"/>
      <c r="K1796" s="50"/>
      <c r="L1796" s="50"/>
    </row>
    <row r="1797" spans="1:12" s="62" customFormat="1" ht="18">
      <c r="A1797" s="31">
        <v>45</v>
      </c>
      <c r="B1797" s="52" t="s">
        <v>194</v>
      </c>
      <c r="C1797" s="21">
        <v>42222306</v>
      </c>
      <c r="D1797" s="97" t="s">
        <v>2872</v>
      </c>
      <c r="E1797" s="98" t="s">
        <v>2873</v>
      </c>
      <c r="F1797" s="28" t="s">
        <v>10</v>
      </c>
      <c r="G1797" s="22"/>
      <c r="H1797" s="22"/>
      <c r="I1797" s="23"/>
      <c r="J1797" s="50"/>
      <c r="K1797" s="50"/>
      <c r="L1797" s="50"/>
    </row>
    <row r="1798" spans="1:12" s="62" customFormat="1" ht="18">
      <c r="A1798" s="31">
        <v>46</v>
      </c>
      <c r="B1798" s="52" t="s">
        <v>194</v>
      </c>
      <c r="C1798" s="21">
        <v>42222306</v>
      </c>
      <c r="D1798" s="99" t="s">
        <v>2874</v>
      </c>
      <c r="E1798" s="100" t="s">
        <v>2875</v>
      </c>
      <c r="F1798" s="28" t="s">
        <v>10</v>
      </c>
      <c r="G1798" s="22"/>
      <c r="H1798" s="22"/>
      <c r="I1798" s="23"/>
      <c r="J1798" s="50"/>
      <c r="K1798" s="50"/>
      <c r="L1798" s="50"/>
    </row>
    <row r="1799" spans="1:12" s="62" customFormat="1" ht="36">
      <c r="A1799" s="31">
        <v>47</v>
      </c>
      <c r="B1799" s="52" t="s">
        <v>194</v>
      </c>
      <c r="C1799" s="21">
        <v>42222306</v>
      </c>
      <c r="D1799" s="101" t="s">
        <v>2876</v>
      </c>
      <c r="E1799" s="102" t="s">
        <v>2876</v>
      </c>
      <c r="F1799" s="28" t="s">
        <v>399</v>
      </c>
      <c r="G1799" s="22"/>
      <c r="H1799" s="22"/>
      <c r="I1799" s="23"/>
      <c r="J1799" s="50"/>
      <c r="K1799" s="50"/>
      <c r="L1799" s="50"/>
    </row>
    <row r="1800" spans="1:12" s="62" customFormat="1" ht="36">
      <c r="A1800" s="31">
        <v>48</v>
      </c>
      <c r="B1800" s="52" t="s">
        <v>194</v>
      </c>
      <c r="C1800" s="21">
        <v>42222306</v>
      </c>
      <c r="D1800" s="101" t="s">
        <v>2877</v>
      </c>
      <c r="E1800" s="102" t="s">
        <v>2877</v>
      </c>
      <c r="F1800" s="28" t="s">
        <v>399</v>
      </c>
      <c r="G1800" s="22"/>
      <c r="H1800" s="22"/>
      <c r="I1800" s="23"/>
      <c r="J1800" s="50"/>
      <c r="K1800" s="50"/>
      <c r="L1800" s="50"/>
    </row>
    <row r="1801" spans="1:12" s="62" customFormat="1" ht="36">
      <c r="A1801" s="31">
        <v>49</v>
      </c>
      <c r="B1801" s="52" t="s">
        <v>194</v>
      </c>
      <c r="C1801" s="21">
        <v>42222306</v>
      </c>
      <c r="D1801" s="101" t="s">
        <v>2878</v>
      </c>
      <c r="E1801" s="102" t="s">
        <v>2878</v>
      </c>
      <c r="F1801" s="28" t="s">
        <v>399</v>
      </c>
      <c r="G1801" s="22"/>
      <c r="H1801" s="22"/>
      <c r="I1801" s="23"/>
      <c r="J1801" s="50"/>
      <c r="K1801" s="50"/>
      <c r="L1801" s="50"/>
    </row>
    <row r="1802" spans="1:12" s="62" customFormat="1" ht="36">
      <c r="A1802" s="31">
        <v>50</v>
      </c>
      <c r="B1802" s="52" t="s">
        <v>194</v>
      </c>
      <c r="C1802" s="21">
        <v>42222306</v>
      </c>
      <c r="D1802" s="101" t="s">
        <v>2879</v>
      </c>
      <c r="E1802" s="102" t="s">
        <v>2879</v>
      </c>
      <c r="F1802" s="28" t="s">
        <v>10</v>
      </c>
      <c r="G1802" s="22"/>
      <c r="H1802" s="22"/>
      <c r="I1802" s="23"/>
      <c r="J1802" s="50"/>
      <c r="K1802" s="50"/>
      <c r="L1802" s="50"/>
    </row>
    <row r="1803" spans="1:12" s="62" customFormat="1" ht="18">
      <c r="A1803" s="39" t="s">
        <v>2778</v>
      </c>
      <c r="B1803" s="166" t="s">
        <v>2881</v>
      </c>
      <c r="C1803" s="166"/>
      <c r="D1803" s="166"/>
      <c r="E1803" s="166"/>
      <c r="F1803" s="29" t="s">
        <v>648</v>
      </c>
      <c r="G1803" s="167" t="s">
        <v>3839</v>
      </c>
      <c r="H1803" s="167"/>
      <c r="I1803" s="167"/>
      <c r="J1803" s="50"/>
      <c r="K1803" s="50"/>
      <c r="L1803" s="50"/>
    </row>
    <row r="1804" spans="1:12" s="62" customFormat="1" ht="27">
      <c r="A1804" s="14" t="s">
        <v>2</v>
      </c>
      <c r="B1804" s="14" t="s">
        <v>3</v>
      </c>
      <c r="C1804" s="15" t="s">
        <v>4</v>
      </c>
      <c r="D1804" s="15" t="s">
        <v>5</v>
      </c>
      <c r="E1804" s="15" t="s">
        <v>3366</v>
      </c>
      <c r="F1804" s="15" t="s">
        <v>7</v>
      </c>
      <c r="G1804" s="16" t="s">
        <v>3347</v>
      </c>
      <c r="H1804" s="16" t="s">
        <v>3348</v>
      </c>
      <c r="I1804" s="16" t="s">
        <v>3349</v>
      </c>
      <c r="J1804" s="50"/>
      <c r="K1804" s="50"/>
      <c r="L1804" s="50"/>
    </row>
    <row r="1805" spans="1:12" s="62" customFormat="1" ht="36">
      <c r="A1805" s="31">
        <v>1</v>
      </c>
      <c r="B1805" s="27">
        <v>1196460022</v>
      </c>
      <c r="C1805" s="28">
        <v>42295300</v>
      </c>
      <c r="D1805" s="36" t="s">
        <v>2882</v>
      </c>
      <c r="E1805" s="38" t="s">
        <v>2883</v>
      </c>
      <c r="F1805" s="28" t="s">
        <v>399</v>
      </c>
      <c r="G1805" s="22">
        <v>3266323.3207</v>
      </c>
      <c r="H1805" s="22">
        <v>620601</v>
      </c>
      <c r="I1805" s="23">
        <v>3886924.3207</v>
      </c>
      <c r="J1805" s="50"/>
      <c r="K1805" s="50"/>
      <c r="L1805" s="50"/>
    </row>
    <row r="1806" spans="1:12" s="62" customFormat="1" ht="36">
      <c r="A1806" s="31">
        <v>2</v>
      </c>
      <c r="B1806" s="27">
        <v>1196460046</v>
      </c>
      <c r="C1806" s="28">
        <v>42295300</v>
      </c>
      <c r="D1806" s="36" t="s">
        <v>2884</v>
      </c>
      <c r="E1806" s="38" t="s">
        <v>2885</v>
      </c>
      <c r="F1806" s="28" t="s">
        <v>399</v>
      </c>
      <c r="G1806" s="22">
        <v>2610817.6114000003</v>
      </c>
      <c r="H1806" s="22">
        <v>496055</v>
      </c>
      <c r="I1806" s="23">
        <v>3106872.6114000003</v>
      </c>
      <c r="J1806" s="50"/>
      <c r="K1806" s="50"/>
      <c r="L1806" s="50"/>
    </row>
    <row r="1807" spans="1:12" s="62" customFormat="1" ht="36">
      <c r="A1807" s="31">
        <v>3</v>
      </c>
      <c r="B1807" s="27">
        <v>1196460047</v>
      </c>
      <c r="C1807" s="28">
        <v>42295300</v>
      </c>
      <c r="D1807" s="36" t="s">
        <v>2886</v>
      </c>
      <c r="E1807" s="38" t="s">
        <v>2887</v>
      </c>
      <c r="F1807" s="28" t="s">
        <v>399</v>
      </c>
      <c r="G1807" s="22">
        <v>16194912.848740002</v>
      </c>
      <c r="H1807" s="22">
        <v>3077033</v>
      </c>
      <c r="I1807" s="23">
        <v>19271945.848740004</v>
      </c>
      <c r="J1807" s="50"/>
      <c r="K1807" s="50"/>
      <c r="L1807" s="50"/>
    </row>
    <row r="1808" spans="1:12" ht="36">
      <c r="A1808" s="31">
        <v>4</v>
      </c>
      <c r="B1808" s="27">
        <v>1196460408</v>
      </c>
      <c r="C1808" s="28">
        <v>42295300</v>
      </c>
      <c r="D1808" s="36" t="s">
        <v>2888</v>
      </c>
      <c r="E1808" s="38" t="s">
        <v>2888</v>
      </c>
      <c r="F1808" s="28" t="s">
        <v>1286</v>
      </c>
      <c r="G1808" s="22">
        <v>1665096.5538800003</v>
      </c>
      <c r="H1808" s="22">
        <v>316368</v>
      </c>
      <c r="I1808" s="23">
        <v>1981464.5538800003</v>
      </c>
      <c r="J1808" s="31"/>
      <c r="K1808" s="31"/>
      <c r="L1808" s="31"/>
    </row>
    <row r="1809" spans="1:12" ht="27">
      <c r="A1809" s="31">
        <v>5</v>
      </c>
      <c r="B1809" s="27">
        <v>1196460702</v>
      </c>
      <c r="C1809" s="28">
        <v>42295300</v>
      </c>
      <c r="D1809" s="36" t="s">
        <v>2889</v>
      </c>
      <c r="E1809" s="38" t="s">
        <v>2890</v>
      </c>
      <c r="F1809" s="28" t="s">
        <v>399</v>
      </c>
      <c r="G1809" s="22">
        <v>1647623.12476748</v>
      </c>
      <c r="H1809" s="22">
        <v>313048</v>
      </c>
      <c r="I1809" s="23">
        <v>1960671.12476748</v>
      </c>
      <c r="J1809" s="31"/>
      <c r="K1809" s="31"/>
      <c r="L1809" s="31"/>
    </row>
    <row r="1810" spans="1:12" ht="13.5" customHeight="1">
      <c r="A1810" s="39" t="s">
        <v>2880</v>
      </c>
      <c r="B1810" s="166" t="s">
        <v>2892</v>
      </c>
      <c r="C1810" s="166"/>
      <c r="D1810" s="166"/>
      <c r="E1810" s="166"/>
      <c r="F1810" s="29" t="s">
        <v>355</v>
      </c>
      <c r="G1810" s="167"/>
      <c r="H1810" s="167"/>
      <c r="I1810" s="167"/>
      <c r="J1810" s="31"/>
      <c r="K1810" s="31"/>
      <c r="L1810" s="31"/>
    </row>
    <row r="1811" spans="1:12" ht="27">
      <c r="A1811" s="14" t="s">
        <v>2</v>
      </c>
      <c r="B1811" s="14" t="s">
        <v>3</v>
      </c>
      <c r="C1811" s="15" t="s">
        <v>4</v>
      </c>
      <c r="D1811" s="15" t="s">
        <v>5</v>
      </c>
      <c r="E1811" s="15" t="s">
        <v>3366</v>
      </c>
      <c r="F1811" s="15" t="s">
        <v>7</v>
      </c>
      <c r="G1811" s="16" t="s">
        <v>3347</v>
      </c>
      <c r="H1811" s="16" t="s">
        <v>3348</v>
      </c>
      <c r="I1811" s="16" t="s">
        <v>3349</v>
      </c>
      <c r="J1811" s="31"/>
      <c r="K1811" s="31"/>
      <c r="L1811" s="31"/>
    </row>
    <row r="1812" spans="1:12" ht="27">
      <c r="A1812" s="31">
        <v>1</v>
      </c>
      <c r="B1812" s="27">
        <v>1128599001</v>
      </c>
      <c r="C1812" s="28" t="s">
        <v>2893</v>
      </c>
      <c r="D1812" s="36" t="s">
        <v>2892</v>
      </c>
      <c r="E1812" s="28" t="s">
        <v>2894</v>
      </c>
      <c r="F1812" s="28" t="s">
        <v>53</v>
      </c>
      <c r="G1812" s="22"/>
      <c r="H1812" s="22"/>
      <c r="I1812" s="23"/>
      <c r="J1812" s="31"/>
      <c r="K1812" s="31"/>
      <c r="L1812" s="31"/>
    </row>
    <row r="1813" spans="1:12" ht="13.5" customHeight="1">
      <c r="A1813" s="39" t="s">
        <v>2891</v>
      </c>
      <c r="B1813" s="166" t="s">
        <v>2896</v>
      </c>
      <c r="C1813" s="166"/>
      <c r="D1813" s="166"/>
      <c r="E1813" s="166"/>
      <c r="F1813" s="166" t="s">
        <v>2895</v>
      </c>
      <c r="G1813" s="171"/>
      <c r="H1813" s="167" t="s">
        <v>3765</v>
      </c>
      <c r="I1813" s="167"/>
      <c r="J1813" s="167"/>
      <c r="K1813" s="31"/>
      <c r="L1813" s="31"/>
    </row>
    <row r="1814" spans="1:12" ht="19.5" customHeight="1">
      <c r="A1814" s="166" t="s">
        <v>2891</v>
      </c>
      <c r="B1814" s="170"/>
      <c r="C1814" s="166"/>
      <c r="D1814" s="166" t="s">
        <v>2897</v>
      </c>
      <c r="E1814" s="166"/>
      <c r="F1814" s="166"/>
      <c r="G1814" s="171"/>
      <c r="H1814" s="167"/>
      <c r="I1814" s="167"/>
      <c r="J1814" s="167"/>
      <c r="K1814" s="31"/>
      <c r="L1814" s="31"/>
    </row>
    <row r="1815" spans="1:12" ht="57" customHeight="1">
      <c r="A1815" s="166"/>
      <c r="B1815" s="170"/>
      <c r="C1815" s="166"/>
      <c r="D1815" s="166" t="s">
        <v>2898</v>
      </c>
      <c r="E1815" s="166"/>
      <c r="F1815" s="166"/>
      <c r="G1815" s="171"/>
      <c r="H1815" s="167"/>
      <c r="I1815" s="167"/>
      <c r="J1815" s="167"/>
      <c r="K1815" s="31"/>
      <c r="L1815" s="31"/>
    </row>
    <row r="1816" spans="1:12" ht="34.5" customHeight="1">
      <c r="A1816" s="166"/>
      <c r="B1816" s="170"/>
      <c r="C1816" s="166"/>
      <c r="D1816" s="166" t="s">
        <v>2899</v>
      </c>
      <c r="E1816" s="166"/>
      <c r="F1816" s="166"/>
      <c r="G1816" s="171"/>
      <c r="H1816" s="167"/>
      <c r="I1816" s="167"/>
      <c r="J1816" s="167"/>
      <c r="K1816" s="31"/>
      <c r="L1816" s="31"/>
    </row>
    <row r="1817" spans="1:12" ht="27">
      <c r="A1817" s="14" t="s">
        <v>2</v>
      </c>
      <c r="B1817" s="14" t="s">
        <v>2900</v>
      </c>
      <c r="C1817" s="15" t="s">
        <v>2901</v>
      </c>
      <c r="D1817" s="15" t="s">
        <v>5</v>
      </c>
      <c r="E1817" s="15" t="s">
        <v>3366</v>
      </c>
      <c r="F1817" s="15" t="s">
        <v>6</v>
      </c>
      <c r="G1817" s="16" t="s">
        <v>7</v>
      </c>
      <c r="H1817" s="16" t="s">
        <v>3347</v>
      </c>
      <c r="I1817" s="16" t="s">
        <v>3348</v>
      </c>
      <c r="J1817" s="15" t="s">
        <v>3349</v>
      </c>
      <c r="K1817" s="31"/>
      <c r="L1817" s="31"/>
    </row>
    <row r="1818" spans="1:12" ht="72">
      <c r="A1818" s="52">
        <v>1</v>
      </c>
      <c r="B1818" s="87">
        <v>1186220408</v>
      </c>
      <c r="C1818" s="87" t="s">
        <v>2902</v>
      </c>
      <c r="D1818" s="172" t="s">
        <v>2903</v>
      </c>
      <c r="E1818" s="43" t="s">
        <v>2904</v>
      </c>
      <c r="F1818" s="87" t="s">
        <v>3497</v>
      </c>
      <c r="G1818" s="103">
        <v>1</v>
      </c>
      <c r="H1818" s="104">
        <v>10069479.305</v>
      </c>
      <c r="I1818" s="23">
        <v>0</v>
      </c>
      <c r="J1818" s="23">
        <v>10069479.305</v>
      </c>
      <c r="K1818" s="31"/>
      <c r="L1818" s="31"/>
    </row>
    <row r="1819" spans="1:12" ht="90">
      <c r="A1819" s="52">
        <v>2</v>
      </c>
      <c r="B1819" s="87">
        <v>1186220409</v>
      </c>
      <c r="C1819" s="87" t="s">
        <v>2902</v>
      </c>
      <c r="D1819" s="172"/>
      <c r="E1819" s="43" t="s">
        <v>2905</v>
      </c>
      <c r="F1819" s="87" t="s">
        <v>3498</v>
      </c>
      <c r="G1819" s="103">
        <v>1</v>
      </c>
      <c r="H1819" s="104">
        <v>826757.24820000003</v>
      </c>
      <c r="I1819" s="23">
        <v>0</v>
      </c>
      <c r="J1819" s="23">
        <v>826757.24820000003</v>
      </c>
      <c r="K1819" s="31"/>
      <c r="L1819" s="31"/>
    </row>
    <row r="1820" spans="1:12" ht="90">
      <c r="A1820" s="52">
        <v>3</v>
      </c>
      <c r="B1820" s="87">
        <v>1186220410</v>
      </c>
      <c r="C1820" s="87" t="s">
        <v>2902</v>
      </c>
      <c r="D1820" s="172"/>
      <c r="E1820" s="43" t="s">
        <v>2906</v>
      </c>
      <c r="F1820" s="87" t="s">
        <v>3499</v>
      </c>
      <c r="G1820" s="103">
        <v>1</v>
      </c>
      <c r="H1820" s="104">
        <v>826757.24820000003</v>
      </c>
      <c r="I1820" s="23">
        <v>0</v>
      </c>
      <c r="J1820" s="23">
        <v>826757.24820000003</v>
      </c>
      <c r="K1820" s="31"/>
      <c r="L1820" s="31"/>
    </row>
    <row r="1821" spans="1:12" ht="108">
      <c r="A1821" s="52">
        <v>4</v>
      </c>
      <c r="B1821" s="56">
        <v>1186220411</v>
      </c>
      <c r="C1821" s="87" t="s">
        <v>2902</v>
      </c>
      <c r="D1821" s="172"/>
      <c r="E1821" s="43" t="s">
        <v>3375</v>
      </c>
      <c r="F1821" s="35" t="s">
        <v>3500</v>
      </c>
      <c r="G1821" s="103">
        <v>1</v>
      </c>
      <c r="H1821" s="104">
        <v>2649862.9750000001</v>
      </c>
      <c r="I1821" s="23">
        <v>0</v>
      </c>
      <c r="J1821" s="23">
        <v>2649862.9750000001</v>
      </c>
      <c r="K1821" s="31"/>
      <c r="L1821" s="31"/>
    </row>
    <row r="1822" spans="1:12" ht="90">
      <c r="A1822" s="52">
        <v>5</v>
      </c>
      <c r="B1822" s="56">
        <v>1186220412</v>
      </c>
      <c r="C1822" s="87" t="s">
        <v>2902</v>
      </c>
      <c r="D1822" s="172"/>
      <c r="E1822" s="43" t="s">
        <v>2907</v>
      </c>
      <c r="F1822" s="35" t="s">
        <v>3501</v>
      </c>
      <c r="G1822" s="103">
        <v>1</v>
      </c>
      <c r="H1822" s="104">
        <v>381863.8772460703</v>
      </c>
      <c r="I1822" s="23">
        <v>0</v>
      </c>
      <c r="J1822" s="23">
        <v>381863.8772460703</v>
      </c>
      <c r="K1822" s="31"/>
      <c r="L1822" s="31"/>
    </row>
    <row r="1823" spans="1:12" ht="36">
      <c r="A1823" s="52">
        <v>6</v>
      </c>
      <c r="B1823" s="56" t="s">
        <v>46</v>
      </c>
      <c r="C1823" s="87" t="s">
        <v>2902</v>
      </c>
      <c r="D1823" s="172"/>
      <c r="E1823" s="43" t="s">
        <v>2908</v>
      </c>
      <c r="F1823" s="87" t="s">
        <v>2908</v>
      </c>
      <c r="G1823" s="103">
        <v>1</v>
      </c>
      <c r="H1823" s="104"/>
      <c r="I1823" s="23"/>
      <c r="J1823" s="23"/>
      <c r="K1823" s="31"/>
      <c r="L1823" s="31"/>
    </row>
    <row r="1824" spans="1:12" ht="36">
      <c r="A1824" s="52">
        <v>7</v>
      </c>
      <c r="B1824" s="56" t="s">
        <v>46</v>
      </c>
      <c r="C1824" s="87" t="s">
        <v>2902</v>
      </c>
      <c r="D1824" s="172"/>
      <c r="E1824" s="43" t="s">
        <v>2909</v>
      </c>
      <c r="F1824" s="87" t="s">
        <v>2909</v>
      </c>
      <c r="G1824" s="103">
        <v>1</v>
      </c>
      <c r="H1824" s="104"/>
      <c r="I1824" s="23"/>
      <c r="J1824" s="23"/>
      <c r="K1824" s="31"/>
      <c r="L1824" s="31"/>
    </row>
    <row r="1825" spans="1:12" ht="45">
      <c r="A1825" s="52">
        <v>8</v>
      </c>
      <c r="B1825" s="56">
        <v>1186220414</v>
      </c>
      <c r="C1825" s="87" t="s">
        <v>2902</v>
      </c>
      <c r="D1825" s="172"/>
      <c r="E1825" s="43" t="s">
        <v>2910</v>
      </c>
      <c r="F1825" s="87" t="s">
        <v>2910</v>
      </c>
      <c r="G1825" s="103">
        <v>1</v>
      </c>
      <c r="H1825" s="104">
        <v>169717.27877603125</v>
      </c>
      <c r="I1825" s="23">
        <v>32246</v>
      </c>
      <c r="J1825" s="23">
        <v>201963.27877603125</v>
      </c>
      <c r="K1825" s="31"/>
      <c r="L1825" s="31"/>
    </row>
    <row r="1826" spans="1:12" ht="45">
      <c r="A1826" s="52">
        <v>9</v>
      </c>
      <c r="B1826" s="56" t="s">
        <v>46</v>
      </c>
      <c r="C1826" s="87" t="s">
        <v>2902</v>
      </c>
      <c r="D1826" s="172"/>
      <c r="E1826" s="43" t="s">
        <v>2911</v>
      </c>
      <c r="F1826" s="87" t="s">
        <v>2911</v>
      </c>
      <c r="G1826" s="103">
        <v>1</v>
      </c>
      <c r="H1826" s="104"/>
      <c r="I1826" s="23"/>
      <c r="J1826" s="23"/>
      <c r="K1826" s="31"/>
      <c r="L1826" s="31"/>
    </row>
    <row r="1827" spans="1:12" ht="54">
      <c r="A1827" s="52">
        <v>10</v>
      </c>
      <c r="B1827" s="56" t="s">
        <v>46</v>
      </c>
      <c r="C1827" s="87" t="s">
        <v>2902</v>
      </c>
      <c r="D1827" s="172"/>
      <c r="E1827" s="43" t="s">
        <v>2912</v>
      </c>
      <c r="F1827" s="87" t="s">
        <v>2913</v>
      </c>
      <c r="G1827" s="103">
        <v>1</v>
      </c>
      <c r="H1827" s="104"/>
      <c r="I1827" s="23"/>
      <c r="J1827" s="23"/>
      <c r="K1827" s="31"/>
      <c r="L1827" s="31"/>
    </row>
    <row r="1828" spans="1:12" ht="36">
      <c r="A1828" s="52">
        <v>11</v>
      </c>
      <c r="B1828" s="56" t="s">
        <v>46</v>
      </c>
      <c r="C1828" s="87" t="s">
        <v>2902</v>
      </c>
      <c r="D1828" s="172"/>
      <c r="E1828" s="43" t="s">
        <v>2914</v>
      </c>
      <c r="F1828" s="87" t="s">
        <v>2914</v>
      </c>
      <c r="G1828" s="103">
        <v>1</v>
      </c>
      <c r="H1828" s="104"/>
      <c r="I1828" s="23"/>
      <c r="J1828" s="23"/>
      <c r="K1828" s="31"/>
      <c r="L1828" s="31"/>
    </row>
    <row r="1829" spans="1:12" ht="90">
      <c r="A1829" s="52">
        <v>12</v>
      </c>
      <c r="B1829" s="56" t="s">
        <v>46</v>
      </c>
      <c r="C1829" s="87" t="s">
        <v>2902</v>
      </c>
      <c r="D1829" s="172"/>
      <c r="E1829" s="43" t="s">
        <v>2915</v>
      </c>
      <c r="F1829" s="87" t="s">
        <v>2915</v>
      </c>
      <c r="G1829" s="103">
        <v>1</v>
      </c>
      <c r="H1829" s="104">
        <v>128656.58425300001</v>
      </c>
      <c r="I1829" s="23">
        <v>24445</v>
      </c>
      <c r="J1829" s="23">
        <v>153101.58425300001</v>
      </c>
      <c r="K1829" s="31"/>
      <c r="L1829" s="31"/>
    </row>
    <row r="1830" spans="1:12" ht="108">
      <c r="A1830" s="52">
        <v>13</v>
      </c>
      <c r="B1830" s="56">
        <v>1186220413</v>
      </c>
      <c r="C1830" s="87" t="s">
        <v>2902</v>
      </c>
      <c r="D1830" s="172"/>
      <c r="E1830" s="43" t="s">
        <v>4084</v>
      </c>
      <c r="F1830" s="87" t="s">
        <v>4084</v>
      </c>
      <c r="G1830" s="103">
        <v>1</v>
      </c>
      <c r="H1830" s="104">
        <v>121893.69685000001</v>
      </c>
      <c r="I1830" s="23">
        <v>0</v>
      </c>
      <c r="J1830" s="23">
        <v>121893.69685000001</v>
      </c>
      <c r="K1830" s="31"/>
      <c r="L1830" s="31"/>
    </row>
    <row r="1831" spans="1:12" ht="38.25" customHeight="1">
      <c r="A1831" s="11">
        <v>14</v>
      </c>
      <c r="B1831" s="56">
        <v>1186220416</v>
      </c>
      <c r="C1831" s="87" t="s">
        <v>2902</v>
      </c>
      <c r="D1831" s="172" t="s">
        <v>2916</v>
      </c>
      <c r="E1831" s="43" t="s">
        <v>2917</v>
      </c>
      <c r="F1831" s="35" t="s">
        <v>2917</v>
      </c>
      <c r="G1831" s="103">
        <v>1</v>
      </c>
      <c r="H1831" s="104">
        <v>23467186.5066</v>
      </c>
      <c r="I1831" s="23">
        <v>0</v>
      </c>
      <c r="J1831" s="23">
        <v>23467186.5066</v>
      </c>
      <c r="K1831" s="31"/>
      <c r="L1831" s="31"/>
    </row>
    <row r="1832" spans="1:12" ht="90">
      <c r="A1832" s="11">
        <v>15</v>
      </c>
      <c r="B1832" s="56">
        <v>1186220417</v>
      </c>
      <c r="C1832" s="87" t="s">
        <v>2902</v>
      </c>
      <c r="D1832" s="172"/>
      <c r="E1832" s="43" t="s">
        <v>2918</v>
      </c>
      <c r="F1832" s="35" t="s">
        <v>2918</v>
      </c>
      <c r="G1832" s="103">
        <v>1</v>
      </c>
      <c r="H1832" s="104">
        <v>826757.24820000003</v>
      </c>
      <c r="I1832" s="23">
        <v>0</v>
      </c>
      <c r="J1832" s="23">
        <v>826757.24820000003</v>
      </c>
      <c r="K1832" s="31"/>
      <c r="L1832" s="31"/>
    </row>
    <row r="1833" spans="1:12" ht="108">
      <c r="A1833" s="11">
        <v>16</v>
      </c>
      <c r="B1833" s="56">
        <v>1186220418</v>
      </c>
      <c r="C1833" s="87" t="s">
        <v>2902</v>
      </c>
      <c r="D1833" s="172"/>
      <c r="E1833" s="43" t="s">
        <v>2919</v>
      </c>
      <c r="F1833" s="87" t="s">
        <v>2919</v>
      </c>
      <c r="G1833" s="103">
        <v>1</v>
      </c>
      <c r="H1833" s="104">
        <v>4451769.7980000004</v>
      </c>
      <c r="I1833" s="23">
        <v>0</v>
      </c>
      <c r="J1833" s="23">
        <v>4451769.7980000004</v>
      </c>
      <c r="K1833" s="31"/>
      <c r="L1833" s="31"/>
    </row>
    <row r="1834" spans="1:12" ht="117">
      <c r="A1834" s="11">
        <v>17</v>
      </c>
      <c r="B1834" s="56">
        <v>1186220419</v>
      </c>
      <c r="C1834" s="87" t="s">
        <v>2902</v>
      </c>
      <c r="D1834" s="172"/>
      <c r="E1834" s="43" t="s">
        <v>2920</v>
      </c>
      <c r="F1834" s="87" t="s">
        <v>2920</v>
      </c>
      <c r="G1834" s="103">
        <v>1</v>
      </c>
      <c r="H1834" s="104">
        <v>2649862.9750000001</v>
      </c>
      <c r="I1834" s="23">
        <v>0</v>
      </c>
      <c r="J1834" s="23">
        <v>2649862.9750000001</v>
      </c>
      <c r="K1834" s="31"/>
      <c r="L1834" s="31"/>
    </row>
    <row r="1835" spans="1:12" ht="81">
      <c r="A1835" s="11">
        <v>18</v>
      </c>
      <c r="B1835" s="56">
        <v>1186220423</v>
      </c>
      <c r="C1835" s="87" t="s">
        <v>2902</v>
      </c>
      <c r="D1835" s="172"/>
      <c r="E1835" s="43" t="s">
        <v>2921</v>
      </c>
      <c r="F1835" s="35" t="s">
        <v>2922</v>
      </c>
      <c r="G1835" s="103">
        <v>1</v>
      </c>
      <c r="H1835" s="104">
        <v>454418.59951380239</v>
      </c>
      <c r="I1835" s="23">
        <v>0</v>
      </c>
      <c r="J1835" s="23">
        <v>454418.59951380239</v>
      </c>
      <c r="K1835" s="31"/>
      <c r="L1835" s="31"/>
    </row>
    <row r="1836" spans="1:12" ht="36">
      <c r="A1836" s="11">
        <v>19</v>
      </c>
      <c r="B1836" s="56" t="s">
        <v>46</v>
      </c>
      <c r="C1836" s="87" t="s">
        <v>2902</v>
      </c>
      <c r="D1836" s="172"/>
      <c r="E1836" s="43" t="s">
        <v>2908</v>
      </c>
      <c r="F1836" s="87" t="s">
        <v>2908</v>
      </c>
      <c r="G1836" s="103">
        <v>1</v>
      </c>
      <c r="H1836" s="104"/>
      <c r="I1836" s="23"/>
      <c r="J1836" s="23"/>
      <c r="K1836" s="31"/>
      <c r="L1836" s="31"/>
    </row>
    <row r="1837" spans="1:12" ht="36">
      <c r="A1837" s="11">
        <v>20</v>
      </c>
      <c r="B1837" s="56" t="s">
        <v>46</v>
      </c>
      <c r="C1837" s="87" t="s">
        <v>2902</v>
      </c>
      <c r="D1837" s="172"/>
      <c r="E1837" s="43" t="s">
        <v>2909</v>
      </c>
      <c r="F1837" s="87" t="s">
        <v>2909</v>
      </c>
      <c r="G1837" s="103">
        <v>1</v>
      </c>
      <c r="H1837" s="104"/>
      <c r="I1837" s="23"/>
      <c r="J1837" s="23"/>
      <c r="K1837" s="31"/>
      <c r="L1837" s="31"/>
    </row>
    <row r="1838" spans="1:12" ht="45">
      <c r="A1838" s="11">
        <v>21</v>
      </c>
      <c r="B1838" s="56" t="s">
        <v>46</v>
      </c>
      <c r="C1838" s="87" t="s">
        <v>2902</v>
      </c>
      <c r="D1838" s="172"/>
      <c r="E1838" s="43" t="s">
        <v>2910</v>
      </c>
      <c r="F1838" s="87" t="s">
        <v>2910</v>
      </c>
      <c r="G1838" s="103">
        <v>1</v>
      </c>
      <c r="H1838" s="104"/>
      <c r="I1838" s="23"/>
      <c r="J1838" s="23"/>
      <c r="K1838" s="31"/>
      <c r="L1838" s="31"/>
    </row>
    <row r="1839" spans="1:12" ht="45">
      <c r="A1839" s="11">
        <v>22</v>
      </c>
      <c r="B1839" s="56" t="s">
        <v>46</v>
      </c>
      <c r="C1839" s="87" t="s">
        <v>2902</v>
      </c>
      <c r="D1839" s="172"/>
      <c r="E1839" s="43" t="s">
        <v>2911</v>
      </c>
      <c r="F1839" s="87" t="s">
        <v>2911</v>
      </c>
      <c r="G1839" s="103">
        <v>1</v>
      </c>
      <c r="H1839" s="104"/>
      <c r="I1839" s="23"/>
      <c r="J1839" s="23"/>
      <c r="K1839" s="31"/>
      <c r="L1839" s="31"/>
    </row>
    <row r="1840" spans="1:12" ht="18">
      <c r="A1840" s="11">
        <v>23</v>
      </c>
      <c r="B1840" s="56" t="s">
        <v>46</v>
      </c>
      <c r="C1840" s="87" t="s">
        <v>2902</v>
      </c>
      <c r="D1840" s="172"/>
      <c r="E1840" s="43" t="s">
        <v>2923</v>
      </c>
      <c r="F1840" s="87" t="s">
        <v>2923</v>
      </c>
      <c r="G1840" s="103">
        <v>1</v>
      </c>
      <c r="H1840" s="104"/>
      <c r="I1840" s="23"/>
      <c r="J1840" s="23"/>
      <c r="K1840" s="31"/>
      <c r="L1840" s="31"/>
    </row>
    <row r="1841" spans="1:12" ht="36">
      <c r="A1841" s="11">
        <v>24</v>
      </c>
      <c r="B1841" s="56" t="s">
        <v>46</v>
      </c>
      <c r="C1841" s="87" t="s">
        <v>2902</v>
      </c>
      <c r="D1841" s="172"/>
      <c r="E1841" s="43" t="s">
        <v>2914</v>
      </c>
      <c r="F1841" s="87" t="s">
        <v>2914</v>
      </c>
      <c r="G1841" s="103">
        <v>1</v>
      </c>
      <c r="H1841" s="104"/>
      <c r="I1841" s="23"/>
      <c r="J1841" s="23"/>
      <c r="K1841" s="31"/>
      <c r="L1841" s="31"/>
    </row>
    <row r="1842" spans="1:12" ht="90">
      <c r="A1842" s="11">
        <v>25</v>
      </c>
      <c r="B1842" s="56" t="s">
        <v>46</v>
      </c>
      <c r="C1842" s="87" t="s">
        <v>2902</v>
      </c>
      <c r="D1842" s="172"/>
      <c r="E1842" s="43" t="s">
        <v>2915</v>
      </c>
      <c r="F1842" s="87" t="s">
        <v>2915</v>
      </c>
      <c r="G1842" s="103">
        <v>1</v>
      </c>
      <c r="H1842" s="104">
        <v>128656.58425300001</v>
      </c>
      <c r="I1842" s="23">
        <v>24445</v>
      </c>
      <c r="J1842" s="23">
        <v>153101.58425300001</v>
      </c>
      <c r="K1842" s="31"/>
      <c r="L1842" s="31"/>
    </row>
    <row r="1843" spans="1:12" ht="90">
      <c r="A1843" s="11">
        <v>26</v>
      </c>
      <c r="B1843" s="56">
        <v>1186220448</v>
      </c>
      <c r="C1843" s="87" t="s">
        <v>2902</v>
      </c>
      <c r="D1843" s="172"/>
      <c r="E1843" s="43" t="s">
        <v>2924</v>
      </c>
      <c r="F1843" s="35" t="s">
        <v>2925</v>
      </c>
      <c r="G1843" s="103">
        <v>1</v>
      </c>
      <c r="H1843" s="104">
        <v>121893.69685000001</v>
      </c>
      <c r="I1843" s="23">
        <v>0</v>
      </c>
      <c r="J1843" s="23">
        <v>121893.69685000001</v>
      </c>
      <c r="K1843" s="31"/>
      <c r="L1843" s="31"/>
    </row>
    <row r="1844" spans="1:12" ht="153">
      <c r="A1844" s="11">
        <v>27</v>
      </c>
      <c r="B1844" s="56">
        <v>1186220455</v>
      </c>
      <c r="C1844" s="87" t="s">
        <v>2902</v>
      </c>
      <c r="D1844" s="172" t="s">
        <v>2926</v>
      </c>
      <c r="E1844" s="43" t="s">
        <v>2927</v>
      </c>
      <c r="F1844" s="87" t="s">
        <v>2927</v>
      </c>
      <c r="G1844" s="103">
        <v>1</v>
      </c>
      <c r="H1844" s="104">
        <v>23467186.5066</v>
      </c>
      <c r="I1844" s="23">
        <v>0</v>
      </c>
      <c r="J1844" s="23">
        <v>23467186.5066</v>
      </c>
      <c r="K1844" s="31"/>
      <c r="L1844" s="31"/>
    </row>
    <row r="1845" spans="1:12" ht="162">
      <c r="A1845" s="11">
        <v>28</v>
      </c>
      <c r="B1845" s="56">
        <v>1186220467</v>
      </c>
      <c r="C1845" s="87" t="s">
        <v>2902</v>
      </c>
      <c r="D1845" s="172"/>
      <c r="E1845" s="43" t="s">
        <v>2928</v>
      </c>
      <c r="F1845" s="87" t="s">
        <v>2928</v>
      </c>
      <c r="G1845" s="103">
        <v>1</v>
      </c>
      <c r="H1845" s="104">
        <v>23467186.5066</v>
      </c>
      <c r="I1845" s="23">
        <v>0</v>
      </c>
      <c r="J1845" s="23">
        <v>23467186.5066</v>
      </c>
      <c r="K1845" s="31"/>
      <c r="L1845" s="31"/>
    </row>
    <row r="1846" spans="1:12" ht="135">
      <c r="A1846" s="11">
        <v>29</v>
      </c>
      <c r="B1846" s="56">
        <v>1186220468</v>
      </c>
      <c r="C1846" s="87" t="s">
        <v>2902</v>
      </c>
      <c r="D1846" s="172"/>
      <c r="E1846" s="43" t="s">
        <v>2929</v>
      </c>
      <c r="F1846" s="87" t="s">
        <v>2929</v>
      </c>
      <c r="G1846" s="103">
        <v>1</v>
      </c>
      <c r="H1846" s="104">
        <v>10133076.016400002</v>
      </c>
      <c r="I1846" s="23">
        <v>0</v>
      </c>
      <c r="J1846" s="23">
        <v>10133076.016400002</v>
      </c>
      <c r="K1846" s="31"/>
      <c r="L1846" s="31"/>
    </row>
    <row r="1847" spans="1:12" ht="162">
      <c r="A1847" s="11">
        <v>30</v>
      </c>
      <c r="B1847" s="56">
        <v>1186220465</v>
      </c>
      <c r="C1847" s="87" t="s">
        <v>2902</v>
      </c>
      <c r="D1847" s="172"/>
      <c r="E1847" s="43" t="s">
        <v>2930</v>
      </c>
      <c r="F1847" s="87" t="s">
        <v>2930</v>
      </c>
      <c r="G1847" s="103">
        <v>1</v>
      </c>
      <c r="H1847" s="104">
        <v>23467186.5066</v>
      </c>
      <c r="I1847" s="23">
        <v>0</v>
      </c>
      <c r="J1847" s="23">
        <v>23467186.5066</v>
      </c>
      <c r="K1847" s="31"/>
      <c r="L1847" s="31"/>
    </row>
    <row r="1848" spans="1:12" ht="144">
      <c r="A1848" s="11">
        <v>31</v>
      </c>
      <c r="B1848" s="56">
        <v>1186220466</v>
      </c>
      <c r="C1848" s="87" t="s">
        <v>2902</v>
      </c>
      <c r="D1848" s="172"/>
      <c r="E1848" s="43" t="s">
        <v>2931</v>
      </c>
      <c r="F1848" s="87" t="s">
        <v>2931</v>
      </c>
      <c r="G1848" s="103">
        <v>1</v>
      </c>
      <c r="H1848" s="104">
        <v>826757.24820000003</v>
      </c>
      <c r="I1848" s="23">
        <v>0</v>
      </c>
      <c r="J1848" s="23">
        <v>826757.24820000003</v>
      </c>
      <c r="K1848" s="31"/>
      <c r="L1848" s="31"/>
    </row>
    <row r="1849" spans="1:12" ht="180">
      <c r="A1849" s="11">
        <v>32</v>
      </c>
      <c r="B1849" s="56">
        <v>1186220469</v>
      </c>
      <c r="C1849" s="87" t="s">
        <v>2902</v>
      </c>
      <c r="D1849" s="172"/>
      <c r="E1849" s="43" t="s">
        <v>2932</v>
      </c>
      <c r="F1849" s="87" t="s">
        <v>2932</v>
      </c>
      <c r="G1849" s="103">
        <v>1</v>
      </c>
      <c r="H1849" s="104">
        <v>4451769.7980000004</v>
      </c>
      <c r="I1849" s="23">
        <v>0</v>
      </c>
      <c r="J1849" s="23">
        <v>4451769.7980000004</v>
      </c>
      <c r="K1849" s="31"/>
      <c r="L1849" s="31"/>
    </row>
    <row r="1850" spans="1:12" ht="117">
      <c r="A1850" s="11">
        <v>33</v>
      </c>
      <c r="B1850" s="56">
        <v>1186220470</v>
      </c>
      <c r="C1850" s="87" t="s">
        <v>2902</v>
      </c>
      <c r="D1850" s="172"/>
      <c r="E1850" s="43" t="s">
        <v>2933</v>
      </c>
      <c r="F1850" s="87" t="s">
        <v>2933</v>
      </c>
      <c r="G1850" s="103">
        <v>1</v>
      </c>
      <c r="H1850" s="104"/>
      <c r="I1850" s="23"/>
      <c r="J1850" s="23"/>
      <c r="K1850" s="31"/>
      <c r="L1850" s="31"/>
    </row>
    <row r="1851" spans="1:12" ht="84" customHeight="1">
      <c r="A1851" s="11">
        <v>34</v>
      </c>
      <c r="B1851" s="56">
        <v>1186220471</v>
      </c>
      <c r="C1851" s="87" t="s">
        <v>2902</v>
      </c>
      <c r="D1851" s="172"/>
      <c r="E1851" s="43" t="s">
        <v>2934</v>
      </c>
      <c r="F1851" s="87" t="s">
        <v>2934</v>
      </c>
      <c r="G1851" s="103">
        <v>1</v>
      </c>
      <c r="H1851" s="104">
        <v>826757.24820000003</v>
      </c>
      <c r="I1851" s="23">
        <v>0</v>
      </c>
      <c r="J1851" s="23">
        <v>826757.24820000003</v>
      </c>
      <c r="K1851" s="31"/>
      <c r="L1851" s="31"/>
    </row>
    <row r="1852" spans="1:12" ht="72">
      <c r="A1852" s="11">
        <v>35</v>
      </c>
      <c r="B1852" s="56">
        <v>1186220472</v>
      </c>
      <c r="C1852" s="87" t="s">
        <v>2902</v>
      </c>
      <c r="D1852" s="172"/>
      <c r="E1852" s="43" t="s">
        <v>2935</v>
      </c>
      <c r="F1852" s="87" t="s">
        <v>2935</v>
      </c>
      <c r="G1852" s="103">
        <v>1</v>
      </c>
      <c r="H1852" s="104">
        <v>381863.8772460703</v>
      </c>
      <c r="I1852" s="23">
        <v>0</v>
      </c>
      <c r="J1852" s="23">
        <v>381863.8772460703</v>
      </c>
      <c r="K1852" s="31"/>
      <c r="L1852" s="31"/>
    </row>
    <row r="1853" spans="1:12" ht="72">
      <c r="A1853" s="11">
        <v>36</v>
      </c>
      <c r="B1853" s="56">
        <v>1186220473</v>
      </c>
      <c r="C1853" s="87" t="s">
        <v>2902</v>
      </c>
      <c r="D1853" s="172"/>
      <c r="E1853" s="43" t="s">
        <v>2936</v>
      </c>
      <c r="F1853" s="35" t="s">
        <v>2936</v>
      </c>
      <c r="G1853" s="103">
        <v>1</v>
      </c>
      <c r="H1853" s="104">
        <v>121893.69685000001</v>
      </c>
      <c r="I1853" s="23">
        <v>0</v>
      </c>
      <c r="J1853" s="23">
        <v>121893.69685000001</v>
      </c>
      <c r="K1853" s="31"/>
      <c r="L1853" s="31"/>
    </row>
    <row r="1854" spans="1:12" ht="153">
      <c r="A1854" s="11">
        <v>37</v>
      </c>
      <c r="B1854" s="56">
        <v>1186220345</v>
      </c>
      <c r="C1854" s="87" t="s">
        <v>2902</v>
      </c>
      <c r="D1854" s="172"/>
      <c r="E1854" s="43" t="s">
        <v>2937</v>
      </c>
      <c r="F1854" s="35" t="s">
        <v>2938</v>
      </c>
      <c r="G1854" s="103">
        <v>1</v>
      </c>
      <c r="H1854" s="104">
        <v>826757.24820000003</v>
      </c>
      <c r="I1854" s="23">
        <v>0</v>
      </c>
      <c r="J1854" s="23">
        <v>826757.24820000003</v>
      </c>
      <c r="K1854" s="31"/>
      <c r="L1854" s="31"/>
    </row>
    <row r="1855" spans="1:12" ht="189">
      <c r="A1855" s="11">
        <v>38</v>
      </c>
      <c r="B1855" s="56">
        <v>1186220346</v>
      </c>
      <c r="C1855" s="87" t="s">
        <v>2902</v>
      </c>
      <c r="D1855" s="172"/>
      <c r="E1855" s="43" t="s">
        <v>2939</v>
      </c>
      <c r="F1855" s="87" t="s">
        <v>2939</v>
      </c>
      <c r="G1855" s="103">
        <v>1</v>
      </c>
      <c r="H1855" s="104">
        <v>4451769.7980000004</v>
      </c>
      <c r="I1855" s="23">
        <v>0</v>
      </c>
      <c r="J1855" s="23">
        <v>4451769.7980000004</v>
      </c>
      <c r="K1855" s="31"/>
      <c r="L1855" s="31"/>
    </row>
    <row r="1856" spans="1:12" ht="180">
      <c r="A1856" s="11">
        <v>39</v>
      </c>
      <c r="B1856" s="56">
        <v>1186220348</v>
      </c>
      <c r="C1856" s="87" t="s">
        <v>2902</v>
      </c>
      <c r="D1856" s="172"/>
      <c r="E1856" s="43" t="s">
        <v>2940</v>
      </c>
      <c r="F1856" s="87" t="s">
        <v>2940</v>
      </c>
      <c r="G1856" s="103">
        <v>1</v>
      </c>
      <c r="H1856" s="104"/>
      <c r="I1856" s="23"/>
      <c r="J1856" s="23"/>
      <c r="K1856" s="31"/>
      <c r="L1856" s="31"/>
    </row>
    <row r="1857" spans="1:12" ht="27">
      <c r="A1857" s="11">
        <v>40</v>
      </c>
      <c r="B1857" s="56" t="s">
        <v>46</v>
      </c>
      <c r="C1857" s="87" t="s">
        <v>2902</v>
      </c>
      <c r="D1857" s="172"/>
      <c r="E1857" s="105" t="s">
        <v>2941</v>
      </c>
      <c r="F1857" s="106" t="s">
        <v>2941</v>
      </c>
      <c r="G1857" s="103">
        <v>1</v>
      </c>
      <c r="H1857" s="104"/>
      <c r="I1857" s="23"/>
      <c r="J1857" s="23"/>
      <c r="K1857" s="31"/>
      <c r="L1857" s="31"/>
    </row>
    <row r="1858" spans="1:12" ht="108">
      <c r="A1858" s="11">
        <v>41</v>
      </c>
      <c r="B1858" s="56" t="s">
        <v>46</v>
      </c>
      <c r="C1858" s="87" t="s">
        <v>2902</v>
      </c>
      <c r="D1858" s="172"/>
      <c r="E1858" s="35" t="s">
        <v>2942</v>
      </c>
      <c r="F1858" s="35" t="s">
        <v>2942</v>
      </c>
      <c r="G1858" s="103">
        <v>1</v>
      </c>
      <c r="H1858" s="104">
        <v>128656.58425300001</v>
      </c>
      <c r="I1858" s="23">
        <v>24445</v>
      </c>
      <c r="J1858" s="23">
        <v>153101.58425300001</v>
      </c>
      <c r="K1858" s="31"/>
      <c r="L1858" s="31"/>
    </row>
    <row r="1859" spans="1:12" ht="99">
      <c r="A1859" s="11">
        <v>42</v>
      </c>
      <c r="B1859" s="56" t="s">
        <v>46</v>
      </c>
      <c r="C1859" s="87" t="s">
        <v>2902</v>
      </c>
      <c r="D1859" s="172"/>
      <c r="E1859" s="43" t="s">
        <v>2943</v>
      </c>
      <c r="F1859" s="87" t="s">
        <v>2943</v>
      </c>
      <c r="G1859" s="103">
        <v>1</v>
      </c>
      <c r="H1859" s="104">
        <v>57391.114767000006</v>
      </c>
      <c r="I1859" s="23">
        <v>10904</v>
      </c>
      <c r="J1859" s="23">
        <v>68295.114767000006</v>
      </c>
      <c r="K1859" s="31"/>
      <c r="L1859" s="31"/>
    </row>
    <row r="1860" spans="1:12" ht="119.25" customHeight="1">
      <c r="A1860" s="11">
        <v>43</v>
      </c>
      <c r="B1860" s="56" t="s">
        <v>46</v>
      </c>
      <c r="C1860" s="87" t="s">
        <v>2902</v>
      </c>
      <c r="D1860" s="172"/>
      <c r="E1860" s="107" t="s">
        <v>2944</v>
      </c>
      <c r="F1860" s="108" t="s">
        <v>2944</v>
      </c>
      <c r="G1860" s="103">
        <v>1</v>
      </c>
      <c r="H1860" s="104"/>
      <c r="I1860" s="23"/>
      <c r="J1860" s="23"/>
      <c r="K1860" s="31"/>
      <c r="L1860" s="31"/>
    </row>
    <row r="1861" spans="1:12" ht="18">
      <c r="A1861" s="11">
        <v>44</v>
      </c>
      <c r="B1861" s="56" t="s">
        <v>46</v>
      </c>
      <c r="C1861" s="87" t="s">
        <v>2902</v>
      </c>
      <c r="D1861" s="172"/>
      <c r="E1861" s="107" t="s">
        <v>2945</v>
      </c>
      <c r="F1861" s="108" t="s">
        <v>2945</v>
      </c>
      <c r="G1861" s="103">
        <v>1</v>
      </c>
      <c r="H1861" s="104"/>
      <c r="I1861" s="23"/>
      <c r="J1861" s="23"/>
      <c r="K1861" s="31"/>
      <c r="L1861" s="31"/>
    </row>
    <row r="1862" spans="1:12" ht="45">
      <c r="A1862" s="11">
        <v>45</v>
      </c>
      <c r="B1862" s="56" t="s">
        <v>46</v>
      </c>
      <c r="C1862" s="87" t="s">
        <v>2902</v>
      </c>
      <c r="D1862" s="172"/>
      <c r="E1862" s="43" t="s">
        <v>2946</v>
      </c>
      <c r="F1862" s="87" t="s">
        <v>2946</v>
      </c>
      <c r="G1862" s="103">
        <v>1</v>
      </c>
      <c r="H1862" s="104"/>
      <c r="I1862" s="23"/>
      <c r="J1862" s="23"/>
      <c r="K1862" s="31"/>
      <c r="L1862" s="31"/>
    </row>
    <row r="1863" spans="1:12" ht="153">
      <c r="A1863" s="11">
        <v>46</v>
      </c>
      <c r="B1863" s="56">
        <v>1186220350</v>
      </c>
      <c r="C1863" s="87" t="s">
        <v>2902</v>
      </c>
      <c r="D1863" s="172"/>
      <c r="E1863" s="43" t="s">
        <v>2947</v>
      </c>
      <c r="F1863" s="35" t="s">
        <v>2947</v>
      </c>
      <c r="G1863" s="103">
        <v>1</v>
      </c>
      <c r="H1863" s="104">
        <v>826757.24820000003</v>
      </c>
      <c r="I1863" s="23">
        <v>0</v>
      </c>
      <c r="J1863" s="23">
        <v>826757.24820000003</v>
      </c>
      <c r="K1863" s="31"/>
      <c r="L1863" s="31"/>
    </row>
    <row r="1864" spans="1:12" ht="72">
      <c r="A1864" s="11">
        <v>47</v>
      </c>
      <c r="B1864" s="27">
        <v>1186220475</v>
      </c>
      <c r="C1864" s="38" t="s">
        <v>2902</v>
      </c>
      <c r="D1864" s="173" t="s">
        <v>2948</v>
      </c>
      <c r="E1864" s="109" t="s">
        <v>2949</v>
      </c>
      <c r="F1864" s="110" t="s">
        <v>2949</v>
      </c>
      <c r="G1864" s="103">
        <v>1</v>
      </c>
      <c r="H1864" s="104">
        <v>18745130.685150001</v>
      </c>
      <c r="I1864" s="23">
        <v>0</v>
      </c>
      <c r="J1864" s="23">
        <v>18745130.685150001</v>
      </c>
      <c r="K1864" s="31"/>
      <c r="L1864" s="31"/>
    </row>
    <row r="1865" spans="1:12" ht="99">
      <c r="A1865" s="11">
        <v>48</v>
      </c>
      <c r="B1865" s="27">
        <v>1186220476</v>
      </c>
      <c r="C1865" s="38" t="s">
        <v>2902</v>
      </c>
      <c r="D1865" s="173"/>
      <c r="E1865" s="109" t="s">
        <v>2950</v>
      </c>
      <c r="F1865" s="110" t="s">
        <v>2950</v>
      </c>
      <c r="G1865" s="103">
        <v>1</v>
      </c>
      <c r="H1865" s="104">
        <v>4451769.7980000004</v>
      </c>
      <c r="I1865" s="23">
        <v>0</v>
      </c>
      <c r="J1865" s="23">
        <v>4451769.7980000004</v>
      </c>
      <c r="K1865" s="31"/>
      <c r="L1865" s="31"/>
    </row>
    <row r="1866" spans="1:12" ht="54">
      <c r="A1866" s="11">
        <v>49</v>
      </c>
      <c r="B1866" s="27">
        <v>1186220477</v>
      </c>
      <c r="C1866" s="38" t="s">
        <v>2902</v>
      </c>
      <c r="D1866" s="173"/>
      <c r="E1866" s="109" t="s">
        <v>2951</v>
      </c>
      <c r="F1866" s="110" t="s">
        <v>2951</v>
      </c>
      <c r="G1866" s="103">
        <v>1</v>
      </c>
      <c r="H1866" s="104">
        <v>121893.69685000001</v>
      </c>
      <c r="I1866" s="23">
        <v>0</v>
      </c>
      <c r="J1866" s="23">
        <v>121893.69685000001</v>
      </c>
      <c r="K1866" s="31"/>
      <c r="L1866" s="31"/>
    </row>
    <row r="1867" spans="1:12" ht="63">
      <c r="A1867" s="11">
        <v>50</v>
      </c>
      <c r="B1867" s="27">
        <v>1186220478</v>
      </c>
      <c r="C1867" s="87" t="s">
        <v>2902</v>
      </c>
      <c r="D1867" s="172" t="s">
        <v>2952</v>
      </c>
      <c r="E1867" s="43" t="s">
        <v>2953</v>
      </c>
      <c r="F1867" s="87" t="s">
        <v>2953</v>
      </c>
      <c r="G1867" s="103">
        <v>1</v>
      </c>
      <c r="H1867" s="104">
        <v>19916370.120100003</v>
      </c>
      <c r="I1867" s="23">
        <v>0</v>
      </c>
      <c r="J1867" s="23">
        <v>19916370.120100003</v>
      </c>
      <c r="K1867" s="31"/>
      <c r="L1867" s="31"/>
    </row>
    <row r="1868" spans="1:12" ht="108">
      <c r="A1868" s="11">
        <v>51</v>
      </c>
      <c r="B1868" s="27">
        <v>1186220480</v>
      </c>
      <c r="C1868" s="87" t="s">
        <v>2902</v>
      </c>
      <c r="D1868" s="172"/>
      <c r="E1868" s="43" t="s">
        <v>2954</v>
      </c>
      <c r="F1868" s="87" t="s">
        <v>2954</v>
      </c>
      <c r="G1868" s="103">
        <v>1</v>
      </c>
      <c r="H1868" s="104">
        <v>4451769.7980000004</v>
      </c>
      <c r="I1868" s="23">
        <v>0</v>
      </c>
      <c r="J1868" s="23">
        <v>4451769.7980000004</v>
      </c>
      <c r="K1868" s="31"/>
      <c r="L1868" s="31"/>
    </row>
    <row r="1869" spans="1:12" ht="72">
      <c r="A1869" s="11">
        <v>52</v>
      </c>
      <c r="B1869" s="27">
        <v>1186220483</v>
      </c>
      <c r="C1869" s="87" t="s">
        <v>2902</v>
      </c>
      <c r="D1869" s="172"/>
      <c r="E1869" s="43" t="s">
        <v>2955</v>
      </c>
      <c r="F1869" s="35" t="s">
        <v>2955</v>
      </c>
      <c r="G1869" s="103">
        <v>1</v>
      </c>
      <c r="H1869" s="104">
        <v>826757.24820000003</v>
      </c>
      <c r="I1869" s="23">
        <v>0</v>
      </c>
      <c r="J1869" s="23">
        <v>826757.24820000003</v>
      </c>
      <c r="K1869" s="31"/>
      <c r="L1869" s="31"/>
    </row>
    <row r="1870" spans="1:12" ht="72">
      <c r="A1870" s="11">
        <v>53</v>
      </c>
      <c r="B1870" s="27">
        <v>1186220307</v>
      </c>
      <c r="C1870" s="87" t="s">
        <v>2902</v>
      </c>
      <c r="D1870" s="172"/>
      <c r="E1870" s="43" t="s">
        <v>2956</v>
      </c>
      <c r="F1870" s="87" t="s">
        <v>2956</v>
      </c>
      <c r="G1870" s="103">
        <v>1</v>
      </c>
      <c r="H1870" s="104">
        <v>121893.69685000001</v>
      </c>
      <c r="I1870" s="23">
        <v>0</v>
      </c>
      <c r="J1870" s="23">
        <v>121893.69685000001</v>
      </c>
      <c r="K1870" s="31"/>
      <c r="L1870" s="31"/>
    </row>
    <row r="1871" spans="1:12" ht="90">
      <c r="A1871" s="11">
        <v>54</v>
      </c>
      <c r="B1871" s="56">
        <v>1186220308</v>
      </c>
      <c r="C1871" s="87" t="s">
        <v>2902</v>
      </c>
      <c r="D1871" s="172" t="s">
        <v>2957</v>
      </c>
      <c r="E1871" s="43" t="s">
        <v>2958</v>
      </c>
      <c r="F1871" s="87" t="s">
        <v>2958</v>
      </c>
      <c r="G1871" s="103">
        <v>1</v>
      </c>
      <c r="H1871" s="104">
        <v>18745130.685150001</v>
      </c>
      <c r="I1871" s="23">
        <v>0</v>
      </c>
      <c r="J1871" s="23">
        <v>18745130.685150001</v>
      </c>
      <c r="K1871" s="31"/>
      <c r="L1871" s="31"/>
    </row>
    <row r="1872" spans="1:12" ht="99">
      <c r="A1872" s="11">
        <v>55</v>
      </c>
      <c r="B1872" s="56">
        <v>1186220351</v>
      </c>
      <c r="C1872" s="87" t="s">
        <v>2902</v>
      </c>
      <c r="D1872" s="172"/>
      <c r="E1872" s="43" t="s">
        <v>2959</v>
      </c>
      <c r="F1872" s="87" t="s">
        <v>2959</v>
      </c>
      <c r="G1872" s="103">
        <v>1</v>
      </c>
      <c r="H1872" s="104">
        <v>19916370.120100003</v>
      </c>
      <c r="I1872" s="23">
        <v>0</v>
      </c>
      <c r="J1872" s="23">
        <v>19916370.120100003</v>
      </c>
      <c r="K1872" s="31"/>
      <c r="L1872" s="31"/>
    </row>
    <row r="1873" spans="1:12" ht="81">
      <c r="A1873" s="11">
        <v>56</v>
      </c>
      <c r="B1873" s="56">
        <v>1186220451</v>
      </c>
      <c r="C1873" s="87" t="s">
        <v>2902</v>
      </c>
      <c r="D1873" s="172"/>
      <c r="E1873" s="43" t="s">
        <v>2960</v>
      </c>
      <c r="F1873" s="87" t="s">
        <v>2960</v>
      </c>
      <c r="G1873" s="103">
        <v>1</v>
      </c>
      <c r="H1873" s="104">
        <v>826757.24820000003</v>
      </c>
      <c r="I1873" s="23">
        <v>0</v>
      </c>
      <c r="J1873" s="23">
        <v>826757.24820000003</v>
      </c>
      <c r="K1873" s="31"/>
      <c r="L1873" s="31"/>
    </row>
    <row r="1874" spans="1:12" ht="117">
      <c r="A1874" s="11">
        <v>57</v>
      </c>
      <c r="B1874" s="56">
        <v>1186220335</v>
      </c>
      <c r="C1874" s="87" t="s">
        <v>2902</v>
      </c>
      <c r="D1874" s="172"/>
      <c r="E1874" s="43" t="s">
        <v>2961</v>
      </c>
      <c r="F1874" s="87" t="s">
        <v>2961</v>
      </c>
      <c r="G1874" s="103">
        <v>1</v>
      </c>
      <c r="H1874" s="104">
        <v>4451769.7980000004</v>
      </c>
      <c r="I1874" s="23">
        <v>0</v>
      </c>
      <c r="J1874" s="23">
        <v>4451769.7980000004</v>
      </c>
      <c r="K1874" s="31"/>
      <c r="L1874" s="31"/>
    </row>
    <row r="1875" spans="1:12" ht="63">
      <c r="A1875" s="11">
        <v>58</v>
      </c>
      <c r="B1875" s="56">
        <v>1186220345</v>
      </c>
      <c r="C1875" s="87" t="s">
        <v>2902</v>
      </c>
      <c r="D1875" s="172"/>
      <c r="E1875" s="43" t="s">
        <v>2962</v>
      </c>
      <c r="F1875" s="87" t="s">
        <v>2962</v>
      </c>
      <c r="G1875" s="103">
        <v>1</v>
      </c>
      <c r="H1875" s="104">
        <v>121893.69685000001</v>
      </c>
      <c r="I1875" s="23">
        <v>0</v>
      </c>
      <c r="J1875" s="23">
        <v>121893.69685000001</v>
      </c>
      <c r="K1875" s="31"/>
      <c r="L1875" s="31"/>
    </row>
    <row r="1876" spans="1:12" ht="27">
      <c r="A1876" s="11">
        <v>59</v>
      </c>
      <c r="B1876" s="56"/>
      <c r="C1876" s="87" t="s">
        <v>2902</v>
      </c>
      <c r="D1876" s="172"/>
      <c r="E1876" s="43" t="s">
        <v>2941</v>
      </c>
      <c r="F1876" s="87" t="s">
        <v>2941</v>
      </c>
      <c r="G1876" s="103">
        <v>1</v>
      </c>
      <c r="H1876" s="104"/>
      <c r="I1876" s="23"/>
      <c r="J1876" s="23"/>
      <c r="K1876" s="31"/>
      <c r="L1876" s="31"/>
    </row>
    <row r="1877" spans="1:12" ht="108">
      <c r="A1877" s="11">
        <v>60</v>
      </c>
      <c r="B1877" s="56">
        <v>1186220354</v>
      </c>
      <c r="C1877" s="87" t="s">
        <v>2902</v>
      </c>
      <c r="D1877" s="172"/>
      <c r="E1877" s="35" t="s">
        <v>2942</v>
      </c>
      <c r="F1877" s="35" t="s">
        <v>2942</v>
      </c>
      <c r="G1877" s="103">
        <v>1</v>
      </c>
      <c r="H1877" s="104">
        <v>128656.58425300001</v>
      </c>
      <c r="I1877" s="23">
        <v>24445</v>
      </c>
      <c r="J1877" s="23">
        <v>153101.58425300001</v>
      </c>
      <c r="K1877" s="31"/>
      <c r="L1877" s="31"/>
    </row>
    <row r="1878" spans="1:12" ht="99">
      <c r="A1878" s="11">
        <v>61</v>
      </c>
      <c r="B1878" s="56">
        <v>1186220353</v>
      </c>
      <c r="C1878" s="87" t="s">
        <v>2902</v>
      </c>
      <c r="D1878" s="172"/>
      <c r="E1878" s="43" t="s">
        <v>2943</v>
      </c>
      <c r="F1878" s="87" t="s">
        <v>2943</v>
      </c>
      <c r="G1878" s="103">
        <v>1</v>
      </c>
      <c r="H1878" s="104">
        <v>57391.114767000006</v>
      </c>
      <c r="I1878" s="23">
        <v>10904</v>
      </c>
      <c r="J1878" s="23">
        <v>68295.114767000006</v>
      </c>
      <c r="K1878" s="31"/>
      <c r="L1878" s="31"/>
    </row>
    <row r="1879" spans="1:12" ht="108">
      <c r="A1879" s="11">
        <v>62</v>
      </c>
      <c r="B1879" s="35" t="s">
        <v>137</v>
      </c>
      <c r="C1879" s="87" t="s">
        <v>2902</v>
      </c>
      <c r="D1879" s="172"/>
      <c r="E1879" s="107" t="s">
        <v>2944</v>
      </c>
      <c r="F1879" s="108" t="s">
        <v>2944</v>
      </c>
      <c r="G1879" s="103">
        <v>1</v>
      </c>
      <c r="H1879" s="104"/>
      <c r="I1879" s="23"/>
      <c r="J1879" s="23"/>
      <c r="K1879" s="31"/>
      <c r="L1879" s="31"/>
    </row>
    <row r="1880" spans="1:12" ht="18">
      <c r="A1880" s="11">
        <v>63</v>
      </c>
      <c r="B1880" s="35" t="s">
        <v>137</v>
      </c>
      <c r="C1880" s="87" t="s">
        <v>2902</v>
      </c>
      <c r="D1880" s="172"/>
      <c r="E1880" s="107" t="s">
        <v>2945</v>
      </c>
      <c r="F1880" s="108" t="s">
        <v>2945</v>
      </c>
      <c r="G1880" s="103">
        <v>1</v>
      </c>
      <c r="H1880" s="104"/>
      <c r="I1880" s="23"/>
      <c r="J1880" s="23"/>
      <c r="K1880" s="31"/>
      <c r="L1880" s="31"/>
    </row>
    <row r="1881" spans="1:12" ht="45">
      <c r="A1881" s="11">
        <v>64</v>
      </c>
      <c r="B1881" s="35" t="s">
        <v>137</v>
      </c>
      <c r="C1881" s="87" t="s">
        <v>2902</v>
      </c>
      <c r="D1881" s="172"/>
      <c r="E1881" s="43" t="s">
        <v>2946</v>
      </c>
      <c r="F1881" s="87" t="s">
        <v>2946</v>
      </c>
      <c r="G1881" s="103">
        <v>1</v>
      </c>
      <c r="H1881" s="104"/>
      <c r="I1881" s="23"/>
      <c r="J1881" s="23"/>
      <c r="K1881" s="31"/>
      <c r="L1881" s="31"/>
    </row>
    <row r="1882" spans="1:12" ht="63.75" customHeight="1">
      <c r="A1882" s="11">
        <v>65</v>
      </c>
      <c r="B1882" s="35" t="s">
        <v>137</v>
      </c>
      <c r="C1882" s="87" t="s">
        <v>2902</v>
      </c>
      <c r="D1882" s="172" t="s">
        <v>4085</v>
      </c>
      <c r="E1882" s="43" t="s">
        <v>2963</v>
      </c>
      <c r="F1882" s="87" t="s">
        <v>2963</v>
      </c>
      <c r="G1882" s="103">
        <v>1</v>
      </c>
      <c r="H1882" s="104">
        <v>10069479.305</v>
      </c>
      <c r="I1882" s="23">
        <v>0</v>
      </c>
      <c r="J1882" s="23">
        <v>10069479.305</v>
      </c>
      <c r="K1882" s="31"/>
      <c r="L1882" s="31"/>
    </row>
    <row r="1883" spans="1:12" ht="99">
      <c r="A1883" s="11">
        <v>66</v>
      </c>
      <c r="B1883" s="87">
        <v>1186220409</v>
      </c>
      <c r="C1883" s="87" t="s">
        <v>2902</v>
      </c>
      <c r="D1883" s="172"/>
      <c r="E1883" s="43" t="s">
        <v>2905</v>
      </c>
      <c r="F1883" s="87" t="s">
        <v>2905</v>
      </c>
      <c r="G1883" s="103">
        <v>1</v>
      </c>
      <c r="H1883" s="104">
        <v>826757.24820000003</v>
      </c>
      <c r="I1883" s="23">
        <v>0</v>
      </c>
      <c r="J1883" s="23">
        <v>826757.24820000003</v>
      </c>
      <c r="K1883" s="31"/>
      <c r="L1883" s="31"/>
    </row>
    <row r="1884" spans="1:12" ht="99">
      <c r="A1884" s="11">
        <v>67</v>
      </c>
      <c r="B1884" s="87">
        <v>1186220410</v>
      </c>
      <c r="C1884" s="87" t="s">
        <v>2902</v>
      </c>
      <c r="D1884" s="172"/>
      <c r="E1884" s="43" t="s">
        <v>2964</v>
      </c>
      <c r="F1884" s="87" t="s">
        <v>2906</v>
      </c>
      <c r="G1884" s="103">
        <v>1</v>
      </c>
      <c r="H1884" s="104">
        <v>826757.24820000003</v>
      </c>
      <c r="I1884" s="23">
        <v>0</v>
      </c>
      <c r="J1884" s="23">
        <v>826757.24820000003</v>
      </c>
      <c r="K1884" s="31"/>
      <c r="L1884" s="31"/>
    </row>
    <row r="1885" spans="1:12" ht="117">
      <c r="A1885" s="11">
        <v>68</v>
      </c>
      <c r="B1885" s="35" t="s">
        <v>137</v>
      </c>
      <c r="C1885" s="87" t="s">
        <v>2902</v>
      </c>
      <c r="D1885" s="172"/>
      <c r="E1885" s="43" t="s">
        <v>2965</v>
      </c>
      <c r="F1885" s="87" t="s">
        <v>2965</v>
      </c>
      <c r="G1885" s="103">
        <v>1</v>
      </c>
      <c r="H1885" s="104"/>
      <c r="I1885" s="23"/>
      <c r="J1885" s="23"/>
      <c r="K1885" s="31"/>
      <c r="L1885" s="31"/>
    </row>
    <row r="1886" spans="1:12" ht="171">
      <c r="A1886" s="11">
        <v>69</v>
      </c>
      <c r="B1886" s="35" t="s">
        <v>137</v>
      </c>
      <c r="C1886" s="87" t="s">
        <v>2902</v>
      </c>
      <c r="D1886" s="172"/>
      <c r="E1886" s="43" t="s">
        <v>2966</v>
      </c>
      <c r="F1886" s="87" t="s">
        <v>2966</v>
      </c>
      <c r="G1886" s="103">
        <v>1</v>
      </c>
      <c r="H1886" s="104"/>
      <c r="I1886" s="23"/>
      <c r="J1886" s="23"/>
      <c r="K1886" s="31"/>
      <c r="L1886" s="31"/>
    </row>
    <row r="1887" spans="1:12" ht="126">
      <c r="A1887" s="11">
        <v>70</v>
      </c>
      <c r="B1887" s="35" t="s">
        <v>137</v>
      </c>
      <c r="C1887" s="87" t="s">
        <v>2902</v>
      </c>
      <c r="D1887" s="172"/>
      <c r="E1887" s="43" t="s">
        <v>2967</v>
      </c>
      <c r="F1887" s="87" t="s">
        <v>2967</v>
      </c>
      <c r="G1887" s="103">
        <v>1</v>
      </c>
      <c r="H1887" s="104"/>
      <c r="I1887" s="23"/>
      <c r="J1887" s="23"/>
      <c r="K1887" s="31"/>
      <c r="L1887" s="31"/>
    </row>
    <row r="1888" spans="1:12" ht="27">
      <c r="A1888" s="11">
        <v>71</v>
      </c>
      <c r="B1888" s="35" t="s">
        <v>137</v>
      </c>
      <c r="C1888" s="87" t="s">
        <v>2902</v>
      </c>
      <c r="D1888" s="172"/>
      <c r="E1888" s="43" t="s">
        <v>2941</v>
      </c>
      <c r="F1888" s="87" t="s">
        <v>2941</v>
      </c>
      <c r="G1888" s="103">
        <v>1</v>
      </c>
      <c r="H1888" s="104"/>
      <c r="I1888" s="23"/>
      <c r="J1888" s="23"/>
      <c r="K1888" s="31"/>
      <c r="L1888" s="31"/>
    </row>
    <row r="1889" spans="1:12" ht="108">
      <c r="A1889" s="11">
        <v>72</v>
      </c>
      <c r="B1889" s="35" t="s">
        <v>137</v>
      </c>
      <c r="C1889" s="87" t="s">
        <v>2902</v>
      </c>
      <c r="D1889" s="172"/>
      <c r="E1889" s="35" t="s">
        <v>2942</v>
      </c>
      <c r="F1889" s="35" t="s">
        <v>2942</v>
      </c>
      <c r="G1889" s="103">
        <v>1</v>
      </c>
      <c r="H1889" s="104">
        <v>128656.58425300001</v>
      </c>
      <c r="I1889" s="23">
        <v>24445</v>
      </c>
      <c r="J1889" s="23">
        <v>153101.58425300001</v>
      </c>
      <c r="K1889" s="31"/>
      <c r="L1889" s="31"/>
    </row>
    <row r="1890" spans="1:12" ht="108">
      <c r="A1890" s="11">
        <v>73</v>
      </c>
      <c r="B1890" s="56">
        <v>1186220413</v>
      </c>
      <c r="C1890" s="87" t="s">
        <v>2902</v>
      </c>
      <c r="D1890" s="172"/>
      <c r="E1890" s="43" t="s">
        <v>4086</v>
      </c>
      <c r="F1890" s="35" t="s">
        <v>4087</v>
      </c>
      <c r="G1890" s="103">
        <v>1</v>
      </c>
      <c r="H1890" s="104">
        <v>121893.69685000001</v>
      </c>
      <c r="I1890" s="23">
        <v>23160</v>
      </c>
      <c r="J1890" s="23">
        <v>145053.69685000001</v>
      </c>
      <c r="K1890" s="31"/>
      <c r="L1890" s="31"/>
    </row>
    <row r="1891" spans="1:12" ht="81">
      <c r="A1891" s="11">
        <v>74</v>
      </c>
      <c r="B1891" s="35" t="s">
        <v>137</v>
      </c>
      <c r="C1891" s="87" t="s">
        <v>2902</v>
      </c>
      <c r="D1891" s="172" t="s">
        <v>2968</v>
      </c>
      <c r="E1891" s="43" t="s">
        <v>2969</v>
      </c>
      <c r="F1891" s="35" t="s">
        <v>2970</v>
      </c>
      <c r="G1891" s="103">
        <v>1</v>
      </c>
      <c r="H1891" s="104">
        <v>23467186.5066</v>
      </c>
      <c r="I1891" s="23">
        <v>0</v>
      </c>
      <c r="J1891" s="23">
        <v>23467186.5066</v>
      </c>
      <c r="K1891" s="31"/>
      <c r="L1891" s="31"/>
    </row>
    <row r="1892" spans="1:12" ht="90">
      <c r="A1892" s="11">
        <v>75</v>
      </c>
      <c r="B1892" s="56">
        <v>1186220417</v>
      </c>
      <c r="C1892" s="87" t="s">
        <v>2902</v>
      </c>
      <c r="D1892" s="172"/>
      <c r="E1892" s="43" t="s">
        <v>2918</v>
      </c>
      <c r="F1892" s="35" t="s">
        <v>2918</v>
      </c>
      <c r="G1892" s="103">
        <v>1</v>
      </c>
      <c r="H1892" s="104">
        <v>826757.24820000003</v>
      </c>
      <c r="I1892" s="23">
        <v>0</v>
      </c>
      <c r="J1892" s="23">
        <v>826757.24820000003</v>
      </c>
      <c r="K1892" s="31"/>
      <c r="L1892" s="31"/>
    </row>
    <row r="1893" spans="1:12" ht="108">
      <c r="A1893" s="11">
        <v>76</v>
      </c>
      <c r="B1893" s="56">
        <v>1186220418</v>
      </c>
      <c r="C1893" s="87" t="s">
        <v>2902</v>
      </c>
      <c r="D1893" s="172"/>
      <c r="E1893" s="43" t="s">
        <v>2971</v>
      </c>
      <c r="F1893" s="35" t="s">
        <v>2971</v>
      </c>
      <c r="G1893" s="103">
        <v>1</v>
      </c>
      <c r="H1893" s="104">
        <v>4451769.7980000004</v>
      </c>
      <c r="I1893" s="23">
        <v>0</v>
      </c>
      <c r="J1893" s="23">
        <v>4451769.7980000004</v>
      </c>
      <c r="K1893" s="31"/>
      <c r="L1893" s="31"/>
    </row>
    <row r="1894" spans="1:12" ht="126">
      <c r="A1894" s="11">
        <v>77</v>
      </c>
      <c r="B1894" s="35" t="s">
        <v>137</v>
      </c>
      <c r="C1894" s="87" t="s">
        <v>2902</v>
      </c>
      <c r="D1894" s="172"/>
      <c r="E1894" s="43" t="s">
        <v>2972</v>
      </c>
      <c r="F1894" s="87" t="s">
        <v>2972</v>
      </c>
      <c r="G1894" s="103">
        <v>1</v>
      </c>
      <c r="H1894" s="104"/>
      <c r="I1894" s="23"/>
      <c r="J1894" s="23"/>
      <c r="K1894" s="31"/>
      <c r="L1894" s="31"/>
    </row>
    <row r="1895" spans="1:12" ht="180">
      <c r="A1895" s="11">
        <v>78</v>
      </c>
      <c r="B1895" s="35" t="s">
        <v>137</v>
      </c>
      <c r="C1895" s="87" t="s">
        <v>2902</v>
      </c>
      <c r="D1895" s="172"/>
      <c r="E1895" s="43" t="s">
        <v>2973</v>
      </c>
      <c r="F1895" s="87" t="s">
        <v>2973</v>
      </c>
      <c r="G1895" s="103">
        <v>1</v>
      </c>
      <c r="H1895" s="104"/>
      <c r="I1895" s="23"/>
      <c r="J1895" s="23"/>
      <c r="K1895" s="31"/>
      <c r="L1895" s="31"/>
    </row>
    <row r="1896" spans="1:12" ht="135">
      <c r="A1896" s="11">
        <v>79</v>
      </c>
      <c r="B1896" s="35" t="s">
        <v>137</v>
      </c>
      <c r="C1896" s="87" t="s">
        <v>2902</v>
      </c>
      <c r="D1896" s="172"/>
      <c r="E1896" s="43" t="s">
        <v>2974</v>
      </c>
      <c r="F1896" s="87" t="s">
        <v>2974</v>
      </c>
      <c r="G1896" s="103">
        <v>1</v>
      </c>
      <c r="H1896" s="104"/>
      <c r="I1896" s="23"/>
      <c r="J1896" s="23"/>
      <c r="K1896" s="31"/>
      <c r="L1896" s="31"/>
    </row>
    <row r="1897" spans="1:12" ht="153">
      <c r="A1897" s="11">
        <v>80</v>
      </c>
      <c r="B1897" s="56">
        <v>1186220448</v>
      </c>
      <c r="C1897" s="87" t="s">
        <v>2902</v>
      </c>
      <c r="D1897" s="172"/>
      <c r="E1897" s="43" t="s">
        <v>4088</v>
      </c>
      <c r="F1897" s="87" t="s">
        <v>4089</v>
      </c>
      <c r="G1897" s="103">
        <v>1</v>
      </c>
      <c r="H1897" s="104">
        <v>121893.69685000001</v>
      </c>
      <c r="I1897" s="23">
        <v>23160</v>
      </c>
      <c r="J1897" s="23">
        <v>145053.69685000001</v>
      </c>
      <c r="K1897" s="31"/>
      <c r="L1897" s="31"/>
    </row>
    <row r="1898" spans="1:12" ht="29.25" customHeight="1">
      <c r="A1898" s="11">
        <v>81</v>
      </c>
      <c r="B1898" s="35" t="s">
        <v>137</v>
      </c>
      <c r="C1898" s="87" t="s">
        <v>2902</v>
      </c>
      <c r="D1898" s="172"/>
      <c r="E1898" s="43" t="s">
        <v>2908</v>
      </c>
      <c r="F1898" s="87" t="s">
        <v>2908</v>
      </c>
      <c r="G1898" s="103">
        <v>1</v>
      </c>
      <c r="H1898" s="104"/>
      <c r="I1898" s="23"/>
      <c r="J1898" s="23"/>
      <c r="K1898" s="31"/>
      <c r="L1898" s="31"/>
    </row>
    <row r="1899" spans="1:12" ht="45">
      <c r="A1899" s="11">
        <v>82</v>
      </c>
      <c r="B1899" s="56">
        <v>1186220414</v>
      </c>
      <c r="C1899" s="87" t="s">
        <v>2902</v>
      </c>
      <c r="D1899" s="172"/>
      <c r="E1899" s="43" t="s">
        <v>2910</v>
      </c>
      <c r="F1899" s="87" t="s">
        <v>2910</v>
      </c>
      <c r="G1899" s="103">
        <v>1</v>
      </c>
      <c r="H1899" s="104"/>
      <c r="I1899" s="23"/>
      <c r="J1899" s="23"/>
      <c r="K1899" s="31"/>
      <c r="L1899" s="31"/>
    </row>
    <row r="1900" spans="1:12" ht="45">
      <c r="A1900" s="11">
        <v>83</v>
      </c>
      <c r="B1900" s="35" t="s">
        <v>137</v>
      </c>
      <c r="C1900" s="87" t="s">
        <v>2902</v>
      </c>
      <c r="D1900" s="172"/>
      <c r="E1900" s="43" t="s">
        <v>2911</v>
      </c>
      <c r="F1900" s="87" t="s">
        <v>2911</v>
      </c>
      <c r="G1900" s="103">
        <v>1</v>
      </c>
      <c r="H1900" s="104"/>
      <c r="I1900" s="23"/>
      <c r="J1900" s="23"/>
      <c r="K1900" s="31"/>
      <c r="L1900" s="31"/>
    </row>
    <row r="1901" spans="1:12" ht="54">
      <c r="A1901" s="11">
        <v>84</v>
      </c>
      <c r="B1901" s="35" t="s">
        <v>137</v>
      </c>
      <c r="C1901" s="87" t="s">
        <v>2902</v>
      </c>
      <c r="D1901" s="172"/>
      <c r="E1901" s="43" t="s">
        <v>2913</v>
      </c>
      <c r="F1901" s="87" t="s">
        <v>2912</v>
      </c>
      <c r="G1901" s="103">
        <v>1</v>
      </c>
      <c r="H1901" s="104"/>
      <c r="I1901" s="23"/>
      <c r="J1901" s="23"/>
      <c r="K1901" s="31"/>
      <c r="L1901" s="31"/>
    </row>
    <row r="1902" spans="1:12" ht="36">
      <c r="A1902" s="11">
        <v>85</v>
      </c>
      <c r="B1902" s="35" t="s">
        <v>137</v>
      </c>
      <c r="C1902" s="87" t="s">
        <v>2902</v>
      </c>
      <c r="D1902" s="172"/>
      <c r="E1902" s="43" t="s">
        <v>2914</v>
      </c>
      <c r="F1902" s="87" t="s">
        <v>2914</v>
      </c>
      <c r="G1902" s="103">
        <v>1</v>
      </c>
      <c r="H1902" s="104"/>
      <c r="I1902" s="23"/>
      <c r="J1902" s="23"/>
      <c r="K1902" s="31"/>
      <c r="L1902" s="31"/>
    </row>
    <row r="1903" spans="1:12" ht="90">
      <c r="A1903" s="11">
        <v>86</v>
      </c>
      <c r="B1903" s="35" t="s">
        <v>137</v>
      </c>
      <c r="C1903" s="87" t="s">
        <v>2902</v>
      </c>
      <c r="D1903" s="172"/>
      <c r="E1903" s="43" t="s">
        <v>2915</v>
      </c>
      <c r="F1903" s="87" t="s">
        <v>2915</v>
      </c>
      <c r="G1903" s="103">
        <v>1</v>
      </c>
      <c r="H1903" s="104">
        <v>128656.58425300001</v>
      </c>
      <c r="I1903" s="23">
        <v>24445</v>
      </c>
      <c r="J1903" s="23">
        <v>153101.58425300001</v>
      </c>
      <c r="K1903" s="31"/>
      <c r="L1903" s="31"/>
    </row>
    <row r="1904" spans="1:12" ht="64.5" customHeight="1">
      <c r="A1904" s="11">
        <v>87</v>
      </c>
      <c r="B1904" s="35" t="s">
        <v>137</v>
      </c>
      <c r="C1904" s="87" t="s">
        <v>2902</v>
      </c>
      <c r="D1904" s="172" t="s">
        <v>2975</v>
      </c>
      <c r="E1904" s="43" t="s">
        <v>2969</v>
      </c>
      <c r="F1904" s="35" t="s">
        <v>2970</v>
      </c>
      <c r="G1904" s="103">
        <v>1</v>
      </c>
      <c r="H1904" s="104">
        <v>23467186.5066</v>
      </c>
      <c r="I1904" s="23">
        <v>0</v>
      </c>
      <c r="J1904" s="23">
        <v>23467186.5066</v>
      </c>
      <c r="K1904" s="31"/>
      <c r="L1904" s="31"/>
    </row>
    <row r="1905" spans="1:12" ht="81">
      <c r="A1905" s="11">
        <v>88</v>
      </c>
      <c r="B1905" s="35" t="s">
        <v>137</v>
      </c>
      <c r="C1905" s="87" t="s">
        <v>2902</v>
      </c>
      <c r="D1905" s="172"/>
      <c r="E1905" s="43" t="s">
        <v>2969</v>
      </c>
      <c r="F1905" s="35" t="s">
        <v>2970</v>
      </c>
      <c r="G1905" s="103">
        <v>1</v>
      </c>
      <c r="H1905" s="104">
        <v>23467186.5066</v>
      </c>
      <c r="I1905" s="23">
        <v>0</v>
      </c>
      <c r="J1905" s="23">
        <v>23467186.5066</v>
      </c>
      <c r="K1905" s="31"/>
      <c r="L1905" s="31"/>
    </row>
    <row r="1906" spans="1:12" ht="171">
      <c r="A1906" s="11">
        <v>89</v>
      </c>
      <c r="B1906" s="35" t="s">
        <v>137</v>
      </c>
      <c r="C1906" s="87" t="s">
        <v>2902</v>
      </c>
      <c r="D1906" s="172"/>
      <c r="E1906" s="43" t="s">
        <v>2976</v>
      </c>
      <c r="F1906" s="87" t="s">
        <v>2976</v>
      </c>
      <c r="G1906" s="103">
        <v>1</v>
      </c>
      <c r="H1906" s="104"/>
      <c r="I1906" s="23"/>
      <c r="J1906" s="23"/>
      <c r="K1906" s="31"/>
      <c r="L1906" s="31"/>
    </row>
    <row r="1907" spans="1:12" ht="180">
      <c r="A1907" s="11">
        <v>90</v>
      </c>
      <c r="B1907" s="35" t="s">
        <v>137</v>
      </c>
      <c r="C1907" s="87" t="s">
        <v>2902</v>
      </c>
      <c r="D1907" s="172"/>
      <c r="E1907" s="43" t="s">
        <v>2977</v>
      </c>
      <c r="F1907" s="87" t="s">
        <v>2978</v>
      </c>
      <c r="G1907" s="103">
        <v>1</v>
      </c>
      <c r="H1907" s="104"/>
      <c r="I1907" s="23"/>
      <c r="J1907" s="23"/>
      <c r="K1907" s="31"/>
      <c r="L1907" s="31"/>
    </row>
    <row r="1908" spans="1:12" ht="207">
      <c r="A1908" s="11">
        <v>91</v>
      </c>
      <c r="B1908" s="35" t="s">
        <v>137</v>
      </c>
      <c r="C1908" s="87" t="s">
        <v>2902</v>
      </c>
      <c r="D1908" s="172"/>
      <c r="E1908" s="43" t="s">
        <v>2979</v>
      </c>
      <c r="F1908" s="87" t="s">
        <v>2979</v>
      </c>
      <c r="G1908" s="103">
        <v>1</v>
      </c>
      <c r="H1908" s="104"/>
      <c r="I1908" s="23"/>
      <c r="J1908" s="23"/>
      <c r="K1908" s="31"/>
      <c r="L1908" s="31"/>
    </row>
    <row r="1909" spans="1:12" ht="99">
      <c r="A1909" s="11">
        <v>92</v>
      </c>
      <c r="B1909" s="35" t="s">
        <v>137</v>
      </c>
      <c r="C1909" s="87" t="s">
        <v>2902</v>
      </c>
      <c r="D1909" s="172"/>
      <c r="E1909" s="43" t="s">
        <v>2980</v>
      </c>
      <c r="F1909" s="87" t="s">
        <v>2980</v>
      </c>
      <c r="G1909" s="103">
        <v>1</v>
      </c>
      <c r="H1909" s="104"/>
      <c r="I1909" s="23"/>
      <c r="J1909" s="23"/>
      <c r="K1909" s="31"/>
      <c r="L1909" s="31"/>
    </row>
    <row r="1910" spans="1:12" ht="81">
      <c r="A1910" s="11">
        <v>93</v>
      </c>
      <c r="B1910" s="35" t="s">
        <v>137</v>
      </c>
      <c r="C1910" s="87" t="s">
        <v>2902</v>
      </c>
      <c r="D1910" s="172"/>
      <c r="E1910" s="43" t="s">
        <v>2981</v>
      </c>
      <c r="F1910" s="87" t="s">
        <v>2981</v>
      </c>
      <c r="G1910" s="103">
        <v>1</v>
      </c>
      <c r="H1910" s="104"/>
      <c r="I1910" s="23"/>
      <c r="J1910" s="23"/>
      <c r="K1910" s="31"/>
      <c r="L1910" s="31"/>
    </row>
    <row r="1911" spans="1:12" ht="153">
      <c r="A1911" s="11">
        <v>94</v>
      </c>
      <c r="B1911" s="56">
        <v>1186220345</v>
      </c>
      <c r="C1911" s="87" t="s">
        <v>2902</v>
      </c>
      <c r="D1911" s="172"/>
      <c r="E1911" s="43" t="s">
        <v>2938</v>
      </c>
      <c r="F1911" s="87" t="s">
        <v>2938</v>
      </c>
      <c r="G1911" s="103">
        <v>1</v>
      </c>
      <c r="H1911" s="104">
        <v>826757.24820000003</v>
      </c>
      <c r="I1911" s="23">
        <v>0</v>
      </c>
      <c r="J1911" s="23">
        <v>826757.24820000003</v>
      </c>
      <c r="K1911" s="31"/>
      <c r="L1911" s="31"/>
    </row>
    <row r="1912" spans="1:12" ht="189">
      <c r="A1912" s="11">
        <v>95</v>
      </c>
      <c r="B1912" s="56">
        <v>1186220346</v>
      </c>
      <c r="C1912" s="87" t="s">
        <v>2902</v>
      </c>
      <c r="D1912" s="172"/>
      <c r="E1912" s="43" t="s">
        <v>2982</v>
      </c>
      <c r="F1912" s="87" t="s">
        <v>2983</v>
      </c>
      <c r="G1912" s="103">
        <v>1</v>
      </c>
      <c r="H1912" s="104">
        <v>4451769.7980000004</v>
      </c>
      <c r="I1912" s="23">
        <v>0</v>
      </c>
      <c r="J1912" s="23">
        <v>4451769.7980000004</v>
      </c>
      <c r="K1912" s="31"/>
      <c r="L1912" s="31"/>
    </row>
    <row r="1913" spans="1:12" ht="180">
      <c r="A1913" s="11">
        <v>96</v>
      </c>
      <c r="B1913" s="56">
        <v>1186220348</v>
      </c>
      <c r="C1913" s="87" t="s">
        <v>2902</v>
      </c>
      <c r="D1913" s="172"/>
      <c r="E1913" s="43" t="s">
        <v>2984</v>
      </c>
      <c r="F1913" s="87" t="s">
        <v>2984</v>
      </c>
      <c r="G1913" s="103">
        <v>1</v>
      </c>
      <c r="H1913" s="104">
        <v>4451769.7980000004</v>
      </c>
      <c r="I1913" s="23">
        <v>0</v>
      </c>
      <c r="J1913" s="23">
        <v>4451769.7980000004</v>
      </c>
      <c r="K1913" s="31"/>
      <c r="L1913" s="31"/>
    </row>
    <row r="1914" spans="1:12" ht="153">
      <c r="A1914" s="11">
        <v>97</v>
      </c>
      <c r="B1914" s="56">
        <v>1186220350</v>
      </c>
      <c r="C1914" s="87" t="s">
        <v>2902</v>
      </c>
      <c r="D1914" s="172"/>
      <c r="E1914" s="43" t="s">
        <v>2947</v>
      </c>
      <c r="F1914" s="35" t="s">
        <v>2947</v>
      </c>
      <c r="G1914" s="103">
        <v>1</v>
      </c>
      <c r="H1914" s="104">
        <v>826757.24820000003</v>
      </c>
      <c r="I1914" s="23">
        <v>0</v>
      </c>
      <c r="J1914" s="23">
        <v>826757.24820000003</v>
      </c>
      <c r="K1914" s="31"/>
      <c r="L1914" s="31"/>
    </row>
    <row r="1915" spans="1:12" ht="27">
      <c r="A1915" s="11">
        <v>98</v>
      </c>
      <c r="B1915" s="56" t="s">
        <v>46</v>
      </c>
      <c r="C1915" s="87" t="s">
        <v>2902</v>
      </c>
      <c r="D1915" s="172"/>
      <c r="E1915" s="43" t="s">
        <v>2941</v>
      </c>
      <c r="F1915" s="87" t="s">
        <v>2941</v>
      </c>
      <c r="G1915" s="103">
        <v>1</v>
      </c>
      <c r="H1915" s="104"/>
      <c r="I1915" s="23"/>
      <c r="J1915" s="23"/>
      <c r="K1915" s="31"/>
      <c r="L1915" s="31"/>
    </row>
    <row r="1916" spans="1:12" ht="108">
      <c r="A1916" s="11">
        <v>99</v>
      </c>
      <c r="B1916" s="56" t="s">
        <v>46</v>
      </c>
      <c r="C1916" s="87" t="s">
        <v>2902</v>
      </c>
      <c r="D1916" s="172"/>
      <c r="E1916" s="35" t="s">
        <v>2942</v>
      </c>
      <c r="F1916" s="35" t="s">
        <v>2942</v>
      </c>
      <c r="G1916" s="103">
        <v>1</v>
      </c>
      <c r="H1916" s="104">
        <v>128656.58425300001</v>
      </c>
      <c r="I1916" s="23">
        <v>24445</v>
      </c>
      <c r="J1916" s="23">
        <v>153101.58425300001</v>
      </c>
      <c r="K1916" s="31"/>
      <c r="L1916" s="31"/>
    </row>
    <row r="1917" spans="1:12" ht="99">
      <c r="A1917" s="11">
        <v>100</v>
      </c>
      <c r="B1917" s="56" t="s">
        <v>46</v>
      </c>
      <c r="C1917" s="87" t="s">
        <v>2902</v>
      </c>
      <c r="D1917" s="172"/>
      <c r="E1917" s="43" t="s">
        <v>2943</v>
      </c>
      <c r="F1917" s="87" t="s">
        <v>2943</v>
      </c>
      <c r="G1917" s="103">
        <v>1</v>
      </c>
      <c r="H1917" s="104">
        <v>57391.114767000006</v>
      </c>
      <c r="I1917" s="23">
        <v>10904</v>
      </c>
      <c r="J1917" s="23">
        <v>68295.114767000006</v>
      </c>
      <c r="K1917" s="31"/>
      <c r="L1917" s="31"/>
    </row>
    <row r="1918" spans="1:12" ht="108">
      <c r="A1918" s="11">
        <v>101</v>
      </c>
      <c r="B1918" s="56" t="s">
        <v>46</v>
      </c>
      <c r="C1918" s="87" t="s">
        <v>2902</v>
      </c>
      <c r="D1918" s="172"/>
      <c r="E1918" s="107" t="s">
        <v>2944</v>
      </c>
      <c r="F1918" s="108" t="s">
        <v>2944</v>
      </c>
      <c r="G1918" s="103">
        <v>1</v>
      </c>
      <c r="H1918" s="104"/>
      <c r="I1918" s="23"/>
      <c r="J1918" s="23"/>
      <c r="K1918" s="31"/>
      <c r="L1918" s="31"/>
    </row>
    <row r="1919" spans="1:12" ht="18">
      <c r="A1919" s="11">
        <v>102</v>
      </c>
      <c r="B1919" s="56" t="s">
        <v>46</v>
      </c>
      <c r="C1919" s="87" t="s">
        <v>2902</v>
      </c>
      <c r="D1919" s="172"/>
      <c r="E1919" s="107" t="s">
        <v>2945</v>
      </c>
      <c r="F1919" s="108" t="s">
        <v>2945</v>
      </c>
      <c r="G1919" s="103">
        <v>1</v>
      </c>
      <c r="H1919" s="104"/>
      <c r="I1919" s="23"/>
      <c r="J1919" s="23"/>
      <c r="K1919" s="31"/>
      <c r="L1919" s="31"/>
    </row>
    <row r="1920" spans="1:12" ht="45">
      <c r="A1920" s="11">
        <v>103</v>
      </c>
      <c r="B1920" s="56" t="s">
        <v>46</v>
      </c>
      <c r="C1920" s="87" t="s">
        <v>2902</v>
      </c>
      <c r="D1920" s="172"/>
      <c r="E1920" s="43" t="s">
        <v>2946</v>
      </c>
      <c r="F1920" s="87" t="s">
        <v>2946</v>
      </c>
      <c r="G1920" s="103">
        <v>1</v>
      </c>
      <c r="H1920" s="104"/>
      <c r="I1920" s="23"/>
      <c r="J1920" s="23"/>
      <c r="K1920" s="31"/>
      <c r="L1920" s="31"/>
    </row>
    <row r="1921" spans="1:12" ht="63.75" customHeight="1">
      <c r="A1921" s="11">
        <v>104</v>
      </c>
      <c r="B1921" s="56">
        <v>1186220475</v>
      </c>
      <c r="C1921" s="87" t="s">
        <v>2902</v>
      </c>
      <c r="D1921" s="172" t="s">
        <v>2985</v>
      </c>
      <c r="E1921" s="43" t="s">
        <v>2986</v>
      </c>
      <c r="F1921" s="35" t="s">
        <v>2986</v>
      </c>
      <c r="G1921" s="103">
        <v>1</v>
      </c>
      <c r="H1921" s="104"/>
      <c r="I1921" s="23"/>
      <c r="J1921" s="23"/>
      <c r="K1921" s="31"/>
      <c r="L1921" s="31"/>
    </row>
    <row r="1922" spans="1:12" ht="117">
      <c r="A1922" s="11">
        <v>105</v>
      </c>
      <c r="B1922" s="56">
        <v>1186220476</v>
      </c>
      <c r="C1922" s="87" t="s">
        <v>2902</v>
      </c>
      <c r="D1922" s="172"/>
      <c r="E1922" s="40" t="s">
        <v>2987</v>
      </c>
      <c r="F1922" s="35" t="s">
        <v>2988</v>
      </c>
      <c r="G1922" s="103">
        <v>1</v>
      </c>
      <c r="H1922" s="104">
        <v>4451769.7980000004</v>
      </c>
      <c r="I1922" s="23">
        <v>0</v>
      </c>
      <c r="J1922" s="23">
        <v>4451769.7980000004</v>
      </c>
      <c r="K1922" s="31"/>
      <c r="L1922" s="31"/>
    </row>
    <row r="1923" spans="1:12" ht="54">
      <c r="A1923" s="11">
        <v>106</v>
      </c>
      <c r="B1923" s="56">
        <v>1186220477</v>
      </c>
      <c r="C1923" s="87" t="s">
        <v>2902</v>
      </c>
      <c r="D1923" s="172"/>
      <c r="E1923" s="40" t="s">
        <v>2989</v>
      </c>
      <c r="F1923" s="35" t="s">
        <v>2989</v>
      </c>
      <c r="G1923" s="103">
        <v>1</v>
      </c>
      <c r="H1923" s="104">
        <v>121893.69685000001</v>
      </c>
      <c r="I1923" s="23">
        <v>0</v>
      </c>
      <c r="J1923" s="23">
        <v>121893.69685000001</v>
      </c>
      <c r="K1923" s="31"/>
      <c r="L1923" s="31"/>
    </row>
    <row r="1924" spans="1:12" ht="18">
      <c r="A1924" s="39" t="s">
        <v>3536</v>
      </c>
      <c r="B1924" s="166" t="s">
        <v>2991</v>
      </c>
      <c r="C1924" s="166"/>
      <c r="D1924" s="166"/>
      <c r="E1924" s="166"/>
      <c r="F1924" s="29" t="s">
        <v>2895</v>
      </c>
      <c r="G1924" s="167"/>
      <c r="H1924" s="167"/>
      <c r="I1924" s="167"/>
      <c r="J1924" s="31"/>
      <c r="K1924" s="31"/>
      <c r="L1924" s="31"/>
    </row>
    <row r="1925" spans="1:12" ht="27">
      <c r="A1925" s="14" t="s">
        <v>2</v>
      </c>
      <c r="B1925" s="14" t="s">
        <v>3</v>
      </c>
      <c r="C1925" s="15" t="s">
        <v>4</v>
      </c>
      <c r="D1925" s="15" t="s">
        <v>5</v>
      </c>
      <c r="E1925" s="15" t="s">
        <v>3366</v>
      </c>
      <c r="F1925" s="15" t="s">
        <v>7</v>
      </c>
      <c r="G1925" s="16" t="s">
        <v>3347</v>
      </c>
      <c r="H1925" s="16" t="s">
        <v>3348</v>
      </c>
      <c r="I1925" s="16" t="s">
        <v>3349</v>
      </c>
      <c r="J1925" s="31"/>
      <c r="K1925" s="31"/>
      <c r="L1925" s="31"/>
    </row>
    <row r="1926" spans="1:12" ht="54">
      <c r="A1926" s="31">
        <v>1</v>
      </c>
      <c r="B1926" s="35" t="s">
        <v>3364</v>
      </c>
      <c r="C1926" s="21">
        <v>42295143</v>
      </c>
      <c r="D1926" s="36" t="s">
        <v>2992</v>
      </c>
      <c r="E1926" s="37" t="s">
        <v>2992</v>
      </c>
      <c r="F1926" s="28" t="s">
        <v>53</v>
      </c>
      <c r="G1926" s="22"/>
      <c r="H1926" s="22"/>
      <c r="I1926" s="23"/>
      <c r="J1926" s="31"/>
      <c r="K1926" s="31"/>
      <c r="L1926" s="31"/>
    </row>
    <row r="1927" spans="1:12" s="62" customFormat="1" ht="18">
      <c r="A1927" s="39" t="s">
        <v>2990</v>
      </c>
      <c r="B1927" s="166" t="s">
        <v>2994</v>
      </c>
      <c r="C1927" s="166"/>
      <c r="D1927" s="166"/>
      <c r="E1927" s="166"/>
      <c r="F1927" s="29" t="s">
        <v>405</v>
      </c>
      <c r="G1927" s="167"/>
      <c r="H1927" s="167"/>
      <c r="I1927" s="167"/>
      <c r="J1927" s="50"/>
      <c r="K1927" s="50"/>
      <c r="L1927" s="50"/>
    </row>
    <row r="1928" spans="1:12" s="62" customFormat="1" ht="27">
      <c r="A1928" s="14" t="s">
        <v>2</v>
      </c>
      <c r="B1928" s="14" t="s">
        <v>3</v>
      </c>
      <c r="C1928" s="15" t="s">
        <v>4</v>
      </c>
      <c r="D1928" s="15" t="s">
        <v>5</v>
      </c>
      <c r="E1928" s="15" t="s">
        <v>3366</v>
      </c>
      <c r="F1928" s="15" t="s">
        <v>7</v>
      </c>
      <c r="G1928" s="16" t="s">
        <v>3347</v>
      </c>
      <c r="H1928" s="16" t="s">
        <v>3348</v>
      </c>
      <c r="I1928" s="16" t="s">
        <v>3349</v>
      </c>
      <c r="J1928" s="50"/>
      <c r="K1928" s="50"/>
      <c r="L1928" s="50"/>
    </row>
    <row r="1929" spans="1:12" s="62" customFormat="1" ht="27">
      <c r="A1929" s="31">
        <v>1</v>
      </c>
      <c r="B1929" s="35" t="s">
        <v>3364</v>
      </c>
      <c r="C1929" s="28">
        <v>42203400</v>
      </c>
      <c r="D1929" s="36" t="s">
        <v>2995</v>
      </c>
      <c r="E1929" s="37" t="s">
        <v>2996</v>
      </c>
      <c r="F1929" s="28" t="s">
        <v>10</v>
      </c>
      <c r="G1929" s="22"/>
      <c r="H1929" s="22"/>
      <c r="I1929" s="23"/>
      <c r="J1929" s="50"/>
      <c r="K1929" s="50"/>
      <c r="L1929" s="50"/>
    </row>
    <row r="1930" spans="1:12" s="62" customFormat="1" ht="27">
      <c r="A1930" s="31">
        <v>2</v>
      </c>
      <c r="B1930" s="35" t="s">
        <v>3364</v>
      </c>
      <c r="C1930" s="28">
        <v>42203400</v>
      </c>
      <c r="D1930" s="36" t="s">
        <v>2997</v>
      </c>
      <c r="E1930" s="37" t="s">
        <v>2996</v>
      </c>
      <c r="F1930" s="28" t="s">
        <v>10</v>
      </c>
      <c r="G1930" s="22"/>
      <c r="H1930" s="22"/>
      <c r="I1930" s="23"/>
      <c r="J1930" s="50"/>
      <c r="K1930" s="50"/>
      <c r="L1930" s="50"/>
    </row>
    <row r="1931" spans="1:12" s="62" customFormat="1" ht="13.5" customHeight="1">
      <c r="A1931" s="39" t="s">
        <v>2993</v>
      </c>
      <c r="B1931" s="166" t="s">
        <v>2999</v>
      </c>
      <c r="C1931" s="166"/>
      <c r="D1931" s="166"/>
      <c r="E1931" s="166"/>
      <c r="F1931" s="29" t="s">
        <v>375</v>
      </c>
      <c r="G1931" s="167"/>
      <c r="H1931" s="167"/>
      <c r="I1931" s="167"/>
      <c r="J1931" s="50"/>
      <c r="K1931" s="50"/>
      <c r="L1931" s="50"/>
    </row>
    <row r="1932" spans="1:12" s="62" customFormat="1" ht="27">
      <c r="A1932" s="14" t="s">
        <v>2</v>
      </c>
      <c r="B1932" s="14" t="s">
        <v>3</v>
      </c>
      <c r="C1932" s="15" t="s">
        <v>4</v>
      </c>
      <c r="D1932" s="15" t="s">
        <v>5</v>
      </c>
      <c r="E1932" s="15" t="s">
        <v>3366</v>
      </c>
      <c r="F1932" s="15" t="s">
        <v>7</v>
      </c>
      <c r="G1932" s="16" t="s">
        <v>3347</v>
      </c>
      <c r="H1932" s="16" t="s">
        <v>3348</v>
      </c>
      <c r="I1932" s="16" t="s">
        <v>3349</v>
      </c>
      <c r="J1932" s="50"/>
      <c r="K1932" s="50"/>
      <c r="L1932" s="50"/>
    </row>
    <row r="1933" spans="1:12" s="62" customFormat="1" ht="27">
      <c r="A1933" s="31">
        <v>1</v>
      </c>
      <c r="B1933" s="46">
        <v>1196490223</v>
      </c>
      <c r="C1933" s="69" t="s">
        <v>3000</v>
      </c>
      <c r="D1933" s="46" t="s">
        <v>3001</v>
      </c>
      <c r="E1933" s="46" t="s">
        <v>3001</v>
      </c>
      <c r="F1933" s="28" t="s">
        <v>10</v>
      </c>
      <c r="G1933" s="22"/>
      <c r="H1933" s="22"/>
      <c r="I1933" s="23"/>
      <c r="J1933" s="50"/>
      <c r="K1933" s="50"/>
      <c r="L1933" s="50"/>
    </row>
    <row r="1934" spans="1:12" s="62" customFormat="1" ht="27">
      <c r="A1934" s="31">
        <v>2</v>
      </c>
      <c r="B1934" s="46">
        <v>1196490139</v>
      </c>
      <c r="C1934" s="69" t="s">
        <v>3000</v>
      </c>
      <c r="D1934" s="46" t="s">
        <v>3002</v>
      </c>
      <c r="E1934" s="46" t="s">
        <v>3002</v>
      </c>
      <c r="F1934" s="28" t="s">
        <v>10</v>
      </c>
      <c r="G1934" s="22"/>
      <c r="H1934" s="22"/>
      <c r="I1934" s="23"/>
      <c r="J1934" s="50"/>
      <c r="K1934" s="50"/>
      <c r="L1934" s="50"/>
    </row>
    <row r="1935" spans="1:12" s="62" customFormat="1" ht="13.5" customHeight="1">
      <c r="A1935" s="39" t="s">
        <v>2998</v>
      </c>
      <c r="B1935" s="166" t="s">
        <v>3005</v>
      </c>
      <c r="C1935" s="166"/>
      <c r="D1935" s="166"/>
      <c r="E1935" s="166"/>
      <c r="F1935" s="29" t="s">
        <v>3003</v>
      </c>
      <c r="G1935" s="167" t="s">
        <v>3829</v>
      </c>
      <c r="H1935" s="167"/>
      <c r="I1935" s="167"/>
      <c r="J1935" s="50"/>
      <c r="K1935" s="50"/>
      <c r="L1935" s="50"/>
    </row>
    <row r="1936" spans="1:12" s="62" customFormat="1" ht="27">
      <c r="A1936" s="14" t="s">
        <v>2</v>
      </c>
      <c r="B1936" s="14" t="s">
        <v>3</v>
      </c>
      <c r="C1936" s="15" t="s">
        <v>4</v>
      </c>
      <c r="D1936" s="15" t="s">
        <v>5</v>
      </c>
      <c r="E1936" s="15" t="s">
        <v>3366</v>
      </c>
      <c r="F1936" s="15" t="s">
        <v>7</v>
      </c>
      <c r="G1936" s="16" t="s">
        <v>3347</v>
      </c>
      <c r="H1936" s="16" t="s">
        <v>3348</v>
      </c>
      <c r="I1936" s="16" t="s">
        <v>3349</v>
      </c>
      <c r="J1936" s="50"/>
      <c r="K1936" s="50"/>
      <c r="L1936" s="50"/>
    </row>
    <row r="1937" spans="1:12" s="62" customFormat="1" ht="63">
      <c r="A1937" s="31">
        <v>1</v>
      </c>
      <c r="B1937" s="27">
        <v>1186220809</v>
      </c>
      <c r="C1937" s="21">
        <v>42295900</v>
      </c>
      <c r="D1937" s="36" t="s">
        <v>3006</v>
      </c>
      <c r="E1937" s="37" t="s">
        <v>3007</v>
      </c>
      <c r="F1937" s="28" t="s">
        <v>10</v>
      </c>
      <c r="G1937" s="22">
        <v>350200</v>
      </c>
      <c r="H1937" s="22">
        <v>0</v>
      </c>
      <c r="I1937" s="23">
        <v>350200</v>
      </c>
      <c r="J1937" s="50"/>
      <c r="K1937" s="50"/>
      <c r="L1937" s="50"/>
    </row>
    <row r="1938" spans="1:12" s="62" customFormat="1" ht="18">
      <c r="A1938" s="39" t="s">
        <v>3004</v>
      </c>
      <c r="B1938" s="166" t="s">
        <v>3009</v>
      </c>
      <c r="C1938" s="166"/>
      <c r="D1938" s="166"/>
      <c r="E1938" s="166"/>
      <c r="F1938" s="29" t="s">
        <v>648</v>
      </c>
      <c r="G1938" s="167" t="s">
        <v>3833</v>
      </c>
      <c r="H1938" s="167"/>
      <c r="I1938" s="167"/>
      <c r="J1938" s="50"/>
      <c r="K1938" s="50"/>
      <c r="L1938" s="50"/>
    </row>
    <row r="1939" spans="1:12" s="62" customFormat="1" ht="27">
      <c r="A1939" s="14" t="s">
        <v>2</v>
      </c>
      <c r="B1939" s="14" t="s">
        <v>3</v>
      </c>
      <c r="C1939" s="15" t="s">
        <v>4</v>
      </c>
      <c r="D1939" s="15" t="s">
        <v>5</v>
      </c>
      <c r="E1939" s="15" t="s">
        <v>3366</v>
      </c>
      <c r="F1939" s="15" t="s">
        <v>7</v>
      </c>
      <c r="G1939" s="16" t="s">
        <v>3347</v>
      </c>
      <c r="H1939" s="16" t="s">
        <v>3348</v>
      </c>
      <c r="I1939" s="16" t="s">
        <v>3349</v>
      </c>
      <c r="J1939" s="50"/>
      <c r="K1939" s="50"/>
      <c r="L1939" s="50"/>
    </row>
    <row r="1940" spans="1:12" s="62" customFormat="1" ht="27">
      <c r="A1940" s="31">
        <v>1</v>
      </c>
      <c r="B1940" s="35" t="s">
        <v>1696</v>
      </c>
      <c r="C1940" s="46">
        <v>42295905</v>
      </c>
      <c r="D1940" s="44" t="s">
        <v>3010</v>
      </c>
      <c r="E1940" s="46" t="s">
        <v>3011</v>
      </c>
      <c r="F1940" s="28" t="s">
        <v>10</v>
      </c>
      <c r="G1940" s="22"/>
      <c r="H1940" s="22"/>
      <c r="I1940" s="23"/>
      <c r="J1940" s="50"/>
      <c r="K1940" s="50"/>
      <c r="L1940" s="50"/>
    </row>
    <row r="1941" spans="1:12" s="62" customFormat="1" ht="27">
      <c r="A1941" s="31">
        <v>2</v>
      </c>
      <c r="B1941" s="35" t="s">
        <v>1696</v>
      </c>
      <c r="C1941" s="46">
        <v>42295905</v>
      </c>
      <c r="D1941" s="44" t="s">
        <v>3012</v>
      </c>
      <c r="E1941" s="46" t="s">
        <v>3013</v>
      </c>
      <c r="F1941" s="28" t="s">
        <v>10</v>
      </c>
      <c r="G1941" s="22"/>
      <c r="H1941" s="22"/>
      <c r="I1941" s="23"/>
      <c r="J1941" s="50"/>
      <c r="K1941" s="50"/>
      <c r="L1941" s="50"/>
    </row>
    <row r="1942" spans="1:12" s="62" customFormat="1" ht="45">
      <c r="A1942" s="31">
        <v>3</v>
      </c>
      <c r="B1942" s="56">
        <v>1196420125</v>
      </c>
      <c r="C1942" s="46">
        <v>42295905</v>
      </c>
      <c r="D1942" s="44" t="s">
        <v>3014</v>
      </c>
      <c r="E1942" s="46" t="s">
        <v>3015</v>
      </c>
      <c r="F1942" s="28" t="s">
        <v>10</v>
      </c>
      <c r="G1942" s="22">
        <v>1756495.8541332523</v>
      </c>
      <c r="H1942" s="22">
        <v>0</v>
      </c>
      <c r="I1942" s="23">
        <v>1756495.8541332523</v>
      </c>
      <c r="J1942" s="50"/>
      <c r="K1942" s="50"/>
      <c r="L1942" s="50"/>
    </row>
    <row r="1943" spans="1:12" s="62" customFormat="1" ht="45">
      <c r="A1943" s="31">
        <v>4</v>
      </c>
      <c r="B1943" s="111">
        <v>1196420126</v>
      </c>
      <c r="C1943" s="46">
        <v>42295905</v>
      </c>
      <c r="D1943" s="44" t="s">
        <v>3016</v>
      </c>
      <c r="E1943" s="46" t="s">
        <v>3017</v>
      </c>
      <c r="F1943" s="28" t="s">
        <v>10</v>
      </c>
      <c r="G1943" s="22">
        <v>1659174.43980555</v>
      </c>
      <c r="H1943" s="22">
        <v>0</v>
      </c>
      <c r="I1943" s="23">
        <v>1659174.43980555</v>
      </c>
      <c r="J1943" s="50"/>
      <c r="K1943" s="50"/>
      <c r="L1943" s="50"/>
    </row>
    <row r="1944" spans="1:12" s="62" customFormat="1" ht="45">
      <c r="A1944" s="31">
        <v>5</v>
      </c>
      <c r="B1944" s="111">
        <v>1196420127</v>
      </c>
      <c r="C1944" s="46">
        <v>42295905</v>
      </c>
      <c r="D1944" s="44" t="s">
        <v>3018</v>
      </c>
      <c r="E1944" s="46" t="s">
        <v>3019</v>
      </c>
      <c r="F1944" s="28" t="s">
        <v>10</v>
      </c>
      <c r="G1944" s="22">
        <v>1192922.9609890459</v>
      </c>
      <c r="H1944" s="22">
        <v>0</v>
      </c>
      <c r="I1944" s="23">
        <v>1192922.9609890459</v>
      </c>
      <c r="J1944" s="50"/>
      <c r="K1944" s="50"/>
      <c r="L1944" s="50"/>
    </row>
    <row r="1945" spans="1:12" s="62" customFormat="1" ht="45">
      <c r="A1945" s="31">
        <v>6</v>
      </c>
      <c r="B1945" s="111">
        <v>1196420128</v>
      </c>
      <c r="C1945" s="46">
        <v>42295905</v>
      </c>
      <c r="D1945" s="44" t="s">
        <v>3020</v>
      </c>
      <c r="E1945" s="46" t="s">
        <v>3021</v>
      </c>
      <c r="F1945" s="28" t="s">
        <v>10</v>
      </c>
      <c r="G1945" s="22">
        <v>1288300.1532607798</v>
      </c>
      <c r="H1945" s="22">
        <v>0</v>
      </c>
      <c r="I1945" s="23">
        <v>1288300.1532607798</v>
      </c>
      <c r="J1945" s="50"/>
      <c r="K1945" s="50"/>
      <c r="L1945" s="50"/>
    </row>
    <row r="1946" spans="1:12" s="62" customFormat="1" ht="45">
      <c r="A1946" s="31">
        <v>7</v>
      </c>
      <c r="B1946" s="111">
        <v>1196420129</v>
      </c>
      <c r="C1946" s="46">
        <v>42295905</v>
      </c>
      <c r="D1946" s="44" t="s">
        <v>3022</v>
      </c>
      <c r="E1946" s="46" t="s">
        <v>3023</v>
      </c>
      <c r="F1946" s="28" t="s">
        <v>10</v>
      </c>
      <c r="G1946" s="22">
        <v>1776292.6355565297</v>
      </c>
      <c r="H1946" s="22">
        <v>0</v>
      </c>
      <c r="I1946" s="23">
        <v>1776292.6355565297</v>
      </c>
      <c r="J1946" s="50"/>
      <c r="K1946" s="50"/>
      <c r="L1946" s="50"/>
    </row>
    <row r="1947" spans="1:12" s="62" customFormat="1" ht="36">
      <c r="A1947" s="31">
        <v>8</v>
      </c>
      <c r="B1947" s="21">
        <v>1196420130</v>
      </c>
      <c r="C1947" s="28">
        <v>42295905</v>
      </c>
      <c r="D1947" s="33" t="s">
        <v>3024</v>
      </c>
      <c r="E1947" s="28" t="s">
        <v>3025</v>
      </c>
      <c r="F1947" s="28" t="s">
        <v>10</v>
      </c>
      <c r="G1947" s="22">
        <v>1081521.472095994</v>
      </c>
      <c r="H1947" s="22">
        <v>0</v>
      </c>
      <c r="I1947" s="23">
        <v>1081521.472095994</v>
      </c>
      <c r="J1947" s="50"/>
      <c r="K1947" s="50"/>
      <c r="L1947" s="50"/>
    </row>
    <row r="1948" spans="1:12" s="62" customFormat="1" ht="36">
      <c r="A1948" s="31">
        <v>9</v>
      </c>
      <c r="B1948" s="21">
        <v>1196420131</v>
      </c>
      <c r="C1948" s="28">
        <v>42295905</v>
      </c>
      <c r="D1948" s="33" t="s">
        <v>3026</v>
      </c>
      <c r="E1948" s="28" t="s">
        <v>3027</v>
      </c>
      <c r="F1948" s="28" t="s">
        <v>10</v>
      </c>
      <c r="G1948" s="22">
        <v>1234816.1772011656</v>
      </c>
      <c r="H1948" s="22">
        <v>0</v>
      </c>
      <c r="I1948" s="23">
        <v>1234816.1772011656</v>
      </c>
      <c r="J1948" s="50"/>
      <c r="K1948" s="50"/>
      <c r="L1948" s="50"/>
    </row>
    <row r="1949" spans="1:12" s="62" customFormat="1" ht="36">
      <c r="A1949" s="31">
        <v>10</v>
      </c>
      <c r="B1949" s="28">
        <v>1196420112</v>
      </c>
      <c r="C1949" s="28">
        <v>42295905</v>
      </c>
      <c r="D1949" s="33" t="s">
        <v>3028</v>
      </c>
      <c r="E1949" s="28" t="s">
        <v>3029</v>
      </c>
      <c r="F1949" s="28" t="s">
        <v>10</v>
      </c>
      <c r="G1949" s="22">
        <v>1234816.1772011656</v>
      </c>
      <c r="H1949" s="22">
        <v>0</v>
      </c>
      <c r="I1949" s="23">
        <v>1234816.1772011656</v>
      </c>
      <c r="J1949" s="50"/>
      <c r="K1949" s="50"/>
      <c r="L1949" s="50"/>
    </row>
    <row r="1950" spans="1:12" s="62" customFormat="1" ht="36">
      <c r="A1950" s="31">
        <v>11</v>
      </c>
      <c r="B1950" s="112">
        <v>1196420132</v>
      </c>
      <c r="C1950" s="28">
        <v>42295905</v>
      </c>
      <c r="D1950" s="33" t="s">
        <v>3030</v>
      </c>
      <c r="E1950" s="28" t="s">
        <v>3031</v>
      </c>
      <c r="F1950" s="28" t="s">
        <v>10</v>
      </c>
      <c r="G1950" s="22">
        <v>1234816.1772011656</v>
      </c>
      <c r="H1950" s="22">
        <v>0</v>
      </c>
      <c r="I1950" s="23">
        <v>1234816.1772011656</v>
      </c>
      <c r="J1950" s="50"/>
      <c r="K1950" s="50"/>
      <c r="L1950" s="50"/>
    </row>
    <row r="1951" spans="1:12" s="62" customFormat="1" ht="13.5" customHeight="1">
      <c r="A1951" s="68" t="s">
        <v>3008</v>
      </c>
      <c r="B1951" s="166" t="s">
        <v>3033</v>
      </c>
      <c r="C1951" s="166"/>
      <c r="D1951" s="166"/>
      <c r="E1951" s="166"/>
      <c r="F1951" s="29" t="s">
        <v>675</v>
      </c>
      <c r="G1951" s="167" t="s">
        <v>3833</v>
      </c>
      <c r="H1951" s="167"/>
      <c r="I1951" s="167"/>
      <c r="J1951" s="50"/>
      <c r="K1951" s="50"/>
      <c r="L1951" s="50"/>
    </row>
    <row r="1952" spans="1:12" s="62" customFormat="1" ht="27">
      <c r="A1952" s="14" t="s">
        <v>2</v>
      </c>
      <c r="B1952" s="14" t="s">
        <v>3</v>
      </c>
      <c r="C1952" s="15" t="s">
        <v>4</v>
      </c>
      <c r="D1952" s="15" t="s">
        <v>5</v>
      </c>
      <c r="E1952" s="15" t="s">
        <v>3366</v>
      </c>
      <c r="F1952" s="15" t="s">
        <v>7</v>
      </c>
      <c r="G1952" s="16" t="s">
        <v>3347</v>
      </c>
      <c r="H1952" s="16" t="s">
        <v>3348</v>
      </c>
      <c r="I1952" s="16" t="s">
        <v>3349</v>
      </c>
      <c r="J1952" s="50"/>
      <c r="K1952" s="50"/>
      <c r="L1952" s="50"/>
    </row>
    <row r="1953" spans="1:12" s="62" customFormat="1" ht="54">
      <c r="A1953" s="31">
        <v>1</v>
      </c>
      <c r="B1953" s="21">
        <v>1196490293</v>
      </c>
      <c r="C1953" s="28">
        <v>42295513</v>
      </c>
      <c r="D1953" s="36" t="s">
        <v>3034</v>
      </c>
      <c r="E1953" s="37" t="s">
        <v>3035</v>
      </c>
      <c r="F1953" s="21" t="s">
        <v>10</v>
      </c>
      <c r="G1953" s="22">
        <v>4922525.3314160006</v>
      </c>
      <c r="H1953" s="22">
        <v>0</v>
      </c>
      <c r="I1953" s="23">
        <v>4922525.3314160006</v>
      </c>
      <c r="J1953" s="50"/>
      <c r="K1953" s="50"/>
      <c r="L1953" s="50"/>
    </row>
    <row r="1954" spans="1:12" s="62" customFormat="1" ht="45">
      <c r="A1954" s="31">
        <v>2</v>
      </c>
      <c r="B1954" s="21">
        <v>1196490771</v>
      </c>
      <c r="C1954" s="28">
        <v>42295513</v>
      </c>
      <c r="D1954" s="36" t="s">
        <v>3036</v>
      </c>
      <c r="E1954" s="37" t="s">
        <v>3037</v>
      </c>
      <c r="F1954" s="21" t="s">
        <v>10</v>
      </c>
      <c r="G1954" s="22">
        <v>858643.08521962084</v>
      </c>
      <c r="H1954" s="22">
        <v>0</v>
      </c>
      <c r="I1954" s="23">
        <v>858643.08521962084</v>
      </c>
      <c r="J1954" s="50"/>
      <c r="K1954" s="50"/>
      <c r="L1954" s="50"/>
    </row>
    <row r="1955" spans="1:12" s="62" customFormat="1" ht="36">
      <c r="A1955" s="31">
        <v>3</v>
      </c>
      <c r="B1955" s="21">
        <v>1196490774</v>
      </c>
      <c r="C1955" s="28">
        <v>42295513</v>
      </c>
      <c r="D1955" s="36" t="s">
        <v>3038</v>
      </c>
      <c r="E1955" s="37" t="s">
        <v>3039</v>
      </c>
      <c r="F1955" s="21" t="s">
        <v>10</v>
      </c>
      <c r="G1955" s="22">
        <v>3387972.8545977003</v>
      </c>
      <c r="H1955" s="22">
        <v>0</v>
      </c>
      <c r="I1955" s="23">
        <v>3387972.8545977003</v>
      </c>
      <c r="J1955" s="50"/>
      <c r="K1955" s="50"/>
      <c r="L1955" s="50"/>
    </row>
    <row r="1956" spans="1:12" s="62" customFormat="1" ht="36">
      <c r="A1956" s="31">
        <v>4</v>
      </c>
      <c r="B1956" s="21">
        <v>1196490874</v>
      </c>
      <c r="C1956" s="28">
        <v>42295513</v>
      </c>
      <c r="D1956" s="36" t="s">
        <v>3040</v>
      </c>
      <c r="E1956" s="37" t="s">
        <v>3502</v>
      </c>
      <c r="F1956" s="21" t="s">
        <v>10</v>
      </c>
      <c r="G1956" s="22">
        <v>3387972.8545977003</v>
      </c>
      <c r="H1956" s="22">
        <v>0</v>
      </c>
      <c r="I1956" s="23">
        <v>3387972.8545977003</v>
      </c>
      <c r="J1956" s="50"/>
      <c r="K1956" s="50"/>
      <c r="L1956" s="50"/>
    </row>
    <row r="1957" spans="1:12" s="62" customFormat="1" ht="36">
      <c r="A1957" s="31">
        <v>5</v>
      </c>
      <c r="B1957" s="21">
        <v>1196490775</v>
      </c>
      <c r="C1957" s="28">
        <v>42295513</v>
      </c>
      <c r="D1957" s="36" t="s">
        <v>3041</v>
      </c>
      <c r="E1957" s="37" t="s">
        <v>3042</v>
      </c>
      <c r="F1957" s="21" t="s">
        <v>10</v>
      </c>
      <c r="G1957" s="22">
        <v>858643.08521962084</v>
      </c>
      <c r="H1957" s="22">
        <v>0</v>
      </c>
      <c r="I1957" s="23">
        <v>858643.08521962084</v>
      </c>
      <c r="J1957" s="50"/>
      <c r="K1957" s="50"/>
      <c r="L1957" s="50"/>
    </row>
    <row r="1958" spans="1:12" s="62" customFormat="1" ht="36">
      <c r="A1958" s="39" t="s">
        <v>3032</v>
      </c>
      <c r="B1958" s="166" t="s">
        <v>3044</v>
      </c>
      <c r="C1958" s="166"/>
      <c r="D1958" s="166"/>
      <c r="E1958" s="166"/>
      <c r="F1958" s="29" t="s">
        <v>3372</v>
      </c>
      <c r="G1958" s="167" t="s">
        <v>3833</v>
      </c>
      <c r="H1958" s="167"/>
      <c r="I1958" s="167"/>
      <c r="J1958" s="50"/>
      <c r="K1958" s="50"/>
      <c r="L1958" s="50"/>
    </row>
    <row r="1959" spans="1:12" s="62" customFormat="1" ht="27">
      <c r="A1959" s="14" t="s">
        <v>2</v>
      </c>
      <c r="B1959" s="14" t="s">
        <v>3</v>
      </c>
      <c r="C1959" s="15" t="s">
        <v>4</v>
      </c>
      <c r="D1959" s="15" t="s">
        <v>5</v>
      </c>
      <c r="E1959" s="15" t="s">
        <v>3366</v>
      </c>
      <c r="F1959" s="15" t="s">
        <v>7</v>
      </c>
      <c r="G1959" s="16" t="s">
        <v>3347</v>
      </c>
      <c r="H1959" s="16" t="s">
        <v>3348</v>
      </c>
      <c r="I1959" s="16" t="s">
        <v>3349</v>
      </c>
      <c r="J1959" s="50"/>
      <c r="K1959" s="50"/>
      <c r="L1959" s="50"/>
    </row>
    <row r="1960" spans="1:12" s="62" customFormat="1" ht="27">
      <c r="A1960" s="31">
        <v>1</v>
      </c>
      <c r="B1960" s="35" t="s">
        <v>3364</v>
      </c>
      <c r="C1960" s="28">
        <v>42295513</v>
      </c>
      <c r="D1960" s="40" t="s">
        <v>3045</v>
      </c>
      <c r="E1960" s="41" t="s">
        <v>3046</v>
      </c>
      <c r="F1960" s="35" t="s">
        <v>10</v>
      </c>
      <c r="G1960" s="22">
        <v>12730800</v>
      </c>
      <c r="H1960" s="22">
        <v>0</v>
      </c>
      <c r="I1960" s="23">
        <v>12730800</v>
      </c>
      <c r="J1960" s="50"/>
      <c r="K1960" s="50"/>
      <c r="L1960" s="50"/>
    </row>
    <row r="1961" spans="1:12" s="62" customFormat="1" ht="27">
      <c r="A1961" s="31">
        <v>2</v>
      </c>
      <c r="B1961" s="35" t="s">
        <v>3364</v>
      </c>
      <c r="C1961" s="28">
        <v>42295513</v>
      </c>
      <c r="D1961" s="40" t="s">
        <v>3047</v>
      </c>
      <c r="E1961" s="41" t="s">
        <v>3048</v>
      </c>
      <c r="F1961" s="35" t="s">
        <v>10</v>
      </c>
      <c r="G1961" s="22">
        <v>1744538.6555000001</v>
      </c>
      <c r="H1961" s="22">
        <v>0</v>
      </c>
      <c r="I1961" s="23">
        <v>1744538.6555000001</v>
      </c>
      <c r="J1961" s="50"/>
      <c r="K1961" s="50"/>
      <c r="L1961" s="50"/>
    </row>
    <row r="1962" spans="1:12" s="62" customFormat="1" ht="27">
      <c r="A1962" s="31">
        <v>3</v>
      </c>
      <c r="B1962" s="35" t="s">
        <v>3364</v>
      </c>
      <c r="C1962" s="28">
        <v>42295513</v>
      </c>
      <c r="D1962" s="40" t="s">
        <v>3049</v>
      </c>
      <c r="E1962" s="41" t="s">
        <v>3050</v>
      </c>
      <c r="F1962" s="35" t="s">
        <v>10</v>
      </c>
      <c r="G1962" s="22">
        <v>1783143.6076830002</v>
      </c>
      <c r="H1962" s="22">
        <v>0</v>
      </c>
      <c r="I1962" s="23">
        <v>1783143.6076830002</v>
      </c>
      <c r="J1962" s="50"/>
      <c r="K1962" s="50"/>
      <c r="L1962" s="50"/>
    </row>
    <row r="1963" spans="1:12" s="62" customFormat="1" ht="63">
      <c r="A1963" s="31">
        <v>4</v>
      </c>
      <c r="B1963" s="35">
        <v>1186290943</v>
      </c>
      <c r="C1963" s="28">
        <v>42295513</v>
      </c>
      <c r="D1963" s="36" t="s">
        <v>3051</v>
      </c>
      <c r="E1963" s="34" t="s">
        <v>3052</v>
      </c>
      <c r="F1963" s="35" t="s">
        <v>10</v>
      </c>
      <c r="G1963" s="22">
        <v>1182338.1072198639</v>
      </c>
      <c r="H1963" s="22">
        <v>224644</v>
      </c>
      <c r="I1963" s="23">
        <v>1406982.1072198639</v>
      </c>
      <c r="J1963" s="50"/>
      <c r="K1963" s="50"/>
      <c r="L1963" s="50"/>
    </row>
    <row r="1964" spans="1:12" s="62" customFormat="1" ht="18">
      <c r="A1964" s="39" t="s">
        <v>3043</v>
      </c>
      <c r="B1964" s="166" t="s">
        <v>3054</v>
      </c>
      <c r="C1964" s="166"/>
      <c r="D1964" s="166"/>
      <c r="E1964" s="166"/>
      <c r="F1964" s="29" t="s">
        <v>740</v>
      </c>
      <c r="G1964" s="167" t="s">
        <v>3833</v>
      </c>
      <c r="H1964" s="167"/>
      <c r="I1964" s="167"/>
      <c r="J1964" s="50"/>
      <c r="K1964" s="50"/>
      <c r="L1964" s="50"/>
    </row>
    <row r="1965" spans="1:12" s="62" customFormat="1" ht="27">
      <c r="A1965" s="14" t="s">
        <v>2</v>
      </c>
      <c r="B1965" s="14" t="s">
        <v>3</v>
      </c>
      <c r="C1965" s="15" t="s">
        <v>4</v>
      </c>
      <c r="D1965" s="15" t="s">
        <v>5</v>
      </c>
      <c r="E1965" s="15" t="s">
        <v>3366</v>
      </c>
      <c r="F1965" s="15" t="s">
        <v>7</v>
      </c>
      <c r="G1965" s="16" t="s">
        <v>3347</v>
      </c>
      <c r="H1965" s="16" t="s">
        <v>3348</v>
      </c>
      <c r="I1965" s="16" t="s">
        <v>3349</v>
      </c>
      <c r="J1965" s="50"/>
      <c r="K1965" s="50"/>
      <c r="L1965" s="50"/>
    </row>
    <row r="1966" spans="1:12" s="62" customFormat="1" ht="72">
      <c r="A1966" s="31">
        <v>1</v>
      </c>
      <c r="B1966" s="35">
        <v>1186220781</v>
      </c>
      <c r="C1966" s="28">
        <v>42295513</v>
      </c>
      <c r="D1966" s="74" t="s">
        <v>3055</v>
      </c>
      <c r="E1966" s="53" t="s">
        <v>3056</v>
      </c>
      <c r="F1966" s="49" t="s">
        <v>10</v>
      </c>
      <c r="G1966" s="58">
        <v>12695520.8314</v>
      </c>
      <c r="H1966" s="72">
        <v>0</v>
      </c>
      <c r="I1966" s="73">
        <v>12695520.8314</v>
      </c>
      <c r="J1966" s="50"/>
      <c r="K1966" s="50"/>
      <c r="L1966" s="50"/>
    </row>
    <row r="1967" spans="1:12" s="62" customFormat="1" ht="36">
      <c r="A1967" s="31">
        <v>2</v>
      </c>
      <c r="B1967" s="35">
        <v>1199010188</v>
      </c>
      <c r="C1967" s="28">
        <v>42295513</v>
      </c>
      <c r="D1967" s="74" t="s">
        <v>3057</v>
      </c>
      <c r="E1967" s="53" t="s">
        <v>3058</v>
      </c>
      <c r="F1967" s="49" t="s">
        <v>10</v>
      </c>
      <c r="G1967" s="58">
        <v>1783143.6076830002</v>
      </c>
      <c r="H1967" s="72">
        <v>0</v>
      </c>
      <c r="I1967" s="73">
        <v>1783143.6076830002</v>
      </c>
      <c r="J1967" s="50"/>
      <c r="K1967" s="50"/>
      <c r="L1967" s="50"/>
    </row>
    <row r="1968" spans="1:12" s="62" customFormat="1" ht="27">
      <c r="A1968" s="31">
        <v>3</v>
      </c>
      <c r="B1968" s="35">
        <v>1176010319</v>
      </c>
      <c r="C1968" s="28">
        <v>42295513</v>
      </c>
      <c r="D1968" s="74" t="s">
        <v>3059</v>
      </c>
      <c r="E1968" s="53" t="s">
        <v>3060</v>
      </c>
      <c r="F1968" s="49" t="s">
        <v>10</v>
      </c>
      <c r="G1968" s="58">
        <v>951009.92409759993</v>
      </c>
      <c r="H1968" s="72">
        <v>0</v>
      </c>
      <c r="I1968" s="73">
        <v>951009.92409759993</v>
      </c>
      <c r="J1968" s="50"/>
      <c r="K1968" s="50"/>
      <c r="L1968" s="50"/>
    </row>
    <row r="1969" spans="1:12" s="62" customFormat="1" ht="18">
      <c r="A1969" s="31">
        <v>4</v>
      </c>
      <c r="B1969" s="35" t="s">
        <v>194</v>
      </c>
      <c r="C1969" s="28">
        <v>42295513</v>
      </c>
      <c r="D1969" s="74" t="s">
        <v>3061</v>
      </c>
      <c r="E1969" s="53" t="s">
        <v>3062</v>
      </c>
      <c r="F1969" s="49" t="s">
        <v>3063</v>
      </c>
      <c r="G1969" s="58">
        <v>794093.28662149608</v>
      </c>
      <c r="H1969" s="72">
        <v>0</v>
      </c>
      <c r="I1969" s="73">
        <v>794093.28662149608</v>
      </c>
      <c r="J1969" s="50"/>
      <c r="K1969" s="50"/>
      <c r="L1969" s="50"/>
    </row>
    <row r="1970" spans="1:12" s="62" customFormat="1" ht="13.5" customHeight="1">
      <c r="A1970" s="39" t="s">
        <v>3053</v>
      </c>
      <c r="B1970" s="166" t="s">
        <v>3065</v>
      </c>
      <c r="C1970" s="166"/>
      <c r="D1970" s="166"/>
      <c r="E1970" s="166"/>
      <c r="F1970" s="29" t="s">
        <v>355</v>
      </c>
      <c r="G1970" s="167" t="s">
        <v>3833</v>
      </c>
      <c r="H1970" s="167"/>
      <c r="I1970" s="167"/>
      <c r="J1970" s="50"/>
      <c r="K1970" s="50"/>
      <c r="L1970" s="50"/>
    </row>
    <row r="1971" spans="1:12" s="62" customFormat="1" ht="27">
      <c r="A1971" s="14" t="s">
        <v>2</v>
      </c>
      <c r="B1971" s="14" t="s">
        <v>3</v>
      </c>
      <c r="C1971" s="15" t="s">
        <v>4</v>
      </c>
      <c r="D1971" s="15" t="s">
        <v>5</v>
      </c>
      <c r="E1971" s="15" t="s">
        <v>3366</v>
      </c>
      <c r="F1971" s="15" t="s">
        <v>7</v>
      </c>
      <c r="G1971" s="16" t="s">
        <v>3347</v>
      </c>
      <c r="H1971" s="16" t="s">
        <v>3348</v>
      </c>
      <c r="I1971" s="16" t="s">
        <v>3349</v>
      </c>
      <c r="J1971" s="50"/>
      <c r="K1971" s="50"/>
      <c r="L1971" s="50"/>
    </row>
    <row r="1972" spans="1:12" s="62" customFormat="1" ht="54">
      <c r="A1972" s="31">
        <v>1</v>
      </c>
      <c r="B1972" s="18">
        <v>1186220253</v>
      </c>
      <c r="C1972" s="28" t="s">
        <v>2893</v>
      </c>
      <c r="D1972" s="74" t="s">
        <v>3065</v>
      </c>
      <c r="E1972" s="113" t="s">
        <v>3066</v>
      </c>
      <c r="F1972" s="49" t="s">
        <v>10</v>
      </c>
      <c r="G1972" s="22">
        <v>2460465.9036148884</v>
      </c>
      <c r="H1972" s="22">
        <v>467489</v>
      </c>
      <c r="I1972" s="23">
        <v>2927954.9036148884</v>
      </c>
      <c r="J1972" s="50"/>
      <c r="K1972" s="50"/>
      <c r="L1972" s="50"/>
    </row>
    <row r="1973" spans="1:12" s="62" customFormat="1" ht="13.5" customHeight="1">
      <c r="A1973" s="39" t="s">
        <v>3064</v>
      </c>
      <c r="B1973" s="166" t="s">
        <v>3069</v>
      </c>
      <c r="C1973" s="166"/>
      <c r="D1973" s="166"/>
      <c r="E1973" s="166"/>
      <c r="F1973" s="29" t="s">
        <v>462</v>
      </c>
      <c r="G1973" s="167" t="s">
        <v>3823</v>
      </c>
      <c r="H1973" s="167"/>
      <c r="I1973" s="167"/>
      <c r="J1973" s="50"/>
      <c r="K1973" s="50"/>
      <c r="L1973" s="50"/>
    </row>
    <row r="1974" spans="1:12" s="62" customFormat="1" ht="27">
      <c r="A1974" s="14" t="s">
        <v>2</v>
      </c>
      <c r="B1974" s="14" t="s">
        <v>3</v>
      </c>
      <c r="C1974" s="15" t="s">
        <v>4</v>
      </c>
      <c r="D1974" s="15" t="s">
        <v>5</v>
      </c>
      <c r="E1974" s="15" t="s">
        <v>3366</v>
      </c>
      <c r="F1974" s="15" t="s">
        <v>7</v>
      </c>
      <c r="G1974" s="16" t="s">
        <v>3347</v>
      </c>
      <c r="H1974" s="16" t="s">
        <v>3348</v>
      </c>
      <c r="I1974" s="16" t="s">
        <v>3349</v>
      </c>
      <c r="J1974" s="50"/>
      <c r="K1974" s="50"/>
      <c r="L1974" s="50"/>
    </row>
    <row r="1975" spans="1:12" s="62" customFormat="1" ht="18">
      <c r="A1975" s="31">
        <v>1</v>
      </c>
      <c r="B1975" s="31">
        <v>1186220240</v>
      </c>
      <c r="C1975" s="49" t="s">
        <v>3070</v>
      </c>
      <c r="D1975" s="74" t="s">
        <v>3071</v>
      </c>
      <c r="E1975" s="49" t="s">
        <v>3072</v>
      </c>
      <c r="F1975" s="49" t="s">
        <v>10</v>
      </c>
      <c r="G1975" s="22"/>
      <c r="H1975" s="22"/>
      <c r="I1975" s="23"/>
      <c r="J1975" s="50"/>
      <c r="K1975" s="50"/>
      <c r="L1975" s="50"/>
    </row>
    <row r="1976" spans="1:12" s="62" customFormat="1">
      <c r="A1976" s="31">
        <v>2</v>
      </c>
      <c r="B1976" s="31">
        <v>1186290565</v>
      </c>
      <c r="C1976" s="49">
        <v>42203405</v>
      </c>
      <c r="D1976" s="74" t="s">
        <v>3073</v>
      </c>
      <c r="E1976" s="49" t="s">
        <v>3074</v>
      </c>
      <c r="F1976" s="49" t="s">
        <v>10</v>
      </c>
      <c r="G1976" s="22">
        <v>2954383</v>
      </c>
      <c r="H1976" s="22">
        <v>0</v>
      </c>
      <c r="I1976" s="23">
        <v>2954383</v>
      </c>
      <c r="J1976" s="50"/>
      <c r="K1976" s="50"/>
      <c r="L1976" s="50"/>
    </row>
    <row r="1977" spans="1:12" s="62" customFormat="1" ht="36">
      <c r="A1977" s="31">
        <v>3</v>
      </c>
      <c r="B1977" s="31">
        <v>1186290557</v>
      </c>
      <c r="C1977" s="49" t="s">
        <v>3075</v>
      </c>
      <c r="D1977" s="74" t="s">
        <v>3076</v>
      </c>
      <c r="E1977" s="49" t="s">
        <v>3077</v>
      </c>
      <c r="F1977" s="49" t="s">
        <v>10</v>
      </c>
      <c r="G1977" s="22">
        <v>1698513</v>
      </c>
      <c r="H1977" s="22">
        <v>322717</v>
      </c>
      <c r="I1977" s="23">
        <v>2021230</v>
      </c>
      <c r="J1977" s="50"/>
      <c r="K1977" s="50"/>
      <c r="L1977" s="50"/>
    </row>
    <row r="1978" spans="1:12" s="62" customFormat="1" ht="27">
      <c r="A1978" s="31">
        <v>4</v>
      </c>
      <c r="B1978" s="31">
        <v>1186290561</v>
      </c>
      <c r="C1978" s="49" t="s">
        <v>3078</v>
      </c>
      <c r="D1978" s="74" t="s">
        <v>3079</v>
      </c>
      <c r="E1978" s="49" t="s">
        <v>3080</v>
      </c>
      <c r="F1978" s="49" t="s">
        <v>10</v>
      </c>
      <c r="G1978" s="22">
        <v>1338222</v>
      </c>
      <c r="H1978" s="22">
        <v>254262</v>
      </c>
      <c r="I1978" s="23">
        <v>1592484</v>
      </c>
      <c r="J1978" s="50"/>
      <c r="K1978" s="50"/>
      <c r="L1978" s="50"/>
    </row>
    <row r="1979" spans="1:12" s="62" customFormat="1" ht="18">
      <c r="A1979" s="31">
        <v>5</v>
      </c>
      <c r="B1979" s="31">
        <v>1186220048</v>
      </c>
      <c r="C1979" s="49">
        <v>42295905</v>
      </c>
      <c r="D1979" s="74" t="s">
        <v>3081</v>
      </c>
      <c r="E1979" s="49" t="s">
        <v>3082</v>
      </c>
      <c r="F1979" s="49" t="s">
        <v>10</v>
      </c>
      <c r="G1979" s="22">
        <v>2573505</v>
      </c>
      <c r="H1979" s="22">
        <v>0</v>
      </c>
      <c r="I1979" s="23">
        <v>2573505</v>
      </c>
      <c r="J1979" s="50"/>
      <c r="K1979" s="50"/>
      <c r="L1979" s="50"/>
    </row>
    <row r="1980" spans="1:12" s="62" customFormat="1" ht="18">
      <c r="A1980" s="31">
        <v>6</v>
      </c>
      <c r="B1980" s="31">
        <v>1186290057</v>
      </c>
      <c r="C1980" s="49">
        <v>42203406</v>
      </c>
      <c r="D1980" s="74" t="s">
        <v>3083</v>
      </c>
      <c r="E1980" s="49" t="s">
        <v>3083</v>
      </c>
      <c r="F1980" s="49" t="s">
        <v>10</v>
      </c>
      <c r="G1980" s="22">
        <v>1533808</v>
      </c>
      <c r="H1980" s="22">
        <v>291424</v>
      </c>
      <c r="I1980" s="23">
        <v>1825232</v>
      </c>
      <c r="J1980" s="50"/>
      <c r="K1980" s="50"/>
      <c r="L1980" s="50"/>
    </row>
    <row r="1981" spans="1:12" s="62" customFormat="1" ht="18">
      <c r="A1981" s="31">
        <v>7</v>
      </c>
      <c r="B1981" s="31">
        <v>1186220050</v>
      </c>
      <c r="C1981" s="49">
        <v>42296100</v>
      </c>
      <c r="D1981" s="74" t="s">
        <v>3084</v>
      </c>
      <c r="E1981" s="49" t="s">
        <v>3084</v>
      </c>
      <c r="F1981" s="49" t="s">
        <v>10</v>
      </c>
      <c r="G1981" s="22">
        <v>27676445</v>
      </c>
      <c r="H1981" s="22">
        <v>5258525</v>
      </c>
      <c r="I1981" s="23">
        <v>32934970</v>
      </c>
      <c r="J1981" s="50"/>
      <c r="K1981" s="50"/>
      <c r="L1981" s="50"/>
    </row>
    <row r="1982" spans="1:12" s="62" customFormat="1" ht="27">
      <c r="A1982" s="31">
        <v>8</v>
      </c>
      <c r="B1982" s="31">
        <v>1186290056</v>
      </c>
      <c r="C1982" s="49">
        <v>42203403</v>
      </c>
      <c r="D1982" s="74" t="s">
        <v>3085</v>
      </c>
      <c r="E1982" s="49" t="s">
        <v>3086</v>
      </c>
      <c r="F1982" s="49" t="s">
        <v>10</v>
      </c>
      <c r="G1982" s="22">
        <v>1080872</v>
      </c>
      <c r="H1982" s="22">
        <v>0</v>
      </c>
      <c r="I1982" s="23">
        <v>1080872</v>
      </c>
      <c r="J1982" s="50"/>
      <c r="K1982" s="50"/>
      <c r="L1982" s="50"/>
    </row>
    <row r="1983" spans="1:12" s="62" customFormat="1" ht="31.5" customHeight="1">
      <c r="A1983" s="68" t="s">
        <v>3067</v>
      </c>
      <c r="B1983" s="166" t="s">
        <v>3088</v>
      </c>
      <c r="C1983" s="166"/>
      <c r="D1983" s="166"/>
      <c r="E1983" s="166"/>
      <c r="F1983" s="29" t="s">
        <v>3373</v>
      </c>
      <c r="G1983" s="167"/>
      <c r="H1983" s="167"/>
      <c r="I1983" s="167"/>
      <c r="J1983" s="50"/>
      <c r="K1983" s="50"/>
      <c r="L1983" s="50"/>
    </row>
    <row r="1984" spans="1:12" s="62" customFormat="1" ht="27">
      <c r="A1984" s="14" t="s">
        <v>2</v>
      </c>
      <c r="B1984" s="14" t="s">
        <v>3</v>
      </c>
      <c r="C1984" s="15" t="s">
        <v>4</v>
      </c>
      <c r="D1984" s="15" t="s">
        <v>5</v>
      </c>
      <c r="E1984" s="15" t="s">
        <v>3366</v>
      </c>
      <c r="F1984" s="15" t="s">
        <v>7</v>
      </c>
      <c r="G1984" s="16" t="s">
        <v>3347</v>
      </c>
      <c r="H1984" s="16" t="s">
        <v>3348</v>
      </c>
      <c r="I1984" s="16" t="s">
        <v>3349</v>
      </c>
      <c r="J1984" s="50"/>
      <c r="K1984" s="50"/>
      <c r="L1984" s="50"/>
    </row>
    <row r="1985" spans="1:12" s="62" customFormat="1" ht="54">
      <c r="A1985" s="31">
        <v>1</v>
      </c>
      <c r="B1985" s="35" t="s">
        <v>3365</v>
      </c>
      <c r="C1985" s="28">
        <v>42295905</v>
      </c>
      <c r="D1985" s="36" t="s">
        <v>3089</v>
      </c>
      <c r="E1985" s="37" t="s">
        <v>3090</v>
      </c>
      <c r="F1985" s="28" t="s">
        <v>3091</v>
      </c>
      <c r="G1985" s="22"/>
      <c r="H1985" s="22"/>
      <c r="I1985" s="23"/>
      <c r="J1985" s="50"/>
      <c r="K1985" s="50"/>
      <c r="L1985" s="50"/>
    </row>
    <row r="1986" spans="1:12" s="62" customFormat="1" ht="63">
      <c r="A1986" s="31">
        <v>2</v>
      </c>
      <c r="B1986" s="35" t="s">
        <v>3365</v>
      </c>
      <c r="C1986" s="28">
        <v>42295905</v>
      </c>
      <c r="D1986" s="36" t="s">
        <v>3092</v>
      </c>
      <c r="E1986" s="76" t="s">
        <v>3093</v>
      </c>
      <c r="F1986" s="21" t="s">
        <v>10</v>
      </c>
      <c r="G1986" s="22"/>
      <c r="H1986" s="22"/>
      <c r="I1986" s="23"/>
      <c r="J1986" s="50"/>
      <c r="K1986" s="50"/>
      <c r="L1986" s="50"/>
    </row>
    <row r="1987" spans="1:12" s="62" customFormat="1" ht="99">
      <c r="A1987" s="31">
        <v>3</v>
      </c>
      <c r="B1987" s="35" t="s">
        <v>3365</v>
      </c>
      <c r="C1987" s="28">
        <v>42295905</v>
      </c>
      <c r="D1987" s="36" t="s">
        <v>3094</v>
      </c>
      <c r="E1987" s="76" t="s">
        <v>3095</v>
      </c>
      <c r="F1987" s="21" t="s">
        <v>10</v>
      </c>
      <c r="G1987" s="22"/>
      <c r="H1987" s="22"/>
      <c r="I1987" s="23"/>
      <c r="J1987" s="50"/>
      <c r="K1987" s="50"/>
      <c r="L1987" s="50"/>
    </row>
    <row r="1988" spans="1:12" s="62" customFormat="1" ht="27">
      <c r="A1988" s="31">
        <v>4</v>
      </c>
      <c r="B1988" s="35" t="s">
        <v>3365</v>
      </c>
      <c r="C1988" s="28">
        <v>42295905</v>
      </c>
      <c r="D1988" s="37" t="s">
        <v>3096</v>
      </c>
      <c r="E1988" s="37" t="s">
        <v>3096</v>
      </c>
      <c r="F1988" s="28" t="s">
        <v>10</v>
      </c>
      <c r="G1988" s="58"/>
      <c r="H1988" s="22"/>
      <c r="I1988" s="23"/>
      <c r="J1988" s="50"/>
      <c r="K1988" s="50"/>
      <c r="L1988" s="50"/>
    </row>
    <row r="1989" spans="1:12" s="62" customFormat="1" ht="18">
      <c r="A1989" s="31">
        <v>5</v>
      </c>
      <c r="B1989" s="35" t="s">
        <v>3365</v>
      </c>
      <c r="C1989" s="28">
        <v>42295905</v>
      </c>
      <c r="D1989" s="76" t="s">
        <v>3097</v>
      </c>
      <c r="E1989" s="114" t="s">
        <v>3098</v>
      </c>
      <c r="F1989" s="28" t="s">
        <v>10</v>
      </c>
      <c r="G1989" s="58"/>
      <c r="H1989" s="22"/>
      <c r="I1989" s="23"/>
      <c r="J1989" s="50"/>
      <c r="K1989" s="50"/>
      <c r="L1989" s="50"/>
    </row>
    <row r="1990" spans="1:12" s="62" customFormat="1" ht="27">
      <c r="A1990" s="31">
        <v>6</v>
      </c>
      <c r="B1990" s="35" t="s">
        <v>3365</v>
      </c>
      <c r="C1990" s="28">
        <v>42295905</v>
      </c>
      <c r="D1990" s="76" t="s">
        <v>3099</v>
      </c>
      <c r="E1990" s="115" t="s">
        <v>3099</v>
      </c>
      <c r="F1990" s="28" t="s">
        <v>10</v>
      </c>
      <c r="G1990" s="58"/>
      <c r="H1990" s="22"/>
      <c r="I1990" s="23"/>
      <c r="J1990" s="50"/>
      <c r="K1990" s="50"/>
      <c r="L1990" s="50"/>
    </row>
    <row r="1991" spans="1:12" s="62" customFormat="1" ht="18">
      <c r="A1991" s="31">
        <v>7</v>
      </c>
      <c r="B1991" s="35" t="s">
        <v>3365</v>
      </c>
      <c r="C1991" s="28">
        <v>42295905</v>
      </c>
      <c r="D1991" s="76" t="s">
        <v>3100</v>
      </c>
      <c r="E1991" s="115" t="s">
        <v>3100</v>
      </c>
      <c r="F1991" s="28" t="s">
        <v>10</v>
      </c>
      <c r="G1991" s="58"/>
      <c r="H1991" s="22"/>
      <c r="I1991" s="23"/>
      <c r="J1991" s="50"/>
      <c r="K1991" s="50"/>
      <c r="L1991" s="50"/>
    </row>
    <row r="1992" spans="1:12" s="62" customFormat="1" ht="18">
      <c r="A1992" s="31">
        <v>8</v>
      </c>
      <c r="B1992" s="35" t="s">
        <v>3365</v>
      </c>
      <c r="C1992" s="28">
        <v>42295905</v>
      </c>
      <c r="D1992" s="76" t="s">
        <v>3101</v>
      </c>
      <c r="E1992" s="116" t="s">
        <v>3101</v>
      </c>
      <c r="F1992" s="28" t="s">
        <v>10</v>
      </c>
      <c r="G1992" s="58"/>
      <c r="H1992" s="22"/>
      <c r="I1992" s="23"/>
      <c r="J1992" s="50"/>
      <c r="K1992" s="50"/>
      <c r="L1992" s="50"/>
    </row>
    <row r="1993" spans="1:12" s="62" customFormat="1" ht="18">
      <c r="A1993" s="31">
        <v>9</v>
      </c>
      <c r="B1993" s="35" t="s">
        <v>3365</v>
      </c>
      <c r="C1993" s="28">
        <v>42295905</v>
      </c>
      <c r="D1993" s="76" t="s">
        <v>3102</v>
      </c>
      <c r="E1993" s="115" t="s">
        <v>3102</v>
      </c>
      <c r="F1993" s="28" t="s">
        <v>10</v>
      </c>
      <c r="G1993" s="58"/>
      <c r="H1993" s="22"/>
      <c r="I1993" s="23"/>
      <c r="J1993" s="50"/>
      <c r="K1993" s="50"/>
      <c r="L1993" s="50"/>
    </row>
    <row r="1994" spans="1:12" s="62" customFormat="1" ht="27">
      <c r="A1994" s="31">
        <v>10</v>
      </c>
      <c r="B1994" s="35" t="s">
        <v>3365</v>
      </c>
      <c r="C1994" s="28">
        <v>42295905</v>
      </c>
      <c r="D1994" s="76" t="s">
        <v>3103</v>
      </c>
      <c r="E1994" s="115" t="s">
        <v>3103</v>
      </c>
      <c r="F1994" s="28" t="s">
        <v>10</v>
      </c>
      <c r="G1994" s="58"/>
      <c r="H1994" s="22"/>
      <c r="I1994" s="23"/>
      <c r="J1994" s="50"/>
      <c r="K1994" s="50"/>
      <c r="L1994" s="50"/>
    </row>
    <row r="1995" spans="1:12" s="62" customFormat="1" ht="18">
      <c r="A1995" s="31">
        <v>11</v>
      </c>
      <c r="B1995" s="35" t="s">
        <v>3365</v>
      </c>
      <c r="C1995" s="28">
        <v>42295905</v>
      </c>
      <c r="D1995" s="76" t="s">
        <v>3104</v>
      </c>
      <c r="E1995" s="115" t="s">
        <v>3104</v>
      </c>
      <c r="F1995" s="28" t="s">
        <v>3105</v>
      </c>
      <c r="G1995" s="58"/>
      <c r="H1995" s="22"/>
      <c r="I1995" s="23"/>
      <c r="J1995" s="50"/>
      <c r="K1995" s="50"/>
      <c r="L1995" s="50"/>
    </row>
    <row r="1996" spans="1:12" s="62" customFormat="1" ht="27">
      <c r="A1996" s="31">
        <v>12</v>
      </c>
      <c r="B1996" s="35" t="s">
        <v>3365</v>
      </c>
      <c r="C1996" s="28">
        <v>42295905</v>
      </c>
      <c r="D1996" s="76" t="s">
        <v>3106</v>
      </c>
      <c r="E1996" s="115" t="s">
        <v>3106</v>
      </c>
      <c r="F1996" s="28" t="s">
        <v>10</v>
      </c>
      <c r="G1996" s="58"/>
      <c r="H1996" s="22"/>
      <c r="I1996" s="23"/>
      <c r="J1996" s="50"/>
      <c r="K1996" s="50"/>
      <c r="L1996" s="50"/>
    </row>
    <row r="1997" spans="1:12" s="62" customFormat="1" ht="27">
      <c r="A1997" s="31">
        <v>13</v>
      </c>
      <c r="B1997" s="35" t="s">
        <v>3365</v>
      </c>
      <c r="C1997" s="28">
        <v>42295905</v>
      </c>
      <c r="D1997" s="76" t="s">
        <v>3107</v>
      </c>
      <c r="E1997" s="115" t="s">
        <v>3107</v>
      </c>
      <c r="F1997" s="28" t="s">
        <v>10</v>
      </c>
      <c r="G1997" s="58"/>
      <c r="H1997" s="22"/>
      <c r="I1997" s="23"/>
      <c r="J1997" s="50"/>
      <c r="K1997" s="50"/>
      <c r="L1997" s="50"/>
    </row>
    <row r="1998" spans="1:12" s="62" customFormat="1" ht="27">
      <c r="A1998" s="31">
        <v>14</v>
      </c>
      <c r="B1998" s="35" t="s">
        <v>3365</v>
      </c>
      <c r="C1998" s="28">
        <v>42295905</v>
      </c>
      <c r="D1998" s="76" t="s">
        <v>3108</v>
      </c>
      <c r="E1998" s="115" t="s">
        <v>3108</v>
      </c>
      <c r="F1998" s="28" t="s">
        <v>10</v>
      </c>
      <c r="G1998" s="58"/>
      <c r="H1998" s="22"/>
      <c r="I1998" s="23"/>
      <c r="J1998" s="50"/>
      <c r="K1998" s="50"/>
      <c r="L1998" s="50"/>
    </row>
    <row r="1999" spans="1:12" s="62" customFormat="1" ht="27">
      <c r="A1999" s="31">
        <v>15</v>
      </c>
      <c r="B1999" s="35" t="s">
        <v>3365</v>
      </c>
      <c r="C1999" s="28">
        <v>42295905</v>
      </c>
      <c r="D1999" s="76" t="s">
        <v>3109</v>
      </c>
      <c r="E1999" s="115" t="s">
        <v>3109</v>
      </c>
      <c r="F1999" s="28" t="s">
        <v>10</v>
      </c>
      <c r="G1999" s="58"/>
      <c r="H1999" s="22"/>
      <c r="I1999" s="23"/>
      <c r="J1999" s="50"/>
      <c r="K1999" s="50"/>
      <c r="L1999" s="50"/>
    </row>
    <row r="2000" spans="1:12" s="62" customFormat="1" ht="27">
      <c r="A2000" s="31">
        <v>16</v>
      </c>
      <c r="B2000" s="35" t="s">
        <v>3365</v>
      </c>
      <c r="C2000" s="28">
        <v>42295905</v>
      </c>
      <c r="D2000" s="76" t="s">
        <v>3110</v>
      </c>
      <c r="E2000" s="115" t="s">
        <v>3110</v>
      </c>
      <c r="F2000" s="28" t="s">
        <v>10</v>
      </c>
      <c r="G2000" s="58"/>
      <c r="H2000" s="22"/>
      <c r="I2000" s="23"/>
      <c r="J2000" s="50"/>
      <c r="K2000" s="50"/>
      <c r="L2000" s="50"/>
    </row>
    <row r="2001" spans="1:12" s="62" customFormat="1" ht="13.5" customHeight="1">
      <c r="A2001" s="39" t="s">
        <v>3068</v>
      </c>
      <c r="B2001" s="166" t="s">
        <v>3113</v>
      </c>
      <c r="C2001" s="166"/>
      <c r="D2001" s="166"/>
      <c r="E2001" s="166"/>
      <c r="F2001" s="29" t="s">
        <v>462</v>
      </c>
      <c r="G2001" s="167"/>
      <c r="H2001" s="167"/>
      <c r="I2001" s="167"/>
      <c r="J2001" s="50"/>
      <c r="K2001" s="50"/>
      <c r="L2001" s="50"/>
    </row>
    <row r="2002" spans="1:12" s="62" customFormat="1" ht="27">
      <c r="A2002" s="14" t="s">
        <v>2</v>
      </c>
      <c r="B2002" s="14" t="s">
        <v>3</v>
      </c>
      <c r="C2002" s="15" t="s">
        <v>4</v>
      </c>
      <c r="D2002" s="15" t="s">
        <v>5</v>
      </c>
      <c r="E2002" s="15" t="s">
        <v>3366</v>
      </c>
      <c r="F2002" s="15" t="s">
        <v>7</v>
      </c>
      <c r="G2002" s="16" t="s">
        <v>3347</v>
      </c>
      <c r="H2002" s="16" t="s">
        <v>3348</v>
      </c>
      <c r="I2002" s="16" t="s">
        <v>3349</v>
      </c>
      <c r="J2002" s="50"/>
      <c r="K2002" s="50"/>
      <c r="L2002" s="50"/>
    </row>
    <row r="2003" spans="1:12" s="62" customFormat="1" ht="27">
      <c r="A2003" s="31">
        <v>1</v>
      </c>
      <c r="B2003" s="31">
        <v>1196491792</v>
      </c>
      <c r="C2003" s="49">
        <v>4214000</v>
      </c>
      <c r="D2003" s="74" t="s">
        <v>3114</v>
      </c>
      <c r="E2003" s="49" t="s">
        <v>3114</v>
      </c>
      <c r="F2003" s="21" t="s">
        <v>10</v>
      </c>
      <c r="G2003" s="22"/>
      <c r="H2003" s="22"/>
      <c r="I2003" s="23"/>
      <c r="J2003" s="50"/>
      <c r="K2003" s="50"/>
      <c r="L2003" s="50"/>
    </row>
    <row r="2004" spans="1:12" s="62" customFormat="1" ht="27">
      <c r="A2004" s="31">
        <v>2</v>
      </c>
      <c r="B2004" s="31">
        <v>1196491780</v>
      </c>
      <c r="C2004" s="49">
        <v>4214000</v>
      </c>
      <c r="D2004" s="74" t="s">
        <v>3115</v>
      </c>
      <c r="E2004" s="49" t="s">
        <v>3115</v>
      </c>
      <c r="F2004" s="21" t="s">
        <v>10</v>
      </c>
      <c r="G2004" s="22"/>
      <c r="H2004" s="22"/>
      <c r="I2004" s="23"/>
      <c r="J2004" s="50"/>
      <c r="K2004" s="50"/>
      <c r="L2004" s="50"/>
    </row>
    <row r="2005" spans="1:12" s="62" customFormat="1" ht="27">
      <c r="A2005" s="31">
        <v>3</v>
      </c>
      <c r="B2005" s="31">
        <v>1196491781</v>
      </c>
      <c r="C2005" s="49">
        <v>4214000</v>
      </c>
      <c r="D2005" s="74" t="s">
        <v>3116</v>
      </c>
      <c r="E2005" s="49" t="s">
        <v>3116</v>
      </c>
      <c r="F2005" s="21" t="s">
        <v>10</v>
      </c>
      <c r="G2005" s="22"/>
      <c r="H2005" s="22"/>
      <c r="I2005" s="23"/>
      <c r="J2005" s="50"/>
      <c r="K2005" s="50"/>
      <c r="L2005" s="50"/>
    </row>
    <row r="2006" spans="1:12" s="62" customFormat="1" ht="54">
      <c r="A2006" s="31">
        <v>4</v>
      </c>
      <c r="B2006" s="31">
        <v>1196491782</v>
      </c>
      <c r="C2006" s="49">
        <v>4214000</v>
      </c>
      <c r="D2006" s="74" t="s">
        <v>3117</v>
      </c>
      <c r="E2006" s="49" t="s">
        <v>3117</v>
      </c>
      <c r="F2006" s="21" t="s">
        <v>10</v>
      </c>
      <c r="G2006" s="22"/>
      <c r="H2006" s="22"/>
      <c r="I2006" s="23"/>
      <c r="J2006" s="50"/>
      <c r="K2006" s="50"/>
      <c r="L2006" s="50"/>
    </row>
    <row r="2007" spans="1:12" s="62" customFormat="1" ht="54">
      <c r="A2007" s="31">
        <v>5</v>
      </c>
      <c r="B2007" s="31">
        <v>1196491783</v>
      </c>
      <c r="C2007" s="49">
        <v>4214000</v>
      </c>
      <c r="D2007" s="74" t="s">
        <v>3118</v>
      </c>
      <c r="E2007" s="49" t="s">
        <v>3118</v>
      </c>
      <c r="F2007" s="21" t="s">
        <v>10</v>
      </c>
      <c r="G2007" s="22"/>
      <c r="H2007" s="22"/>
      <c r="I2007" s="23"/>
      <c r="J2007" s="50"/>
      <c r="K2007" s="50"/>
      <c r="L2007" s="50"/>
    </row>
    <row r="2008" spans="1:12" s="62" customFormat="1" ht="45">
      <c r="A2008" s="31">
        <v>6</v>
      </c>
      <c r="B2008" s="31">
        <v>1196491784</v>
      </c>
      <c r="C2008" s="49">
        <v>4214000</v>
      </c>
      <c r="D2008" s="74" t="s">
        <v>3119</v>
      </c>
      <c r="E2008" s="49" t="s">
        <v>3119</v>
      </c>
      <c r="F2008" s="21" t="s">
        <v>10</v>
      </c>
      <c r="G2008" s="22"/>
      <c r="H2008" s="22"/>
      <c r="I2008" s="23"/>
      <c r="J2008" s="50"/>
      <c r="K2008" s="50"/>
      <c r="L2008" s="50"/>
    </row>
    <row r="2009" spans="1:12" s="62" customFormat="1" ht="36">
      <c r="A2009" s="31">
        <v>7</v>
      </c>
      <c r="B2009" s="31">
        <v>1196491786</v>
      </c>
      <c r="C2009" s="49">
        <v>4214000</v>
      </c>
      <c r="D2009" s="74" t="s">
        <v>3120</v>
      </c>
      <c r="E2009" s="49" t="s">
        <v>3120</v>
      </c>
      <c r="F2009" s="21" t="s">
        <v>10</v>
      </c>
      <c r="G2009" s="22"/>
      <c r="H2009" s="22"/>
      <c r="I2009" s="23"/>
      <c r="J2009" s="50"/>
      <c r="K2009" s="50"/>
      <c r="L2009" s="50"/>
    </row>
    <row r="2010" spans="1:12" s="62" customFormat="1" ht="45">
      <c r="A2010" s="31">
        <v>8</v>
      </c>
      <c r="B2010" s="31">
        <v>1196491791</v>
      </c>
      <c r="C2010" s="49">
        <v>4214000</v>
      </c>
      <c r="D2010" s="74" t="s">
        <v>3121</v>
      </c>
      <c r="E2010" s="49" t="s">
        <v>3121</v>
      </c>
      <c r="F2010" s="21" t="s">
        <v>10</v>
      </c>
      <c r="G2010" s="22"/>
      <c r="H2010" s="22"/>
      <c r="I2010" s="23"/>
      <c r="J2010" s="50"/>
      <c r="K2010" s="50"/>
      <c r="L2010" s="50"/>
    </row>
    <row r="2011" spans="1:12" s="62" customFormat="1">
      <c r="A2011" s="31">
        <v>9</v>
      </c>
      <c r="B2011" s="31">
        <v>1196491785</v>
      </c>
      <c r="C2011" s="49">
        <v>4214000</v>
      </c>
      <c r="D2011" s="74" t="s">
        <v>3122</v>
      </c>
      <c r="E2011" s="49" t="s">
        <v>3122</v>
      </c>
      <c r="F2011" s="21" t="s">
        <v>10</v>
      </c>
      <c r="G2011" s="22"/>
      <c r="H2011" s="22"/>
      <c r="I2011" s="23"/>
      <c r="J2011" s="50"/>
      <c r="K2011" s="50"/>
      <c r="L2011" s="50"/>
    </row>
    <row r="2012" spans="1:12" s="62" customFormat="1" ht="45">
      <c r="A2012" s="31">
        <v>10</v>
      </c>
      <c r="B2012" s="31">
        <v>1196491787</v>
      </c>
      <c r="C2012" s="49">
        <v>4214000</v>
      </c>
      <c r="D2012" s="74" t="s">
        <v>3123</v>
      </c>
      <c r="E2012" s="49" t="s">
        <v>3123</v>
      </c>
      <c r="F2012" s="21" t="s">
        <v>10</v>
      </c>
      <c r="G2012" s="22"/>
      <c r="H2012" s="22"/>
      <c r="I2012" s="23"/>
      <c r="J2012" s="50"/>
      <c r="K2012" s="50"/>
      <c r="L2012" s="50"/>
    </row>
    <row r="2013" spans="1:12" s="62" customFormat="1" ht="36">
      <c r="A2013" s="31">
        <v>11</v>
      </c>
      <c r="B2013" s="31">
        <v>1196491788</v>
      </c>
      <c r="C2013" s="49">
        <v>4214000</v>
      </c>
      <c r="D2013" s="74" t="s">
        <v>3124</v>
      </c>
      <c r="E2013" s="49" t="s">
        <v>3124</v>
      </c>
      <c r="F2013" s="21" t="s">
        <v>10</v>
      </c>
      <c r="G2013" s="22"/>
      <c r="H2013" s="22"/>
      <c r="I2013" s="23"/>
      <c r="J2013" s="50"/>
      <c r="K2013" s="50"/>
      <c r="L2013" s="50"/>
    </row>
    <row r="2014" spans="1:12" s="62" customFormat="1" ht="36">
      <c r="A2014" s="31">
        <v>12</v>
      </c>
      <c r="B2014" s="31">
        <v>1196491789</v>
      </c>
      <c r="C2014" s="49">
        <v>4214000</v>
      </c>
      <c r="D2014" s="74" t="s">
        <v>3125</v>
      </c>
      <c r="E2014" s="49" t="s">
        <v>3125</v>
      </c>
      <c r="F2014" s="21" t="s">
        <v>10</v>
      </c>
      <c r="G2014" s="22"/>
      <c r="H2014" s="22"/>
      <c r="I2014" s="23"/>
      <c r="J2014" s="50"/>
      <c r="K2014" s="50"/>
      <c r="L2014" s="50"/>
    </row>
    <row r="2015" spans="1:12" s="62" customFormat="1" ht="18">
      <c r="A2015" s="39" t="s">
        <v>3087</v>
      </c>
      <c r="B2015" s="166" t="s">
        <v>3128</v>
      </c>
      <c r="C2015" s="166"/>
      <c r="D2015" s="166"/>
      <c r="E2015" s="166"/>
      <c r="F2015" s="29" t="s">
        <v>3126</v>
      </c>
      <c r="G2015" s="167"/>
      <c r="H2015" s="167"/>
      <c r="I2015" s="167"/>
      <c r="J2015" s="50"/>
      <c r="K2015" s="50"/>
      <c r="L2015" s="50"/>
    </row>
    <row r="2016" spans="1:12" s="62" customFormat="1" ht="27">
      <c r="A2016" s="14" t="s">
        <v>2</v>
      </c>
      <c r="B2016" s="14" t="s">
        <v>3</v>
      </c>
      <c r="C2016" s="15" t="s">
        <v>4</v>
      </c>
      <c r="D2016" s="15" t="s">
        <v>5</v>
      </c>
      <c r="E2016" s="15" t="s">
        <v>3366</v>
      </c>
      <c r="F2016" s="15" t="s">
        <v>7</v>
      </c>
      <c r="G2016" s="16" t="s">
        <v>3347</v>
      </c>
      <c r="H2016" s="16" t="s">
        <v>3348</v>
      </c>
      <c r="I2016" s="16" t="s">
        <v>3349</v>
      </c>
      <c r="J2016" s="50"/>
      <c r="K2016" s="50"/>
      <c r="L2016" s="50"/>
    </row>
    <row r="2017" spans="1:12" s="62" customFormat="1">
      <c r="A2017" s="31">
        <v>1</v>
      </c>
      <c r="B2017" s="31">
        <v>1196491007</v>
      </c>
      <c r="C2017" s="49">
        <v>42181600</v>
      </c>
      <c r="D2017" s="74" t="s">
        <v>3129</v>
      </c>
      <c r="E2017" s="49" t="s">
        <v>3129</v>
      </c>
      <c r="F2017" s="21" t="s">
        <v>10</v>
      </c>
      <c r="G2017" s="22"/>
      <c r="H2017" s="22"/>
      <c r="I2017" s="23"/>
      <c r="J2017" s="50"/>
      <c r="K2017" s="50"/>
      <c r="L2017" s="50"/>
    </row>
    <row r="2018" spans="1:12" s="62" customFormat="1" ht="18">
      <c r="A2018" s="31">
        <v>2</v>
      </c>
      <c r="B2018" s="31">
        <v>1196491008</v>
      </c>
      <c r="C2018" s="49">
        <v>42000000</v>
      </c>
      <c r="D2018" s="74" t="s">
        <v>3130</v>
      </c>
      <c r="E2018" s="49" t="s">
        <v>3130</v>
      </c>
      <c r="F2018" s="21" t="s">
        <v>10</v>
      </c>
      <c r="G2018" s="22"/>
      <c r="H2018" s="22"/>
      <c r="I2018" s="23"/>
      <c r="J2018" s="50"/>
      <c r="K2018" s="50"/>
      <c r="L2018" s="50"/>
    </row>
    <row r="2019" spans="1:12" s="62" customFormat="1" ht="18">
      <c r="A2019" s="31">
        <v>3</v>
      </c>
      <c r="B2019" s="31">
        <v>1196491009</v>
      </c>
      <c r="C2019" s="49">
        <v>42000000</v>
      </c>
      <c r="D2019" s="74" t="s">
        <v>3131</v>
      </c>
      <c r="E2019" s="49" t="s">
        <v>3131</v>
      </c>
      <c r="F2019" s="21" t="s">
        <v>10</v>
      </c>
      <c r="G2019" s="22"/>
      <c r="H2019" s="22"/>
      <c r="I2019" s="23"/>
      <c r="J2019" s="50"/>
      <c r="K2019" s="50"/>
      <c r="L2019" s="50"/>
    </row>
    <row r="2020" spans="1:12" s="62" customFormat="1">
      <c r="A2020" s="31">
        <v>4</v>
      </c>
      <c r="B2020" s="31">
        <v>1196491142</v>
      </c>
      <c r="C2020" s="49">
        <v>42181600</v>
      </c>
      <c r="D2020" s="74" t="s">
        <v>3132</v>
      </c>
      <c r="E2020" s="49" t="s">
        <v>3132</v>
      </c>
      <c r="F2020" s="21" t="s">
        <v>10</v>
      </c>
      <c r="G2020" s="22"/>
      <c r="H2020" s="22"/>
      <c r="I2020" s="23"/>
      <c r="J2020" s="50"/>
      <c r="K2020" s="50"/>
      <c r="L2020" s="50"/>
    </row>
    <row r="2021" spans="1:12" s="62" customFormat="1" ht="54">
      <c r="A2021" s="31">
        <v>5</v>
      </c>
      <c r="B2021" s="31">
        <v>1196490018</v>
      </c>
      <c r="C2021" s="49">
        <v>42181600</v>
      </c>
      <c r="D2021" s="74" t="s">
        <v>3133</v>
      </c>
      <c r="E2021" s="49" t="s">
        <v>3133</v>
      </c>
      <c r="F2021" s="21" t="s">
        <v>10</v>
      </c>
      <c r="G2021" s="22"/>
      <c r="H2021" s="22"/>
      <c r="I2021" s="23"/>
      <c r="J2021" s="50"/>
      <c r="K2021" s="50"/>
      <c r="L2021" s="50"/>
    </row>
    <row r="2022" spans="1:12" s="62" customFormat="1" ht="27">
      <c r="A2022" s="31">
        <v>6</v>
      </c>
      <c r="B2022" s="31">
        <v>1196490019</v>
      </c>
      <c r="C2022" s="49">
        <v>42181600</v>
      </c>
      <c r="D2022" s="74" t="s">
        <v>3134</v>
      </c>
      <c r="E2022" s="49" t="s">
        <v>3134</v>
      </c>
      <c r="F2022" s="21" t="s">
        <v>10</v>
      </c>
      <c r="G2022" s="22"/>
      <c r="H2022" s="22"/>
      <c r="I2022" s="23"/>
      <c r="J2022" s="50"/>
      <c r="K2022" s="50"/>
      <c r="L2022" s="50"/>
    </row>
    <row r="2023" spans="1:12" s="62" customFormat="1">
      <c r="A2023" s="31">
        <v>7</v>
      </c>
      <c r="B2023" s="31">
        <v>1196491144</v>
      </c>
      <c r="C2023" s="49">
        <v>42181600</v>
      </c>
      <c r="D2023" s="74" t="s">
        <v>3135</v>
      </c>
      <c r="E2023" s="49" t="s">
        <v>3135</v>
      </c>
      <c r="F2023" s="21" t="s">
        <v>10</v>
      </c>
      <c r="G2023" s="22"/>
      <c r="H2023" s="22"/>
      <c r="I2023" s="23"/>
      <c r="J2023" s="50"/>
      <c r="K2023" s="50"/>
      <c r="L2023" s="50"/>
    </row>
    <row r="2024" spans="1:12" s="62" customFormat="1" ht="27">
      <c r="A2024" s="39" t="s">
        <v>3111</v>
      </c>
      <c r="B2024" s="166" t="s">
        <v>3138</v>
      </c>
      <c r="C2024" s="166"/>
      <c r="D2024" s="166"/>
      <c r="E2024" s="166"/>
      <c r="F2024" s="29" t="s">
        <v>1311</v>
      </c>
      <c r="G2024" s="167" t="s">
        <v>3809</v>
      </c>
      <c r="H2024" s="167"/>
      <c r="I2024" s="167"/>
      <c r="J2024" s="50"/>
      <c r="K2024" s="50"/>
      <c r="L2024" s="50"/>
    </row>
    <row r="2025" spans="1:12" s="62" customFormat="1" ht="27">
      <c r="A2025" s="14" t="s">
        <v>2</v>
      </c>
      <c r="B2025" s="14" t="s">
        <v>3</v>
      </c>
      <c r="C2025" s="15" t="s">
        <v>4</v>
      </c>
      <c r="D2025" s="15" t="s">
        <v>5</v>
      </c>
      <c r="E2025" s="15" t="s">
        <v>3366</v>
      </c>
      <c r="F2025" s="15" t="s">
        <v>7</v>
      </c>
      <c r="G2025" s="16" t="s">
        <v>3347</v>
      </c>
      <c r="H2025" s="16" t="s">
        <v>3348</v>
      </c>
      <c r="I2025" s="16" t="s">
        <v>3349</v>
      </c>
      <c r="J2025" s="50"/>
      <c r="K2025" s="50"/>
      <c r="L2025" s="50"/>
    </row>
    <row r="2026" spans="1:12" s="62" customFormat="1" ht="90">
      <c r="A2026" s="31">
        <v>1</v>
      </c>
      <c r="B2026" s="28">
        <v>1196491496</v>
      </c>
      <c r="C2026" s="21">
        <v>42311707</v>
      </c>
      <c r="D2026" s="33" t="s">
        <v>3139</v>
      </c>
      <c r="E2026" s="28" t="s">
        <v>4090</v>
      </c>
      <c r="F2026" s="28" t="s">
        <v>10</v>
      </c>
      <c r="G2026" s="22">
        <v>2253.0863749999999</v>
      </c>
      <c r="H2026" s="22">
        <v>0</v>
      </c>
      <c r="I2026" s="23">
        <v>2253.0863749999999</v>
      </c>
      <c r="J2026" s="50"/>
      <c r="K2026" s="50"/>
      <c r="L2026" s="50"/>
    </row>
    <row r="2027" spans="1:12" s="62" customFormat="1" ht="27">
      <c r="A2027" s="31">
        <v>2</v>
      </c>
      <c r="B2027" s="28">
        <v>1199020010</v>
      </c>
      <c r="C2027" s="21">
        <v>42311707</v>
      </c>
      <c r="D2027" s="33" t="s">
        <v>3140</v>
      </c>
      <c r="E2027" s="28" t="s">
        <v>3141</v>
      </c>
      <c r="F2027" s="28" t="s">
        <v>10</v>
      </c>
      <c r="G2027" s="22">
        <v>558.03340000000003</v>
      </c>
      <c r="H2027" s="22">
        <v>0</v>
      </c>
      <c r="I2027" s="23">
        <v>558.03340000000003</v>
      </c>
      <c r="J2027" s="50"/>
      <c r="K2027" s="50"/>
      <c r="L2027" s="50"/>
    </row>
    <row r="2028" spans="1:12" s="62" customFormat="1" ht="81">
      <c r="A2028" s="31">
        <v>3</v>
      </c>
      <c r="B2028" s="28">
        <v>1199010018</v>
      </c>
      <c r="C2028" s="21">
        <v>42311707</v>
      </c>
      <c r="D2028" s="33" t="s">
        <v>3142</v>
      </c>
      <c r="E2028" s="28" t="s">
        <v>3143</v>
      </c>
      <c r="F2028" s="28" t="s">
        <v>10</v>
      </c>
      <c r="G2028" s="22">
        <v>832.80650000000014</v>
      </c>
      <c r="H2028" s="22">
        <v>0</v>
      </c>
      <c r="I2028" s="23">
        <v>832.80650000000014</v>
      </c>
      <c r="J2028" s="50"/>
      <c r="K2028" s="50"/>
      <c r="L2028" s="50"/>
    </row>
    <row r="2029" spans="1:12" s="62" customFormat="1" ht="90">
      <c r="A2029" s="31">
        <v>4</v>
      </c>
      <c r="B2029" s="28">
        <v>1199010017</v>
      </c>
      <c r="C2029" s="21">
        <v>42311707</v>
      </c>
      <c r="D2029" s="33" t="s">
        <v>3144</v>
      </c>
      <c r="E2029" s="28" t="s">
        <v>3145</v>
      </c>
      <c r="F2029" s="28" t="s">
        <v>10</v>
      </c>
      <c r="G2029" s="22">
        <v>2505.4884888800002</v>
      </c>
      <c r="H2029" s="22">
        <v>0</v>
      </c>
      <c r="I2029" s="23">
        <v>2505.4884888800002</v>
      </c>
      <c r="J2029" s="50"/>
      <c r="K2029" s="50"/>
      <c r="L2029" s="50"/>
    </row>
    <row r="2030" spans="1:12" s="62" customFormat="1" ht="90">
      <c r="A2030" s="31">
        <v>5</v>
      </c>
      <c r="B2030" s="28">
        <v>1199010016</v>
      </c>
      <c r="C2030" s="21">
        <v>42311707</v>
      </c>
      <c r="D2030" s="33" t="s">
        <v>3146</v>
      </c>
      <c r="E2030" s="28" t="s">
        <v>3147</v>
      </c>
      <c r="F2030" s="28" t="s">
        <v>10</v>
      </c>
      <c r="G2030" s="22">
        <v>2656.9532434122002</v>
      </c>
      <c r="H2030" s="22">
        <v>0</v>
      </c>
      <c r="I2030" s="23">
        <v>2656.9532434122002</v>
      </c>
      <c r="J2030" s="50"/>
      <c r="K2030" s="50"/>
      <c r="L2030" s="50"/>
    </row>
    <row r="2031" spans="1:12" s="62" customFormat="1" ht="50.25" customHeight="1">
      <c r="A2031" s="31">
        <v>6</v>
      </c>
      <c r="B2031" s="28">
        <v>1196490026</v>
      </c>
      <c r="C2031" s="21">
        <v>42311600</v>
      </c>
      <c r="D2031" s="33" t="s">
        <v>3148</v>
      </c>
      <c r="E2031" s="28" t="s">
        <v>4091</v>
      </c>
      <c r="F2031" s="28" t="s">
        <v>10</v>
      </c>
      <c r="G2031" s="22">
        <v>2209.0206246636003</v>
      </c>
      <c r="H2031" s="22">
        <v>0</v>
      </c>
      <c r="I2031" s="23">
        <v>2209.0206246636003</v>
      </c>
      <c r="J2031" s="50"/>
      <c r="K2031" s="50"/>
      <c r="L2031" s="50"/>
    </row>
    <row r="2032" spans="1:12" s="62" customFormat="1" ht="18">
      <c r="A2032" s="31">
        <v>7</v>
      </c>
      <c r="B2032" s="28">
        <v>1176020079</v>
      </c>
      <c r="C2032" s="21">
        <v>42311521</v>
      </c>
      <c r="D2032" s="33" t="s">
        <v>3149</v>
      </c>
      <c r="E2032" s="28" t="s">
        <v>3150</v>
      </c>
      <c r="F2032" s="28" t="s">
        <v>10</v>
      </c>
      <c r="G2032" s="22">
        <v>6319.7813000000006</v>
      </c>
      <c r="H2032" s="22">
        <v>0</v>
      </c>
      <c r="I2032" s="23">
        <v>6319.7813000000006</v>
      </c>
      <c r="J2032" s="50"/>
      <c r="K2032" s="50"/>
      <c r="L2032" s="50"/>
    </row>
    <row r="2033" spans="1:12" s="62" customFormat="1" ht="81">
      <c r="A2033" s="31">
        <v>8</v>
      </c>
      <c r="B2033" s="28">
        <v>1196491464</v>
      </c>
      <c r="C2033" s="21">
        <v>42311707</v>
      </c>
      <c r="D2033" s="33" t="s">
        <v>4092</v>
      </c>
      <c r="E2033" s="28" t="s">
        <v>3151</v>
      </c>
      <c r="F2033" s="28" t="s">
        <v>10</v>
      </c>
      <c r="G2033" s="22">
        <v>208.9973</v>
      </c>
      <c r="H2033" s="22">
        <v>0</v>
      </c>
      <c r="I2033" s="23">
        <v>208.9973</v>
      </c>
      <c r="J2033" s="50"/>
      <c r="K2033" s="50"/>
      <c r="L2033" s="50"/>
    </row>
    <row r="2034" spans="1:12" s="62" customFormat="1" ht="63">
      <c r="A2034" s="31">
        <v>9</v>
      </c>
      <c r="B2034" s="28">
        <v>1196491465</v>
      </c>
      <c r="C2034" s="21">
        <v>42311707</v>
      </c>
      <c r="D2034" s="33" t="s">
        <v>4093</v>
      </c>
      <c r="E2034" s="28" t="s">
        <v>3152</v>
      </c>
      <c r="F2034" s="28" t="s">
        <v>10</v>
      </c>
      <c r="G2034" s="22">
        <v>250.37240000000003</v>
      </c>
      <c r="H2034" s="22">
        <v>0</v>
      </c>
      <c r="I2034" s="23">
        <v>250.37240000000003</v>
      </c>
      <c r="J2034" s="50"/>
      <c r="K2034" s="50"/>
      <c r="L2034" s="50"/>
    </row>
    <row r="2035" spans="1:12" s="62" customFormat="1" ht="81">
      <c r="A2035" s="31">
        <v>10</v>
      </c>
      <c r="B2035" s="28">
        <v>1196490528</v>
      </c>
      <c r="C2035" s="21">
        <v>42311707</v>
      </c>
      <c r="D2035" s="33" t="s">
        <v>3153</v>
      </c>
      <c r="E2035" s="28" t="s">
        <v>3154</v>
      </c>
      <c r="F2035" s="28" t="s">
        <v>10</v>
      </c>
      <c r="G2035" s="22">
        <v>201</v>
      </c>
      <c r="H2035" s="22">
        <v>0</v>
      </c>
      <c r="I2035" s="23">
        <v>201</v>
      </c>
      <c r="J2035" s="50"/>
      <c r="K2035" s="50"/>
      <c r="L2035" s="50"/>
    </row>
    <row r="2036" spans="1:12" s="62" customFormat="1" ht="63">
      <c r="A2036" s="31">
        <v>11</v>
      </c>
      <c r="B2036" s="28">
        <v>1196490703</v>
      </c>
      <c r="C2036" s="21">
        <v>42311707</v>
      </c>
      <c r="D2036" s="33" t="s">
        <v>3155</v>
      </c>
      <c r="E2036" s="28" t="s">
        <v>3156</v>
      </c>
      <c r="F2036" s="28" t="s">
        <v>10</v>
      </c>
      <c r="G2036" s="22">
        <v>326.75720000000001</v>
      </c>
      <c r="H2036" s="22">
        <v>0</v>
      </c>
      <c r="I2036" s="23">
        <v>326.75720000000001</v>
      </c>
      <c r="J2036" s="50"/>
      <c r="K2036" s="50"/>
      <c r="L2036" s="50"/>
    </row>
    <row r="2037" spans="1:12" s="62" customFormat="1" ht="54">
      <c r="A2037" s="31">
        <v>12</v>
      </c>
      <c r="B2037" s="28">
        <v>1196491495</v>
      </c>
      <c r="C2037" s="21">
        <v>42311521</v>
      </c>
      <c r="D2037" s="33" t="s">
        <v>3157</v>
      </c>
      <c r="E2037" s="28" t="s">
        <v>3158</v>
      </c>
      <c r="F2037" s="28" t="s">
        <v>10</v>
      </c>
      <c r="G2037" s="22">
        <v>4090.2659842256007</v>
      </c>
      <c r="H2037" s="22">
        <v>0</v>
      </c>
      <c r="I2037" s="23">
        <v>4090.2659842256007</v>
      </c>
      <c r="J2037" s="50"/>
      <c r="K2037" s="50"/>
      <c r="L2037" s="50"/>
    </row>
    <row r="2038" spans="1:12" s="62" customFormat="1" ht="45">
      <c r="A2038" s="31">
        <v>13</v>
      </c>
      <c r="B2038" s="28">
        <v>1196490999</v>
      </c>
      <c r="C2038" s="21">
        <v>42311521</v>
      </c>
      <c r="D2038" s="33" t="s">
        <v>3159</v>
      </c>
      <c r="E2038" s="28" t="s">
        <v>3160</v>
      </c>
      <c r="F2038" s="28" t="s">
        <v>10</v>
      </c>
      <c r="G2038" s="22">
        <v>5708.3678211004008</v>
      </c>
      <c r="H2038" s="22">
        <v>0</v>
      </c>
      <c r="I2038" s="23">
        <v>5708.3678211004008</v>
      </c>
      <c r="J2038" s="50"/>
      <c r="K2038" s="50"/>
      <c r="L2038" s="50"/>
    </row>
    <row r="2039" spans="1:12" s="62" customFormat="1" ht="45">
      <c r="A2039" s="31">
        <v>14</v>
      </c>
      <c r="B2039" s="28">
        <v>1196490676</v>
      </c>
      <c r="C2039" s="21">
        <v>42311521</v>
      </c>
      <c r="D2039" s="33" t="s">
        <v>3161</v>
      </c>
      <c r="E2039" s="28" t="s">
        <v>3162</v>
      </c>
      <c r="F2039" s="28" t="s">
        <v>10</v>
      </c>
      <c r="G2039" s="22">
        <v>951.00992409760011</v>
      </c>
      <c r="H2039" s="22">
        <v>0</v>
      </c>
      <c r="I2039" s="23">
        <v>951.00992409760011</v>
      </c>
      <c r="J2039" s="50"/>
      <c r="K2039" s="50"/>
      <c r="L2039" s="50"/>
    </row>
    <row r="2040" spans="1:12" s="62" customFormat="1" ht="18">
      <c r="A2040" s="39" t="s">
        <v>3112</v>
      </c>
      <c r="B2040" s="166" t="s">
        <v>3164</v>
      </c>
      <c r="C2040" s="166"/>
      <c r="D2040" s="166"/>
      <c r="E2040" s="166"/>
      <c r="F2040" s="29" t="s">
        <v>648</v>
      </c>
      <c r="G2040" s="167"/>
      <c r="H2040" s="167"/>
      <c r="I2040" s="167"/>
      <c r="J2040" s="50"/>
      <c r="K2040" s="50"/>
      <c r="L2040" s="50"/>
    </row>
    <row r="2041" spans="1:12" s="62" customFormat="1" ht="27">
      <c r="A2041" s="14" t="s">
        <v>2</v>
      </c>
      <c r="B2041" s="14" t="s">
        <v>3</v>
      </c>
      <c r="C2041" s="15" t="s">
        <v>4</v>
      </c>
      <c r="D2041" s="15" t="s">
        <v>5</v>
      </c>
      <c r="E2041" s="15" t="s">
        <v>3366</v>
      </c>
      <c r="F2041" s="15" t="s">
        <v>7</v>
      </c>
      <c r="G2041" s="16" t="s">
        <v>3347</v>
      </c>
      <c r="H2041" s="16" t="s">
        <v>3348</v>
      </c>
      <c r="I2041" s="16" t="s">
        <v>3349</v>
      </c>
      <c r="J2041" s="50"/>
      <c r="K2041" s="50"/>
      <c r="L2041" s="50"/>
    </row>
    <row r="2042" spans="1:12" s="62" customFormat="1" ht="126">
      <c r="A2042" s="31">
        <v>1</v>
      </c>
      <c r="B2042" s="21">
        <v>1196490630</v>
      </c>
      <c r="C2042" s="21">
        <v>42294713</v>
      </c>
      <c r="D2042" s="33" t="s">
        <v>3165</v>
      </c>
      <c r="E2042" s="28" t="s">
        <v>3166</v>
      </c>
      <c r="F2042" s="28" t="s">
        <v>10</v>
      </c>
      <c r="G2042" s="22"/>
      <c r="H2042" s="22"/>
      <c r="I2042" s="23"/>
      <c r="J2042" s="50"/>
      <c r="K2042" s="50"/>
      <c r="L2042" s="50"/>
    </row>
    <row r="2043" spans="1:12" s="62" customFormat="1" ht="117">
      <c r="A2043" s="31">
        <v>2</v>
      </c>
      <c r="B2043" s="21">
        <v>1196490683</v>
      </c>
      <c r="C2043" s="21">
        <v>42294713</v>
      </c>
      <c r="D2043" s="33" t="s">
        <v>3167</v>
      </c>
      <c r="E2043" s="28" t="s">
        <v>3168</v>
      </c>
      <c r="F2043" s="28" t="s">
        <v>10</v>
      </c>
      <c r="G2043" s="22"/>
      <c r="H2043" s="22"/>
      <c r="I2043" s="23"/>
      <c r="J2043" s="50"/>
      <c r="K2043" s="50"/>
      <c r="L2043" s="50"/>
    </row>
    <row r="2044" spans="1:12" s="62" customFormat="1" ht="36">
      <c r="A2044" s="31">
        <v>3</v>
      </c>
      <c r="B2044" s="21">
        <v>1196491023</v>
      </c>
      <c r="C2044" s="21">
        <v>42294711</v>
      </c>
      <c r="D2044" s="33" t="s">
        <v>3169</v>
      </c>
      <c r="E2044" s="28" t="s">
        <v>3170</v>
      </c>
      <c r="F2044" s="28" t="s">
        <v>10</v>
      </c>
      <c r="G2044" s="22"/>
      <c r="H2044" s="22"/>
      <c r="I2044" s="23"/>
      <c r="J2044" s="50"/>
      <c r="K2044" s="50"/>
      <c r="L2044" s="50"/>
    </row>
    <row r="2045" spans="1:12" s="62" customFormat="1" ht="36">
      <c r="A2045" s="31">
        <v>4</v>
      </c>
      <c r="B2045" s="21">
        <v>1196491024</v>
      </c>
      <c r="C2045" s="21">
        <v>42295303</v>
      </c>
      <c r="D2045" s="33" t="s">
        <v>3171</v>
      </c>
      <c r="E2045" s="28" t="s">
        <v>3172</v>
      </c>
      <c r="F2045" s="28" t="s">
        <v>10</v>
      </c>
      <c r="G2045" s="22"/>
      <c r="H2045" s="22"/>
      <c r="I2045" s="23"/>
      <c r="J2045" s="50"/>
      <c r="K2045" s="50"/>
      <c r="L2045" s="50"/>
    </row>
    <row r="2046" spans="1:12" s="62" customFormat="1" ht="36">
      <c r="A2046" s="31">
        <v>5</v>
      </c>
      <c r="B2046" s="21">
        <v>1196430018</v>
      </c>
      <c r="C2046" s="21">
        <v>42294713</v>
      </c>
      <c r="D2046" s="33" t="s">
        <v>3173</v>
      </c>
      <c r="E2046" s="28" t="s">
        <v>3174</v>
      </c>
      <c r="F2046" s="28" t="s">
        <v>10</v>
      </c>
      <c r="G2046" s="22"/>
      <c r="H2046" s="22"/>
      <c r="I2046" s="23"/>
      <c r="J2046" s="50"/>
      <c r="K2046" s="50"/>
      <c r="L2046" s="50"/>
    </row>
    <row r="2047" spans="1:12" s="62" customFormat="1" ht="18">
      <c r="A2047" s="31">
        <v>6</v>
      </c>
      <c r="B2047" s="21">
        <v>1128599232</v>
      </c>
      <c r="C2047" s="21">
        <v>42294713</v>
      </c>
      <c r="D2047" s="33" t="s">
        <v>3175</v>
      </c>
      <c r="E2047" s="28" t="s">
        <v>3176</v>
      </c>
      <c r="F2047" s="28" t="s">
        <v>3177</v>
      </c>
      <c r="G2047" s="22"/>
      <c r="H2047" s="22"/>
      <c r="I2047" s="23"/>
      <c r="J2047" s="50"/>
      <c r="K2047" s="50"/>
      <c r="L2047" s="50"/>
    </row>
    <row r="2048" spans="1:12" s="62" customFormat="1" ht="27">
      <c r="A2048" s="39" t="s">
        <v>3127</v>
      </c>
      <c r="B2048" s="166" t="s">
        <v>3181</v>
      </c>
      <c r="C2048" s="166"/>
      <c r="D2048" s="166"/>
      <c r="E2048" s="166"/>
      <c r="F2048" s="29" t="s">
        <v>1311</v>
      </c>
      <c r="G2048" s="167" t="s">
        <v>3808</v>
      </c>
      <c r="H2048" s="167"/>
      <c r="I2048" s="167"/>
      <c r="J2048" s="50"/>
      <c r="K2048" s="50"/>
      <c r="L2048" s="50"/>
    </row>
    <row r="2049" spans="1:12" s="62" customFormat="1" ht="27">
      <c r="A2049" s="14" t="s">
        <v>2</v>
      </c>
      <c r="B2049" s="14" t="s">
        <v>3</v>
      </c>
      <c r="C2049" s="15" t="s">
        <v>4</v>
      </c>
      <c r="D2049" s="15" t="s">
        <v>5</v>
      </c>
      <c r="E2049" s="15" t="s">
        <v>3366</v>
      </c>
      <c r="F2049" s="15" t="s">
        <v>7</v>
      </c>
      <c r="G2049" s="16" t="s">
        <v>3347</v>
      </c>
      <c r="H2049" s="16" t="s">
        <v>3348</v>
      </c>
      <c r="I2049" s="16" t="s">
        <v>3349</v>
      </c>
      <c r="J2049" s="50"/>
      <c r="K2049" s="50"/>
      <c r="L2049" s="50"/>
    </row>
    <row r="2050" spans="1:12" s="62" customFormat="1" ht="27">
      <c r="A2050" s="31">
        <v>1</v>
      </c>
      <c r="B2050" s="27">
        <v>1197011053</v>
      </c>
      <c r="C2050" s="28">
        <v>42131700</v>
      </c>
      <c r="D2050" s="36" t="s">
        <v>3182</v>
      </c>
      <c r="E2050" s="38" t="s">
        <v>3183</v>
      </c>
      <c r="F2050" s="28" t="s">
        <v>10</v>
      </c>
      <c r="G2050" s="22">
        <v>1189.9511675271222</v>
      </c>
      <c r="H2050" s="22">
        <v>226</v>
      </c>
      <c r="I2050" s="23">
        <v>1415.9511675271222</v>
      </c>
      <c r="J2050" s="50"/>
      <c r="K2050" s="50"/>
      <c r="L2050" s="50"/>
    </row>
    <row r="2051" spans="1:12" s="62" customFormat="1" ht="27">
      <c r="A2051" s="31">
        <v>2</v>
      </c>
      <c r="B2051" s="27">
        <v>1197011054</v>
      </c>
      <c r="C2051" s="28">
        <v>42131700</v>
      </c>
      <c r="D2051" s="36" t="s">
        <v>3184</v>
      </c>
      <c r="E2051" s="38" t="s">
        <v>3183</v>
      </c>
      <c r="F2051" s="28" t="s">
        <v>10</v>
      </c>
      <c r="G2051" s="22">
        <v>3631.6691476477104</v>
      </c>
      <c r="H2051" s="22">
        <v>690</v>
      </c>
      <c r="I2051" s="23">
        <v>4321.6691476477099</v>
      </c>
      <c r="J2051" s="50"/>
      <c r="K2051" s="50"/>
      <c r="L2051" s="50"/>
    </row>
    <row r="2052" spans="1:12" s="62" customFormat="1" ht="13.5" customHeight="1">
      <c r="A2052" s="39" t="s">
        <v>3136</v>
      </c>
      <c r="B2052" s="166" t="s">
        <v>3186</v>
      </c>
      <c r="C2052" s="166"/>
      <c r="D2052" s="166"/>
      <c r="E2052" s="166"/>
      <c r="F2052" s="29" t="s">
        <v>355</v>
      </c>
      <c r="G2052" s="167" t="s">
        <v>3808</v>
      </c>
      <c r="H2052" s="167"/>
      <c r="I2052" s="167"/>
      <c r="J2052" s="50"/>
      <c r="K2052" s="50"/>
      <c r="L2052" s="50"/>
    </row>
    <row r="2053" spans="1:12" s="62" customFormat="1" ht="27">
      <c r="A2053" s="14" t="s">
        <v>2</v>
      </c>
      <c r="B2053" s="14" t="s">
        <v>3</v>
      </c>
      <c r="C2053" s="15" t="s">
        <v>4</v>
      </c>
      <c r="D2053" s="15" t="s">
        <v>5</v>
      </c>
      <c r="E2053" s="15" t="s">
        <v>3366</v>
      </c>
      <c r="F2053" s="15" t="s">
        <v>7</v>
      </c>
      <c r="G2053" s="16" t="s">
        <v>3347</v>
      </c>
      <c r="H2053" s="16" t="s">
        <v>3348</v>
      </c>
      <c r="I2053" s="16" t="s">
        <v>3349</v>
      </c>
      <c r="J2053" s="50"/>
      <c r="K2053" s="50"/>
      <c r="L2053" s="50"/>
    </row>
    <row r="2054" spans="1:12" s="62" customFormat="1" ht="27">
      <c r="A2054" s="31">
        <v>1</v>
      </c>
      <c r="B2054" s="27">
        <v>1186220310</v>
      </c>
      <c r="C2054" s="60" t="s">
        <v>3187</v>
      </c>
      <c r="D2054" s="36" t="s">
        <v>3188</v>
      </c>
      <c r="E2054" s="38" t="s">
        <v>3189</v>
      </c>
      <c r="F2054" s="28" t="s">
        <v>10</v>
      </c>
      <c r="G2054" s="22">
        <v>101520.30939741881</v>
      </c>
      <c r="H2054" s="22">
        <v>0</v>
      </c>
      <c r="I2054" s="23">
        <v>101520.30939741881</v>
      </c>
      <c r="J2054" s="50"/>
      <c r="K2054" s="50"/>
      <c r="L2054" s="50"/>
    </row>
    <row r="2055" spans="1:12" s="62" customFormat="1" ht="13.5" customHeight="1">
      <c r="A2055" s="39" t="s">
        <v>3137</v>
      </c>
      <c r="B2055" s="166" t="s">
        <v>3191</v>
      </c>
      <c r="C2055" s="166"/>
      <c r="D2055" s="166"/>
      <c r="E2055" s="166"/>
      <c r="F2055" s="29" t="s">
        <v>355</v>
      </c>
      <c r="G2055" s="167" t="s">
        <v>3844</v>
      </c>
      <c r="H2055" s="167"/>
      <c r="I2055" s="167"/>
      <c r="J2055" s="50"/>
      <c r="K2055" s="50"/>
      <c r="L2055" s="50"/>
    </row>
    <row r="2056" spans="1:12" s="62" customFormat="1" ht="27">
      <c r="A2056" s="14" t="s">
        <v>2</v>
      </c>
      <c r="B2056" s="14" t="s">
        <v>3</v>
      </c>
      <c r="C2056" s="15" t="s">
        <v>4</v>
      </c>
      <c r="D2056" s="15" t="s">
        <v>5</v>
      </c>
      <c r="E2056" s="15" t="s">
        <v>3366</v>
      </c>
      <c r="F2056" s="15" t="s">
        <v>7</v>
      </c>
      <c r="G2056" s="16" t="s">
        <v>3347</v>
      </c>
      <c r="H2056" s="16" t="s">
        <v>3348</v>
      </c>
      <c r="I2056" s="16" t="s">
        <v>3349</v>
      </c>
      <c r="J2056" s="50"/>
      <c r="K2056" s="50"/>
      <c r="L2056" s="50"/>
    </row>
    <row r="2057" spans="1:12" s="62" customFormat="1" ht="27">
      <c r="A2057" s="31">
        <v>1</v>
      </c>
      <c r="B2057" s="27">
        <v>1196490527</v>
      </c>
      <c r="C2057" s="60" t="s">
        <v>3187</v>
      </c>
      <c r="D2057" s="36" t="s">
        <v>3192</v>
      </c>
      <c r="E2057" s="37" t="s">
        <v>3192</v>
      </c>
      <c r="F2057" s="28" t="s">
        <v>53</v>
      </c>
      <c r="G2057" s="22">
        <v>53000</v>
      </c>
      <c r="H2057" s="22">
        <v>10070</v>
      </c>
      <c r="I2057" s="23">
        <v>63070</v>
      </c>
      <c r="J2057" s="50"/>
      <c r="K2057" s="50"/>
      <c r="L2057" s="50"/>
    </row>
    <row r="2058" spans="1:12" s="62" customFormat="1" ht="27">
      <c r="A2058" s="31">
        <v>2</v>
      </c>
      <c r="B2058" s="117">
        <v>1197011119</v>
      </c>
      <c r="C2058" s="60" t="s">
        <v>3187</v>
      </c>
      <c r="D2058" s="74" t="s">
        <v>3193</v>
      </c>
      <c r="E2058" s="53" t="s">
        <v>3193</v>
      </c>
      <c r="F2058" s="28" t="s">
        <v>53</v>
      </c>
      <c r="G2058" s="22">
        <v>50000</v>
      </c>
      <c r="H2058" s="22">
        <v>9500</v>
      </c>
      <c r="I2058" s="23">
        <v>59500</v>
      </c>
      <c r="J2058" s="50"/>
      <c r="K2058" s="50"/>
      <c r="L2058" s="50"/>
    </row>
    <row r="2059" spans="1:12" s="62" customFormat="1" ht="13.5" customHeight="1">
      <c r="A2059" s="68" t="s">
        <v>3163</v>
      </c>
      <c r="B2059" s="166" t="s">
        <v>3195</v>
      </c>
      <c r="C2059" s="166"/>
      <c r="D2059" s="166"/>
      <c r="E2059" s="166"/>
      <c r="F2059" s="29" t="s">
        <v>355</v>
      </c>
      <c r="G2059" s="167" t="s">
        <v>3818</v>
      </c>
      <c r="H2059" s="167"/>
      <c r="I2059" s="167"/>
      <c r="J2059" s="50"/>
      <c r="K2059" s="50"/>
      <c r="L2059" s="50"/>
    </row>
    <row r="2060" spans="1:12" s="62" customFormat="1" ht="27">
      <c r="A2060" s="14" t="s">
        <v>2</v>
      </c>
      <c r="B2060" s="14" t="s">
        <v>3</v>
      </c>
      <c r="C2060" s="15" t="s">
        <v>4</v>
      </c>
      <c r="D2060" s="15" t="s">
        <v>5</v>
      </c>
      <c r="E2060" s="15" t="s">
        <v>3366</v>
      </c>
      <c r="F2060" s="15" t="s">
        <v>7</v>
      </c>
      <c r="G2060" s="16" t="s">
        <v>3347</v>
      </c>
      <c r="H2060" s="16" t="s">
        <v>3348</v>
      </c>
      <c r="I2060" s="16" t="s">
        <v>3349</v>
      </c>
      <c r="J2060" s="50"/>
      <c r="K2060" s="50"/>
      <c r="L2060" s="50"/>
    </row>
    <row r="2061" spans="1:12" s="62" customFormat="1" ht="18">
      <c r="A2061" s="31">
        <v>1</v>
      </c>
      <c r="B2061" s="118">
        <v>1199010019</v>
      </c>
      <c r="C2061" s="28">
        <v>42142721</v>
      </c>
      <c r="D2061" s="33" t="s">
        <v>3196</v>
      </c>
      <c r="E2061" s="28" t="s">
        <v>3196</v>
      </c>
      <c r="F2061" s="28" t="s">
        <v>10</v>
      </c>
      <c r="G2061" s="22">
        <v>65000</v>
      </c>
      <c r="H2061" s="22">
        <v>12350</v>
      </c>
      <c r="I2061" s="23">
        <v>77350</v>
      </c>
      <c r="J2061" s="50"/>
      <c r="K2061" s="50"/>
      <c r="L2061" s="50"/>
    </row>
    <row r="2062" spans="1:12" s="62" customFormat="1" ht="18">
      <c r="A2062" s="39" t="s">
        <v>3178</v>
      </c>
      <c r="B2062" s="166" t="s">
        <v>3198</v>
      </c>
      <c r="C2062" s="166"/>
      <c r="D2062" s="166"/>
      <c r="E2062" s="166"/>
      <c r="F2062" s="29" t="s">
        <v>483</v>
      </c>
      <c r="G2062" s="167" t="s">
        <v>3833</v>
      </c>
      <c r="H2062" s="167"/>
      <c r="I2062" s="167"/>
      <c r="J2062" s="50"/>
      <c r="K2062" s="50"/>
      <c r="L2062" s="50"/>
    </row>
    <row r="2063" spans="1:12" s="62" customFormat="1" ht="27">
      <c r="A2063" s="14" t="s">
        <v>2</v>
      </c>
      <c r="B2063" s="14" t="s">
        <v>3</v>
      </c>
      <c r="C2063" s="15" t="s">
        <v>4</v>
      </c>
      <c r="D2063" s="15" t="s">
        <v>5</v>
      </c>
      <c r="E2063" s="15" t="s">
        <v>3366</v>
      </c>
      <c r="F2063" s="15" t="s">
        <v>7</v>
      </c>
      <c r="G2063" s="16" t="s">
        <v>3347</v>
      </c>
      <c r="H2063" s="16" t="s">
        <v>3348</v>
      </c>
      <c r="I2063" s="16" t="s">
        <v>3349</v>
      </c>
      <c r="J2063" s="50"/>
      <c r="K2063" s="50"/>
      <c r="L2063" s="50"/>
    </row>
    <row r="2064" spans="1:12" s="62" customFormat="1" ht="99">
      <c r="A2064" s="31">
        <v>1</v>
      </c>
      <c r="B2064" s="35">
        <v>1196430149</v>
      </c>
      <c r="C2064" s="28">
        <v>42203400</v>
      </c>
      <c r="D2064" s="33" t="s">
        <v>3199</v>
      </c>
      <c r="E2064" s="28" t="s">
        <v>3200</v>
      </c>
      <c r="F2064" s="28" t="s">
        <v>53</v>
      </c>
      <c r="G2064" s="22">
        <v>1342650.1300679999</v>
      </c>
      <c r="H2064" s="22">
        <v>0</v>
      </c>
      <c r="I2064" s="23">
        <v>1342650.1300679999</v>
      </c>
      <c r="J2064" s="50"/>
      <c r="K2064" s="50"/>
      <c r="L2064" s="50"/>
    </row>
    <row r="2065" spans="1:12" s="62" customFormat="1" ht="18">
      <c r="A2065" s="31">
        <v>2</v>
      </c>
      <c r="B2065" s="35">
        <v>1196430020</v>
      </c>
      <c r="C2065" s="28">
        <v>42203400</v>
      </c>
      <c r="D2065" s="33" t="s">
        <v>3201</v>
      </c>
      <c r="E2065" s="28" t="s">
        <v>3201</v>
      </c>
      <c r="F2065" s="28" t="s">
        <v>53</v>
      </c>
      <c r="G2065" s="22">
        <v>2174232.1286789998</v>
      </c>
      <c r="H2065" s="22">
        <v>0</v>
      </c>
      <c r="I2065" s="23">
        <v>2174232.1286789998</v>
      </c>
      <c r="J2065" s="50"/>
      <c r="K2065" s="50"/>
      <c r="L2065" s="50"/>
    </row>
    <row r="2066" spans="1:12" s="62" customFormat="1" ht="27">
      <c r="A2066" s="31">
        <v>3</v>
      </c>
      <c r="B2066" s="35">
        <v>1196430008</v>
      </c>
      <c r="C2066" s="28">
        <v>42203400</v>
      </c>
      <c r="D2066" s="33" t="s">
        <v>3202</v>
      </c>
      <c r="E2066" s="28" t="s">
        <v>3202</v>
      </c>
      <c r="F2066" s="28" t="s">
        <v>53</v>
      </c>
      <c r="G2066" s="22">
        <v>3782689.204833</v>
      </c>
      <c r="H2066" s="22">
        <v>0</v>
      </c>
      <c r="I2066" s="23">
        <v>3782689.204833</v>
      </c>
      <c r="J2066" s="50"/>
      <c r="K2066" s="50"/>
      <c r="L2066" s="50"/>
    </row>
    <row r="2067" spans="1:12" s="62" customFormat="1" ht="45">
      <c r="A2067" s="31">
        <v>4</v>
      </c>
      <c r="B2067" s="35" t="s">
        <v>194</v>
      </c>
      <c r="C2067" s="28" t="s">
        <v>3203</v>
      </c>
      <c r="D2067" s="33" t="s">
        <v>3204</v>
      </c>
      <c r="E2067" s="34" t="s">
        <v>3205</v>
      </c>
      <c r="F2067" s="28" t="s">
        <v>53</v>
      </c>
      <c r="G2067" s="22"/>
      <c r="H2067" s="22"/>
      <c r="I2067" s="23"/>
      <c r="J2067" s="50"/>
      <c r="K2067" s="50"/>
      <c r="L2067" s="50"/>
    </row>
    <row r="2068" spans="1:12" s="62" customFormat="1" ht="45">
      <c r="A2068" s="31">
        <v>5</v>
      </c>
      <c r="B2068" s="56">
        <v>1196430850</v>
      </c>
      <c r="C2068" s="28" t="s">
        <v>3203</v>
      </c>
      <c r="D2068" s="33" t="s">
        <v>3206</v>
      </c>
      <c r="E2068" s="34" t="s">
        <v>3207</v>
      </c>
      <c r="F2068" s="28" t="s">
        <v>53</v>
      </c>
      <c r="G2068" s="22">
        <v>676682.90878344001</v>
      </c>
      <c r="H2068" s="22">
        <v>128570</v>
      </c>
      <c r="I2068" s="23">
        <v>805252.90878344001</v>
      </c>
      <c r="J2068" s="50"/>
      <c r="K2068" s="50"/>
      <c r="L2068" s="50"/>
    </row>
    <row r="2069" spans="1:12" s="62" customFormat="1" ht="45">
      <c r="A2069" s="31">
        <v>6</v>
      </c>
      <c r="B2069" s="56">
        <v>1196430032</v>
      </c>
      <c r="C2069" s="28" t="s">
        <v>3203</v>
      </c>
      <c r="D2069" s="33" t="s">
        <v>3208</v>
      </c>
      <c r="E2069" s="34" t="s">
        <v>3209</v>
      </c>
      <c r="F2069" s="28" t="s">
        <v>53</v>
      </c>
      <c r="G2069" s="22">
        <v>650656.64306099992</v>
      </c>
      <c r="H2069" s="22">
        <v>123625</v>
      </c>
      <c r="I2069" s="23">
        <v>774281.64306099992</v>
      </c>
      <c r="J2069" s="50"/>
      <c r="K2069" s="50"/>
      <c r="L2069" s="50"/>
    </row>
    <row r="2070" spans="1:12" s="62" customFormat="1" ht="18">
      <c r="A2070" s="39" t="s">
        <v>3179</v>
      </c>
      <c r="B2070" s="166" t="s">
        <v>3211</v>
      </c>
      <c r="C2070" s="166"/>
      <c r="D2070" s="166"/>
      <c r="E2070" s="166"/>
      <c r="F2070" s="29" t="s">
        <v>740</v>
      </c>
      <c r="G2070" s="167" t="s">
        <v>3832</v>
      </c>
      <c r="H2070" s="167"/>
      <c r="I2070" s="167"/>
      <c r="J2070" s="50"/>
      <c r="K2070" s="50"/>
      <c r="L2070" s="50"/>
    </row>
    <row r="2071" spans="1:12" s="62" customFormat="1" ht="27">
      <c r="A2071" s="14" t="s">
        <v>2</v>
      </c>
      <c r="B2071" s="14" t="s">
        <v>3</v>
      </c>
      <c r="C2071" s="15" t="s">
        <v>4</v>
      </c>
      <c r="D2071" s="15" t="s">
        <v>5</v>
      </c>
      <c r="E2071" s="15" t="s">
        <v>3366</v>
      </c>
      <c r="F2071" s="15" t="s">
        <v>7</v>
      </c>
      <c r="G2071" s="16" t="s">
        <v>3347</v>
      </c>
      <c r="H2071" s="16" t="s">
        <v>3348</v>
      </c>
      <c r="I2071" s="16" t="s">
        <v>3349</v>
      </c>
      <c r="J2071" s="50"/>
      <c r="K2071" s="50"/>
      <c r="L2071" s="50"/>
    </row>
    <row r="2072" spans="1:12" s="62" customFormat="1" ht="18">
      <c r="A2072" s="31">
        <v>1</v>
      </c>
      <c r="B2072" s="28">
        <v>1199020024</v>
      </c>
      <c r="C2072" s="28">
        <v>42311707</v>
      </c>
      <c r="D2072" s="33" t="s">
        <v>3212</v>
      </c>
      <c r="E2072" s="28" t="s">
        <v>3213</v>
      </c>
      <c r="F2072" s="28" t="s">
        <v>53</v>
      </c>
      <c r="G2072" s="22">
        <v>8119.9422232098004</v>
      </c>
      <c r="H2072" s="22">
        <v>1543</v>
      </c>
      <c r="I2072" s="23">
        <v>9662.9422232098004</v>
      </c>
      <c r="J2072" s="50"/>
      <c r="K2072" s="50"/>
      <c r="L2072" s="50"/>
    </row>
    <row r="2073" spans="1:12" s="62" customFormat="1" ht="18">
      <c r="A2073" s="39" t="s">
        <v>3180</v>
      </c>
      <c r="B2073" s="166" t="s">
        <v>3216</v>
      </c>
      <c r="C2073" s="166"/>
      <c r="D2073" s="166"/>
      <c r="E2073" s="166"/>
      <c r="F2073" s="29" t="s">
        <v>648</v>
      </c>
      <c r="G2073" s="167"/>
      <c r="H2073" s="167"/>
      <c r="I2073" s="167"/>
      <c r="J2073" s="50"/>
      <c r="K2073" s="50"/>
      <c r="L2073" s="50"/>
    </row>
    <row r="2074" spans="1:12" s="62" customFormat="1" ht="27">
      <c r="A2074" s="14" t="s">
        <v>2</v>
      </c>
      <c r="B2074" s="14" t="s">
        <v>3</v>
      </c>
      <c r="C2074" s="15" t="s">
        <v>4</v>
      </c>
      <c r="D2074" s="15" t="s">
        <v>5</v>
      </c>
      <c r="E2074" s="15" t="s">
        <v>3366</v>
      </c>
      <c r="F2074" s="15" t="s">
        <v>7</v>
      </c>
      <c r="G2074" s="16" t="s">
        <v>3347</v>
      </c>
      <c r="H2074" s="16" t="s">
        <v>3348</v>
      </c>
      <c r="I2074" s="16" t="s">
        <v>3349</v>
      </c>
      <c r="J2074" s="50"/>
      <c r="K2074" s="50"/>
      <c r="L2074" s="50"/>
    </row>
    <row r="2075" spans="1:12" s="62" customFormat="1" ht="36">
      <c r="A2075" s="31">
        <v>1</v>
      </c>
      <c r="B2075" s="46">
        <v>1198020056</v>
      </c>
      <c r="C2075" s="46">
        <v>42296001</v>
      </c>
      <c r="D2075" s="44" t="s">
        <v>3217</v>
      </c>
      <c r="E2075" s="46" t="s">
        <v>4094</v>
      </c>
      <c r="F2075" s="28" t="s">
        <v>53</v>
      </c>
      <c r="G2075" s="22"/>
      <c r="H2075" s="22"/>
      <c r="I2075" s="23"/>
      <c r="J2075" s="50"/>
      <c r="K2075" s="50"/>
      <c r="L2075" s="50"/>
    </row>
    <row r="2076" spans="1:12" s="62" customFormat="1" ht="36">
      <c r="A2076" s="31">
        <v>2</v>
      </c>
      <c r="B2076" s="46">
        <v>1198020065</v>
      </c>
      <c r="C2076" s="46">
        <v>42296001</v>
      </c>
      <c r="D2076" s="44" t="s">
        <v>3218</v>
      </c>
      <c r="E2076" s="46" t="s">
        <v>4095</v>
      </c>
      <c r="F2076" s="28" t="s">
        <v>53</v>
      </c>
      <c r="G2076" s="22"/>
      <c r="H2076" s="22"/>
      <c r="I2076" s="23"/>
      <c r="J2076" s="50"/>
      <c r="K2076" s="50"/>
      <c r="L2076" s="50"/>
    </row>
    <row r="2077" spans="1:12" s="62" customFormat="1" ht="36">
      <c r="A2077" s="31">
        <v>3</v>
      </c>
      <c r="B2077" s="46">
        <v>1198020066</v>
      </c>
      <c r="C2077" s="46">
        <v>42296001</v>
      </c>
      <c r="D2077" s="44" t="s">
        <v>3219</v>
      </c>
      <c r="E2077" s="46" t="s">
        <v>4096</v>
      </c>
      <c r="F2077" s="28" t="s">
        <v>53</v>
      </c>
      <c r="G2077" s="22"/>
      <c r="H2077" s="22"/>
      <c r="I2077" s="23"/>
      <c r="J2077" s="50"/>
      <c r="K2077" s="50"/>
      <c r="L2077" s="50"/>
    </row>
    <row r="2078" spans="1:12" s="62" customFormat="1" ht="36">
      <c r="A2078" s="31">
        <v>4</v>
      </c>
      <c r="B2078" s="46">
        <v>1198020068</v>
      </c>
      <c r="C2078" s="46">
        <v>42296001</v>
      </c>
      <c r="D2078" s="44" t="s">
        <v>3220</v>
      </c>
      <c r="E2078" s="46" t="s">
        <v>4097</v>
      </c>
      <c r="F2078" s="28" t="s">
        <v>53</v>
      </c>
      <c r="G2078" s="22"/>
      <c r="H2078" s="22"/>
      <c r="I2078" s="23"/>
      <c r="J2078" s="50"/>
      <c r="K2078" s="50"/>
      <c r="L2078" s="50"/>
    </row>
    <row r="2079" spans="1:12" s="62" customFormat="1" ht="36">
      <c r="A2079" s="31">
        <v>5</v>
      </c>
      <c r="B2079" s="46">
        <v>1198020069</v>
      </c>
      <c r="C2079" s="46">
        <v>42296001</v>
      </c>
      <c r="D2079" s="44" t="s">
        <v>3221</v>
      </c>
      <c r="E2079" s="46" t="s">
        <v>4098</v>
      </c>
      <c r="F2079" s="28" t="s">
        <v>53</v>
      </c>
      <c r="G2079" s="22"/>
      <c r="H2079" s="22"/>
      <c r="I2079" s="23"/>
      <c r="J2079" s="50"/>
      <c r="K2079" s="50"/>
      <c r="L2079" s="50"/>
    </row>
    <row r="2080" spans="1:12" s="62" customFormat="1" ht="13.5" customHeight="1">
      <c r="A2080" s="39" t="s">
        <v>3185</v>
      </c>
      <c r="B2080" s="166" t="s">
        <v>3224</v>
      </c>
      <c r="C2080" s="166"/>
      <c r="D2080" s="166"/>
      <c r="E2080" s="166"/>
      <c r="F2080" s="29" t="s">
        <v>355</v>
      </c>
      <c r="G2080" s="167" t="s">
        <v>3833</v>
      </c>
      <c r="H2080" s="167"/>
      <c r="I2080" s="167"/>
      <c r="J2080" s="50"/>
      <c r="K2080" s="50"/>
      <c r="L2080" s="50"/>
    </row>
    <row r="2081" spans="1:12" s="62" customFormat="1" ht="27">
      <c r="A2081" s="14" t="s">
        <v>2</v>
      </c>
      <c r="B2081" s="14" t="s">
        <v>3</v>
      </c>
      <c r="C2081" s="15" t="s">
        <v>4</v>
      </c>
      <c r="D2081" s="15" t="s">
        <v>5</v>
      </c>
      <c r="E2081" s="15" t="s">
        <v>3366</v>
      </c>
      <c r="F2081" s="15" t="s">
        <v>7</v>
      </c>
      <c r="G2081" s="16" t="s">
        <v>3347</v>
      </c>
      <c r="H2081" s="16" t="s">
        <v>3348</v>
      </c>
      <c r="I2081" s="16" t="s">
        <v>3349</v>
      </c>
      <c r="J2081" s="50"/>
      <c r="K2081" s="50"/>
      <c r="L2081" s="50"/>
    </row>
    <row r="2082" spans="1:12" s="62" customFormat="1" ht="36">
      <c r="A2082" s="31">
        <v>1</v>
      </c>
      <c r="B2082" s="75">
        <v>1197011091</v>
      </c>
      <c r="C2082" s="28">
        <v>42203400</v>
      </c>
      <c r="D2082" s="44" t="s">
        <v>3225</v>
      </c>
      <c r="E2082" s="46" t="s">
        <v>3503</v>
      </c>
      <c r="F2082" s="28" t="s">
        <v>53</v>
      </c>
      <c r="G2082" s="22">
        <v>674285.66774080007</v>
      </c>
      <c r="H2082" s="22">
        <v>128114</v>
      </c>
      <c r="I2082" s="23">
        <v>802399.66774080007</v>
      </c>
      <c r="J2082" s="50"/>
      <c r="K2082" s="50"/>
      <c r="L2082" s="50"/>
    </row>
    <row r="2083" spans="1:12" s="62" customFormat="1" ht="45">
      <c r="A2083" s="31">
        <v>2</v>
      </c>
      <c r="B2083" s="75">
        <v>1197011092</v>
      </c>
      <c r="C2083" s="28">
        <v>42203400</v>
      </c>
      <c r="D2083" s="44" t="s">
        <v>3225</v>
      </c>
      <c r="E2083" s="46" t="s">
        <v>3504</v>
      </c>
      <c r="F2083" s="28" t="s">
        <v>53</v>
      </c>
      <c r="G2083" s="22">
        <v>694723.99959999998</v>
      </c>
      <c r="H2083" s="22">
        <v>131998</v>
      </c>
      <c r="I2083" s="23">
        <v>826721.99959999998</v>
      </c>
      <c r="J2083" s="50"/>
      <c r="K2083" s="50"/>
      <c r="L2083" s="50"/>
    </row>
    <row r="2084" spans="1:12" s="62" customFormat="1" ht="13.5" customHeight="1">
      <c r="A2084" s="39" t="s">
        <v>3190</v>
      </c>
      <c r="B2084" s="166" t="s">
        <v>3227</v>
      </c>
      <c r="C2084" s="166"/>
      <c r="D2084" s="166"/>
      <c r="E2084" s="166"/>
      <c r="F2084" s="29" t="s">
        <v>355</v>
      </c>
      <c r="G2084" s="167" t="s">
        <v>3833</v>
      </c>
      <c r="H2084" s="167"/>
      <c r="I2084" s="167"/>
      <c r="J2084" s="50"/>
      <c r="K2084" s="50"/>
      <c r="L2084" s="50"/>
    </row>
    <row r="2085" spans="1:12" s="62" customFormat="1" ht="27">
      <c r="A2085" s="14" t="s">
        <v>2</v>
      </c>
      <c r="B2085" s="14" t="s">
        <v>3</v>
      </c>
      <c r="C2085" s="15" t="s">
        <v>4</v>
      </c>
      <c r="D2085" s="15" t="s">
        <v>5</v>
      </c>
      <c r="E2085" s="15" t="s">
        <v>3366</v>
      </c>
      <c r="F2085" s="15" t="s">
        <v>7</v>
      </c>
      <c r="G2085" s="16" t="s">
        <v>3347</v>
      </c>
      <c r="H2085" s="16" t="s">
        <v>3348</v>
      </c>
      <c r="I2085" s="16" t="s">
        <v>3349</v>
      </c>
      <c r="J2085" s="50"/>
      <c r="K2085" s="50"/>
      <c r="L2085" s="50"/>
    </row>
    <row r="2086" spans="1:12" s="62" customFormat="1" ht="27">
      <c r="A2086" s="31">
        <v>1</v>
      </c>
      <c r="B2086" s="49" t="s">
        <v>3505</v>
      </c>
      <c r="C2086" s="28">
        <v>42203400</v>
      </c>
      <c r="D2086" s="44" t="s">
        <v>3228</v>
      </c>
      <c r="E2086" s="48" t="s">
        <v>3229</v>
      </c>
      <c r="F2086" s="28" t="s">
        <v>53</v>
      </c>
      <c r="G2086" s="22">
        <v>738126.38614079996</v>
      </c>
      <c r="H2086" s="22">
        <v>140244</v>
      </c>
      <c r="I2086" s="23">
        <v>878370.38614079996</v>
      </c>
      <c r="J2086" s="50"/>
      <c r="K2086" s="50"/>
      <c r="L2086" s="50"/>
    </row>
    <row r="2087" spans="1:12" s="62" customFormat="1" ht="18">
      <c r="A2087" s="39" t="s">
        <v>3194</v>
      </c>
      <c r="B2087" s="166" t="s">
        <v>3231</v>
      </c>
      <c r="C2087" s="166"/>
      <c r="D2087" s="166"/>
      <c r="E2087" s="166"/>
      <c r="F2087" s="29" t="s">
        <v>740</v>
      </c>
      <c r="G2087" s="167"/>
      <c r="H2087" s="167"/>
      <c r="I2087" s="167"/>
      <c r="J2087" s="50"/>
      <c r="K2087" s="50"/>
      <c r="L2087" s="50"/>
    </row>
    <row r="2088" spans="1:12" s="62" customFormat="1" ht="27">
      <c r="A2088" s="14" t="s">
        <v>2</v>
      </c>
      <c r="B2088" s="14" t="s">
        <v>3</v>
      </c>
      <c r="C2088" s="15" t="s">
        <v>4</v>
      </c>
      <c r="D2088" s="15" t="s">
        <v>5</v>
      </c>
      <c r="E2088" s="15" t="s">
        <v>3366</v>
      </c>
      <c r="F2088" s="15" t="s">
        <v>7</v>
      </c>
      <c r="G2088" s="16" t="s">
        <v>3347</v>
      </c>
      <c r="H2088" s="16" t="s">
        <v>3348</v>
      </c>
      <c r="I2088" s="16" t="s">
        <v>3349</v>
      </c>
      <c r="J2088" s="50"/>
      <c r="K2088" s="50"/>
      <c r="L2088" s="50"/>
    </row>
    <row r="2089" spans="1:12" s="62" customFormat="1" ht="36">
      <c r="A2089" s="31">
        <v>1</v>
      </c>
      <c r="B2089" s="75">
        <v>1186220575</v>
      </c>
      <c r="C2089" s="46">
        <v>42203403</v>
      </c>
      <c r="D2089" s="44" t="s">
        <v>3232</v>
      </c>
      <c r="E2089" s="46" t="s">
        <v>3232</v>
      </c>
      <c r="F2089" s="28" t="s">
        <v>10</v>
      </c>
      <c r="G2089" s="22"/>
      <c r="H2089" s="22"/>
      <c r="I2089" s="23"/>
      <c r="J2089" s="50"/>
      <c r="K2089" s="50"/>
      <c r="L2089" s="50"/>
    </row>
    <row r="2090" spans="1:12" s="62" customFormat="1" ht="36">
      <c r="A2090" s="31">
        <v>2</v>
      </c>
      <c r="B2090" s="75">
        <v>1186220503</v>
      </c>
      <c r="C2090" s="46">
        <v>42203403</v>
      </c>
      <c r="D2090" s="44" t="s">
        <v>3233</v>
      </c>
      <c r="E2090" s="46" t="s">
        <v>3233</v>
      </c>
      <c r="F2090" s="28" t="s">
        <v>10</v>
      </c>
      <c r="G2090" s="22"/>
      <c r="H2090" s="22"/>
      <c r="I2090" s="23"/>
      <c r="J2090" s="50"/>
      <c r="K2090" s="50"/>
      <c r="L2090" s="50"/>
    </row>
    <row r="2091" spans="1:12" s="62" customFormat="1" ht="18">
      <c r="A2091" s="39" t="s">
        <v>3197</v>
      </c>
      <c r="B2091" s="166" t="s">
        <v>3235</v>
      </c>
      <c r="C2091" s="166"/>
      <c r="D2091" s="166"/>
      <c r="E2091" s="166"/>
      <c r="F2091" s="29" t="s">
        <v>405</v>
      </c>
      <c r="G2091" s="167"/>
      <c r="H2091" s="167"/>
      <c r="I2091" s="167"/>
      <c r="J2091" s="50"/>
      <c r="K2091" s="50"/>
      <c r="L2091" s="50"/>
    </row>
    <row r="2092" spans="1:12" s="62" customFormat="1" ht="27">
      <c r="A2092" s="14" t="s">
        <v>2</v>
      </c>
      <c r="B2092" s="14" t="s">
        <v>3</v>
      </c>
      <c r="C2092" s="15" t="s">
        <v>4</v>
      </c>
      <c r="D2092" s="15" t="s">
        <v>5</v>
      </c>
      <c r="E2092" s="15" t="s">
        <v>3366</v>
      </c>
      <c r="F2092" s="15" t="s">
        <v>7</v>
      </c>
      <c r="G2092" s="16" t="s">
        <v>3347</v>
      </c>
      <c r="H2092" s="16" t="s">
        <v>3348</v>
      </c>
      <c r="I2092" s="16" t="s">
        <v>3349</v>
      </c>
      <c r="J2092" s="50"/>
      <c r="K2092" s="50"/>
      <c r="L2092" s="50"/>
    </row>
    <row r="2093" spans="1:12" s="62" customFormat="1" ht="18">
      <c r="A2093" s="31">
        <v>1</v>
      </c>
      <c r="B2093" s="75">
        <v>1186220594</v>
      </c>
      <c r="C2093" s="46">
        <v>42293400</v>
      </c>
      <c r="D2093" s="44" t="s">
        <v>3236</v>
      </c>
      <c r="E2093" s="46" t="s">
        <v>3236</v>
      </c>
      <c r="F2093" s="28" t="s">
        <v>10</v>
      </c>
      <c r="G2093" s="22"/>
      <c r="H2093" s="22"/>
      <c r="I2093" s="23"/>
      <c r="J2093" s="50"/>
      <c r="K2093" s="50"/>
      <c r="L2093" s="50"/>
    </row>
    <row r="2094" spans="1:12" s="62" customFormat="1" ht="18">
      <c r="A2094" s="31">
        <v>2</v>
      </c>
      <c r="B2094" s="75">
        <v>1186220907</v>
      </c>
      <c r="C2094" s="46">
        <v>42293400</v>
      </c>
      <c r="D2094" s="44" t="s">
        <v>3237</v>
      </c>
      <c r="E2094" s="46" t="s">
        <v>3237</v>
      </c>
      <c r="F2094" s="28" t="s">
        <v>10</v>
      </c>
      <c r="G2094" s="22"/>
      <c r="H2094" s="22"/>
      <c r="I2094" s="23"/>
      <c r="J2094" s="50"/>
      <c r="K2094" s="50"/>
      <c r="L2094" s="50"/>
    </row>
    <row r="2095" spans="1:12" s="62" customFormat="1" ht="36">
      <c r="A2095" s="39" t="s">
        <v>3210</v>
      </c>
      <c r="B2095" s="166" t="s">
        <v>3238</v>
      </c>
      <c r="C2095" s="166"/>
      <c r="D2095" s="166"/>
      <c r="E2095" s="166"/>
      <c r="F2095" s="29" t="s">
        <v>3374</v>
      </c>
      <c r="G2095" s="167" t="s">
        <v>3822</v>
      </c>
      <c r="H2095" s="167"/>
      <c r="I2095" s="167"/>
      <c r="J2095" s="50"/>
      <c r="K2095" s="50"/>
      <c r="L2095" s="50"/>
    </row>
    <row r="2096" spans="1:12" s="62" customFormat="1" ht="27">
      <c r="A2096" s="14" t="s">
        <v>2</v>
      </c>
      <c r="B2096" s="14" t="s">
        <v>3</v>
      </c>
      <c r="C2096" s="15" t="s">
        <v>4</v>
      </c>
      <c r="D2096" s="15" t="s">
        <v>5</v>
      </c>
      <c r="E2096" s="15" t="s">
        <v>3366</v>
      </c>
      <c r="F2096" s="15" t="s">
        <v>7</v>
      </c>
      <c r="G2096" s="16" t="s">
        <v>3347</v>
      </c>
      <c r="H2096" s="16" t="s">
        <v>3348</v>
      </c>
      <c r="I2096" s="16" t="s">
        <v>3349</v>
      </c>
      <c r="J2096" s="50"/>
      <c r="K2096" s="50"/>
      <c r="L2096" s="50"/>
    </row>
    <row r="2097" spans="1:12" s="62" customFormat="1" ht="81">
      <c r="A2097" s="31">
        <v>1</v>
      </c>
      <c r="B2097" s="18">
        <v>1196420145</v>
      </c>
      <c r="C2097" s="28" t="s">
        <v>3239</v>
      </c>
      <c r="D2097" s="44" t="s">
        <v>3240</v>
      </c>
      <c r="E2097" s="119" t="s">
        <v>3241</v>
      </c>
      <c r="F2097" s="28" t="s">
        <v>10</v>
      </c>
      <c r="G2097" s="22">
        <v>236111</v>
      </c>
      <c r="H2097" s="22">
        <v>0</v>
      </c>
      <c r="I2097" s="23">
        <v>236111</v>
      </c>
      <c r="J2097" s="50"/>
      <c r="K2097" s="50"/>
      <c r="L2097" s="50"/>
    </row>
    <row r="2098" spans="1:12" s="62" customFormat="1" ht="81">
      <c r="A2098" s="31">
        <v>2</v>
      </c>
      <c r="B2098" s="18">
        <v>1196420146</v>
      </c>
      <c r="C2098" s="28" t="s">
        <v>3239</v>
      </c>
      <c r="D2098" s="44" t="s">
        <v>3242</v>
      </c>
      <c r="E2098" s="119" t="s">
        <v>3241</v>
      </c>
      <c r="F2098" s="28" t="s">
        <v>10</v>
      </c>
      <c r="G2098" s="22">
        <v>188889</v>
      </c>
      <c r="H2098" s="22">
        <v>0</v>
      </c>
      <c r="I2098" s="23">
        <v>188889</v>
      </c>
      <c r="J2098" s="50"/>
      <c r="K2098" s="50"/>
      <c r="L2098" s="50"/>
    </row>
    <row r="2099" spans="1:12" s="62" customFormat="1" ht="81">
      <c r="A2099" s="31">
        <v>3</v>
      </c>
      <c r="B2099" s="18">
        <v>1196420147</v>
      </c>
      <c r="C2099" s="28" t="s">
        <v>3239</v>
      </c>
      <c r="D2099" s="44" t="s">
        <v>3243</v>
      </c>
      <c r="E2099" s="119" t="s">
        <v>3241</v>
      </c>
      <c r="F2099" s="28" t="s">
        <v>10</v>
      </c>
      <c r="G2099" s="22">
        <v>354167</v>
      </c>
      <c r="H2099" s="22">
        <v>0</v>
      </c>
      <c r="I2099" s="23">
        <v>354167</v>
      </c>
      <c r="J2099" s="50"/>
      <c r="K2099" s="50"/>
      <c r="L2099" s="50"/>
    </row>
    <row r="2100" spans="1:12" s="62" customFormat="1" ht="81">
      <c r="A2100" s="31">
        <v>4</v>
      </c>
      <c r="B2100" s="18">
        <v>1196420151</v>
      </c>
      <c r="C2100" s="28" t="s">
        <v>3239</v>
      </c>
      <c r="D2100" s="44" t="s">
        <v>3244</v>
      </c>
      <c r="E2100" s="119" t="s">
        <v>3241</v>
      </c>
      <c r="F2100" s="28" t="s">
        <v>10</v>
      </c>
      <c r="G2100" s="22">
        <v>337778</v>
      </c>
      <c r="H2100" s="22">
        <v>0</v>
      </c>
      <c r="I2100" s="23">
        <v>337778</v>
      </c>
      <c r="J2100" s="50"/>
      <c r="K2100" s="50"/>
      <c r="L2100" s="50"/>
    </row>
    <row r="2101" spans="1:12" s="62" customFormat="1" ht="135">
      <c r="A2101" s="31">
        <v>5</v>
      </c>
      <c r="B2101" s="18">
        <v>1196420148</v>
      </c>
      <c r="C2101" s="28" t="s">
        <v>3239</v>
      </c>
      <c r="D2101" s="44" t="s">
        <v>3245</v>
      </c>
      <c r="E2101" s="119" t="s">
        <v>3246</v>
      </c>
      <c r="F2101" s="28" t="s">
        <v>10</v>
      </c>
      <c r="G2101" s="22">
        <v>358496</v>
      </c>
      <c r="H2101" s="22">
        <v>0</v>
      </c>
      <c r="I2101" s="23">
        <v>358496</v>
      </c>
      <c r="J2101" s="50"/>
      <c r="K2101" s="50"/>
      <c r="L2101" s="50"/>
    </row>
    <row r="2102" spans="1:12" s="62" customFormat="1" ht="13.5" customHeight="1">
      <c r="A2102" s="39" t="s">
        <v>3214</v>
      </c>
      <c r="B2102" s="166" t="s">
        <v>3248</v>
      </c>
      <c r="C2102" s="166"/>
      <c r="D2102" s="166"/>
      <c r="E2102" s="166"/>
      <c r="F2102" s="29" t="s">
        <v>3247</v>
      </c>
      <c r="G2102" s="167" t="s">
        <v>3815</v>
      </c>
      <c r="H2102" s="167"/>
      <c r="I2102" s="167"/>
      <c r="J2102" s="50"/>
      <c r="K2102" s="50"/>
      <c r="L2102" s="50"/>
    </row>
    <row r="2103" spans="1:12" s="62" customFormat="1" ht="27">
      <c r="A2103" s="14" t="s">
        <v>2</v>
      </c>
      <c r="B2103" s="14" t="s">
        <v>3</v>
      </c>
      <c r="C2103" s="15" t="s">
        <v>4</v>
      </c>
      <c r="D2103" s="15" t="s">
        <v>5</v>
      </c>
      <c r="E2103" s="15" t="s">
        <v>3366</v>
      </c>
      <c r="F2103" s="15" t="s">
        <v>7</v>
      </c>
      <c r="G2103" s="16" t="s">
        <v>3347</v>
      </c>
      <c r="H2103" s="16" t="s">
        <v>3348</v>
      </c>
      <c r="I2103" s="16" t="s">
        <v>3349</v>
      </c>
      <c r="J2103" s="50"/>
      <c r="K2103" s="50"/>
      <c r="L2103" s="50"/>
    </row>
    <row r="2104" spans="1:12" s="62" customFormat="1" ht="18">
      <c r="A2104" s="31">
        <v>1</v>
      </c>
      <c r="B2104" s="120">
        <v>1196491665</v>
      </c>
      <c r="C2104" s="120">
        <v>42171703</v>
      </c>
      <c r="D2104" s="46" t="s">
        <v>3249</v>
      </c>
      <c r="E2104" s="46" t="s">
        <v>3250</v>
      </c>
      <c r="F2104" s="46" t="s">
        <v>10</v>
      </c>
      <c r="G2104" s="22">
        <v>521500</v>
      </c>
      <c r="H2104" s="22">
        <v>99085</v>
      </c>
      <c r="I2104" s="23">
        <v>620585</v>
      </c>
      <c r="J2104" s="50"/>
      <c r="K2104" s="50"/>
      <c r="L2104" s="50"/>
    </row>
    <row r="2105" spans="1:12" s="62" customFormat="1" ht="18">
      <c r="A2105" s="31">
        <v>2</v>
      </c>
      <c r="B2105" s="120">
        <v>1196490056</v>
      </c>
      <c r="C2105" s="120">
        <v>42171703</v>
      </c>
      <c r="D2105" s="46" t="s">
        <v>3251</v>
      </c>
      <c r="E2105" s="46" t="s">
        <v>3252</v>
      </c>
      <c r="F2105" s="46" t="s">
        <v>10</v>
      </c>
      <c r="G2105" s="22">
        <v>521500</v>
      </c>
      <c r="H2105" s="22">
        <v>99085</v>
      </c>
      <c r="I2105" s="23">
        <v>620585</v>
      </c>
      <c r="J2105" s="50"/>
      <c r="K2105" s="50"/>
      <c r="L2105" s="50"/>
    </row>
    <row r="2106" spans="1:12" s="62" customFormat="1" ht="27.75" customHeight="1">
      <c r="A2106" s="39" t="s">
        <v>3215</v>
      </c>
      <c r="B2106" s="166" t="s">
        <v>3254</v>
      </c>
      <c r="C2106" s="166"/>
      <c r="D2106" s="166"/>
      <c r="E2106" s="166"/>
      <c r="F2106" s="29" t="s">
        <v>3253</v>
      </c>
      <c r="G2106" s="167" t="s">
        <v>3814</v>
      </c>
      <c r="H2106" s="167"/>
      <c r="I2106" s="167"/>
      <c r="J2106" s="50"/>
      <c r="K2106" s="50"/>
      <c r="L2106" s="50"/>
    </row>
    <row r="2107" spans="1:12" s="62" customFormat="1" ht="27">
      <c r="A2107" s="14" t="s">
        <v>2</v>
      </c>
      <c r="B2107" s="14" t="s">
        <v>3</v>
      </c>
      <c r="C2107" s="15" t="s">
        <v>4</v>
      </c>
      <c r="D2107" s="15" t="s">
        <v>5</v>
      </c>
      <c r="E2107" s="15" t="s">
        <v>3366</v>
      </c>
      <c r="F2107" s="15" t="s">
        <v>7</v>
      </c>
      <c r="G2107" s="16" t="s">
        <v>3347</v>
      </c>
      <c r="H2107" s="16" t="s">
        <v>3348</v>
      </c>
      <c r="I2107" s="16" t="s">
        <v>3349</v>
      </c>
      <c r="J2107" s="50"/>
      <c r="K2107" s="50"/>
      <c r="L2107" s="50"/>
    </row>
    <row r="2108" spans="1:12" s="62" customFormat="1" ht="27">
      <c r="A2108" s="31">
        <v>1</v>
      </c>
      <c r="B2108" s="35">
        <v>1196490080</v>
      </c>
      <c r="C2108" s="46">
        <v>42295114</v>
      </c>
      <c r="D2108" s="46" t="s">
        <v>3255</v>
      </c>
      <c r="E2108" s="47" t="s">
        <v>3255</v>
      </c>
      <c r="F2108" s="46" t="s">
        <v>10</v>
      </c>
      <c r="G2108" s="22">
        <v>91000</v>
      </c>
      <c r="H2108" s="22">
        <v>0</v>
      </c>
      <c r="I2108" s="23">
        <v>91000</v>
      </c>
      <c r="J2108" s="50"/>
      <c r="K2108" s="50"/>
      <c r="L2108" s="50"/>
    </row>
    <row r="2109" spans="1:12" s="62" customFormat="1" ht="18">
      <c r="A2109" s="31">
        <v>2</v>
      </c>
      <c r="B2109" s="35">
        <v>1196490081</v>
      </c>
      <c r="C2109" s="46">
        <v>42295114</v>
      </c>
      <c r="D2109" s="46" t="s">
        <v>3256</v>
      </c>
      <c r="E2109" s="47" t="s">
        <v>3256</v>
      </c>
      <c r="F2109" s="46" t="s">
        <v>10</v>
      </c>
      <c r="G2109" s="22">
        <v>60000</v>
      </c>
      <c r="H2109" s="22">
        <v>0</v>
      </c>
      <c r="I2109" s="23">
        <v>60000</v>
      </c>
      <c r="J2109" s="50"/>
      <c r="K2109" s="50"/>
      <c r="L2109" s="50"/>
    </row>
    <row r="2110" spans="1:12" s="62" customFormat="1" ht="18">
      <c r="A2110" s="31">
        <v>3</v>
      </c>
      <c r="B2110" s="35">
        <v>1196490083</v>
      </c>
      <c r="C2110" s="46">
        <v>42294513</v>
      </c>
      <c r="D2110" s="46" t="s">
        <v>3257</v>
      </c>
      <c r="E2110" s="47" t="s">
        <v>3257</v>
      </c>
      <c r="F2110" s="46" t="s">
        <v>10</v>
      </c>
      <c r="G2110" s="22">
        <v>246000</v>
      </c>
      <c r="H2110" s="22">
        <v>0</v>
      </c>
      <c r="I2110" s="23">
        <v>246000</v>
      </c>
      <c r="J2110" s="50"/>
      <c r="K2110" s="50"/>
      <c r="L2110" s="50"/>
    </row>
    <row r="2111" spans="1:12" s="62" customFormat="1">
      <c r="A2111" s="31">
        <v>4</v>
      </c>
      <c r="B2111" s="35">
        <v>1196491038</v>
      </c>
      <c r="C2111" s="46">
        <v>42294523</v>
      </c>
      <c r="D2111" s="46" t="s">
        <v>3258</v>
      </c>
      <c r="E2111" s="47" t="s">
        <v>3258</v>
      </c>
      <c r="F2111" s="46" t="s">
        <v>10</v>
      </c>
      <c r="G2111" s="22">
        <v>190000</v>
      </c>
      <c r="H2111" s="22">
        <v>0</v>
      </c>
      <c r="I2111" s="23">
        <v>190000</v>
      </c>
      <c r="J2111" s="50"/>
      <c r="K2111" s="50"/>
      <c r="L2111" s="50"/>
    </row>
    <row r="2112" spans="1:12" s="62" customFormat="1" ht="18">
      <c r="A2112" s="31">
        <v>5</v>
      </c>
      <c r="B2112" s="35" t="s">
        <v>194</v>
      </c>
      <c r="C2112" s="46">
        <v>42294513</v>
      </c>
      <c r="D2112" s="46" t="s">
        <v>3259</v>
      </c>
      <c r="E2112" s="47" t="s">
        <v>3259</v>
      </c>
      <c r="F2112" s="46" t="s">
        <v>10</v>
      </c>
      <c r="G2112" s="22">
        <v>117000</v>
      </c>
      <c r="H2112" s="22">
        <v>0</v>
      </c>
      <c r="I2112" s="23">
        <v>117000</v>
      </c>
      <c r="J2112" s="50"/>
      <c r="K2112" s="50"/>
      <c r="L2112" s="50"/>
    </row>
    <row r="2113" spans="1:12" s="62" customFormat="1" ht="18">
      <c r="A2113" s="31">
        <v>6</v>
      </c>
      <c r="B2113" s="35" t="s">
        <v>194</v>
      </c>
      <c r="C2113" s="46">
        <v>42294513</v>
      </c>
      <c r="D2113" s="46" t="s">
        <v>3260</v>
      </c>
      <c r="E2113" s="47" t="s">
        <v>3260</v>
      </c>
      <c r="F2113" s="46" t="s">
        <v>10</v>
      </c>
      <c r="G2113" s="22">
        <v>214000</v>
      </c>
      <c r="H2113" s="22">
        <v>0</v>
      </c>
      <c r="I2113" s="23">
        <v>214000</v>
      </c>
      <c r="J2113" s="50"/>
      <c r="K2113" s="50"/>
      <c r="L2113" s="50"/>
    </row>
    <row r="2114" spans="1:12" s="62" customFormat="1" ht="18">
      <c r="A2114" s="31">
        <v>7</v>
      </c>
      <c r="B2114" s="35">
        <v>1196491040</v>
      </c>
      <c r="C2114" s="46">
        <v>42294513</v>
      </c>
      <c r="D2114" s="46" t="s">
        <v>3261</v>
      </c>
      <c r="E2114" s="47" t="s">
        <v>3261</v>
      </c>
      <c r="F2114" s="46" t="s">
        <v>10</v>
      </c>
      <c r="G2114" s="22"/>
      <c r="H2114" s="22">
        <v>0</v>
      </c>
      <c r="I2114" s="23">
        <v>0</v>
      </c>
      <c r="J2114" s="50"/>
      <c r="K2114" s="50"/>
      <c r="L2114" s="50"/>
    </row>
    <row r="2115" spans="1:12" s="62" customFormat="1" ht="18">
      <c r="A2115" s="31">
        <v>8</v>
      </c>
      <c r="B2115" s="35">
        <v>1196491042</v>
      </c>
      <c r="C2115" s="46">
        <v>42294513</v>
      </c>
      <c r="D2115" s="46" t="s">
        <v>3262</v>
      </c>
      <c r="E2115" s="47" t="s">
        <v>3262</v>
      </c>
      <c r="F2115" s="46" t="s">
        <v>10</v>
      </c>
      <c r="G2115" s="22"/>
      <c r="H2115" s="22">
        <v>0</v>
      </c>
      <c r="I2115" s="23">
        <v>0</v>
      </c>
      <c r="J2115" s="50"/>
      <c r="K2115" s="50"/>
      <c r="L2115" s="50"/>
    </row>
    <row r="2116" spans="1:12" s="62" customFormat="1" ht="18">
      <c r="A2116" s="31">
        <v>9</v>
      </c>
      <c r="B2116" s="35">
        <v>1196491043</v>
      </c>
      <c r="C2116" s="46" t="s">
        <v>3263</v>
      </c>
      <c r="D2116" s="46" t="s">
        <v>3264</v>
      </c>
      <c r="E2116" s="47" t="s">
        <v>3264</v>
      </c>
      <c r="F2116" s="46" t="s">
        <v>10</v>
      </c>
      <c r="G2116" s="22">
        <v>143000</v>
      </c>
      <c r="H2116" s="22">
        <v>0</v>
      </c>
      <c r="I2116" s="23">
        <v>143000</v>
      </c>
      <c r="J2116" s="50"/>
      <c r="K2116" s="50"/>
      <c r="L2116" s="50"/>
    </row>
    <row r="2117" spans="1:12" s="62" customFormat="1" ht="18">
      <c r="A2117" s="31">
        <v>10</v>
      </c>
      <c r="B2117" s="35">
        <v>1196491044</v>
      </c>
      <c r="C2117" s="46" t="s">
        <v>3263</v>
      </c>
      <c r="D2117" s="46" t="s">
        <v>3265</v>
      </c>
      <c r="E2117" s="47" t="s">
        <v>3265</v>
      </c>
      <c r="F2117" s="46" t="s">
        <v>10</v>
      </c>
      <c r="G2117" s="22">
        <v>49000</v>
      </c>
      <c r="H2117" s="22">
        <v>0</v>
      </c>
      <c r="I2117" s="23">
        <v>49000</v>
      </c>
      <c r="J2117" s="50"/>
      <c r="K2117" s="50"/>
      <c r="L2117" s="50"/>
    </row>
    <row r="2118" spans="1:12" s="62" customFormat="1" ht="18">
      <c r="A2118" s="31">
        <v>11</v>
      </c>
      <c r="B2118" s="35">
        <v>1196491047</v>
      </c>
      <c r="C2118" s="46">
        <v>42294513</v>
      </c>
      <c r="D2118" s="46" t="s">
        <v>3266</v>
      </c>
      <c r="E2118" s="47" t="s">
        <v>3266</v>
      </c>
      <c r="F2118" s="46" t="s">
        <v>10</v>
      </c>
      <c r="G2118" s="22">
        <v>498000</v>
      </c>
      <c r="H2118" s="22">
        <v>0</v>
      </c>
      <c r="I2118" s="23">
        <v>498000</v>
      </c>
      <c r="J2118" s="50"/>
      <c r="K2118" s="50"/>
      <c r="L2118" s="50"/>
    </row>
    <row r="2119" spans="1:12" s="62" customFormat="1">
      <c r="A2119" s="31">
        <v>12</v>
      </c>
      <c r="B2119" s="35">
        <v>1196491048</v>
      </c>
      <c r="C2119" s="46">
        <v>42294513</v>
      </c>
      <c r="D2119" s="46" t="s">
        <v>3267</v>
      </c>
      <c r="E2119" s="47" t="s">
        <v>3267</v>
      </c>
      <c r="F2119" s="46" t="s">
        <v>10</v>
      </c>
      <c r="G2119" s="22">
        <v>499000</v>
      </c>
      <c r="H2119" s="22">
        <v>0</v>
      </c>
      <c r="I2119" s="23">
        <v>499000</v>
      </c>
      <c r="J2119" s="50"/>
      <c r="K2119" s="50"/>
      <c r="L2119" s="50"/>
    </row>
    <row r="2120" spans="1:12" s="62" customFormat="1">
      <c r="A2120" s="31">
        <v>13</v>
      </c>
      <c r="B2120" s="35">
        <v>1196491050</v>
      </c>
      <c r="C2120" s="46">
        <v>42294513</v>
      </c>
      <c r="D2120" s="46" t="s">
        <v>3268</v>
      </c>
      <c r="E2120" s="47" t="s">
        <v>3268</v>
      </c>
      <c r="F2120" s="46" t="s">
        <v>10</v>
      </c>
      <c r="G2120" s="22">
        <v>619000</v>
      </c>
      <c r="H2120" s="22">
        <v>0</v>
      </c>
      <c r="I2120" s="23">
        <v>619000</v>
      </c>
      <c r="J2120" s="50"/>
      <c r="K2120" s="50"/>
      <c r="L2120" s="50"/>
    </row>
    <row r="2121" spans="1:12" s="62" customFormat="1">
      <c r="A2121" s="31">
        <v>14</v>
      </c>
      <c r="B2121" s="35">
        <v>1196491049</v>
      </c>
      <c r="C2121" s="46">
        <v>42294513</v>
      </c>
      <c r="D2121" s="46" t="s">
        <v>3269</v>
      </c>
      <c r="E2121" s="47" t="s">
        <v>3269</v>
      </c>
      <c r="F2121" s="46" t="s">
        <v>10</v>
      </c>
      <c r="G2121" s="22">
        <v>619000</v>
      </c>
      <c r="H2121" s="22">
        <v>0</v>
      </c>
      <c r="I2121" s="23">
        <v>619000</v>
      </c>
      <c r="J2121" s="50"/>
      <c r="K2121" s="50"/>
      <c r="L2121" s="50"/>
    </row>
    <row r="2122" spans="1:12" s="62" customFormat="1">
      <c r="A2122" s="31">
        <v>15</v>
      </c>
      <c r="B2122" s="35">
        <v>1196491051</v>
      </c>
      <c r="C2122" s="46">
        <v>42294513</v>
      </c>
      <c r="D2122" s="46" t="s">
        <v>3270</v>
      </c>
      <c r="E2122" s="47" t="s">
        <v>3270</v>
      </c>
      <c r="F2122" s="46" t="s">
        <v>10</v>
      </c>
      <c r="G2122" s="22">
        <v>664000</v>
      </c>
      <c r="H2122" s="22">
        <v>0</v>
      </c>
      <c r="I2122" s="23">
        <v>664000</v>
      </c>
      <c r="J2122" s="50"/>
      <c r="K2122" s="50"/>
      <c r="L2122" s="50"/>
    </row>
    <row r="2123" spans="1:12" s="62" customFormat="1" ht="36">
      <c r="A2123" s="31">
        <v>16</v>
      </c>
      <c r="B2123" s="35">
        <v>1196491052</v>
      </c>
      <c r="C2123" s="46">
        <v>42294513</v>
      </c>
      <c r="D2123" s="46" t="s">
        <v>3271</v>
      </c>
      <c r="E2123" s="47" t="s">
        <v>3271</v>
      </c>
      <c r="F2123" s="46" t="s">
        <v>10</v>
      </c>
      <c r="G2123" s="22">
        <v>750000</v>
      </c>
      <c r="H2123" s="22">
        <v>0</v>
      </c>
      <c r="I2123" s="23">
        <v>750000</v>
      </c>
      <c r="J2123" s="50"/>
      <c r="K2123" s="50"/>
      <c r="L2123" s="50"/>
    </row>
    <row r="2124" spans="1:12" s="62" customFormat="1" ht="27">
      <c r="A2124" s="31">
        <v>17</v>
      </c>
      <c r="B2124" s="35">
        <v>1196490521</v>
      </c>
      <c r="C2124" s="46">
        <v>42295114</v>
      </c>
      <c r="D2124" s="46" t="s">
        <v>3272</v>
      </c>
      <c r="E2124" s="47" t="s">
        <v>3272</v>
      </c>
      <c r="F2124" s="46" t="s">
        <v>10</v>
      </c>
      <c r="G2124" s="22">
        <v>318000</v>
      </c>
      <c r="H2124" s="22">
        <v>0</v>
      </c>
      <c r="I2124" s="23">
        <v>318000</v>
      </c>
      <c r="J2124" s="50"/>
      <c r="K2124" s="50"/>
      <c r="L2124" s="50"/>
    </row>
    <row r="2125" spans="1:12" s="62" customFormat="1" ht="18">
      <c r="A2125" s="31">
        <v>18</v>
      </c>
      <c r="B2125" s="35">
        <v>1196490929</v>
      </c>
      <c r="C2125" s="46">
        <v>42294513</v>
      </c>
      <c r="D2125" s="46" t="s">
        <v>3273</v>
      </c>
      <c r="E2125" s="47" t="s">
        <v>3273</v>
      </c>
      <c r="F2125" s="46" t="s">
        <v>10</v>
      </c>
      <c r="G2125" s="22">
        <v>143000</v>
      </c>
      <c r="H2125" s="22">
        <v>0</v>
      </c>
      <c r="I2125" s="23">
        <v>143000</v>
      </c>
      <c r="J2125" s="50"/>
      <c r="K2125" s="50"/>
      <c r="L2125" s="50"/>
    </row>
    <row r="2126" spans="1:12" s="62" customFormat="1" ht="18">
      <c r="A2126" s="31">
        <v>19</v>
      </c>
      <c r="B2126" s="35">
        <v>1196490039</v>
      </c>
      <c r="C2126" s="46">
        <v>42294513</v>
      </c>
      <c r="D2126" s="46" t="s">
        <v>3274</v>
      </c>
      <c r="E2126" s="47" t="s">
        <v>3274</v>
      </c>
      <c r="F2126" s="46" t="s">
        <v>10</v>
      </c>
      <c r="G2126" s="22">
        <v>1002000</v>
      </c>
      <c r="H2126" s="22">
        <v>0</v>
      </c>
      <c r="I2126" s="23">
        <v>1002000</v>
      </c>
      <c r="J2126" s="50"/>
      <c r="K2126" s="50"/>
      <c r="L2126" s="50"/>
    </row>
    <row r="2127" spans="1:12" s="62" customFormat="1" ht="27">
      <c r="A2127" s="31">
        <v>20</v>
      </c>
      <c r="B2127" s="35">
        <v>1196491651</v>
      </c>
      <c r="C2127" s="46">
        <v>42294513</v>
      </c>
      <c r="D2127" s="46" t="s">
        <v>3275</v>
      </c>
      <c r="E2127" s="47" t="s">
        <v>3275</v>
      </c>
      <c r="F2127" s="46" t="s">
        <v>10</v>
      </c>
      <c r="G2127" s="22">
        <v>310000</v>
      </c>
      <c r="H2127" s="22">
        <v>0</v>
      </c>
      <c r="I2127" s="23">
        <v>310000</v>
      </c>
      <c r="J2127" s="50"/>
      <c r="K2127" s="50"/>
      <c r="L2127" s="50"/>
    </row>
    <row r="2128" spans="1:12" s="62" customFormat="1" ht="18">
      <c r="A2128" s="31">
        <v>21</v>
      </c>
      <c r="B2128" s="35">
        <v>1196491653</v>
      </c>
      <c r="C2128" s="46">
        <v>42294513</v>
      </c>
      <c r="D2128" s="46" t="s">
        <v>3276</v>
      </c>
      <c r="E2128" s="47" t="s">
        <v>3276</v>
      </c>
      <c r="F2128" s="46" t="s">
        <v>10</v>
      </c>
      <c r="G2128" s="22">
        <v>27000</v>
      </c>
      <c r="H2128" s="22">
        <v>0</v>
      </c>
      <c r="I2128" s="23">
        <v>27000</v>
      </c>
      <c r="J2128" s="50"/>
      <c r="K2128" s="50"/>
      <c r="L2128" s="50"/>
    </row>
    <row r="2129" spans="1:12" s="62" customFormat="1" ht="18">
      <c r="A2129" s="31">
        <v>22</v>
      </c>
      <c r="B2129" s="35">
        <v>1196491654</v>
      </c>
      <c r="C2129" s="46">
        <v>42294513</v>
      </c>
      <c r="D2129" s="46" t="s">
        <v>3277</v>
      </c>
      <c r="E2129" s="47" t="s">
        <v>3277</v>
      </c>
      <c r="F2129" s="46" t="s">
        <v>10</v>
      </c>
      <c r="G2129" s="22">
        <v>322000</v>
      </c>
      <c r="H2129" s="22">
        <v>0</v>
      </c>
      <c r="I2129" s="23">
        <v>322000</v>
      </c>
      <c r="J2129" s="50"/>
      <c r="K2129" s="50"/>
      <c r="L2129" s="50"/>
    </row>
    <row r="2130" spans="1:12" s="62" customFormat="1" ht="18">
      <c r="A2130" s="31">
        <v>23</v>
      </c>
      <c r="B2130" s="35">
        <v>1196490108</v>
      </c>
      <c r="C2130" s="46">
        <v>42294513</v>
      </c>
      <c r="D2130" s="46" t="s">
        <v>3278</v>
      </c>
      <c r="E2130" s="47" t="s">
        <v>3278</v>
      </c>
      <c r="F2130" s="46" t="s">
        <v>10</v>
      </c>
      <c r="G2130" s="22">
        <v>640000</v>
      </c>
      <c r="H2130" s="22">
        <v>0</v>
      </c>
      <c r="I2130" s="23">
        <v>640000</v>
      </c>
      <c r="J2130" s="50"/>
      <c r="K2130" s="50"/>
      <c r="L2130" s="50"/>
    </row>
    <row r="2131" spans="1:12" s="62" customFormat="1" ht="18">
      <c r="A2131" s="31">
        <v>24</v>
      </c>
      <c r="B2131" s="35">
        <v>1196491655</v>
      </c>
      <c r="C2131" s="46">
        <v>42294513</v>
      </c>
      <c r="D2131" s="46" t="s">
        <v>3279</v>
      </c>
      <c r="E2131" s="47" t="s">
        <v>3279</v>
      </c>
      <c r="F2131" s="46" t="s">
        <v>10</v>
      </c>
      <c r="G2131" s="22">
        <v>608000</v>
      </c>
      <c r="H2131" s="22">
        <v>0</v>
      </c>
      <c r="I2131" s="23">
        <v>608000</v>
      </c>
      <c r="J2131" s="50"/>
      <c r="K2131" s="50"/>
      <c r="L2131" s="50"/>
    </row>
    <row r="2132" spans="1:12" s="62" customFormat="1" ht="18">
      <c r="A2132" s="31">
        <v>25</v>
      </c>
      <c r="B2132" s="35">
        <v>1196491656</v>
      </c>
      <c r="C2132" s="46">
        <v>42294513</v>
      </c>
      <c r="D2132" s="46" t="s">
        <v>3280</v>
      </c>
      <c r="E2132" s="47" t="s">
        <v>3280</v>
      </c>
      <c r="F2132" s="46" t="s">
        <v>10</v>
      </c>
      <c r="G2132" s="22">
        <v>85000</v>
      </c>
      <c r="H2132" s="22">
        <v>0</v>
      </c>
      <c r="I2132" s="23">
        <v>85000</v>
      </c>
      <c r="J2132" s="50"/>
      <c r="K2132" s="50"/>
      <c r="L2132" s="50"/>
    </row>
    <row r="2133" spans="1:12" s="62" customFormat="1" ht="36">
      <c r="A2133" s="31">
        <v>26</v>
      </c>
      <c r="B2133" s="35">
        <v>1196490522</v>
      </c>
      <c r="C2133" s="46">
        <v>42294513</v>
      </c>
      <c r="D2133" s="46" t="s">
        <v>3281</v>
      </c>
      <c r="E2133" s="47" t="s">
        <v>3281</v>
      </c>
      <c r="F2133" s="46" t="s">
        <v>10</v>
      </c>
      <c r="G2133" s="22">
        <v>292000</v>
      </c>
      <c r="H2133" s="22">
        <v>0</v>
      </c>
      <c r="I2133" s="23">
        <v>292000</v>
      </c>
      <c r="J2133" s="50"/>
      <c r="K2133" s="50"/>
      <c r="L2133" s="50"/>
    </row>
    <row r="2134" spans="1:12" s="62" customFormat="1">
      <c r="A2134" s="31">
        <v>27</v>
      </c>
      <c r="B2134" s="35">
        <v>1196491270</v>
      </c>
      <c r="C2134" s="46">
        <v>42294513</v>
      </c>
      <c r="D2134" s="46" t="s">
        <v>3282</v>
      </c>
      <c r="E2134" s="47" t="s">
        <v>3282</v>
      </c>
      <c r="F2134" s="46" t="s">
        <v>53</v>
      </c>
      <c r="G2134" s="22">
        <v>65000</v>
      </c>
      <c r="H2134" s="22">
        <v>0</v>
      </c>
      <c r="I2134" s="23">
        <v>65000</v>
      </c>
      <c r="J2134" s="50"/>
      <c r="K2134" s="50"/>
      <c r="L2134" s="50"/>
    </row>
    <row r="2135" spans="1:12" s="62" customFormat="1" ht="18">
      <c r="A2135" s="31">
        <v>28</v>
      </c>
      <c r="B2135" s="35" t="s">
        <v>3283</v>
      </c>
      <c r="C2135" s="46">
        <v>42294513</v>
      </c>
      <c r="D2135" s="46" t="s">
        <v>3284</v>
      </c>
      <c r="E2135" s="47" t="s">
        <v>3285</v>
      </c>
      <c r="F2135" s="46" t="s">
        <v>53</v>
      </c>
      <c r="G2135" s="22"/>
      <c r="H2135" s="22"/>
      <c r="I2135" s="23"/>
      <c r="J2135" s="50"/>
      <c r="K2135" s="50"/>
      <c r="L2135" s="50"/>
    </row>
    <row r="2136" spans="1:12" s="62" customFormat="1" ht="18">
      <c r="A2136" s="31">
        <v>29</v>
      </c>
      <c r="B2136" s="35" t="s">
        <v>3283</v>
      </c>
      <c r="C2136" s="46">
        <v>42294513</v>
      </c>
      <c r="D2136" s="46" t="s">
        <v>3286</v>
      </c>
      <c r="E2136" s="47" t="s">
        <v>3287</v>
      </c>
      <c r="F2136" s="46" t="s">
        <v>53</v>
      </c>
      <c r="G2136" s="22"/>
      <c r="H2136" s="22"/>
      <c r="I2136" s="23"/>
      <c r="J2136" s="50"/>
      <c r="K2136" s="50"/>
      <c r="L2136" s="50"/>
    </row>
    <row r="2137" spans="1:12" s="62" customFormat="1" ht="18">
      <c r="A2137" s="31">
        <v>30</v>
      </c>
      <c r="B2137" s="35" t="s">
        <v>3283</v>
      </c>
      <c r="C2137" s="46">
        <v>42294513</v>
      </c>
      <c r="D2137" s="46" t="s">
        <v>3288</v>
      </c>
      <c r="E2137" s="47" t="s">
        <v>3288</v>
      </c>
      <c r="F2137" s="46" t="s">
        <v>53</v>
      </c>
      <c r="G2137" s="22"/>
      <c r="H2137" s="22"/>
      <c r="I2137" s="23"/>
      <c r="J2137" s="50"/>
      <c r="K2137" s="50"/>
      <c r="L2137" s="50"/>
    </row>
    <row r="2138" spans="1:12" s="62" customFormat="1" ht="27">
      <c r="A2138" s="31">
        <v>31</v>
      </c>
      <c r="B2138" s="35" t="s">
        <v>3283</v>
      </c>
      <c r="C2138" s="46">
        <v>42294513</v>
      </c>
      <c r="D2138" s="46" t="s">
        <v>3289</v>
      </c>
      <c r="E2138" s="47" t="s">
        <v>3289</v>
      </c>
      <c r="F2138" s="46" t="s">
        <v>53</v>
      </c>
      <c r="G2138" s="22"/>
      <c r="H2138" s="22"/>
      <c r="I2138" s="23"/>
      <c r="J2138" s="50"/>
      <c r="K2138" s="50"/>
      <c r="L2138" s="50"/>
    </row>
    <row r="2139" spans="1:12" s="62" customFormat="1" ht="30.75" customHeight="1">
      <c r="A2139" s="39" t="s">
        <v>3222</v>
      </c>
      <c r="B2139" s="166" t="s">
        <v>3290</v>
      </c>
      <c r="C2139" s="166"/>
      <c r="D2139" s="166"/>
      <c r="E2139" s="166"/>
      <c r="F2139" s="29" t="s">
        <v>3253</v>
      </c>
      <c r="G2139" s="167" t="s">
        <v>3833</v>
      </c>
      <c r="H2139" s="167"/>
      <c r="I2139" s="167"/>
      <c r="J2139" s="50"/>
      <c r="K2139" s="50"/>
      <c r="L2139" s="50"/>
    </row>
    <row r="2140" spans="1:12" s="62" customFormat="1" ht="27">
      <c r="A2140" s="14" t="s">
        <v>2</v>
      </c>
      <c r="B2140" s="14" t="s">
        <v>3</v>
      </c>
      <c r="C2140" s="15" t="s">
        <v>4</v>
      </c>
      <c r="D2140" s="15" t="s">
        <v>5</v>
      </c>
      <c r="E2140" s="15" t="s">
        <v>3366</v>
      </c>
      <c r="F2140" s="15" t="s">
        <v>7</v>
      </c>
      <c r="G2140" s="16" t="s">
        <v>3347</v>
      </c>
      <c r="H2140" s="16" t="s">
        <v>3348</v>
      </c>
      <c r="I2140" s="16" t="s">
        <v>3349</v>
      </c>
      <c r="J2140" s="50"/>
      <c r="K2140" s="50"/>
      <c r="L2140" s="50"/>
    </row>
    <row r="2141" spans="1:12" s="62" customFormat="1">
      <c r="A2141" s="31">
        <v>1</v>
      </c>
      <c r="B2141" s="121">
        <v>1196490190</v>
      </c>
      <c r="C2141" s="46">
        <v>42183060</v>
      </c>
      <c r="D2141" s="46" t="s">
        <v>3291</v>
      </c>
      <c r="E2141" s="47" t="s">
        <v>3291</v>
      </c>
      <c r="F2141" s="46" t="s">
        <v>10</v>
      </c>
      <c r="G2141" s="22">
        <v>758.04657443999997</v>
      </c>
      <c r="H2141" s="22">
        <v>144</v>
      </c>
      <c r="I2141" s="23">
        <v>902.04657443999997</v>
      </c>
      <c r="J2141" s="50"/>
      <c r="K2141" s="50"/>
      <c r="L2141" s="50"/>
    </row>
    <row r="2142" spans="1:12" s="62" customFormat="1">
      <c r="A2142" s="31">
        <v>2</v>
      </c>
      <c r="B2142" s="121">
        <v>1196490192</v>
      </c>
      <c r="C2142" s="46">
        <v>42183060</v>
      </c>
      <c r="D2142" s="46" t="s">
        <v>3292</v>
      </c>
      <c r="E2142" s="47" t="s">
        <v>3292</v>
      </c>
      <c r="F2142" s="46" t="s">
        <v>10</v>
      </c>
      <c r="G2142" s="22">
        <v>758.04657443999997</v>
      </c>
      <c r="H2142" s="22">
        <v>144</v>
      </c>
      <c r="I2142" s="23">
        <v>902.04657443999997</v>
      </c>
      <c r="J2142" s="50"/>
      <c r="K2142" s="50"/>
      <c r="L2142" s="50"/>
    </row>
    <row r="2143" spans="1:12" s="62" customFormat="1" ht="27">
      <c r="A2143" s="31">
        <v>3</v>
      </c>
      <c r="B2143" s="121">
        <v>1196490320</v>
      </c>
      <c r="C2143" s="46">
        <v>42294522</v>
      </c>
      <c r="D2143" s="46" t="s">
        <v>3293</v>
      </c>
      <c r="E2143" s="47" t="s">
        <v>3293</v>
      </c>
      <c r="F2143" s="46" t="s">
        <v>10</v>
      </c>
      <c r="G2143" s="22">
        <v>170812.46209520003</v>
      </c>
      <c r="H2143" s="22">
        <v>0</v>
      </c>
      <c r="I2143" s="23">
        <v>170812.46209520003</v>
      </c>
      <c r="J2143" s="50"/>
      <c r="K2143" s="50"/>
      <c r="L2143" s="50"/>
    </row>
    <row r="2144" spans="1:12" s="62" customFormat="1" ht="18">
      <c r="A2144" s="31">
        <v>4</v>
      </c>
      <c r="B2144" s="121">
        <v>1196490755</v>
      </c>
      <c r="C2144" s="46">
        <v>14111818</v>
      </c>
      <c r="D2144" s="46" t="s">
        <v>3294</v>
      </c>
      <c r="E2144" s="47" t="s">
        <v>3294</v>
      </c>
      <c r="F2144" s="46" t="s">
        <v>10</v>
      </c>
      <c r="G2144" s="22">
        <v>33920.057384275198</v>
      </c>
      <c r="H2144" s="22">
        <v>6445</v>
      </c>
      <c r="I2144" s="23">
        <v>40365.057384275198</v>
      </c>
      <c r="J2144" s="50"/>
      <c r="K2144" s="50"/>
      <c r="L2144" s="50"/>
    </row>
    <row r="2145" spans="1:12" s="62" customFormat="1" ht="18">
      <c r="A2145" s="31">
        <v>5</v>
      </c>
      <c r="B2145" s="121">
        <v>1196490870</v>
      </c>
      <c r="C2145" s="46">
        <v>42294512</v>
      </c>
      <c r="D2145" s="46" t="s">
        <v>3295</v>
      </c>
      <c r="E2145" s="47" t="s">
        <v>3295</v>
      </c>
      <c r="F2145" s="46" t="s">
        <v>10</v>
      </c>
      <c r="G2145" s="22">
        <v>118019.00776360619</v>
      </c>
      <c r="H2145" s="22">
        <v>22424</v>
      </c>
      <c r="I2145" s="23">
        <v>140443.00776360621</v>
      </c>
      <c r="J2145" s="50"/>
      <c r="K2145" s="50"/>
      <c r="L2145" s="50"/>
    </row>
    <row r="2146" spans="1:12" s="62" customFormat="1" ht="18">
      <c r="A2146" s="31">
        <v>6</v>
      </c>
      <c r="B2146" s="69">
        <v>1176010096</v>
      </c>
      <c r="C2146" s="46">
        <v>42262008</v>
      </c>
      <c r="D2146" s="46" t="s">
        <v>3296</v>
      </c>
      <c r="E2146" s="47" t="s">
        <v>3296</v>
      </c>
      <c r="F2146" s="46" t="s">
        <v>10</v>
      </c>
      <c r="G2146" s="22">
        <v>1643.6976555773999</v>
      </c>
      <c r="H2146" s="22">
        <v>312</v>
      </c>
      <c r="I2146" s="23">
        <v>1955.6976555773999</v>
      </c>
      <c r="J2146" s="50"/>
      <c r="K2146" s="50"/>
      <c r="L2146" s="50"/>
    </row>
    <row r="2147" spans="1:12" s="62" customFormat="1" ht="27">
      <c r="A2147" s="31">
        <v>7</v>
      </c>
      <c r="B2147" s="69">
        <v>1196491669</v>
      </c>
      <c r="C2147" s="46">
        <v>42183018</v>
      </c>
      <c r="D2147" s="46" t="s">
        <v>3297</v>
      </c>
      <c r="E2147" s="47" t="s">
        <v>3297</v>
      </c>
      <c r="F2147" s="46" t="s">
        <v>10</v>
      </c>
      <c r="G2147" s="22">
        <v>757916.84879999992</v>
      </c>
      <c r="H2147" s="22">
        <v>144004</v>
      </c>
      <c r="I2147" s="23">
        <v>901920.84879999992</v>
      </c>
      <c r="J2147" s="50"/>
      <c r="K2147" s="50"/>
      <c r="L2147" s="50"/>
    </row>
    <row r="2148" spans="1:12" s="62" customFormat="1" ht="18">
      <c r="A2148" s="31">
        <v>8</v>
      </c>
      <c r="B2148" s="69">
        <v>1128599550</v>
      </c>
      <c r="C2148" s="46">
        <v>42183018</v>
      </c>
      <c r="D2148" s="46" t="s">
        <v>3298</v>
      </c>
      <c r="E2148" s="47" t="s">
        <v>3298</v>
      </c>
      <c r="F2148" s="46" t="s">
        <v>10</v>
      </c>
      <c r="G2148" s="22"/>
      <c r="H2148" s="22"/>
      <c r="I2148" s="23"/>
      <c r="J2148" s="50"/>
      <c r="K2148" s="50"/>
      <c r="L2148" s="50"/>
    </row>
    <row r="2149" spans="1:12" s="62" customFormat="1" ht="18">
      <c r="A2149" s="31">
        <v>9</v>
      </c>
      <c r="B2149" s="121">
        <v>1196490880</v>
      </c>
      <c r="C2149" s="46">
        <v>42183018</v>
      </c>
      <c r="D2149" s="46" t="s">
        <v>3299</v>
      </c>
      <c r="E2149" s="47" t="s">
        <v>3299</v>
      </c>
      <c r="F2149" s="46" t="s">
        <v>10</v>
      </c>
      <c r="G2149" s="22">
        <v>12378.091977592465</v>
      </c>
      <c r="H2149" s="22">
        <v>2352</v>
      </c>
      <c r="I2149" s="23">
        <v>14730.091977592465</v>
      </c>
      <c r="J2149" s="50"/>
      <c r="K2149" s="50"/>
      <c r="L2149" s="50"/>
    </row>
    <row r="2150" spans="1:12" s="62" customFormat="1" ht="30.75" customHeight="1">
      <c r="A2150" s="68" t="s">
        <v>3223</v>
      </c>
      <c r="B2150" s="166" t="s">
        <v>3300</v>
      </c>
      <c r="C2150" s="166"/>
      <c r="D2150" s="166"/>
      <c r="E2150" s="166"/>
      <c r="F2150" s="29" t="s">
        <v>3253</v>
      </c>
      <c r="G2150" s="169" t="s">
        <v>3826</v>
      </c>
      <c r="H2150" s="167"/>
      <c r="I2150" s="167"/>
      <c r="J2150" s="50"/>
      <c r="K2150" s="50"/>
      <c r="L2150" s="50"/>
    </row>
    <row r="2151" spans="1:12" s="62" customFormat="1" ht="27">
      <c r="A2151" s="14" t="s">
        <v>2</v>
      </c>
      <c r="B2151" s="14" t="s">
        <v>3</v>
      </c>
      <c r="C2151" s="15" t="s">
        <v>4</v>
      </c>
      <c r="D2151" s="15" t="s">
        <v>5</v>
      </c>
      <c r="E2151" s="15" t="s">
        <v>3366</v>
      </c>
      <c r="F2151" s="15" t="s">
        <v>7</v>
      </c>
      <c r="G2151" s="16" t="s">
        <v>3347</v>
      </c>
      <c r="H2151" s="16" t="s">
        <v>3348</v>
      </c>
      <c r="I2151" s="16" t="s">
        <v>3349</v>
      </c>
      <c r="J2151" s="50"/>
      <c r="K2151" s="50"/>
      <c r="L2151" s="50"/>
    </row>
    <row r="2152" spans="1:12" s="62" customFormat="1" ht="12.75" customHeight="1">
      <c r="A2152" s="31">
        <v>1</v>
      </c>
      <c r="B2152" s="121">
        <v>1196490546</v>
      </c>
      <c r="C2152" s="46">
        <v>42294517</v>
      </c>
      <c r="D2152" s="46" t="s">
        <v>3301</v>
      </c>
      <c r="E2152" s="47" t="s">
        <v>3301</v>
      </c>
      <c r="F2152" s="46" t="s">
        <v>10</v>
      </c>
      <c r="G2152" s="58">
        <v>565000</v>
      </c>
      <c r="H2152" s="22">
        <v>0</v>
      </c>
      <c r="I2152" s="23">
        <v>565000</v>
      </c>
      <c r="J2152" s="50"/>
      <c r="K2152" s="50"/>
      <c r="L2152" s="50"/>
    </row>
    <row r="2153" spans="1:12" s="62" customFormat="1" ht="18">
      <c r="A2153" s="31">
        <v>2</v>
      </c>
      <c r="B2153" s="69">
        <v>1196490198</v>
      </c>
      <c r="C2153" s="46">
        <v>4229451</v>
      </c>
      <c r="D2153" s="46" t="s">
        <v>3302</v>
      </c>
      <c r="E2153" s="47" t="s">
        <v>3302</v>
      </c>
      <c r="F2153" s="46" t="s">
        <v>10</v>
      </c>
      <c r="G2153" s="58">
        <v>38000</v>
      </c>
      <c r="H2153" s="22">
        <v>0</v>
      </c>
      <c r="I2153" s="23">
        <v>38000</v>
      </c>
      <c r="J2153" s="50"/>
      <c r="K2153" s="50"/>
      <c r="L2153" s="50"/>
    </row>
    <row r="2154" spans="1:12" s="62" customFormat="1" ht="12.75" customHeight="1">
      <c r="A2154" s="31">
        <v>3</v>
      </c>
      <c r="B2154" s="69">
        <v>1196490202</v>
      </c>
      <c r="C2154" s="46">
        <v>42294217</v>
      </c>
      <c r="D2154" s="46" t="s">
        <v>3303</v>
      </c>
      <c r="E2154" s="47" t="s">
        <v>3303</v>
      </c>
      <c r="F2154" s="46" t="s">
        <v>10</v>
      </c>
      <c r="G2154" s="22">
        <v>337000</v>
      </c>
      <c r="H2154" s="22">
        <v>0</v>
      </c>
      <c r="I2154" s="23">
        <v>337000</v>
      </c>
      <c r="J2154" s="50"/>
      <c r="K2154" s="50"/>
      <c r="L2154" s="50"/>
    </row>
    <row r="2155" spans="1:12" s="62" customFormat="1" ht="27">
      <c r="A2155" s="31">
        <v>4</v>
      </c>
      <c r="B2155" s="121">
        <v>1196490191</v>
      </c>
      <c r="C2155" s="46">
        <v>42294517</v>
      </c>
      <c r="D2155" s="46" t="s">
        <v>3304</v>
      </c>
      <c r="E2155" s="47" t="s">
        <v>3304</v>
      </c>
      <c r="F2155" s="46" t="s">
        <v>10</v>
      </c>
      <c r="G2155" s="58">
        <v>310000</v>
      </c>
      <c r="H2155" s="22">
        <v>0</v>
      </c>
      <c r="I2155" s="23">
        <v>310000</v>
      </c>
      <c r="J2155" s="50"/>
      <c r="K2155" s="50"/>
      <c r="L2155" s="50"/>
    </row>
    <row r="2156" spans="1:12" s="62" customFormat="1" ht="12.75" customHeight="1">
      <c r="A2156" s="31">
        <v>5</v>
      </c>
      <c r="B2156" s="121">
        <v>1196490984</v>
      </c>
      <c r="C2156" s="46">
        <v>42294517</v>
      </c>
      <c r="D2156" s="46" t="s">
        <v>3305</v>
      </c>
      <c r="E2156" s="47" t="s">
        <v>3305</v>
      </c>
      <c r="F2156" s="46" t="s">
        <v>10</v>
      </c>
      <c r="G2156" s="58">
        <v>418000</v>
      </c>
      <c r="H2156" s="22">
        <v>0</v>
      </c>
      <c r="I2156" s="23">
        <v>418000</v>
      </c>
      <c r="J2156" s="50"/>
      <c r="K2156" s="50"/>
      <c r="L2156" s="50"/>
    </row>
    <row r="2157" spans="1:12" s="62" customFormat="1" ht="27">
      <c r="A2157" s="31">
        <v>6</v>
      </c>
      <c r="B2157" s="69">
        <v>1196491438</v>
      </c>
      <c r="C2157" s="46">
        <v>42294517</v>
      </c>
      <c r="D2157" s="46" t="s">
        <v>3306</v>
      </c>
      <c r="E2157" s="47" t="s">
        <v>3306</v>
      </c>
      <c r="F2157" s="46" t="s">
        <v>10</v>
      </c>
      <c r="G2157" s="58">
        <v>200000</v>
      </c>
      <c r="H2157" s="22">
        <v>0</v>
      </c>
      <c r="I2157" s="23">
        <v>200000</v>
      </c>
      <c r="J2157" s="50"/>
      <c r="K2157" s="50"/>
      <c r="L2157" s="50"/>
    </row>
    <row r="2158" spans="1:12" s="62" customFormat="1" ht="12.75" customHeight="1">
      <c r="A2158" s="31">
        <v>7</v>
      </c>
      <c r="B2158" s="69">
        <v>1196491670</v>
      </c>
      <c r="C2158" s="46">
        <v>42294500</v>
      </c>
      <c r="D2158" s="46" t="s">
        <v>3307</v>
      </c>
      <c r="E2158" s="47" t="s">
        <v>3307</v>
      </c>
      <c r="F2158" s="46" t="s">
        <v>10</v>
      </c>
      <c r="G2158" s="58">
        <v>212180</v>
      </c>
      <c r="H2158" s="22">
        <v>0</v>
      </c>
      <c r="I2158" s="23">
        <v>212180</v>
      </c>
      <c r="J2158" s="50"/>
      <c r="K2158" s="50"/>
      <c r="L2158" s="50"/>
    </row>
    <row r="2159" spans="1:12" s="62" customFormat="1" ht="27">
      <c r="A2159" s="31">
        <v>8</v>
      </c>
      <c r="B2159" s="121">
        <v>1196490184</v>
      </c>
      <c r="C2159" s="46">
        <v>42294517</v>
      </c>
      <c r="D2159" s="46" t="s">
        <v>3308</v>
      </c>
      <c r="E2159" s="47" t="s">
        <v>3308</v>
      </c>
      <c r="F2159" s="46" t="s">
        <v>10</v>
      </c>
      <c r="G2159" s="22"/>
      <c r="H2159" s="23"/>
      <c r="I2159" s="73"/>
      <c r="J2159" s="50"/>
      <c r="K2159" s="50"/>
      <c r="L2159" s="50"/>
    </row>
    <row r="2160" spans="1:12" s="62" customFormat="1" ht="12.75" customHeight="1">
      <c r="A2160" s="31">
        <v>9</v>
      </c>
      <c r="B2160" s="121">
        <v>1196490355</v>
      </c>
      <c r="C2160" s="46">
        <v>42294517</v>
      </c>
      <c r="D2160" s="46" t="s">
        <v>3309</v>
      </c>
      <c r="E2160" s="47" t="s">
        <v>3309</v>
      </c>
      <c r="F2160" s="46" t="s">
        <v>10</v>
      </c>
      <c r="G2160" s="58">
        <v>770000</v>
      </c>
      <c r="H2160" s="22">
        <v>0</v>
      </c>
      <c r="I2160" s="23">
        <v>770000</v>
      </c>
      <c r="J2160" s="50"/>
      <c r="K2160" s="50"/>
      <c r="L2160" s="50"/>
    </row>
    <row r="2161" spans="1:12" s="62" customFormat="1" ht="27">
      <c r="A2161" s="31">
        <v>10</v>
      </c>
      <c r="B2161" s="121">
        <v>1196490354</v>
      </c>
      <c r="C2161" s="46">
        <v>42294517</v>
      </c>
      <c r="D2161" s="46" t="s">
        <v>3310</v>
      </c>
      <c r="E2161" s="47" t="s">
        <v>3310</v>
      </c>
      <c r="F2161" s="46" t="s">
        <v>10</v>
      </c>
      <c r="G2161" s="58">
        <v>590000</v>
      </c>
      <c r="H2161" s="72">
        <v>0</v>
      </c>
      <c r="I2161" s="73">
        <v>590000</v>
      </c>
      <c r="J2161" s="50"/>
      <c r="K2161" s="50"/>
      <c r="L2161" s="50"/>
    </row>
    <row r="2162" spans="1:12" s="62" customFormat="1" ht="76.5" customHeight="1">
      <c r="A2162" s="31">
        <v>11</v>
      </c>
      <c r="B2162" s="121">
        <v>1196491666</v>
      </c>
      <c r="C2162" s="46">
        <v>42294517</v>
      </c>
      <c r="D2162" s="46" t="s">
        <v>3311</v>
      </c>
      <c r="E2162" s="47" t="s">
        <v>3311</v>
      </c>
      <c r="F2162" s="46" t="s">
        <v>10</v>
      </c>
      <c r="G2162" s="58">
        <v>1420000</v>
      </c>
      <c r="H2162" s="22">
        <v>0</v>
      </c>
      <c r="I2162" s="23">
        <v>1420000</v>
      </c>
      <c r="J2162" s="50"/>
      <c r="K2162" s="50"/>
      <c r="L2162" s="50"/>
    </row>
    <row r="2163" spans="1:12" s="62" customFormat="1" ht="36">
      <c r="A2163" s="31">
        <v>12</v>
      </c>
      <c r="B2163" s="121">
        <v>1196491667</v>
      </c>
      <c r="C2163" s="46">
        <v>42294517</v>
      </c>
      <c r="D2163" s="46" t="s">
        <v>3312</v>
      </c>
      <c r="E2163" s="47" t="s">
        <v>3312</v>
      </c>
      <c r="F2163" s="46" t="s">
        <v>10</v>
      </c>
      <c r="G2163" s="58">
        <v>830000</v>
      </c>
      <c r="H2163" s="22">
        <v>0</v>
      </c>
      <c r="I2163" s="23">
        <v>830000</v>
      </c>
      <c r="J2163" s="50"/>
      <c r="K2163" s="50"/>
      <c r="L2163" s="50"/>
    </row>
    <row r="2164" spans="1:12" s="62" customFormat="1" ht="12.75" customHeight="1">
      <c r="A2164" s="31">
        <v>13</v>
      </c>
      <c r="B2164" s="121">
        <v>1196491668</v>
      </c>
      <c r="C2164" s="46">
        <v>42294517</v>
      </c>
      <c r="D2164" s="46" t="s">
        <v>3313</v>
      </c>
      <c r="E2164" s="47" t="s">
        <v>3313</v>
      </c>
      <c r="F2164" s="46" t="s">
        <v>10</v>
      </c>
      <c r="G2164" s="58">
        <v>830000</v>
      </c>
      <c r="H2164" s="22">
        <v>0</v>
      </c>
      <c r="I2164" s="23">
        <v>830000</v>
      </c>
      <c r="J2164" s="50"/>
      <c r="K2164" s="50"/>
      <c r="L2164" s="50"/>
    </row>
    <row r="2165" spans="1:12" s="62" customFormat="1" ht="27">
      <c r="A2165" s="31">
        <v>14</v>
      </c>
      <c r="B2165" s="121">
        <v>1196490353</v>
      </c>
      <c r="C2165" s="46">
        <v>42294517</v>
      </c>
      <c r="D2165" s="46" t="s">
        <v>3314</v>
      </c>
      <c r="E2165" s="47" t="s">
        <v>3314</v>
      </c>
      <c r="F2165" s="46" t="s">
        <v>10</v>
      </c>
      <c r="G2165" s="58">
        <v>770000</v>
      </c>
      <c r="H2165" s="22">
        <v>0</v>
      </c>
      <c r="I2165" s="23">
        <v>770000</v>
      </c>
      <c r="J2165" s="50"/>
      <c r="K2165" s="50"/>
      <c r="L2165" s="50"/>
    </row>
    <row r="2166" spans="1:12" s="62" customFormat="1" ht="36">
      <c r="A2166" s="31">
        <v>15</v>
      </c>
      <c r="B2166" s="121">
        <v>1196491224</v>
      </c>
      <c r="C2166" s="46">
        <v>42295505</v>
      </c>
      <c r="D2166" s="46" t="s">
        <v>3315</v>
      </c>
      <c r="E2166" s="47" t="s">
        <v>3315</v>
      </c>
      <c r="F2166" s="46" t="s">
        <v>10</v>
      </c>
      <c r="G2166" s="58">
        <v>1350000</v>
      </c>
      <c r="H2166" s="72">
        <v>0</v>
      </c>
      <c r="I2166" s="73">
        <v>1350000</v>
      </c>
      <c r="J2166" s="50"/>
      <c r="K2166" s="50"/>
      <c r="L2166" s="50"/>
    </row>
    <row r="2167" spans="1:12" s="62" customFormat="1" ht="27">
      <c r="A2167" s="31">
        <v>16</v>
      </c>
      <c r="B2167" s="121">
        <v>1196490800</v>
      </c>
      <c r="C2167" s="46">
        <v>42295505</v>
      </c>
      <c r="D2167" s="46" t="s">
        <v>3316</v>
      </c>
      <c r="E2167" s="47" t="s">
        <v>3316</v>
      </c>
      <c r="F2167" s="46" t="s">
        <v>53</v>
      </c>
      <c r="G2167" s="58">
        <v>1550000</v>
      </c>
      <c r="H2167" s="72">
        <v>0</v>
      </c>
      <c r="I2167" s="73">
        <v>1550000</v>
      </c>
      <c r="J2167" s="50"/>
      <c r="K2167" s="50"/>
      <c r="L2167" s="50"/>
    </row>
    <row r="2168" spans="1:12" s="62" customFormat="1" ht="126">
      <c r="A2168" s="31">
        <v>17</v>
      </c>
      <c r="B2168" s="122">
        <v>1196490193</v>
      </c>
      <c r="C2168" s="123">
        <v>42294517</v>
      </c>
      <c r="D2168" s="124" t="s">
        <v>3317</v>
      </c>
      <c r="E2168" s="124" t="s">
        <v>3506</v>
      </c>
      <c r="F2168" s="46" t="s">
        <v>53</v>
      </c>
      <c r="G2168" s="58">
        <v>463500</v>
      </c>
      <c r="H2168" s="22">
        <v>0</v>
      </c>
      <c r="I2168" s="23">
        <v>463500</v>
      </c>
      <c r="J2168" s="50"/>
      <c r="K2168" s="50"/>
      <c r="L2168" s="50"/>
    </row>
    <row r="2169" spans="1:12" s="62" customFormat="1" ht="54">
      <c r="A2169" s="31">
        <v>18</v>
      </c>
      <c r="B2169" s="125">
        <v>1196490872</v>
      </c>
      <c r="C2169" s="123">
        <v>42294517</v>
      </c>
      <c r="D2169" s="124" t="s">
        <v>3318</v>
      </c>
      <c r="E2169" s="124" t="s">
        <v>3319</v>
      </c>
      <c r="F2169" s="46" t="s">
        <v>53</v>
      </c>
      <c r="G2169" s="58">
        <v>1313095.5</v>
      </c>
      <c r="H2169" s="22">
        <v>0</v>
      </c>
      <c r="I2169" s="23">
        <v>1313095.5</v>
      </c>
      <c r="J2169" s="50"/>
      <c r="K2169" s="50"/>
      <c r="L2169" s="50"/>
    </row>
    <row r="2170" spans="1:12" s="62" customFormat="1" ht="29.25" customHeight="1">
      <c r="A2170" s="39" t="s">
        <v>3226</v>
      </c>
      <c r="B2170" s="166" t="s">
        <v>3320</v>
      </c>
      <c r="C2170" s="166"/>
      <c r="D2170" s="166"/>
      <c r="E2170" s="166"/>
      <c r="F2170" s="29" t="s">
        <v>3253</v>
      </c>
      <c r="G2170" s="167" t="s">
        <v>3813</v>
      </c>
      <c r="H2170" s="167"/>
      <c r="I2170" s="167"/>
      <c r="J2170" s="50"/>
      <c r="K2170" s="50"/>
      <c r="L2170" s="50"/>
    </row>
    <row r="2171" spans="1:12" s="62" customFormat="1" ht="27">
      <c r="A2171" s="14" t="s">
        <v>2</v>
      </c>
      <c r="B2171" s="14" t="s">
        <v>3</v>
      </c>
      <c r="C2171" s="15" t="s">
        <v>4</v>
      </c>
      <c r="D2171" s="15" t="s">
        <v>5</v>
      </c>
      <c r="E2171" s="15" t="s">
        <v>3366</v>
      </c>
      <c r="F2171" s="15" t="s">
        <v>7</v>
      </c>
      <c r="G2171" s="16" t="s">
        <v>3347</v>
      </c>
      <c r="H2171" s="16" t="s">
        <v>3348</v>
      </c>
      <c r="I2171" s="16" t="s">
        <v>3349</v>
      </c>
      <c r="J2171" s="50"/>
      <c r="K2171" s="50"/>
      <c r="L2171" s="50"/>
    </row>
    <row r="2172" spans="1:12" s="62" customFormat="1" ht="36">
      <c r="A2172" s="31">
        <v>1</v>
      </c>
      <c r="B2172" s="121">
        <v>1196420034</v>
      </c>
      <c r="C2172" s="46">
        <v>42295505</v>
      </c>
      <c r="D2172" s="46" t="s">
        <v>3321</v>
      </c>
      <c r="E2172" s="47" t="s">
        <v>3322</v>
      </c>
      <c r="F2172" s="46" t="s">
        <v>10</v>
      </c>
      <c r="G2172" s="22">
        <v>1670742</v>
      </c>
      <c r="H2172" s="22">
        <v>0</v>
      </c>
      <c r="I2172" s="23">
        <v>1670742</v>
      </c>
      <c r="J2172" s="50"/>
      <c r="K2172" s="50"/>
      <c r="L2172" s="50"/>
    </row>
    <row r="2173" spans="1:12" s="62" customFormat="1" ht="27.75" customHeight="1">
      <c r="A2173" s="39" t="s">
        <v>3230</v>
      </c>
      <c r="B2173" s="166" t="s">
        <v>3323</v>
      </c>
      <c r="C2173" s="166"/>
      <c r="D2173" s="166"/>
      <c r="E2173" s="166"/>
      <c r="F2173" s="29" t="s">
        <v>3253</v>
      </c>
      <c r="G2173" s="167" t="s">
        <v>3821</v>
      </c>
      <c r="H2173" s="167"/>
      <c r="I2173" s="167"/>
      <c r="J2173" s="50"/>
      <c r="K2173" s="50"/>
      <c r="L2173" s="50"/>
    </row>
    <row r="2174" spans="1:12" s="62" customFormat="1" ht="27">
      <c r="A2174" s="14" t="s">
        <v>2</v>
      </c>
      <c r="B2174" s="14" t="s">
        <v>3</v>
      </c>
      <c r="C2174" s="15" t="s">
        <v>4</v>
      </c>
      <c r="D2174" s="15" t="s">
        <v>5</v>
      </c>
      <c r="E2174" s="15" t="s">
        <v>3366</v>
      </c>
      <c r="F2174" s="15" t="s">
        <v>7</v>
      </c>
      <c r="G2174" s="16" t="s">
        <v>3347</v>
      </c>
      <c r="H2174" s="16" t="s">
        <v>3348</v>
      </c>
      <c r="I2174" s="16" t="s">
        <v>3349</v>
      </c>
      <c r="J2174" s="50"/>
      <c r="K2174" s="50"/>
      <c r="L2174" s="50"/>
    </row>
    <row r="2175" spans="1:12" s="62" customFormat="1" ht="45">
      <c r="A2175" s="31">
        <v>1</v>
      </c>
      <c r="B2175" s="121">
        <v>1196490542</v>
      </c>
      <c r="C2175" s="46">
        <v>42294511</v>
      </c>
      <c r="D2175" s="46" t="s">
        <v>3324</v>
      </c>
      <c r="E2175" s="46" t="s">
        <v>3324</v>
      </c>
      <c r="F2175" s="46" t="s">
        <v>10</v>
      </c>
      <c r="G2175" s="22">
        <v>395000</v>
      </c>
      <c r="H2175" s="22">
        <v>75050</v>
      </c>
      <c r="I2175" s="23">
        <v>470050</v>
      </c>
      <c r="J2175" s="50"/>
      <c r="K2175" s="50"/>
      <c r="L2175" s="50"/>
    </row>
    <row r="2176" spans="1:12" s="62" customFormat="1" ht="18">
      <c r="A2176" s="31">
        <v>2</v>
      </c>
      <c r="B2176" s="121">
        <v>1196490688</v>
      </c>
      <c r="C2176" s="46" t="s">
        <v>3325</v>
      </c>
      <c r="D2176" s="46" t="s">
        <v>3326</v>
      </c>
      <c r="E2176" s="46" t="s">
        <v>3326</v>
      </c>
      <c r="F2176" s="46" t="s">
        <v>10</v>
      </c>
      <c r="G2176" s="22">
        <v>114000</v>
      </c>
      <c r="H2176" s="22">
        <v>21660</v>
      </c>
      <c r="I2176" s="23">
        <v>135660</v>
      </c>
      <c r="J2176" s="50"/>
      <c r="K2176" s="50"/>
      <c r="L2176" s="50"/>
    </row>
    <row r="2177" spans="1:12" s="62" customFormat="1" ht="18">
      <c r="A2177" s="31">
        <v>3</v>
      </c>
      <c r="B2177" s="121">
        <v>1196490682</v>
      </c>
      <c r="C2177" s="46" t="s">
        <v>3325</v>
      </c>
      <c r="D2177" s="46" t="s">
        <v>3327</v>
      </c>
      <c r="E2177" s="46" t="s">
        <v>3327</v>
      </c>
      <c r="F2177" s="46" t="s">
        <v>10</v>
      </c>
      <c r="G2177" s="22">
        <v>205000</v>
      </c>
      <c r="H2177" s="22">
        <v>38950</v>
      </c>
      <c r="I2177" s="23">
        <v>243950</v>
      </c>
      <c r="J2177" s="50"/>
      <c r="K2177" s="50"/>
      <c r="L2177" s="50"/>
    </row>
    <row r="2178" spans="1:12" s="62" customFormat="1" ht="18">
      <c r="A2178" s="31">
        <v>4</v>
      </c>
      <c r="B2178" s="121">
        <v>1196491059</v>
      </c>
      <c r="C2178" s="46" t="s">
        <v>3325</v>
      </c>
      <c r="D2178" s="46" t="s">
        <v>3328</v>
      </c>
      <c r="E2178" s="46" t="s">
        <v>3328</v>
      </c>
      <c r="F2178" s="46" t="s">
        <v>10</v>
      </c>
      <c r="G2178" s="22">
        <v>198500</v>
      </c>
      <c r="H2178" s="22">
        <v>37715</v>
      </c>
      <c r="I2178" s="23">
        <v>236215</v>
      </c>
      <c r="J2178" s="50"/>
      <c r="K2178" s="50"/>
      <c r="L2178" s="50"/>
    </row>
    <row r="2179" spans="1:12" s="62" customFormat="1" ht="18">
      <c r="A2179" s="31">
        <v>5</v>
      </c>
      <c r="B2179" s="121">
        <v>1196491060</v>
      </c>
      <c r="C2179" s="46">
        <v>42294511</v>
      </c>
      <c r="D2179" s="46" t="s">
        <v>3329</v>
      </c>
      <c r="E2179" s="46" t="s">
        <v>3329</v>
      </c>
      <c r="F2179" s="46" t="s">
        <v>10</v>
      </c>
      <c r="G2179" s="22">
        <v>198500</v>
      </c>
      <c r="H2179" s="22">
        <v>37715</v>
      </c>
      <c r="I2179" s="23">
        <v>236215</v>
      </c>
      <c r="J2179" s="50"/>
      <c r="K2179" s="50"/>
      <c r="L2179" s="50"/>
    </row>
    <row r="2180" spans="1:12" s="62" customFormat="1">
      <c r="A2180" s="31">
        <v>6</v>
      </c>
      <c r="B2180" s="69">
        <v>1196490540</v>
      </c>
      <c r="C2180" s="46">
        <v>42294500</v>
      </c>
      <c r="D2180" s="46" t="s">
        <v>3330</v>
      </c>
      <c r="E2180" s="46" t="s">
        <v>3330</v>
      </c>
      <c r="F2180" s="46" t="s">
        <v>10</v>
      </c>
      <c r="G2180" s="22">
        <v>86642</v>
      </c>
      <c r="H2180" s="22">
        <v>16462</v>
      </c>
      <c r="I2180" s="23">
        <v>103104</v>
      </c>
      <c r="J2180" s="50"/>
      <c r="K2180" s="50"/>
      <c r="L2180" s="50"/>
    </row>
    <row r="2181" spans="1:12" s="62" customFormat="1">
      <c r="A2181" s="31">
        <v>7</v>
      </c>
      <c r="B2181" s="69">
        <v>1196491671</v>
      </c>
      <c r="C2181" s="46">
        <v>4229450</v>
      </c>
      <c r="D2181" s="46" t="s">
        <v>3331</v>
      </c>
      <c r="E2181" s="46" t="s">
        <v>3331</v>
      </c>
      <c r="F2181" s="46" t="s">
        <v>10</v>
      </c>
      <c r="G2181" s="22">
        <v>86642</v>
      </c>
      <c r="H2181" s="22">
        <v>16462</v>
      </c>
      <c r="I2181" s="23">
        <v>103104</v>
      </c>
      <c r="J2181" s="50"/>
      <c r="K2181" s="50"/>
      <c r="L2181" s="50"/>
    </row>
    <row r="2182" spans="1:12" s="62" customFormat="1">
      <c r="A2182" s="31">
        <v>8</v>
      </c>
      <c r="B2182" s="69">
        <v>1196460071</v>
      </c>
      <c r="C2182" s="46">
        <v>42294500</v>
      </c>
      <c r="D2182" s="46" t="s">
        <v>3332</v>
      </c>
      <c r="E2182" s="46" t="s">
        <v>3332</v>
      </c>
      <c r="F2182" s="46" t="s">
        <v>10</v>
      </c>
      <c r="G2182" s="22">
        <v>535500</v>
      </c>
      <c r="H2182" s="22">
        <v>0</v>
      </c>
      <c r="I2182" s="23">
        <v>535500</v>
      </c>
      <c r="J2182" s="50"/>
      <c r="K2182" s="50"/>
      <c r="L2182" s="50"/>
    </row>
    <row r="2183" spans="1:12" s="62" customFormat="1">
      <c r="A2183" s="31">
        <v>9</v>
      </c>
      <c r="B2183" s="69">
        <v>1196460361</v>
      </c>
      <c r="C2183" s="46">
        <v>42294500</v>
      </c>
      <c r="D2183" s="46" t="s">
        <v>3333</v>
      </c>
      <c r="E2183" s="46" t="s">
        <v>3333</v>
      </c>
      <c r="F2183" s="46" t="s">
        <v>10</v>
      </c>
      <c r="G2183" s="22">
        <v>535500</v>
      </c>
      <c r="H2183" s="22">
        <v>0</v>
      </c>
      <c r="I2183" s="23">
        <v>535500</v>
      </c>
      <c r="J2183" s="50"/>
      <c r="K2183" s="50"/>
      <c r="L2183" s="50"/>
    </row>
    <row r="2184" spans="1:12" s="62" customFormat="1">
      <c r="A2184" s="31">
        <v>10</v>
      </c>
      <c r="B2184" s="121">
        <v>1196490488</v>
      </c>
      <c r="C2184" s="46">
        <v>42294500</v>
      </c>
      <c r="D2184" s="46" t="s">
        <v>3334</v>
      </c>
      <c r="E2184" s="46" t="s">
        <v>3334</v>
      </c>
      <c r="F2184" s="46" t="s">
        <v>10</v>
      </c>
      <c r="G2184" s="22">
        <v>138863</v>
      </c>
      <c r="H2184" s="22">
        <v>26384</v>
      </c>
      <c r="I2184" s="23">
        <v>165247</v>
      </c>
      <c r="J2184" s="50"/>
      <c r="K2184" s="50"/>
      <c r="L2184" s="50"/>
    </row>
    <row r="2185" spans="1:12" s="62" customFormat="1" ht="27">
      <c r="A2185" s="31">
        <v>11</v>
      </c>
      <c r="B2185" s="121">
        <v>1196420018</v>
      </c>
      <c r="C2185" s="46">
        <v>42294500</v>
      </c>
      <c r="D2185" s="46" t="s">
        <v>3335</v>
      </c>
      <c r="E2185" s="46" t="s">
        <v>3335</v>
      </c>
      <c r="F2185" s="46" t="s">
        <v>10</v>
      </c>
      <c r="G2185" s="22">
        <v>184821</v>
      </c>
      <c r="H2185" s="22">
        <v>35116</v>
      </c>
      <c r="I2185" s="23">
        <v>219937</v>
      </c>
      <c r="J2185" s="50"/>
      <c r="K2185" s="50"/>
      <c r="L2185" s="50"/>
    </row>
    <row r="2186" spans="1:12" s="62" customFormat="1">
      <c r="A2186" s="31">
        <v>12</v>
      </c>
      <c r="B2186" s="121">
        <v>1196490524</v>
      </c>
      <c r="C2186" s="46">
        <v>42294501</v>
      </c>
      <c r="D2186" s="46" t="s">
        <v>3336</v>
      </c>
      <c r="E2186" s="46" t="s">
        <v>3336</v>
      </c>
      <c r="F2186" s="46" t="s">
        <v>10</v>
      </c>
      <c r="G2186" s="22">
        <v>52423.457284958</v>
      </c>
      <c r="H2186" s="22">
        <v>0</v>
      </c>
      <c r="I2186" s="23">
        <v>52423.457284958</v>
      </c>
      <c r="J2186" s="50"/>
      <c r="K2186" s="50"/>
      <c r="L2186" s="50"/>
    </row>
    <row r="2187" spans="1:12" s="62" customFormat="1" ht="27">
      <c r="A2187" s="31">
        <v>13</v>
      </c>
      <c r="B2187" s="121">
        <v>1198010069</v>
      </c>
      <c r="C2187" s="46">
        <v>42294501</v>
      </c>
      <c r="D2187" s="46" t="s">
        <v>3337</v>
      </c>
      <c r="E2187" s="46" t="s">
        <v>3337</v>
      </c>
      <c r="F2187" s="46" t="s">
        <v>10</v>
      </c>
      <c r="G2187" s="22">
        <v>74177</v>
      </c>
      <c r="H2187" s="22">
        <v>0</v>
      </c>
      <c r="I2187" s="23">
        <v>74177</v>
      </c>
      <c r="J2187" s="50"/>
      <c r="K2187" s="50"/>
      <c r="L2187" s="50"/>
    </row>
    <row r="2188" spans="1:12" s="62" customFormat="1" ht="27">
      <c r="A2188" s="31">
        <v>14</v>
      </c>
      <c r="B2188" s="121">
        <v>1196490239</v>
      </c>
      <c r="C2188" s="46">
        <v>42295505</v>
      </c>
      <c r="D2188" s="46" t="s">
        <v>3338</v>
      </c>
      <c r="E2188" s="46" t="s">
        <v>3338</v>
      </c>
      <c r="F2188" s="46" t="s">
        <v>10</v>
      </c>
      <c r="G2188" s="22">
        <v>190189.93400000001</v>
      </c>
      <c r="H2188" s="22">
        <v>0</v>
      </c>
      <c r="I2188" s="23">
        <v>190189.93400000001</v>
      </c>
      <c r="J2188" s="50"/>
      <c r="K2188" s="50"/>
      <c r="L2188" s="50"/>
    </row>
    <row r="2189" spans="1:12" s="62" customFormat="1">
      <c r="A2189" s="31">
        <v>15</v>
      </c>
      <c r="B2189" s="121">
        <v>1216890326</v>
      </c>
      <c r="C2189" s="46">
        <v>42294500</v>
      </c>
      <c r="D2189" s="46" t="s">
        <v>3339</v>
      </c>
      <c r="E2189" s="46" t="s">
        <v>3339</v>
      </c>
      <c r="F2189" s="46" t="s">
        <v>10</v>
      </c>
      <c r="G2189" s="22">
        <v>170000</v>
      </c>
      <c r="H2189" s="22">
        <v>32300</v>
      </c>
      <c r="I2189" s="23">
        <v>202300</v>
      </c>
      <c r="J2189" s="50"/>
      <c r="K2189" s="50"/>
      <c r="L2189" s="50"/>
    </row>
    <row r="2190" spans="1:12" s="62" customFormat="1" ht="18">
      <c r="A2190" s="31">
        <v>16</v>
      </c>
      <c r="B2190" s="121">
        <v>1216890327</v>
      </c>
      <c r="C2190" s="46">
        <v>42294500</v>
      </c>
      <c r="D2190" s="46" t="s">
        <v>3340</v>
      </c>
      <c r="E2190" s="46" t="s">
        <v>3340</v>
      </c>
      <c r="F2190" s="46" t="s">
        <v>10</v>
      </c>
      <c r="G2190" s="22">
        <v>170000</v>
      </c>
      <c r="H2190" s="22">
        <v>32300</v>
      </c>
      <c r="I2190" s="23">
        <v>202300</v>
      </c>
      <c r="J2190" s="50"/>
      <c r="K2190" s="50"/>
      <c r="L2190" s="50"/>
    </row>
    <row r="2191" spans="1:12" s="62" customFormat="1" ht="45">
      <c r="A2191" s="31">
        <v>17</v>
      </c>
      <c r="B2191" s="94">
        <v>1196460761</v>
      </c>
      <c r="C2191" s="21">
        <v>42292900</v>
      </c>
      <c r="D2191" s="93" t="s">
        <v>3341</v>
      </c>
      <c r="E2191" s="94" t="s">
        <v>3342</v>
      </c>
      <c r="F2191" s="28" t="s">
        <v>10</v>
      </c>
      <c r="G2191" s="22">
        <v>29045.5</v>
      </c>
      <c r="H2191" s="22">
        <v>0</v>
      </c>
      <c r="I2191" s="23">
        <v>29045.5</v>
      </c>
      <c r="J2191" s="50"/>
      <c r="K2191" s="50"/>
      <c r="L2191" s="50"/>
    </row>
    <row r="2192" spans="1:12" s="62" customFormat="1" ht="18">
      <c r="A2192" s="31">
        <v>18</v>
      </c>
      <c r="B2192" s="121">
        <v>1196490263</v>
      </c>
      <c r="C2192" s="46">
        <v>42294526</v>
      </c>
      <c r="D2192" s="46" t="s">
        <v>3343</v>
      </c>
      <c r="E2192" s="46" t="s">
        <v>3343</v>
      </c>
      <c r="F2192" s="46" t="s">
        <v>10</v>
      </c>
      <c r="G2192" s="22">
        <v>170000</v>
      </c>
      <c r="H2192" s="22">
        <v>32300</v>
      </c>
      <c r="I2192" s="23">
        <v>202300</v>
      </c>
      <c r="J2192" s="50"/>
      <c r="K2192" s="50"/>
      <c r="L2192" s="50"/>
    </row>
    <row r="2193" spans="1:12" s="62" customFormat="1" ht="13.5" customHeight="1">
      <c r="A2193" s="39" t="s">
        <v>3234</v>
      </c>
      <c r="B2193" s="166" t="s">
        <v>3344</v>
      </c>
      <c r="C2193" s="166"/>
      <c r="D2193" s="166"/>
      <c r="E2193" s="166"/>
      <c r="F2193" s="29" t="s">
        <v>3253</v>
      </c>
      <c r="G2193" s="167"/>
      <c r="H2193" s="167"/>
      <c r="I2193" s="167"/>
      <c r="J2193" s="50"/>
      <c r="K2193" s="50"/>
      <c r="L2193" s="50"/>
    </row>
    <row r="2194" spans="1:12" s="62" customFormat="1" ht="27">
      <c r="A2194" s="14" t="s">
        <v>2</v>
      </c>
      <c r="B2194" s="14" t="s">
        <v>3</v>
      </c>
      <c r="C2194" s="15" t="s">
        <v>4</v>
      </c>
      <c r="D2194" s="15" t="s">
        <v>5</v>
      </c>
      <c r="E2194" s="15" t="s">
        <v>3366</v>
      </c>
      <c r="F2194" s="15" t="s">
        <v>7</v>
      </c>
      <c r="G2194" s="16" t="s">
        <v>3347</v>
      </c>
      <c r="H2194" s="16" t="s">
        <v>3348</v>
      </c>
      <c r="I2194" s="16" t="s">
        <v>3349</v>
      </c>
      <c r="J2194" s="50"/>
      <c r="K2194" s="50"/>
      <c r="L2194" s="50"/>
    </row>
    <row r="2195" spans="1:12" s="62" customFormat="1" ht="27">
      <c r="A2195" s="31">
        <v>1</v>
      </c>
      <c r="B2195" s="69">
        <v>1270020003</v>
      </c>
      <c r="C2195" s="46">
        <v>42295505</v>
      </c>
      <c r="D2195" s="46" t="s">
        <v>3345</v>
      </c>
      <c r="E2195" s="47" t="s">
        <v>3346</v>
      </c>
      <c r="F2195" s="46" t="s">
        <v>10</v>
      </c>
      <c r="G2195" s="22"/>
      <c r="H2195" s="22"/>
      <c r="I2195" s="23"/>
      <c r="J2195" s="50"/>
      <c r="K2195" s="50"/>
      <c r="L2195" s="50"/>
    </row>
  </sheetData>
  <mergeCells count="373">
    <mergeCell ref="B2193:E2193"/>
    <mergeCell ref="G2193:I2193"/>
    <mergeCell ref="B2170:E2170"/>
    <mergeCell ref="G2170:I2170"/>
    <mergeCell ref="B2173:E2173"/>
    <mergeCell ref="G2173:I2173"/>
    <mergeCell ref="B2150:E2150"/>
    <mergeCell ref="G2150:I2150"/>
    <mergeCell ref="B2139:E2139"/>
    <mergeCell ref="G2139:I2139"/>
    <mergeCell ref="B2102:E2102"/>
    <mergeCell ref="G2102:I2102"/>
    <mergeCell ref="B2106:E2106"/>
    <mergeCell ref="G2106:I2106"/>
    <mergeCell ref="B2091:E2091"/>
    <mergeCell ref="G2091:I2091"/>
    <mergeCell ref="B2095:E2095"/>
    <mergeCell ref="G2095:I2095"/>
    <mergeCell ref="B2084:E2084"/>
    <mergeCell ref="G2084:I2084"/>
    <mergeCell ref="B2087:E2087"/>
    <mergeCell ref="G2087:I2087"/>
    <mergeCell ref="B2073:E2073"/>
    <mergeCell ref="G2073:I2073"/>
    <mergeCell ref="B2080:E2080"/>
    <mergeCell ref="G2080:I2080"/>
    <mergeCell ref="B2062:E2062"/>
    <mergeCell ref="G2062:I2062"/>
    <mergeCell ref="B2070:E2070"/>
    <mergeCell ref="G2070:I2070"/>
    <mergeCell ref="B2055:E2055"/>
    <mergeCell ref="G2055:I2055"/>
    <mergeCell ref="B2059:E2059"/>
    <mergeCell ref="G2059:I2059"/>
    <mergeCell ref="B2048:E2048"/>
    <mergeCell ref="G2048:I2048"/>
    <mergeCell ref="B2052:E2052"/>
    <mergeCell ref="G2052:I2052"/>
    <mergeCell ref="B2040:E2040"/>
    <mergeCell ref="G2040:I2040"/>
    <mergeCell ref="B2015:E2015"/>
    <mergeCell ref="G2015:I2015"/>
    <mergeCell ref="B2024:E2024"/>
    <mergeCell ref="G2024:I2024"/>
    <mergeCell ref="B1983:E1983"/>
    <mergeCell ref="G1983:I1983"/>
    <mergeCell ref="B2001:E2001"/>
    <mergeCell ref="G2001:I2001"/>
    <mergeCell ref="B1970:E1970"/>
    <mergeCell ref="G1970:I1970"/>
    <mergeCell ref="B1973:E1973"/>
    <mergeCell ref="G1973:I1973"/>
    <mergeCell ref="B1958:E1958"/>
    <mergeCell ref="G1958:I1958"/>
    <mergeCell ref="B1964:E1964"/>
    <mergeCell ref="G1964:I1964"/>
    <mergeCell ref="B1938:E1938"/>
    <mergeCell ref="G1938:I1938"/>
    <mergeCell ref="B1951:E1951"/>
    <mergeCell ref="G1951:I1951"/>
    <mergeCell ref="B1931:E1931"/>
    <mergeCell ref="G1931:I1931"/>
    <mergeCell ref="B1935:E1935"/>
    <mergeCell ref="G1935:I1935"/>
    <mergeCell ref="B1927:E1927"/>
    <mergeCell ref="G1927:I1927"/>
    <mergeCell ref="D1882:D1890"/>
    <mergeCell ref="D1891:D1903"/>
    <mergeCell ref="D1904:D1920"/>
    <mergeCell ref="D1921:D1923"/>
    <mergeCell ref="B1924:E1924"/>
    <mergeCell ref="G1924:I1924"/>
    <mergeCell ref="D1818:D1830"/>
    <mergeCell ref="D1831:D1843"/>
    <mergeCell ref="D1844:D1863"/>
    <mergeCell ref="D1864:D1866"/>
    <mergeCell ref="D1867:D1870"/>
    <mergeCell ref="D1871:D1881"/>
    <mergeCell ref="A1814:A1816"/>
    <mergeCell ref="B1814:B1816"/>
    <mergeCell ref="C1814:C1816"/>
    <mergeCell ref="D1814:E1814"/>
    <mergeCell ref="D1815:E1815"/>
    <mergeCell ref="D1816:E1816"/>
    <mergeCell ref="B1813:E1813"/>
    <mergeCell ref="F1813:F1816"/>
    <mergeCell ref="G1813:G1816"/>
    <mergeCell ref="H1813:J1816"/>
    <mergeCell ref="B1803:E1803"/>
    <mergeCell ref="G1803:I1803"/>
    <mergeCell ref="B1810:E1810"/>
    <mergeCell ref="G1810:I1810"/>
    <mergeCell ref="B1748:E1748"/>
    <mergeCell ref="G1748:I1748"/>
    <mergeCell ref="B1751:E1751"/>
    <mergeCell ref="G1751:I1751"/>
    <mergeCell ref="B1737:E1737"/>
    <mergeCell ref="G1737:I1737"/>
    <mergeCell ref="B1744:E1744"/>
    <mergeCell ref="G1744:I1744"/>
    <mergeCell ref="B1725:E1725"/>
    <mergeCell ref="G1725:I1725"/>
    <mergeCell ref="B1734:E1734"/>
    <mergeCell ref="G1734:I1734"/>
    <mergeCell ref="B1715:E1715"/>
    <mergeCell ref="G1715:I1715"/>
    <mergeCell ref="B1707:E1707"/>
    <mergeCell ref="G1707:I1707"/>
    <mergeCell ref="B1711:E1711"/>
    <mergeCell ref="G1711:I1711"/>
    <mergeCell ref="B1695:E1695"/>
    <mergeCell ref="G1695:I1695"/>
    <mergeCell ref="B1703:E1703"/>
    <mergeCell ref="G1703:I1703"/>
    <mergeCell ref="B1690:E1690"/>
    <mergeCell ref="G1690:I1690"/>
    <mergeCell ref="B1684:E1684"/>
    <mergeCell ref="G1684:I1684"/>
    <mergeCell ref="B1687:E1687"/>
    <mergeCell ref="G1687:I1687"/>
    <mergeCell ref="B1681:E1681"/>
    <mergeCell ref="G1681:I1681"/>
    <mergeCell ref="B1676:E1676"/>
    <mergeCell ref="G1676:I1676"/>
    <mergeCell ref="B1672:E1672"/>
    <mergeCell ref="G1672:I1672"/>
    <mergeCell ref="B1661:E1661"/>
    <mergeCell ref="G1661:I1661"/>
    <mergeCell ref="B1625:E1625"/>
    <mergeCell ref="G1625:I1625"/>
    <mergeCell ref="B1653:E1653"/>
    <mergeCell ref="G1653:I1653"/>
    <mergeCell ref="B1548:E1548"/>
    <mergeCell ref="G1548:I1548"/>
    <mergeCell ref="B1531:E1531"/>
    <mergeCell ref="G1531:I1531"/>
    <mergeCell ref="B1526:E1526"/>
    <mergeCell ref="G1526:I1526"/>
    <mergeCell ref="B1500:E1500"/>
    <mergeCell ref="G1500:I1500"/>
    <mergeCell ref="B1511:E1511"/>
    <mergeCell ref="G1511:I1511"/>
    <mergeCell ref="B1496:E1496"/>
    <mergeCell ref="G1496:I1496"/>
    <mergeCell ref="B1472:E1472"/>
    <mergeCell ref="G1472:I1472"/>
    <mergeCell ref="B1485:E1485"/>
    <mergeCell ref="G1485:I1485"/>
    <mergeCell ref="B1467:E1467"/>
    <mergeCell ref="G1467:I1467"/>
    <mergeCell ref="B1386:E1386"/>
    <mergeCell ref="G1386:I1386"/>
    <mergeCell ref="B1429:E1429"/>
    <mergeCell ref="G1429:I1429"/>
    <mergeCell ref="B1356:E1356"/>
    <mergeCell ref="G1356:I1356"/>
    <mergeCell ref="B1269:E1269"/>
    <mergeCell ref="G1269:I1269"/>
    <mergeCell ref="B1160:E1160"/>
    <mergeCell ref="G1160:I1160"/>
    <mergeCell ref="B1150:E1150"/>
    <mergeCell ref="G1150:I1150"/>
    <mergeCell ref="B1157:E1157"/>
    <mergeCell ref="G1157:I1157"/>
    <mergeCell ref="B1136:E1136"/>
    <mergeCell ref="G1136:I1136"/>
    <mergeCell ref="B1125:E1125"/>
    <mergeCell ref="G1125:I1125"/>
    <mergeCell ref="B1128:E1128"/>
    <mergeCell ref="G1128:I1128"/>
    <mergeCell ref="B1065:E1065"/>
    <mergeCell ref="G1065:I1065"/>
    <mergeCell ref="B1007:E1007"/>
    <mergeCell ref="G1007:I1007"/>
    <mergeCell ref="B929:E929"/>
    <mergeCell ref="G929:I929"/>
    <mergeCell ref="B956:E956"/>
    <mergeCell ref="G956:I956"/>
    <mergeCell ref="B913:E913"/>
    <mergeCell ref="G913:I913"/>
    <mergeCell ref="B897:E897"/>
    <mergeCell ref="G897:I897"/>
    <mergeCell ref="B890:E890"/>
    <mergeCell ref="G890:I890"/>
    <mergeCell ref="B866:E866"/>
    <mergeCell ref="G866:I866"/>
    <mergeCell ref="B849:E849"/>
    <mergeCell ref="G849:I849"/>
    <mergeCell ref="B842:E842"/>
    <mergeCell ref="G842:I842"/>
    <mergeCell ref="B808:E808"/>
    <mergeCell ref="G808:I808"/>
    <mergeCell ref="B797:E797"/>
    <mergeCell ref="G797:I797"/>
    <mergeCell ref="B801:E801"/>
    <mergeCell ref="G801:I801"/>
    <mergeCell ref="B786:E786"/>
    <mergeCell ref="G786:I786"/>
    <mergeCell ref="B778:E778"/>
    <mergeCell ref="G778:I778"/>
    <mergeCell ref="B781:E781"/>
    <mergeCell ref="G781:I781"/>
    <mergeCell ref="B733:E733"/>
    <mergeCell ref="G733:I733"/>
    <mergeCell ref="B715:E715"/>
    <mergeCell ref="G715:I715"/>
    <mergeCell ref="B704:E704"/>
    <mergeCell ref="G704:I704"/>
    <mergeCell ref="B681:E681"/>
    <mergeCell ref="G681:I681"/>
    <mergeCell ref="B670:E670"/>
    <mergeCell ref="G670:I670"/>
    <mergeCell ref="B673:E673"/>
    <mergeCell ref="G673:I673"/>
    <mergeCell ref="B662:E662"/>
    <mergeCell ref="G662:I662"/>
    <mergeCell ref="B657:E657"/>
    <mergeCell ref="G657:I657"/>
    <mergeCell ref="B647:E647"/>
    <mergeCell ref="G647:I647"/>
    <mergeCell ref="B653:E653"/>
    <mergeCell ref="G653:I653"/>
    <mergeCell ref="B633:E633"/>
    <mergeCell ref="G633:I633"/>
    <mergeCell ref="B614:E614"/>
    <mergeCell ref="G614:I614"/>
    <mergeCell ref="B619:E619"/>
    <mergeCell ref="G619:I619"/>
    <mergeCell ref="B603:E603"/>
    <mergeCell ref="G603:I603"/>
    <mergeCell ref="B607:E607"/>
    <mergeCell ref="G607:I607"/>
    <mergeCell ref="B597:E597"/>
    <mergeCell ref="G597:I597"/>
    <mergeCell ref="B578:E578"/>
    <mergeCell ref="G578:I578"/>
    <mergeCell ref="B583:E583"/>
    <mergeCell ref="G583:I583"/>
    <mergeCell ref="B572:E572"/>
    <mergeCell ref="G572:I572"/>
    <mergeCell ref="B543:E543"/>
    <mergeCell ref="G543:I543"/>
    <mergeCell ref="B532:E532"/>
    <mergeCell ref="G532:I532"/>
    <mergeCell ref="B525:E525"/>
    <mergeCell ref="G525:I525"/>
    <mergeCell ref="B529:E529"/>
    <mergeCell ref="G529:I529"/>
    <mergeCell ref="B521:E521"/>
    <mergeCell ref="G521:I521"/>
    <mergeCell ref="B514:E514"/>
    <mergeCell ref="G514:I514"/>
    <mergeCell ref="B503:E503"/>
    <mergeCell ref="G503:I503"/>
    <mergeCell ref="B496:E496"/>
    <mergeCell ref="G496:I496"/>
    <mergeCell ref="B487:E487"/>
    <mergeCell ref="G487:I487"/>
    <mergeCell ref="B492:E492"/>
    <mergeCell ref="G492:I492"/>
    <mergeCell ref="B461:E461"/>
    <mergeCell ref="G461:I461"/>
    <mergeCell ref="B444:E444"/>
    <mergeCell ref="G444:I444"/>
    <mergeCell ref="B447:E447"/>
    <mergeCell ref="G447:I447"/>
    <mergeCell ref="B438:E438"/>
    <mergeCell ref="G438:I438"/>
    <mergeCell ref="B410:E410"/>
    <mergeCell ref="G410:I410"/>
    <mergeCell ref="B416:E416"/>
    <mergeCell ref="G416:I416"/>
    <mergeCell ref="B397:E397"/>
    <mergeCell ref="G397:I397"/>
    <mergeCell ref="B406:E406"/>
    <mergeCell ref="G406:I406"/>
    <mergeCell ref="B387:E387"/>
    <mergeCell ref="G387:I387"/>
    <mergeCell ref="B394:E394"/>
    <mergeCell ref="G394:I394"/>
    <mergeCell ref="B368:E368"/>
    <mergeCell ref="G368:I368"/>
    <mergeCell ref="B382:E382"/>
    <mergeCell ref="G382:I382"/>
    <mergeCell ref="B349:E349"/>
    <mergeCell ref="G349:I349"/>
    <mergeCell ref="B344:E344"/>
    <mergeCell ref="G344:I344"/>
    <mergeCell ref="B299:E299"/>
    <mergeCell ref="G299:I299"/>
    <mergeCell ref="B327:E327"/>
    <mergeCell ref="G327:I327"/>
    <mergeCell ref="B291:E291"/>
    <mergeCell ref="G291:I291"/>
    <mergeCell ref="B296:E296"/>
    <mergeCell ref="G296:I296"/>
    <mergeCell ref="B284:E284"/>
    <mergeCell ref="G284:I284"/>
    <mergeCell ref="B288:E288"/>
    <mergeCell ref="G288:I288"/>
    <mergeCell ref="B278:E278"/>
    <mergeCell ref="G278:I278"/>
    <mergeCell ref="B270:E270"/>
    <mergeCell ref="G270:I270"/>
    <mergeCell ref="B274:E274"/>
    <mergeCell ref="G274:I274"/>
    <mergeCell ref="B267:E267"/>
    <mergeCell ref="G267:I267"/>
    <mergeCell ref="B264:E264"/>
    <mergeCell ref="G264:I264"/>
    <mergeCell ref="B255:E255"/>
    <mergeCell ref="G255:I255"/>
    <mergeCell ref="B261:E261"/>
    <mergeCell ref="G261:I261"/>
    <mergeCell ref="B241:E241"/>
    <mergeCell ref="G241:I241"/>
    <mergeCell ref="B245:E245"/>
    <mergeCell ref="G245:I245"/>
    <mergeCell ref="B231:E231"/>
    <mergeCell ref="G231:I231"/>
    <mergeCell ref="B236:E236"/>
    <mergeCell ref="G236:I236"/>
    <mergeCell ref="B218:E218"/>
    <mergeCell ref="G218:I218"/>
    <mergeCell ref="B224:E224"/>
    <mergeCell ref="G224:I224"/>
    <mergeCell ref="B212:E212"/>
    <mergeCell ref="G212:I212"/>
    <mergeCell ref="B215:E215"/>
    <mergeCell ref="G215:I215"/>
    <mergeCell ref="B209:E209"/>
    <mergeCell ref="G209:I209"/>
    <mergeCell ref="B200:E200"/>
    <mergeCell ref="G200:I200"/>
    <mergeCell ref="B203:E203"/>
    <mergeCell ref="G203:I203"/>
    <mergeCell ref="B197:E197"/>
    <mergeCell ref="G197:I197"/>
    <mergeCell ref="B184:E184"/>
    <mergeCell ref="G184:I184"/>
    <mergeCell ref="B180:E180"/>
    <mergeCell ref="G180:I180"/>
    <mergeCell ref="B176:E176"/>
    <mergeCell ref="G176:I176"/>
    <mergeCell ref="B162:E162"/>
    <mergeCell ref="G162:I162"/>
    <mergeCell ref="B122:E122"/>
    <mergeCell ref="G122:I122"/>
    <mergeCell ref="B118:E118"/>
    <mergeCell ref="G118:I118"/>
    <mergeCell ref="B102:E102"/>
    <mergeCell ref="G102:I102"/>
    <mergeCell ref="B105:E105"/>
    <mergeCell ref="G105:I105"/>
    <mergeCell ref="B95:E95"/>
    <mergeCell ref="G95:I95"/>
    <mergeCell ref="B99:E99"/>
    <mergeCell ref="G99:I99"/>
    <mergeCell ref="B87:E87"/>
    <mergeCell ref="G87:I87"/>
    <mergeCell ref="B1:E1"/>
    <mergeCell ref="G1:I1"/>
    <mergeCell ref="J1:L1"/>
    <mergeCell ref="B84:E84"/>
    <mergeCell ref="G84:I84"/>
    <mergeCell ref="B66:E66"/>
    <mergeCell ref="G66:I66"/>
    <mergeCell ref="B72:E72"/>
    <mergeCell ref="G72:I72"/>
    <mergeCell ref="B50:E50"/>
    <mergeCell ref="G50:I50"/>
    <mergeCell ref="B29:E29"/>
    <mergeCell ref="G29:I29"/>
  </mergeCells>
  <conditionalFormatting sqref="D1797:E1802">
    <cfRule type="expression" dxfId="26" priority="25">
      <formula>#REF!="G"</formula>
    </cfRule>
    <cfRule type="expression" dxfId="25" priority="26">
      <formula>#REF!="R"</formula>
    </cfRule>
    <cfRule type="expression" dxfId="24" priority="27">
      <formula>#REF!="Y"</formula>
    </cfRule>
  </conditionalFormatting>
  <dataValidations count="3">
    <dataValidation type="whole" allowBlank="1" showInputMessage="1" showErrorMessage="1" promptTitle="Código Interno" prompt="Ingrese Código Interno del Bien y/o Servicio a Adquirir (validado previamente con la Unidad de Compras (Almacenes N°1, N°6 según sea el caso)." sqref="B62 B2065:B2066 B1933:B1934 B2169">
      <formula1>1</formula1>
      <formula2>1000000000000000</formula2>
    </dataValidation>
    <dataValidation type="whole" allowBlank="1" showInputMessage="1" showErrorMessage="1" promptTitle="Código Interno" prompt="Ingrese Código Interno del Bien y/o Servicio a Adquirir (validado previamente con la Unidad de Compras (Almacenes N°1, N°6 según sea el caso)." sqref="B2168">
      <formula1>1</formula1>
      <formula2>10000000000000000000</formula2>
    </dataValidation>
    <dataValidation type="whole" allowBlank="1" showInputMessage="1" showErrorMessage="1" promptTitle="Código UNSPSC" prompt="Ingrese Código del  Bien y/o Servicio a Adquirir, previamente validado en el catálogo de Bienes del SECOP II. (Si es una adquisición recurrente validar información del último proceso adelantado)" sqref="C2064:C2066 C2082:C2083 C2086 C2168:C2169">
      <formula1>1</formula1>
      <formula2>100000000000</formula2>
    </dataValidation>
  </dataValidations>
  <pageMargins left="0.7" right="0.7" top="0.75" bottom="0.75" header="0.3" footer="0.3"/>
  <pageSetup paperSize="14" orientation="landscape" r:id="rId1"/>
  <drawing r:id="rId2"/>
  <legacyDrawing r:id="rId3"/>
  <oleObjects>
    <mc:AlternateContent xmlns:mc="http://schemas.openxmlformats.org/markup-compatibility/2006">
      <mc:Choice Requires="x14">
        <oleObject progId="PBrush" shapeId="64513" r:id="rId4">
          <objectPr defaultSize="0" autoPict="0" r:id="rId5">
            <anchor moveWithCells="1" sizeWithCells="1">
              <from>
                <xdr:col>0</xdr:col>
                <xdr:colOff>0</xdr:colOff>
                <xdr:row>0</xdr:row>
                <xdr:rowOff>0</xdr:rowOff>
              </from>
              <to>
                <xdr:col>0</xdr:col>
                <xdr:colOff>0</xdr:colOff>
                <xdr:row>0</xdr:row>
                <xdr:rowOff>0</xdr:rowOff>
              </to>
            </anchor>
          </objectPr>
        </oleObject>
      </mc:Choice>
      <mc:Fallback>
        <oleObject progId="PBrush" shapeId="64513" r:id="rId4"/>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249977111117893"/>
  </sheetPr>
  <dimension ref="A1:EY2307"/>
  <sheetViews>
    <sheetView zoomScaleNormal="100" workbookViewId="0">
      <selection activeCell="A3" sqref="A3"/>
    </sheetView>
  </sheetViews>
  <sheetFormatPr baseColWidth="10" defaultColWidth="11.42578125" defaultRowHeight="9"/>
  <cols>
    <col min="1" max="1" width="9.7109375" style="12" customWidth="1"/>
    <col min="2" max="2" width="8.28515625" style="12" customWidth="1"/>
    <col min="3" max="3" width="7.28515625" style="57" customWidth="1"/>
    <col min="4" max="4" width="14.42578125" style="57" customWidth="1"/>
    <col min="5" max="5" width="63.85546875" style="57" customWidth="1"/>
    <col min="6" max="6" width="12.42578125" style="57" customWidth="1"/>
    <col min="7" max="7" width="8.7109375" style="126" bestFit="1" customWidth="1"/>
    <col min="8" max="8" width="8.42578125" style="127" bestFit="1" customWidth="1"/>
    <col min="9" max="9" width="9.5703125" style="128" customWidth="1"/>
    <col min="10" max="10" width="8.7109375" style="12" bestFit="1" customWidth="1"/>
    <col min="11" max="11" width="8.42578125" style="12" bestFit="1" customWidth="1"/>
    <col min="12" max="12" width="9" style="12" customWidth="1"/>
    <col min="13" max="13" width="8.7109375" style="12" bestFit="1" customWidth="1"/>
    <col min="14" max="14" width="8.42578125" style="12" bestFit="1" customWidth="1"/>
    <col min="15" max="17" width="8.7109375" style="12" bestFit="1" customWidth="1"/>
    <col min="18" max="18" width="9.42578125" style="12" bestFit="1" customWidth="1"/>
    <col min="19" max="19" width="8.7109375" style="12" bestFit="1" customWidth="1"/>
    <col min="20" max="20" width="8.42578125" style="12" bestFit="1" customWidth="1"/>
    <col min="21" max="21" width="8.7109375" style="12" bestFit="1" customWidth="1"/>
    <col min="22" max="22" width="9.42578125" style="12" bestFit="1" customWidth="1"/>
    <col min="23" max="23" width="8.42578125" style="12" bestFit="1" customWidth="1"/>
    <col min="24" max="24" width="10" style="12" customWidth="1"/>
    <col min="25" max="25" width="8.7109375" style="12" customWidth="1"/>
    <col min="26" max="26" width="8.42578125" style="12" bestFit="1" customWidth="1"/>
    <col min="27" max="27" width="10" style="12" customWidth="1"/>
    <col min="28" max="28" width="7.5703125" style="12" bestFit="1" customWidth="1"/>
    <col min="29" max="29" width="8.42578125" style="12" bestFit="1" customWidth="1"/>
    <col min="30" max="30" width="11" style="12" bestFit="1" customWidth="1"/>
    <col min="31" max="31" width="7.5703125" style="12" bestFit="1" customWidth="1"/>
    <col min="32" max="32" width="8.42578125" style="12" bestFit="1" customWidth="1"/>
    <col min="33" max="33" width="11.42578125" style="12"/>
    <col min="34" max="34" width="7.5703125" style="12" bestFit="1" customWidth="1"/>
    <col min="35" max="35" width="8.42578125" style="12" bestFit="1" customWidth="1"/>
    <col min="36" max="16384" width="11.42578125" style="12"/>
  </cols>
  <sheetData>
    <row r="1" spans="1:152" s="13" customFormat="1" ht="25.5" customHeight="1">
      <c r="A1" s="10" t="s">
        <v>0</v>
      </c>
      <c r="B1" s="166" t="s">
        <v>1</v>
      </c>
      <c r="C1" s="166"/>
      <c r="D1" s="166"/>
      <c r="E1" s="166"/>
      <c r="F1" s="11" t="s">
        <v>3350</v>
      </c>
      <c r="G1" s="174" t="s">
        <v>3708</v>
      </c>
      <c r="H1" s="175"/>
      <c r="I1" s="176"/>
      <c r="J1" s="174" t="s">
        <v>3720</v>
      </c>
      <c r="K1" s="175"/>
      <c r="L1" s="176"/>
      <c r="M1" s="174" t="s">
        <v>3724</v>
      </c>
      <c r="N1" s="175"/>
      <c r="O1" s="176"/>
      <c r="P1" s="174" t="s">
        <v>3729</v>
      </c>
      <c r="Q1" s="175"/>
      <c r="R1" s="176"/>
      <c r="S1" s="174" t="s">
        <v>3731</v>
      </c>
      <c r="T1" s="175"/>
      <c r="U1" s="176"/>
      <c r="V1" s="174" t="s">
        <v>3734</v>
      </c>
      <c r="W1" s="175"/>
      <c r="X1" s="176"/>
      <c r="Y1" s="174" t="s">
        <v>3741</v>
      </c>
      <c r="Z1" s="175"/>
      <c r="AA1" s="176"/>
      <c r="AB1" s="12"/>
      <c r="AC1" s="12"/>
      <c r="AD1" s="12"/>
      <c r="AE1" s="12"/>
      <c r="AF1" s="12"/>
      <c r="AG1" s="12"/>
      <c r="AH1" s="12"/>
      <c r="AI1" s="12"/>
      <c r="AJ1" s="12"/>
      <c r="AK1" s="12"/>
      <c r="AL1" s="12"/>
      <c r="AM1" s="12"/>
      <c r="AN1" s="12"/>
      <c r="AO1" s="12"/>
      <c r="AP1" s="12"/>
      <c r="AQ1" s="12"/>
      <c r="AR1" s="12"/>
      <c r="AS1" s="12"/>
      <c r="AT1" s="12"/>
      <c r="AU1" s="12"/>
      <c r="AV1" s="12"/>
      <c r="AW1" s="12"/>
      <c r="AX1" s="12"/>
      <c r="AY1" s="12"/>
      <c r="AZ1" s="12"/>
      <c r="BA1" s="12"/>
      <c r="BB1" s="12"/>
      <c r="BC1" s="12"/>
      <c r="BD1" s="12"/>
      <c r="BE1" s="12"/>
      <c r="BF1" s="12"/>
      <c r="BG1" s="12"/>
      <c r="BH1" s="12"/>
      <c r="BI1" s="12"/>
      <c r="BJ1" s="12"/>
      <c r="BK1" s="12"/>
      <c r="BL1" s="12"/>
      <c r="BM1" s="12"/>
      <c r="BN1" s="12"/>
      <c r="BO1" s="12"/>
      <c r="BP1" s="12"/>
      <c r="BQ1" s="12"/>
      <c r="BR1" s="12"/>
      <c r="BS1" s="12"/>
      <c r="BT1" s="12"/>
      <c r="BU1" s="12"/>
      <c r="BV1" s="12"/>
      <c r="BW1" s="12"/>
      <c r="BX1" s="12"/>
      <c r="BY1" s="12"/>
      <c r="BZ1" s="12"/>
      <c r="CA1" s="12"/>
      <c r="CB1" s="12"/>
      <c r="CC1" s="12"/>
      <c r="CD1" s="12"/>
      <c r="CE1" s="12"/>
      <c r="CF1" s="12"/>
      <c r="CG1" s="12"/>
      <c r="CH1" s="12"/>
      <c r="CI1" s="12"/>
      <c r="CJ1" s="12"/>
      <c r="CK1" s="12"/>
      <c r="CL1" s="12"/>
      <c r="CM1" s="12"/>
      <c r="CN1" s="12"/>
      <c r="CO1" s="12"/>
      <c r="CP1" s="12"/>
      <c r="CQ1" s="12"/>
      <c r="CR1" s="12"/>
      <c r="CS1" s="12"/>
      <c r="CT1" s="12"/>
      <c r="CU1" s="12"/>
      <c r="CV1" s="12"/>
      <c r="CW1" s="12"/>
      <c r="CX1" s="12"/>
      <c r="CY1" s="12"/>
      <c r="CZ1" s="12"/>
      <c r="DA1" s="12"/>
      <c r="DB1" s="12"/>
      <c r="DC1" s="12"/>
      <c r="DD1" s="12"/>
      <c r="DE1" s="12"/>
      <c r="DF1" s="12"/>
      <c r="DG1" s="12"/>
      <c r="DH1" s="12"/>
      <c r="DI1" s="12"/>
      <c r="DJ1" s="12"/>
      <c r="DK1" s="12"/>
      <c r="DL1" s="12"/>
      <c r="DM1" s="12"/>
      <c r="DN1" s="12"/>
      <c r="DO1" s="12"/>
      <c r="DP1" s="12"/>
      <c r="DQ1" s="12"/>
      <c r="DR1" s="12"/>
      <c r="DS1" s="12"/>
      <c r="DT1" s="12"/>
      <c r="DU1" s="12"/>
      <c r="DV1" s="12"/>
      <c r="DW1" s="12"/>
      <c r="DX1" s="12"/>
      <c r="DY1" s="12"/>
      <c r="DZ1" s="12"/>
      <c r="EA1" s="12"/>
      <c r="EB1" s="12"/>
      <c r="EC1" s="12"/>
      <c r="ED1" s="12"/>
      <c r="EE1" s="12"/>
      <c r="EF1" s="12"/>
      <c r="EG1" s="12"/>
      <c r="EH1" s="12"/>
      <c r="EI1" s="12"/>
      <c r="EJ1" s="12"/>
      <c r="EK1" s="12"/>
      <c r="EL1" s="12"/>
      <c r="EM1" s="12"/>
      <c r="EN1" s="12"/>
      <c r="EO1" s="12"/>
      <c r="EP1" s="12"/>
      <c r="EQ1" s="12"/>
      <c r="ER1" s="12"/>
      <c r="ES1" s="12"/>
      <c r="ET1" s="12"/>
      <c r="EU1" s="12"/>
      <c r="EV1" s="12"/>
    </row>
    <row r="2" spans="1:152" s="13" customFormat="1" ht="27">
      <c r="A2" s="14" t="s">
        <v>2</v>
      </c>
      <c r="B2" s="14" t="s">
        <v>3</v>
      </c>
      <c r="C2" s="15" t="s">
        <v>4</v>
      </c>
      <c r="D2" s="15" t="s">
        <v>5</v>
      </c>
      <c r="E2" s="15" t="s">
        <v>6</v>
      </c>
      <c r="F2" s="15" t="s">
        <v>7</v>
      </c>
      <c r="G2" s="16" t="s">
        <v>3347</v>
      </c>
      <c r="H2" s="16" t="s">
        <v>3348</v>
      </c>
      <c r="I2" s="16" t="s">
        <v>3349</v>
      </c>
      <c r="J2" s="16" t="s">
        <v>3347</v>
      </c>
      <c r="K2" s="16" t="s">
        <v>3348</v>
      </c>
      <c r="L2" s="16" t="s">
        <v>3349</v>
      </c>
      <c r="M2" s="16" t="s">
        <v>3347</v>
      </c>
      <c r="N2" s="16" t="s">
        <v>3348</v>
      </c>
      <c r="O2" s="16" t="s">
        <v>3349</v>
      </c>
      <c r="P2" s="16" t="s">
        <v>3347</v>
      </c>
      <c r="Q2" s="16" t="s">
        <v>3348</v>
      </c>
      <c r="R2" s="16" t="s">
        <v>3349</v>
      </c>
      <c r="S2" s="16" t="s">
        <v>3347</v>
      </c>
      <c r="T2" s="16" t="s">
        <v>3348</v>
      </c>
      <c r="U2" s="16" t="s">
        <v>3349</v>
      </c>
      <c r="V2" s="16" t="s">
        <v>3347</v>
      </c>
      <c r="W2" s="16" t="s">
        <v>3348</v>
      </c>
      <c r="X2" s="16" t="s">
        <v>3349</v>
      </c>
      <c r="Y2" s="16" t="s">
        <v>3347</v>
      </c>
      <c r="Z2" s="16" t="s">
        <v>3348</v>
      </c>
      <c r="AA2" s="16" t="s">
        <v>3349</v>
      </c>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c r="BR2" s="12"/>
      <c r="BS2" s="12"/>
      <c r="BT2" s="12"/>
      <c r="BU2" s="12"/>
      <c r="BV2" s="12"/>
      <c r="BW2" s="12"/>
      <c r="BX2" s="12"/>
      <c r="BY2" s="12"/>
      <c r="BZ2" s="12"/>
      <c r="CA2" s="12"/>
      <c r="CB2" s="12"/>
      <c r="CC2" s="12"/>
      <c r="CD2" s="12"/>
      <c r="CE2" s="12"/>
      <c r="CF2" s="12"/>
      <c r="CG2" s="12"/>
      <c r="CH2" s="12"/>
      <c r="CI2" s="12"/>
      <c r="CJ2" s="12"/>
      <c r="CK2" s="12"/>
      <c r="CL2" s="12"/>
      <c r="CM2" s="12"/>
      <c r="CN2" s="12"/>
      <c r="CO2" s="12"/>
      <c r="CP2" s="12"/>
      <c r="CQ2" s="12"/>
      <c r="CR2" s="12"/>
      <c r="CS2" s="12"/>
      <c r="CT2" s="12"/>
      <c r="CU2" s="12"/>
      <c r="CV2" s="12"/>
      <c r="CW2" s="12"/>
      <c r="CX2" s="12"/>
      <c r="CY2" s="12"/>
      <c r="CZ2" s="12"/>
      <c r="DA2" s="12"/>
      <c r="DB2" s="12"/>
      <c r="DC2" s="12"/>
      <c r="DD2" s="12"/>
      <c r="DE2" s="12"/>
      <c r="DF2" s="12"/>
      <c r="DG2" s="12"/>
      <c r="DH2" s="12"/>
      <c r="DI2" s="12"/>
      <c r="DJ2" s="12"/>
      <c r="DK2" s="12"/>
      <c r="DL2" s="12"/>
      <c r="DM2" s="12"/>
      <c r="DN2" s="12"/>
      <c r="DO2" s="12"/>
      <c r="DP2" s="12"/>
      <c r="DQ2" s="12"/>
      <c r="DR2" s="12"/>
      <c r="DS2" s="12"/>
      <c r="DT2" s="12"/>
      <c r="DU2" s="12"/>
      <c r="DV2" s="12"/>
      <c r="DW2" s="12"/>
      <c r="DX2" s="12"/>
      <c r="DY2" s="12"/>
      <c r="DZ2" s="12"/>
      <c r="EA2" s="12"/>
      <c r="EB2" s="12"/>
      <c r="EC2" s="12"/>
      <c r="ED2" s="12"/>
      <c r="EE2" s="12"/>
      <c r="EF2" s="12"/>
      <c r="EG2" s="12"/>
      <c r="EH2" s="12"/>
      <c r="EI2" s="12"/>
      <c r="EJ2" s="12"/>
      <c r="EK2" s="12"/>
      <c r="EL2" s="12"/>
      <c r="EM2" s="12"/>
      <c r="EN2" s="12"/>
      <c r="EO2" s="12"/>
      <c r="EP2" s="12"/>
      <c r="EQ2" s="12"/>
      <c r="ER2" s="12"/>
      <c r="ES2" s="12"/>
      <c r="ET2" s="12"/>
      <c r="EU2" s="12"/>
      <c r="EV2" s="12"/>
    </row>
    <row r="3" spans="1:152" s="133" customFormat="1" ht="162">
      <c r="A3" s="129">
        <v>1</v>
      </c>
      <c r="B3" s="117">
        <v>1196490817</v>
      </c>
      <c r="C3" s="117">
        <v>42131612</v>
      </c>
      <c r="D3" s="130" t="s">
        <v>8</v>
      </c>
      <c r="E3" s="131" t="s">
        <v>9</v>
      </c>
      <c r="F3" s="56" t="s">
        <v>10</v>
      </c>
      <c r="G3" s="24">
        <v>14298</v>
      </c>
      <c r="H3" s="24">
        <f>ROUND(G3*0.19,0)</f>
        <v>2717</v>
      </c>
      <c r="I3" s="25">
        <f>+G3+H3</f>
        <v>17015</v>
      </c>
      <c r="J3" s="24">
        <v>12023</v>
      </c>
      <c r="K3" s="24">
        <f>ROUND(J3*0.19,0)</f>
        <v>2284</v>
      </c>
      <c r="L3" s="25">
        <f>+J3+K3</f>
        <v>14307</v>
      </c>
      <c r="M3" s="24">
        <v>10000</v>
      </c>
      <c r="N3" s="24">
        <f>ROUND(M3*0.19,0)</f>
        <v>1900</v>
      </c>
      <c r="O3" s="25">
        <f>+M3+N3</f>
        <v>11900</v>
      </c>
      <c r="P3" s="24"/>
      <c r="Q3" s="24"/>
      <c r="R3" s="25"/>
      <c r="S3" s="24"/>
      <c r="T3" s="24"/>
      <c r="U3" s="25"/>
      <c r="V3" s="24">
        <v>13889</v>
      </c>
      <c r="W3" s="24">
        <f>ROUND(V3*0.19,0)</f>
        <v>2639</v>
      </c>
      <c r="X3" s="25">
        <f>+V3+W3</f>
        <v>16528</v>
      </c>
      <c r="Y3" s="24">
        <v>26200</v>
      </c>
      <c r="Z3" s="24">
        <f>ROUND(Y3*0.19,0)</f>
        <v>4978</v>
      </c>
      <c r="AA3" s="25">
        <f>+Y3+Z3</f>
        <v>31178</v>
      </c>
      <c r="AB3" s="132"/>
      <c r="AC3" s="132"/>
      <c r="AD3" s="132"/>
      <c r="AE3" s="132"/>
      <c r="AF3" s="132"/>
      <c r="AG3" s="132"/>
      <c r="AH3" s="132"/>
      <c r="AI3" s="132"/>
      <c r="AJ3" s="132"/>
      <c r="AK3" s="132"/>
      <c r="AL3" s="132"/>
      <c r="AM3" s="132"/>
      <c r="AN3" s="132"/>
      <c r="AO3" s="132"/>
      <c r="AP3" s="132"/>
      <c r="AQ3" s="132"/>
      <c r="AR3" s="132"/>
      <c r="AS3" s="132"/>
      <c r="AT3" s="132"/>
      <c r="AU3" s="132"/>
      <c r="AV3" s="132"/>
      <c r="AW3" s="132"/>
      <c r="AX3" s="132"/>
      <c r="AY3" s="132"/>
      <c r="AZ3" s="132"/>
      <c r="BA3" s="132"/>
      <c r="BB3" s="132"/>
      <c r="BC3" s="132"/>
      <c r="BD3" s="132"/>
      <c r="BE3" s="132"/>
      <c r="BF3" s="132"/>
      <c r="BG3" s="132"/>
      <c r="BH3" s="132"/>
      <c r="BI3" s="132"/>
      <c r="BJ3" s="132"/>
      <c r="BK3" s="132"/>
      <c r="BL3" s="132"/>
      <c r="BM3" s="132"/>
      <c r="BN3" s="132"/>
      <c r="BO3" s="132"/>
      <c r="BP3" s="132"/>
      <c r="BQ3" s="132"/>
      <c r="BR3" s="132"/>
      <c r="BS3" s="132"/>
      <c r="BT3" s="132"/>
      <c r="BU3" s="132"/>
      <c r="BV3" s="132"/>
      <c r="BW3" s="132"/>
      <c r="BX3" s="132"/>
      <c r="BY3" s="132"/>
      <c r="BZ3" s="132"/>
      <c r="CA3" s="132"/>
      <c r="CB3" s="132"/>
      <c r="CC3" s="132"/>
      <c r="CD3" s="132"/>
      <c r="CE3" s="132"/>
      <c r="CF3" s="132"/>
      <c r="CG3" s="132"/>
      <c r="CH3" s="132"/>
      <c r="CI3" s="132"/>
      <c r="CJ3" s="132"/>
      <c r="CK3" s="132"/>
      <c r="CL3" s="132"/>
      <c r="CM3" s="132"/>
      <c r="CN3" s="132"/>
      <c r="CO3" s="132"/>
      <c r="CP3" s="132"/>
      <c r="CQ3" s="132"/>
      <c r="CR3" s="132"/>
      <c r="CS3" s="132"/>
      <c r="CT3" s="132"/>
      <c r="CU3" s="132"/>
      <c r="CV3" s="132"/>
      <c r="CW3" s="132"/>
      <c r="CX3" s="132"/>
      <c r="CY3" s="132"/>
      <c r="CZ3" s="132"/>
      <c r="DA3" s="132"/>
      <c r="DB3" s="132"/>
      <c r="DC3" s="132"/>
      <c r="DD3" s="132"/>
      <c r="DE3" s="132"/>
      <c r="DF3" s="132"/>
      <c r="DG3" s="132"/>
      <c r="DH3" s="132"/>
      <c r="DI3" s="132"/>
      <c r="DJ3" s="132"/>
      <c r="DK3" s="132"/>
      <c r="DL3" s="132"/>
      <c r="DM3" s="132"/>
      <c r="DN3" s="132"/>
      <c r="DO3" s="132"/>
      <c r="DP3" s="132"/>
      <c r="DQ3" s="132"/>
      <c r="DR3" s="132"/>
      <c r="DS3" s="132"/>
      <c r="DT3" s="132"/>
      <c r="DU3" s="132"/>
      <c r="DV3" s="132"/>
      <c r="DW3" s="132"/>
      <c r="DX3" s="132"/>
      <c r="DY3" s="132"/>
      <c r="DZ3" s="132"/>
      <c r="EA3" s="132"/>
      <c r="EB3" s="132"/>
      <c r="EC3" s="132"/>
      <c r="ED3" s="132"/>
      <c r="EE3" s="132"/>
      <c r="EF3" s="132"/>
      <c r="EG3" s="132"/>
      <c r="EH3" s="132"/>
      <c r="EI3" s="132"/>
      <c r="EJ3" s="132"/>
      <c r="EK3" s="132"/>
      <c r="EL3" s="132"/>
      <c r="EM3" s="132"/>
      <c r="EN3" s="132"/>
      <c r="EO3" s="132"/>
      <c r="EP3" s="132"/>
      <c r="EQ3" s="132"/>
      <c r="ER3" s="132"/>
      <c r="ES3" s="132"/>
      <c r="ET3" s="132"/>
      <c r="EU3" s="132"/>
      <c r="EV3" s="132"/>
    </row>
    <row r="4" spans="1:152" s="133" customFormat="1" ht="132.75" customHeight="1">
      <c r="A4" s="129">
        <v>2</v>
      </c>
      <c r="B4" s="117">
        <v>1196491322</v>
      </c>
      <c r="C4" s="117">
        <v>42131612</v>
      </c>
      <c r="D4" s="130" t="s">
        <v>11</v>
      </c>
      <c r="E4" s="131" t="s">
        <v>12</v>
      </c>
      <c r="F4" s="56" t="s">
        <v>10</v>
      </c>
      <c r="G4" s="24">
        <v>15813</v>
      </c>
      <c r="H4" s="24">
        <f t="shared" ref="H4:H28" si="0">ROUND(G4*0.19,0)</f>
        <v>3004</v>
      </c>
      <c r="I4" s="25">
        <f t="shared" ref="I4:I28" si="1">+G4+H4</f>
        <v>18817</v>
      </c>
      <c r="J4" s="24">
        <v>15390</v>
      </c>
      <c r="K4" s="24">
        <f t="shared" ref="K4:K28" si="2">ROUND(J4*0.19,0)</f>
        <v>2924</v>
      </c>
      <c r="L4" s="25">
        <f t="shared" ref="L4:L28" si="3">+J4+K4</f>
        <v>18314</v>
      </c>
      <c r="M4" s="24">
        <v>10000</v>
      </c>
      <c r="N4" s="24">
        <f t="shared" ref="N4:N28" si="4">ROUND(M4*0.19,0)</f>
        <v>1900</v>
      </c>
      <c r="O4" s="25">
        <f t="shared" ref="O4:O28" si="5">+M4+N4</f>
        <v>11900</v>
      </c>
      <c r="P4" s="24"/>
      <c r="Q4" s="24"/>
      <c r="R4" s="25"/>
      <c r="S4" s="24"/>
      <c r="T4" s="24"/>
      <c r="U4" s="25"/>
      <c r="V4" s="24">
        <v>17779</v>
      </c>
      <c r="W4" s="24">
        <f t="shared" ref="W4:W28" si="6">ROUND(V4*0.19,0)</f>
        <v>3378</v>
      </c>
      <c r="X4" s="25">
        <f t="shared" ref="X4:X28" si="7">+V4+W4</f>
        <v>21157</v>
      </c>
      <c r="Y4" s="24"/>
      <c r="Z4" s="24"/>
      <c r="AA4" s="25"/>
      <c r="AB4" s="132"/>
      <c r="AC4" s="132"/>
      <c r="AD4" s="132"/>
      <c r="AE4" s="132"/>
      <c r="AF4" s="132"/>
      <c r="AG4" s="132"/>
      <c r="AH4" s="132"/>
      <c r="AI4" s="132"/>
      <c r="AJ4" s="132"/>
      <c r="AK4" s="132"/>
      <c r="AL4" s="132"/>
      <c r="AM4" s="132"/>
      <c r="AN4" s="132"/>
      <c r="AO4" s="132"/>
      <c r="AP4" s="132"/>
      <c r="AQ4" s="132"/>
      <c r="AR4" s="132"/>
      <c r="AS4" s="132"/>
      <c r="AT4" s="132"/>
      <c r="AU4" s="132"/>
      <c r="AV4" s="132"/>
      <c r="AW4" s="132"/>
      <c r="AX4" s="132"/>
      <c r="AY4" s="132"/>
      <c r="AZ4" s="132"/>
      <c r="BA4" s="132"/>
      <c r="BB4" s="132"/>
      <c r="BC4" s="132"/>
      <c r="BD4" s="132"/>
      <c r="BE4" s="132"/>
      <c r="BF4" s="132"/>
      <c r="BG4" s="132"/>
      <c r="BH4" s="132"/>
      <c r="BI4" s="132"/>
      <c r="BJ4" s="132"/>
      <c r="BK4" s="132"/>
      <c r="BL4" s="132"/>
      <c r="BM4" s="132"/>
      <c r="BN4" s="132"/>
      <c r="BO4" s="132"/>
      <c r="BP4" s="132"/>
      <c r="BQ4" s="132"/>
      <c r="BR4" s="132"/>
      <c r="BS4" s="132"/>
      <c r="BT4" s="132"/>
      <c r="BU4" s="132"/>
      <c r="BV4" s="132"/>
      <c r="BW4" s="132"/>
      <c r="BX4" s="132"/>
      <c r="BY4" s="132"/>
      <c r="BZ4" s="132"/>
      <c r="CA4" s="132"/>
      <c r="CB4" s="132"/>
      <c r="CC4" s="132"/>
      <c r="CD4" s="132"/>
      <c r="CE4" s="132"/>
      <c r="CF4" s="132"/>
      <c r="CG4" s="132"/>
      <c r="CH4" s="132"/>
      <c r="CI4" s="132"/>
      <c r="CJ4" s="132"/>
      <c r="CK4" s="132"/>
      <c r="CL4" s="132"/>
      <c r="CM4" s="132"/>
      <c r="CN4" s="132"/>
      <c r="CO4" s="132"/>
      <c r="CP4" s="132"/>
      <c r="CQ4" s="132"/>
      <c r="CR4" s="132"/>
      <c r="CS4" s="132"/>
      <c r="CT4" s="132"/>
      <c r="CU4" s="132"/>
      <c r="CV4" s="132"/>
      <c r="CW4" s="132"/>
      <c r="CX4" s="132"/>
      <c r="CY4" s="132"/>
      <c r="CZ4" s="132"/>
      <c r="DA4" s="132"/>
      <c r="DB4" s="132"/>
      <c r="DC4" s="132"/>
      <c r="DD4" s="132"/>
      <c r="DE4" s="132"/>
      <c r="DF4" s="132"/>
      <c r="DG4" s="132"/>
      <c r="DH4" s="132"/>
      <c r="DI4" s="132"/>
      <c r="DJ4" s="132"/>
      <c r="DK4" s="132"/>
      <c r="DL4" s="132"/>
      <c r="DM4" s="132"/>
      <c r="DN4" s="132"/>
      <c r="DO4" s="132"/>
      <c r="DP4" s="132"/>
      <c r="DQ4" s="132"/>
      <c r="DR4" s="132"/>
      <c r="DS4" s="132"/>
      <c r="DT4" s="132"/>
      <c r="DU4" s="132"/>
      <c r="DV4" s="132"/>
      <c r="DW4" s="132"/>
      <c r="DX4" s="132"/>
      <c r="DY4" s="132"/>
      <c r="DZ4" s="132"/>
      <c r="EA4" s="132"/>
      <c r="EB4" s="132"/>
      <c r="EC4" s="132"/>
      <c r="ED4" s="132"/>
      <c r="EE4" s="132"/>
      <c r="EF4" s="132"/>
      <c r="EG4" s="132"/>
      <c r="EH4" s="132"/>
      <c r="EI4" s="132"/>
      <c r="EJ4" s="132"/>
      <c r="EK4" s="132"/>
      <c r="EL4" s="132"/>
      <c r="EM4" s="132"/>
      <c r="EN4" s="132"/>
      <c r="EO4" s="132"/>
      <c r="EP4" s="132"/>
      <c r="EQ4" s="132"/>
      <c r="ER4" s="132"/>
      <c r="ES4" s="132"/>
      <c r="ET4" s="132"/>
      <c r="EU4" s="132"/>
      <c r="EV4" s="132"/>
    </row>
    <row r="5" spans="1:152" s="133" customFormat="1" ht="117">
      <c r="A5" s="129">
        <v>3</v>
      </c>
      <c r="B5" s="117">
        <v>1196490822</v>
      </c>
      <c r="C5" s="117">
        <v>42131612</v>
      </c>
      <c r="D5" s="130" t="s">
        <v>13</v>
      </c>
      <c r="E5" s="131" t="s">
        <v>14</v>
      </c>
      <c r="F5" s="56" t="s">
        <v>10</v>
      </c>
      <c r="G5" s="24">
        <v>12042</v>
      </c>
      <c r="H5" s="24">
        <f t="shared" si="0"/>
        <v>2288</v>
      </c>
      <c r="I5" s="25">
        <f t="shared" si="1"/>
        <v>14330</v>
      </c>
      <c r="J5" s="24">
        <v>6743</v>
      </c>
      <c r="K5" s="24">
        <f t="shared" si="2"/>
        <v>1281</v>
      </c>
      <c r="L5" s="25">
        <f t="shared" si="3"/>
        <v>8024</v>
      </c>
      <c r="M5" s="24">
        <v>8500</v>
      </c>
      <c r="N5" s="24">
        <f t="shared" si="4"/>
        <v>1615</v>
      </c>
      <c r="O5" s="25">
        <f t="shared" si="5"/>
        <v>10115</v>
      </c>
      <c r="P5" s="24"/>
      <c r="Q5" s="24"/>
      <c r="R5" s="25"/>
      <c r="S5" s="24"/>
      <c r="T5" s="24"/>
      <c r="U5" s="25"/>
      <c r="V5" s="24">
        <v>7790</v>
      </c>
      <c r="W5" s="24">
        <f t="shared" si="6"/>
        <v>1480</v>
      </c>
      <c r="X5" s="25">
        <f t="shared" si="7"/>
        <v>9270</v>
      </c>
      <c r="Y5" s="24"/>
      <c r="Z5" s="24"/>
      <c r="AA5" s="25"/>
      <c r="AB5" s="132"/>
      <c r="AC5" s="132"/>
      <c r="AD5" s="132"/>
      <c r="AE5" s="132"/>
      <c r="AF5" s="132"/>
      <c r="AG5" s="132"/>
      <c r="AH5" s="132"/>
      <c r="AI5" s="132"/>
      <c r="AJ5" s="132"/>
      <c r="AK5" s="132"/>
      <c r="AL5" s="132"/>
      <c r="AM5" s="132"/>
      <c r="AN5" s="132"/>
      <c r="AO5" s="132"/>
      <c r="AP5" s="132"/>
      <c r="AQ5" s="132"/>
      <c r="AR5" s="132"/>
      <c r="AS5" s="132"/>
      <c r="AT5" s="132"/>
      <c r="AU5" s="132"/>
      <c r="AV5" s="132"/>
      <c r="AW5" s="132"/>
      <c r="AX5" s="132"/>
      <c r="AY5" s="132"/>
      <c r="AZ5" s="132"/>
      <c r="BA5" s="132"/>
      <c r="BB5" s="132"/>
      <c r="BC5" s="132"/>
      <c r="BD5" s="132"/>
      <c r="BE5" s="132"/>
      <c r="BF5" s="132"/>
      <c r="BG5" s="132"/>
      <c r="BH5" s="132"/>
      <c r="BI5" s="132"/>
      <c r="BJ5" s="132"/>
      <c r="BK5" s="132"/>
      <c r="BL5" s="132"/>
      <c r="BM5" s="132"/>
      <c r="BN5" s="132"/>
      <c r="BO5" s="132"/>
      <c r="BP5" s="132"/>
      <c r="BQ5" s="132"/>
      <c r="BR5" s="132"/>
      <c r="BS5" s="132"/>
      <c r="BT5" s="132"/>
      <c r="BU5" s="132"/>
      <c r="BV5" s="132"/>
      <c r="BW5" s="132"/>
      <c r="BX5" s="132"/>
      <c r="BY5" s="132"/>
      <c r="BZ5" s="132"/>
      <c r="CA5" s="132"/>
      <c r="CB5" s="132"/>
      <c r="CC5" s="132"/>
      <c r="CD5" s="132"/>
      <c r="CE5" s="132"/>
      <c r="CF5" s="132"/>
      <c r="CG5" s="132"/>
      <c r="CH5" s="132"/>
      <c r="CI5" s="132"/>
      <c r="CJ5" s="132"/>
      <c r="CK5" s="132"/>
      <c r="CL5" s="132"/>
      <c r="CM5" s="132"/>
      <c r="CN5" s="132"/>
      <c r="CO5" s="132"/>
      <c r="CP5" s="132"/>
      <c r="CQ5" s="132"/>
      <c r="CR5" s="132"/>
      <c r="CS5" s="132"/>
      <c r="CT5" s="132"/>
      <c r="CU5" s="132"/>
      <c r="CV5" s="132"/>
      <c r="CW5" s="132"/>
      <c r="CX5" s="132"/>
      <c r="CY5" s="132"/>
      <c r="CZ5" s="132"/>
      <c r="DA5" s="132"/>
      <c r="DB5" s="132"/>
      <c r="DC5" s="132"/>
      <c r="DD5" s="132"/>
      <c r="DE5" s="132"/>
      <c r="DF5" s="132"/>
      <c r="DG5" s="132"/>
      <c r="DH5" s="132"/>
      <c r="DI5" s="132"/>
      <c r="DJ5" s="132"/>
      <c r="DK5" s="132"/>
      <c r="DL5" s="132"/>
      <c r="DM5" s="132"/>
      <c r="DN5" s="132"/>
      <c r="DO5" s="132"/>
      <c r="DP5" s="132"/>
      <c r="DQ5" s="132"/>
      <c r="DR5" s="132"/>
      <c r="DS5" s="132"/>
      <c r="DT5" s="132"/>
      <c r="DU5" s="132"/>
      <c r="DV5" s="132"/>
      <c r="DW5" s="132"/>
      <c r="DX5" s="132"/>
      <c r="DY5" s="132"/>
      <c r="DZ5" s="132"/>
      <c r="EA5" s="132"/>
      <c r="EB5" s="132"/>
      <c r="EC5" s="132"/>
      <c r="ED5" s="132"/>
      <c r="EE5" s="132"/>
      <c r="EF5" s="132"/>
      <c r="EG5" s="132"/>
      <c r="EH5" s="132"/>
      <c r="EI5" s="132"/>
      <c r="EJ5" s="132"/>
      <c r="EK5" s="132"/>
      <c r="EL5" s="132"/>
      <c r="EM5" s="132"/>
      <c r="EN5" s="132"/>
      <c r="EO5" s="132"/>
      <c r="EP5" s="132"/>
      <c r="EQ5" s="132"/>
      <c r="ER5" s="132"/>
      <c r="ES5" s="132"/>
      <c r="ET5" s="132"/>
      <c r="EU5" s="132"/>
      <c r="EV5" s="132"/>
    </row>
    <row r="6" spans="1:152" s="133" customFormat="1" ht="126">
      <c r="A6" s="129">
        <v>4</v>
      </c>
      <c r="B6" s="117">
        <v>1196490922</v>
      </c>
      <c r="C6" s="117">
        <v>42281915</v>
      </c>
      <c r="D6" s="130" t="s">
        <v>15</v>
      </c>
      <c r="E6" s="131" t="s">
        <v>3376</v>
      </c>
      <c r="F6" s="56" t="s">
        <v>10</v>
      </c>
      <c r="G6" s="24">
        <v>4272</v>
      </c>
      <c r="H6" s="24">
        <f t="shared" si="0"/>
        <v>812</v>
      </c>
      <c r="I6" s="25">
        <f t="shared" si="1"/>
        <v>5084</v>
      </c>
      <c r="J6" s="24">
        <v>1946</v>
      </c>
      <c r="K6" s="24">
        <f t="shared" si="2"/>
        <v>370</v>
      </c>
      <c r="L6" s="25">
        <f t="shared" si="3"/>
        <v>2316</v>
      </c>
      <c r="M6" s="24">
        <v>2500</v>
      </c>
      <c r="N6" s="24">
        <f t="shared" si="4"/>
        <v>475</v>
      </c>
      <c r="O6" s="25">
        <f t="shared" si="5"/>
        <v>2975</v>
      </c>
      <c r="P6" s="24">
        <v>1430</v>
      </c>
      <c r="Q6" s="24">
        <f t="shared" ref="Q6:Q10" si="8">ROUND(P6*0.19,0)</f>
        <v>272</v>
      </c>
      <c r="R6" s="25">
        <f t="shared" ref="R6:R10" si="9">+P6+Q6</f>
        <v>1702</v>
      </c>
      <c r="S6" s="24"/>
      <c r="T6" s="24"/>
      <c r="U6" s="25"/>
      <c r="V6" s="24">
        <v>2248</v>
      </c>
      <c r="W6" s="24">
        <f t="shared" si="6"/>
        <v>427</v>
      </c>
      <c r="X6" s="25">
        <f t="shared" si="7"/>
        <v>2675</v>
      </c>
      <c r="Y6" s="24"/>
      <c r="Z6" s="24"/>
      <c r="AA6" s="25"/>
      <c r="AB6" s="132"/>
      <c r="AC6" s="132"/>
      <c r="AD6" s="132"/>
      <c r="AE6" s="132"/>
      <c r="AF6" s="132"/>
      <c r="AG6" s="132"/>
      <c r="AH6" s="132"/>
      <c r="AI6" s="132"/>
      <c r="AJ6" s="132"/>
      <c r="AK6" s="132"/>
      <c r="AL6" s="132"/>
      <c r="AM6" s="132"/>
      <c r="AN6" s="132"/>
      <c r="AO6" s="132"/>
      <c r="AP6" s="132"/>
      <c r="AQ6" s="132"/>
      <c r="AR6" s="132"/>
      <c r="AS6" s="132"/>
      <c r="AT6" s="132"/>
      <c r="AU6" s="132"/>
      <c r="AV6" s="132"/>
      <c r="AW6" s="132"/>
      <c r="AX6" s="132"/>
      <c r="AY6" s="132"/>
      <c r="AZ6" s="132"/>
      <c r="BA6" s="132"/>
      <c r="BB6" s="132"/>
      <c r="BC6" s="132"/>
      <c r="BD6" s="132"/>
      <c r="BE6" s="132"/>
      <c r="BF6" s="132"/>
      <c r="BG6" s="132"/>
      <c r="BH6" s="132"/>
      <c r="BI6" s="132"/>
      <c r="BJ6" s="132"/>
      <c r="BK6" s="132"/>
      <c r="BL6" s="132"/>
      <c r="BM6" s="132"/>
      <c r="BN6" s="132"/>
      <c r="BO6" s="132"/>
      <c r="BP6" s="132"/>
      <c r="BQ6" s="132"/>
      <c r="BR6" s="132"/>
      <c r="BS6" s="132"/>
      <c r="BT6" s="132"/>
      <c r="BU6" s="132"/>
      <c r="BV6" s="132"/>
      <c r="BW6" s="132"/>
      <c r="BX6" s="132"/>
      <c r="BY6" s="132"/>
      <c r="BZ6" s="132"/>
      <c r="CA6" s="132"/>
      <c r="CB6" s="132"/>
      <c r="CC6" s="132"/>
      <c r="CD6" s="132"/>
      <c r="CE6" s="132"/>
      <c r="CF6" s="132"/>
      <c r="CG6" s="132"/>
      <c r="CH6" s="132"/>
      <c r="CI6" s="132"/>
      <c r="CJ6" s="132"/>
      <c r="CK6" s="132"/>
      <c r="CL6" s="132"/>
      <c r="CM6" s="132"/>
      <c r="CN6" s="132"/>
      <c r="CO6" s="132"/>
      <c r="CP6" s="132"/>
      <c r="CQ6" s="132"/>
      <c r="CR6" s="132"/>
      <c r="CS6" s="132"/>
      <c r="CT6" s="132"/>
      <c r="CU6" s="132"/>
      <c r="CV6" s="132"/>
      <c r="CW6" s="132"/>
      <c r="CX6" s="132"/>
      <c r="CY6" s="132"/>
      <c r="CZ6" s="132"/>
      <c r="DA6" s="132"/>
      <c r="DB6" s="132"/>
      <c r="DC6" s="132"/>
      <c r="DD6" s="132"/>
      <c r="DE6" s="132"/>
      <c r="DF6" s="132"/>
      <c r="DG6" s="132"/>
      <c r="DH6" s="132"/>
      <c r="DI6" s="132"/>
      <c r="DJ6" s="132"/>
      <c r="DK6" s="132"/>
      <c r="DL6" s="132"/>
      <c r="DM6" s="132"/>
      <c r="DN6" s="132"/>
      <c r="DO6" s="132"/>
      <c r="DP6" s="132"/>
      <c r="DQ6" s="132"/>
      <c r="DR6" s="132"/>
      <c r="DS6" s="132"/>
      <c r="DT6" s="132"/>
      <c r="DU6" s="132"/>
      <c r="DV6" s="132"/>
      <c r="DW6" s="132"/>
      <c r="DX6" s="132"/>
      <c r="DY6" s="132"/>
      <c r="DZ6" s="132"/>
      <c r="EA6" s="132"/>
      <c r="EB6" s="132"/>
      <c r="EC6" s="132"/>
      <c r="ED6" s="132"/>
      <c r="EE6" s="132"/>
      <c r="EF6" s="132"/>
      <c r="EG6" s="132"/>
      <c r="EH6" s="132"/>
      <c r="EI6" s="132"/>
      <c r="EJ6" s="132"/>
      <c r="EK6" s="132"/>
      <c r="EL6" s="132"/>
      <c r="EM6" s="132"/>
      <c r="EN6" s="132"/>
      <c r="EO6" s="132"/>
      <c r="EP6" s="132"/>
      <c r="EQ6" s="132"/>
      <c r="ER6" s="132"/>
      <c r="ES6" s="132"/>
      <c r="ET6" s="132"/>
      <c r="EU6" s="132"/>
      <c r="EV6" s="132"/>
    </row>
    <row r="7" spans="1:152" s="133" customFormat="1" ht="138" customHeight="1">
      <c r="A7" s="129">
        <v>5</v>
      </c>
      <c r="B7" s="117">
        <v>1196490901</v>
      </c>
      <c r="C7" s="117">
        <v>42281915</v>
      </c>
      <c r="D7" s="130" t="s">
        <v>16</v>
      </c>
      <c r="E7" s="131" t="s">
        <v>3377</v>
      </c>
      <c r="F7" s="56" t="s">
        <v>10</v>
      </c>
      <c r="G7" s="24">
        <v>5277</v>
      </c>
      <c r="H7" s="24">
        <f t="shared" si="0"/>
        <v>1003</v>
      </c>
      <c r="I7" s="25">
        <f t="shared" si="1"/>
        <v>6280</v>
      </c>
      <c r="J7" s="24">
        <v>3588</v>
      </c>
      <c r="K7" s="24">
        <f t="shared" si="2"/>
        <v>682</v>
      </c>
      <c r="L7" s="25">
        <f t="shared" si="3"/>
        <v>4270</v>
      </c>
      <c r="M7" s="24">
        <v>2500</v>
      </c>
      <c r="N7" s="24">
        <f t="shared" si="4"/>
        <v>475</v>
      </c>
      <c r="O7" s="25">
        <f t="shared" si="5"/>
        <v>2975</v>
      </c>
      <c r="P7" s="24">
        <v>2100</v>
      </c>
      <c r="Q7" s="24">
        <f t="shared" si="8"/>
        <v>399</v>
      </c>
      <c r="R7" s="25">
        <f t="shared" si="9"/>
        <v>2499</v>
      </c>
      <c r="S7" s="24"/>
      <c r="T7" s="24"/>
      <c r="U7" s="25"/>
      <c r="V7" s="24">
        <v>4145</v>
      </c>
      <c r="W7" s="24">
        <f t="shared" si="6"/>
        <v>788</v>
      </c>
      <c r="X7" s="25">
        <f t="shared" si="7"/>
        <v>4933</v>
      </c>
      <c r="Y7" s="24">
        <v>10300</v>
      </c>
      <c r="Z7" s="24">
        <f t="shared" ref="Z7:Z28" si="10">ROUND(Y7*0.19,0)</f>
        <v>1957</v>
      </c>
      <c r="AA7" s="25">
        <f t="shared" ref="AA7:AA28" si="11">+Y7+Z7</f>
        <v>12257</v>
      </c>
      <c r="AB7" s="132"/>
      <c r="AC7" s="132"/>
      <c r="AD7" s="132"/>
      <c r="AE7" s="132"/>
      <c r="AF7" s="132"/>
      <c r="AG7" s="132"/>
      <c r="AH7" s="132"/>
      <c r="AI7" s="132"/>
      <c r="AJ7" s="132"/>
      <c r="AK7" s="132"/>
      <c r="AL7" s="132"/>
      <c r="AM7" s="132"/>
      <c r="AN7" s="132"/>
      <c r="AO7" s="132"/>
      <c r="AP7" s="132"/>
      <c r="AQ7" s="132"/>
      <c r="AR7" s="132"/>
      <c r="AS7" s="132"/>
      <c r="AT7" s="132"/>
      <c r="AU7" s="132"/>
      <c r="AV7" s="132"/>
      <c r="AW7" s="132"/>
      <c r="AX7" s="132"/>
      <c r="AY7" s="132"/>
      <c r="AZ7" s="132"/>
      <c r="BA7" s="132"/>
      <c r="BB7" s="132"/>
      <c r="BC7" s="132"/>
      <c r="BD7" s="132"/>
      <c r="BE7" s="132"/>
      <c r="BF7" s="132"/>
      <c r="BG7" s="132"/>
      <c r="BH7" s="132"/>
      <c r="BI7" s="132"/>
      <c r="BJ7" s="132"/>
      <c r="BK7" s="132"/>
      <c r="BL7" s="132"/>
      <c r="BM7" s="132"/>
      <c r="BN7" s="132"/>
      <c r="BO7" s="132"/>
      <c r="BP7" s="132"/>
      <c r="BQ7" s="132"/>
      <c r="BR7" s="132"/>
      <c r="BS7" s="132"/>
      <c r="BT7" s="132"/>
      <c r="BU7" s="132"/>
      <c r="BV7" s="132"/>
      <c r="BW7" s="132"/>
      <c r="BX7" s="132"/>
      <c r="BY7" s="132"/>
      <c r="BZ7" s="132"/>
      <c r="CA7" s="132"/>
      <c r="CB7" s="132"/>
      <c r="CC7" s="132"/>
      <c r="CD7" s="132"/>
      <c r="CE7" s="132"/>
      <c r="CF7" s="132"/>
      <c r="CG7" s="132"/>
      <c r="CH7" s="132"/>
      <c r="CI7" s="132"/>
      <c r="CJ7" s="132"/>
      <c r="CK7" s="132"/>
      <c r="CL7" s="132"/>
      <c r="CM7" s="132"/>
      <c r="CN7" s="132"/>
      <c r="CO7" s="132"/>
      <c r="CP7" s="132"/>
      <c r="CQ7" s="132"/>
      <c r="CR7" s="132"/>
      <c r="CS7" s="132"/>
      <c r="CT7" s="132"/>
      <c r="CU7" s="132"/>
      <c r="CV7" s="132"/>
      <c r="CW7" s="132"/>
      <c r="CX7" s="132"/>
      <c r="CY7" s="132"/>
      <c r="CZ7" s="132"/>
      <c r="DA7" s="132"/>
      <c r="DB7" s="132"/>
      <c r="DC7" s="132"/>
      <c r="DD7" s="132"/>
      <c r="DE7" s="132"/>
      <c r="DF7" s="132"/>
      <c r="DG7" s="132"/>
      <c r="DH7" s="132"/>
      <c r="DI7" s="132"/>
      <c r="DJ7" s="132"/>
      <c r="DK7" s="132"/>
      <c r="DL7" s="132"/>
      <c r="DM7" s="132"/>
      <c r="DN7" s="132"/>
      <c r="DO7" s="132"/>
      <c r="DP7" s="132"/>
      <c r="DQ7" s="132"/>
      <c r="DR7" s="132"/>
      <c r="DS7" s="132"/>
      <c r="DT7" s="132"/>
      <c r="DU7" s="132"/>
      <c r="DV7" s="132"/>
      <c r="DW7" s="132"/>
      <c r="DX7" s="132"/>
      <c r="DY7" s="132"/>
      <c r="DZ7" s="132"/>
      <c r="EA7" s="132"/>
      <c r="EB7" s="132"/>
      <c r="EC7" s="132"/>
      <c r="ED7" s="132"/>
      <c r="EE7" s="132"/>
      <c r="EF7" s="132"/>
      <c r="EG7" s="132"/>
      <c r="EH7" s="132"/>
      <c r="EI7" s="132"/>
      <c r="EJ7" s="132"/>
      <c r="EK7" s="132"/>
      <c r="EL7" s="132"/>
      <c r="EM7" s="132"/>
      <c r="EN7" s="132"/>
      <c r="EO7" s="132"/>
      <c r="EP7" s="132"/>
      <c r="EQ7" s="132"/>
      <c r="ER7" s="132"/>
      <c r="ES7" s="132"/>
      <c r="ET7" s="132"/>
      <c r="EU7" s="132"/>
      <c r="EV7" s="132"/>
    </row>
    <row r="8" spans="1:152" s="133" customFormat="1" ht="126">
      <c r="A8" s="129">
        <v>6</v>
      </c>
      <c r="B8" s="117">
        <v>1196490923</v>
      </c>
      <c r="C8" s="117">
        <v>42281915</v>
      </c>
      <c r="D8" s="130" t="s">
        <v>17</v>
      </c>
      <c r="E8" s="131" t="s">
        <v>3378</v>
      </c>
      <c r="F8" s="56" t="s">
        <v>10</v>
      </c>
      <c r="G8" s="24">
        <v>9510</v>
      </c>
      <c r="H8" s="24">
        <f t="shared" si="0"/>
        <v>1807</v>
      </c>
      <c r="I8" s="25">
        <f t="shared" si="1"/>
        <v>11317</v>
      </c>
      <c r="J8" s="24">
        <v>5726</v>
      </c>
      <c r="K8" s="24">
        <f t="shared" si="2"/>
        <v>1088</v>
      </c>
      <c r="L8" s="25">
        <f t="shared" si="3"/>
        <v>6814</v>
      </c>
      <c r="M8" s="24">
        <v>2500</v>
      </c>
      <c r="N8" s="24">
        <f t="shared" si="4"/>
        <v>475</v>
      </c>
      <c r="O8" s="25">
        <f t="shared" si="5"/>
        <v>2975</v>
      </c>
      <c r="P8" s="24">
        <v>2850</v>
      </c>
      <c r="Q8" s="24">
        <f t="shared" si="8"/>
        <v>542</v>
      </c>
      <c r="R8" s="25">
        <f t="shared" si="9"/>
        <v>3392</v>
      </c>
      <c r="S8" s="24"/>
      <c r="T8" s="24"/>
      <c r="U8" s="25"/>
      <c r="V8" s="24">
        <v>6616</v>
      </c>
      <c r="W8" s="24">
        <f t="shared" si="6"/>
        <v>1257</v>
      </c>
      <c r="X8" s="25">
        <f t="shared" si="7"/>
        <v>7873</v>
      </c>
      <c r="Y8" s="24">
        <v>7800</v>
      </c>
      <c r="Z8" s="24">
        <f t="shared" si="10"/>
        <v>1482</v>
      </c>
      <c r="AA8" s="25">
        <f t="shared" si="11"/>
        <v>9282</v>
      </c>
      <c r="AB8" s="132"/>
      <c r="AC8" s="132"/>
      <c r="AD8" s="132"/>
      <c r="AE8" s="132"/>
      <c r="AF8" s="132"/>
      <c r="AG8" s="132"/>
      <c r="AH8" s="132"/>
      <c r="AI8" s="132"/>
      <c r="AJ8" s="132"/>
      <c r="AK8" s="132"/>
      <c r="AL8" s="132"/>
      <c r="AM8" s="132"/>
      <c r="AN8" s="132"/>
      <c r="AO8" s="132"/>
      <c r="AP8" s="132"/>
      <c r="AQ8" s="132"/>
      <c r="AR8" s="132"/>
      <c r="AS8" s="132"/>
      <c r="AT8" s="132"/>
      <c r="AU8" s="132"/>
      <c r="AV8" s="132"/>
      <c r="AW8" s="132"/>
      <c r="AX8" s="132"/>
      <c r="AY8" s="132"/>
      <c r="AZ8" s="132"/>
      <c r="BA8" s="132"/>
      <c r="BB8" s="132"/>
      <c r="BC8" s="132"/>
      <c r="BD8" s="132"/>
      <c r="BE8" s="132"/>
      <c r="BF8" s="132"/>
      <c r="BG8" s="132"/>
      <c r="BH8" s="132"/>
      <c r="BI8" s="132"/>
      <c r="BJ8" s="132"/>
      <c r="BK8" s="132"/>
      <c r="BL8" s="132"/>
      <c r="BM8" s="132"/>
      <c r="BN8" s="132"/>
      <c r="BO8" s="132"/>
      <c r="BP8" s="132"/>
      <c r="BQ8" s="132"/>
      <c r="BR8" s="132"/>
      <c r="BS8" s="132"/>
      <c r="BT8" s="132"/>
      <c r="BU8" s="132"/>
      <c r="BV8" s="132"/>
      <c r="BW8" s="132"/>
      <c r="BX8" s="132"/>
      <c r="BY8" s="132"/>
      <c r="BZ8" s="132"/>
      <c r="CA8" s="132"/>
      <c r="CB8" s="132"/>
      <c r="CC8" s="132"/>
      <c r="CD8" s="132"/>
      <c r="CE8" s="132"/>
      <c r="CF8" s="132"/>
      <c r="CG8" s="132"/>
      <c r="CH8" s="132"/>
      <c r="CI8" s="132"/>
      <c r="CJ8" s="132"/>
      <c r="CK8" s="132"/>
      <c r="CL8" s="132"/>
      <c r="CM8" s="132"/>
      <c r="CN8" s="132"/>
      <c r="CO8" s="132"/>
      <c r="CP8" s="132"/>
      <c r="CQ8" s="132"/>
      <c r="CR8" s="132"/>
      <c r="CS8" s="132"/>
      <c r="CT8" s="132"/>
      <c r="CU8" s="132"/>
      <c r="CV8" s="132"/>
      <c r="CW8" s="132"/>
      <c r="CX8" s="132"/>
      <c r="CY8" s="132"/>
      <c r="CZ8" s="132"/>
      <c r="DA8" s="132"/>
      <c r="DB8" s="132"/>
      <c r="DC8" s="132"/>
      <c r="DD8" s="132"/>
      <c r="DE8" s="132"/>
      <c r="DF8" s="132"/>
      <c r="DG8" s="132"/>
      <c r="DH8" s="132"/>
      <c r="DI8" s="132"/>
      <c r="DJ8" s="132"/>
      <c r="DK8" s="132"/>
      <c r="DL8" s="132"/>
      <c r="DM8" s="132"/>
      <c r="DN8" s="132"/>
      <c r="DO8" s="132"/>
      <c r="DP8" s="132"/>
      <c r="DQ8" s="132"/>
      <c r="DR8" s="132"/>
      <c r="DS8" s="132"/>
      <c r="DT8" s="132"/>
      <c r="DU8" s="132"/>
      <c r="DV8" s="132"/>
      <c r="DW8" s="132"/>
      <c r="DX8" s="132"/>
      <c r="DY8" s="132"/>
      <c r="DZ8" s="132"/>
      <c r="EA8" s="132"/>
      <c r="EB8" s="132"/>
      <c r="EC8" s="132"/>
      <c r="ED8" s="132"/>
      <c r="EE8" s="132"/>
      <c r="EF8" s="132"/>
      <c r="EG8" s="132"/>
      <c r="EH8" s="132"/>
      <c r="EI8" s="132"/>
      <c r="EJ8" s="132"/>
      <c r="EK8" s="132"/>
      <c r="EL8" s="132"/>
      <c r="EM8" s="132"/>
      <c r="EN8" s="132"/>
      <c r="EO8" s="132"/>
      <c r="EP8" s="132"/>
      <c r="EQ8" s="132"/>
      <c r="ER8" s="132"/>
      <c r="ES8" s="132"/>
      <c r="ET8" s="132"/>
      <c r="EU8" s="132"/>
      <c r="EV8" s="132"/>
    </row>
    <row r="9" spans="1:152" s="133" customFormat="1" ht="126">
      <c r="A9" s="129">
        <v>7</v>
      </c>
      <c r="B9" s="117">
        <v>1196490921</v>
      </c>
      <c r="C9" s="117">
        <v>42281915</v>
      </c>
      <c r="D9" s="130" t="s">
        <v>18</v>
      </c>
      <c r="E9" s="131" t="s">
        <v>3379</v>
      </c>
      <c r="F9" s="56" t="s">
        <v>10</v>
      </c>
      <c r="G9" s="24">
        <v>2082</v>
      </c>
      <c r="H9" s="24">
        <f t="shared" si="0"/>
        <v>396</v>
      </c>
      <c r="I9" s="25">
        <f t="shared" si="1"/>
        <v>2478</v>
      </c>
      <c r="J9" s="24">
        <v>707</v>
      </c>
      <c r="K9" s="24">
        <f t="shared" si="2"/>
        <v>134</v>
      </c>
      <c r="L9" s="25">
        <f t="shared" si="3"/>
        <v>841</v>
      </c>
      <c r="M9" s="24">
        <v>2500</v>
      </c>
      <c r="N9" s="24">
        <f t="shared" si="4"/>
        <v>475</v>
      </c>
      <c r="O9" s="25">
        <f t="shared" si="5"/>
        <v>2975</v>
      </c>
      <c r="P9" s="24">
        <v>530</v>
      </c>
      <c r="Q9" s="24">
        <f t="shared" si="8"/>
        <v>101</v>
      </c>
      <c r="R9" s="25">
        <f t="shared" si="9"/>
        <v>631</v>
      </c>
      <c r="S9" s="24"/>
      <c r="T9" s="24"/>
      <c r="U9" s="25"/>
      <c r="V9" s="24">
        <v>792</v>
      </c>
      <c r="W9" s="24">
        <f t="shared" si="6"/>
        <v>150</v>
      </c>
      <c r="X9" s="25">
        <f t="shared" si="7"/>
        <v>942</v>
      </c>
      <c r="Y9" s="24">
        <v>950</v>
      </c>
      <c r="Z9" s="24">
        <f t="shared" si="10"/>
        <v>181</v>
      </c>
      <c r="AA9" s="25">
        <f t="shared" si="11"/>
        <v>1131</v>
      </c>
      <c r="AB9" s="132"/>
      <c r="AC9" s="132"/>
      <c r="AD9" s="132"/>
      <c r="AE9" s="132"/>
      <c r="AF9" s="132"/>
      <c r="AG9" s="132"/>
      <c r="AH9" s="132"/>
      <c r="AI9" s="132"/>
      <c r="AJ9" s="132"/>
      <c r="AK9" s="132"/>
      <c r="AL9" s="132"/>
      <c r="AM9" s="132"/>
      <c r="AN9" s="132"/>
      <c r="AO9" s="132"/>
      <c r="AP9" s="132"/>
      <c r="AQ9" s="132"/>
      <c r="AR9" s="132"/>
      <c r="AS9" s="132"/>
      <c r="AT9" s="132"/>
      <c r="AU9" s="132"/>
      <c r="AV9" s="132"/>
      <c r="AW9" s="132"/>
      <c r="AX9" s="132"/>
      <c r="AY9" s="132"/>
      <c r="AZ9" s="132"/>
      <c r="BA9" s="132"/>
      <c r="BB9" s="132"/>
      <c r="BC9" s="132"/>
      <c r="BD9" s="132"/>
      <c r="BE9" s="132"/>
      <c r="BF9" s="132"/>
      <c r="BG9" s="132"/>
      <c r="BH9" s="132"/>
      <c r="BI9" s="132"/>
      <c r="BJ9" s="132"/>
      <c r="BK9" s="132"/>
      <c r="BL9" s="132"/>
      <c r="BM9" s="132"/>
      <c r="BN9" s="132"/>
      <c r="BO9" s="132"/>
      <c r="BP9" s="132"/>
      <c r="BQ9" s="132"/>
      <c r="BR9" s="132"/>
      <c r="BS9" s="132"/>
      <c r="BT9" s="132"/>
      <c r="BU9" s="132"/>
      <c r="BV9" s="132"/>
      <c r="BW9" s="132"/>
      <c r="BX9" s="132"/>
      <c r="BY9" s="132"/>
      <c r="BZ9" s="132"/>
      <c r="CA9" s="132"/>
      <c r="CB9" s="132"/>
      <c r="CC9" s="132"/>
      <c r="CD9" s="132"/>
      <c r="CE9" s="132"/>
      <c r="CF9" s="132"/>
      <c r="CG9" s="132"/>
      <c r="CH9" s="132"/>
      <c r="CI9" s="132"/>
      <c r="CJ9" s="132"/>
      <c r="CK9" s="132"/>
      <c r="CL9" s="132"/>
      <c r="CM9" s="132"/>
      <c r="CN9" s="132"/>
      <c r="CO9" s="132"/>
      <c r="CP9" s="132"/>
      <c r="CQ9" s="132"/>
      <c r="CR9" s="132"/>
      <c r="CS9" s="132"/>
      <c r="CT9" s="132"/>
      <c r="CU9" s="132"/>
      <c r="CV9" s="132"/>
      <c r="CW9" s="132"/>
      <c r="CX9" s="132"/>
      <c r="CY9" s="132"/>
      <c r="CZ9" s="132"/>
      <c r="DA9" s="132"/>
      <c r="DB9" s="132"/>
      <c r="DC9" s="132"/>
      <c r="DD9" s="132"/>
      <c r="DE9" s="132"/>
      <c r="DF9" s="132"/>
      <c r="DG9" s="132"/>
      <c r="DH9" s="132"/>
      <c r="DI9" s="132"/>
      <c r="DJ9" s="132"/>
      <c r="DK9" s="132"/>
      <c r="DL9" s="132"/>
      <c r="DM9" s="132"/>
      <c r="DN9" s="132"/>
      <c r="DO9" s="132"/>
      <c r="DP9" s="132"/>
      <c r="DQ9" s="132"/>
      <c r="DR9" s="132"/>
      <c r="DS9" s="132"/>
      <c r="DT9" s="132"/>
      <c r="DU9" s="132"/>
      <c r="DV9" s="132"/>
      <c r="DW9" s="132"/>
      <c r="DX9" s="132"/>
      <c r="DY9" s="132"/>
      <c r="DZ9" s="132"/>
      <c r="EA9" s="132"/>
      <c r="EB9" s="132"/>
      <c r="EC9" s="132"/>
      <c r="ED9" s="132"/>
      <c r="EE9" s="132"/>
      <c r="EF9" s="132"/>
      <c r="EG9" s="132"/>
      <c r="EH9" s="132"/>
      <c r="EI9" s="132"/>
      <c r="EJ9" s="132"/>
      <c r="EK9" s="132"/>
      <c r="EL9" s="132"/>
      <c r="EM9" s="132"/>
      <c r="EN9" s="132"/>
      <c r="EO9" s="132"/>
      <c r="EP9" s="132"/>
      <c r="EQ9" s="132"/>
      <c r="ER9" s="132"/>
      <c r="ES9" s="132"/>
      <c r="ET9" s="132"/>
      <c r="EU9" s="132"/>
      <c r="EV9" s="132"/>
    </row>
    <row r="10" spans="1:152" s="133" customFormat="1" ht="146.25" customHeight="1">
      <c r="A10" s="129">
        <v>8</v>
      </c>
      <c r="B10" s="117">
        <v>1196490900</v>
      </c>
      <c r="C10" s="117">
        <v>42281915</v>
      </c>
      <c r="D10" s="130" t="s">
        <v>19</v>
      </c>
      <c r="E10" s="131" t="s">
        <v>3380</v>
      </c>
      <c r="F10" s="56" t="s">
        <v>10</v>
      </c>
      <c r="G10" s="24">
        <v>3219</v>
      </c>
      <c r="H10" s="24">
        <f t="shared" si="0"/>
        <v>612</v>
      </c>
      <c r="I10" s="25">
        <f t="shared" si="1"/>
        <v>3831</v>
      </c>
      <c r="J10" s="24">
        <v>1820</v>
      </c>
      <c r="K10" s="24">
        <f t="shared" si="2"/>
        <v>346</v>
      </c>
      <c r="L10" s="25">
        <f t="shared" si="3"/>
        <v>2166</v>
      </c>
      <c r="M10" s="24">
        <v>2500</v>
      </c>
      <c r="N10" s="24">
        <f t="shared" si="4"/>
        <v>475</v>
      </c>
      <c r="O10" s="25">
        <f t="shared" si="5"/>
        <v>2975</v>
      </c>
      <c r="P10" s="24">
        <v>1130</v>
      </c>
      <c r="Q10" s="24">
        <f t="shared" si="8"/>
        <v>215</v>
      </c>
      <c r="R10" s="25">
        <f t="shared" si="9"/>
        <v>1345</v>
      </c>
      <c r="S10" s="24"/>
      <c r="T10" s="24"/>
      <c r="U10" s="25"/>
      <c r="V10" s="24">
        <v>2104</v>
      </c>
      <c r="W10" s="24">
        <f t="shared" si="6"/>
        <v>400</v>
      </c>
      <c r="X10" s="25">
        <f t="shared" si="7"/>
        <v>2504</v>
      </c>
      <c r="Y10" s="24">
        <v>2200</v>
      </c>
      <c r="Z10" s="24">
        <f t="shared" si="10"/>
        <v>418</v>
      </c>
      <c r="AA10" s="25">
        <f t="shared" si="11"/>
        <v>2618</v>
      </c>
      <c r="AB10" s="132"/>
      <c r="AC10" s="132"/>
      <c r="AD10" s="132"/>
      <c r="AE10" s="132"/>
      <c r="AF10" s="132"/>
      <c r="AG10" s="132"/>
      <c r="AH10" s="132"/>
      <c r="AI10" s="132"/>
      <c r="AJ10" s="132"/>
      <c r="AK10" s="132"/>
      <c r="AL10" s="132"/>
      <c r="AM10" s="132"/>
      <c r="AN10" s="132"/>
      <c r="AO10" s="132"/>
      <c r="AP10" s="132"/>
      <c r="AQ10" s="132"/>
      <c r="AR10" s="132"/>
      <c r="AS10" s="132"/>
      <c r="AT10" s="132"/>
      <c r="AU10" s="132"/>
      <c r="AV10" s="132"/>
      <c r="AW10" s="132"/>
      <c r="AX10" s="132"/>
      <c r="AY10" s="132"/>
      <c r="AZ10" s="132"/>
      <c r="BA10" s="132"/>
      <c r="BB10" s="132"/>
      <c r="BC10" s="132"/>
      <c r="BD10" s="132"/>
      <c r="BE10" s="132"/>
      <c r="BF10" s="132"/>
      <c r="BG10" s="132"/>
      <c r="BH10" s="132"/>
      <c r="BI10" s="132"/>
      <c r="BJ10" s="132"/>
      <c r="BK10" s="132"/>
      <c r="BL10" s="132"/>
      <c r="BM10" s="132"/>
      <c r="BN10" s="132"/>
      <c r="BO10" s="132"/>
      <c r="BP10" s="132"/>
      <c r="BQ10" s="132"/>
      <c r="BR10" s="132"/>
      <c r="BS10" s="132"/>
      <c r="BT10" s="132"/>
      <c r="BU10" s="132"/>
      <c r="BV10" s="132"/>
      <c r="BW10" s="132"/>
      <c r="BX10" s="132"/>
      <c r="BY10" s="132"/>
      <c r="BZ10" s="132"/>
      <c r="CA10" s="132"/>
      <c r="CB10" s="132"/>
      <c r="CC10" s="132"/>
      <c r="CD10" s="132"/>
      <c r="CE10" s="132"/>
      <c r="CF10" s="132"/>
      <c r="CG10" s="132"/>
      <c r="CH10" s="132"/>
      <c r="CI10" s="132"/>
      <c r="CJ10" s="132"/>
      <c r="CK10" s="132"/>
      <c r="CL10" s="132"/>
      <c r="CM10" s="132"/>
      <c r="CN10" s="132"/>
      <c r="CO10" s="132"/>
      <c r="CP10" s="132"/>
      <c r="CQ10" s="132"/>
      <c r="CR10" s="132"/>
      <c r="CS10" s="132"/>
      <c r="CT10" s="132"/>
      <c r="CU10" s="132"/>
      <c r="CV10" s="132"/>
      <c r="CW10" s="132"/>
      <c r="CX10" s="132"/>
      <c r="CY10" s="132"/>
      <c r="CZ10" s="132"/>
      <c r="DA10" s="132"/>
      <c r="DB10" s="132"/>
      <c r="DC10" s="132"/>
      <c r="DD10" s="132"/>
      <c r="DE10" s="132"/>
      <c r="DF10" s="132"/>
      <c r="DG10" s="132"/>
      <c r="DH10" s="132"/>
      <c r="DI10" s="132"/>
      <c r="DJ10" s="132"/>
      <c r="DK10" s="132"/>
      <c r="DL10" s="132"/>
      <c r="DM10" s="132"/>
      <c r="DN10" s="132"/>
      <c r="DO10" s="132"/>
      <c r="DP10" s="132"/>
      <c r="DQ10" s="132"/>
      <c r="DR10" s="132"/>
      <c r="DS10" s="132"/>
      <c r="DT10" s="132"/>
      <c r="DU10" s="132"/>
      <c r="DV10" s="132"/>
      <c r="DW10" s="132"/>
      <c r="DX10" s="132"/>
      <c r="DY10" s="132"/>
      <c r="DZ10" s="132"/>
      <c r="EA10" s="132"/>
      <c r="EB10" s="132"/>
      <c r="EC10" s="132"/>
      <c r="ED10" s="132"/>
      <c r="EE10" s="132"/>
      <c r="EF10" s="132"/>
      <c r="EG10" s="132"/>
      <c r="EH10" s="132"/>
      <c r="EI10" s="132"/>
      <c r="EJ10" s="132"/>
      <c r="EK10" s="132"/>
      <c r="EL10" s="132"/>
      <c r="EM10" s="132"/>
      <c r="EN10" s="132"/>
      <c r="EO10" s="132"/>
      <c r="EP10" s="132"/>
      <c r="EQ10" s="132"/>
      <c r="ER10" s="132"/>
      <c r="ES10" s="132"/>
      <c r="ET10" s="132"/>
      <c r="EU10" s="132"/>
      <c r="EV10" s="132"/>
    </row>
    <row r="11" spans="1:152" s="133" customFormat="1" ht="54">
      <c r="A11" s="129">
        <v>9</v>
      </c>
      <c r="B11" s="117">
        <v>1196490802</v>
      </c>
      <c r="C11" s="117">
        <v>42131606</v>
      </c>
      <c r="D11" s="130" t="s">
        <v>20</v>
      </c>
      <c r="E11" s="131" t="s">
        <v>21</v>
      </c>
      <c r="F11" s="56" t="s">
        <v>10</v>
      </c>
      <c r="G11" s="24">
        <v>4000</v>
      </c>
      <c r="H11" s="24">
        <f t="shared" si="0"/>
        <v>760</v>
      </c>
      <c r="I11" s="25">
        <f t="shared" si="1"/>
        <v>4760</v>
      </c>
      <c r="J11" s="24">
        <v>182</v>
      </c>
      <c r="K11" s="24">
        <f t="shared" si="2"/>
        <v>35</v>
      </c>
      <c r="L11" s="25">
        <f t="shared" si="3"/>
        <v>217</v>
      </c>
      <c r="M11" s="24">
        <v>250</v>
      </c>
      <c r="N11" s="24">
        <f t="shared" si="4"/>
        <v>48</v>
      </c>
      <c r="O11" s="25">
        <f t="shared" si="5"/>
        <v>298</v>
      </c>
      <c r="P11" s="24"/>
      <c r="Q11" s="24"/>
      <c r="R11" s="25"/>
      <c r="S11" s="24">
        <v>112</v>
      </c>
      <c r="T11" s="24">
        <f t="shared" ref="T11" si="12">ROUND(S11*0.19,0)</f>
        <v>21</v>
      </c>
      <c r="U11" s="25">
        <f t="shared" ref="U11" si="13">+S11+T11</f>
        <v>133</v>
      </c>
      <c r="V11" s="24">
        <v>206</v>
      </c>
      <c r="W11" s="24">
        <f t="shared" si="6"/>
        <v>39</v>
      </c>
      <c r="X11" s="25">
        <f t="shared" si="7"/>
        <v>245</v>
      </c>
      <c r="Y11" s="24"/>
      <c r="Z11" s="24"/>
      <c r="AA11" s="25"/>
      <c r="AB11" s="132"/>
      <c r="AC11" s="132"/>
      <c r="AD11" s="132"/>
      <c r="AE11" s="132"/>
      <c r="AF11" s="132"/>
      <c r="AG11" s="132"/>
      <c r="AH11" s="132"/>
      <c r="AI11" s="132"/>
      <c r="AJ11" s="132"/>
      <c r="AK11" s="132"/>
      <c r="AL11" s="132"/>
      <c r="AM11" s="132"/>
      <c r="AN11" s="132"/>
      <c r="AO11" s="132"/>
      <c r="AP11" s="132"/>
      <c r="AQ11" s="132"/>
      <c r="AR11" s="132"/>
      <c r="AS11" s="132"/>
      <c r="AT11" s="132"/>
      <c r="AU11" s="132"/>
      <c r="AV11" s="132"/>
      <c r="AW11" s="132"/>
      <c r="AX11" s="132"/>
      <c r="AY11" s="132"/>
      <c r="AZ11" s="132"/>
      <c r="BA11" s="132"/>
      <c r="BB11" s="132"/>
      <c r="BC11" s="132"/>
      <c r="BD11" s="132"/>
      <c r="BE11" s="132"/>
      <c r="BF11" s="132"/>
      <c r="BG11" s="132"/>
      <c r="BH11" s="132"/>
      <c r="BI11" s="132"/>
      <c r="BJ11" s="132"/>
      <c r="BK11" s="132"/>
      <c r="BL11" s="132"/>
      <c r="BM11" s="132"/>
      <c r="BN11" s="132"/>
      <c r="BO11" s="132"/>
      <c r="BP11" s="132"/>
      <c r="BQ11" s="132"/>
      <c r="BR11" s="132"/>
      <c r="BS11" s="132"/>
      <c r="BT11" s="132"/>
      <c r="BU11" s="132"/>
      <c r="BV11" s="132"/>
      <c r="BW11" s="132"/>
      <c r="BX11" s="132"/>
      <c r="BY11" s="132"/>
      <c r="BZ11" s="132"/>
      <c r="CA11" s="132"/>
      <c r="CB11" s="132"/>
      <c r="CC11" s="132"/>
      <c r="CD11" s="132"/>
      <c r="CE11" s="132"/>
      <c r="CF11" s="132"/>
      <c r="CG11" s="132"/>
      <c r="CH11" s="132"/>
      <c r="CI11" s="132"/>
      <c r="CJ11" s="132"/>
      <c r="CK11" s="132"/>
      <c r="CL11" s="132"/>
      <c r="CM11" s="132"/>
      <c r="CN11" s="132"/>
      <c r="CO11" s="132"/>
      <c r="CP11" s="132"/>
      <c r="CQ11" s="132"/>
      <c r="CR11" s="132"/>
      <c r="CS11" s="132"/>
      <c r="CT11" s="132"/>
      <c r="CU11" s="132"/>
      <c r="CV11" s="132"/>
      <c r="CW11" s="132"/>
      <c r="CX11" s="132"/>
      <c r="CY11" s="132"/>
      <c r="CZ11" s="132"/>
      <c r="DA11" s="132"/>
      <c r="DB11" s="132"/>
      <c r="DC11" s="132"/>
      <c r="DD11" s="132"/>
      <c r="DE11" s="132"/>
      <c r="DF11" s="132"/>
      <c r="DG11" s="132"/>
      <c r="DH11" s="132"/>
      <c r="DI11" s="132"/>
      <c r="DJ11" s="132"/>
      <c r="DK11" s="132"/>
      <c r="DL11" s="132"/>
      <c r="DM11" s="132"/>
      <c r="DN11" s="132"/>
      <c r="DO11" s="132"/>
      <c r="DP11" s="132"/>
      <c r="DQ11" s="132"/>
      <c r="DR11" s="132"/>
      <c r="DS11" s="132"/>
      <c r="DT11" s="132"/>
      <c r="DU11" s="132"/>
      <c r="DV11" s="132"/>
      <c r="DW11" s="132"/>
      <c r="DX11" s="132"/>
      <c r="DY11" s="132"/>
      <c r="DZ11" s="132"/>
      <c r="EA11" s="132"/>
      <c r="EB11" s="132"/>
      <c r="EC11" s="132"/>
      <c r="ED11" s="132"/>
      <c r="EE11" s="132"/>
      <c r="EF11" s="132"/>
      <c r="EG11" s="132"/>
      <c r="EH11" s="132"/>
      <c r="EI11" s="132"/>
      <c r="EJ11" s="132"/>
      <c r="EK11" s="132"/>
      <c r="EL11" s="132"/>
      <c r="EM11" s="132"/>
      <c r="EN11" s="132"/>
      <c r="EO11" s="132"/>
      <c r="EP11" s="132"/>
      <c r="EQ11" s="132"/>
      <c r="ER11" s="132"/>
      <c r="ES11" s="132"/>
      <c r="ET11" s="132"/>
      <c r="EU11" s="132"/>
      <c r="EV11" s="132"/>
    </row>
    <row r="12" spans="1:152" s="133" customFormat="1" ht="126">
      <c r="A12" s="129">
        <v>10</v>
      </c>
      <c r="B12" s="117">
        <v>1196490329</v>
      </c>
      <c r="C12" s="117">
        <v>42131606</v>
      </c>
      <c r="D12" s="130" t="s">
        <v>22</v>
      </c>
      <c r="E12" s="131" t="s">
        <v>3381</v>
      </c>
      <c r="F12" s="56" t="s">
        <v>10</v>
      </c>
      <c r="G12" s="24">
        <v>6726</v>
      </c>
      <c r="H12" s="24">
        <f t="shared" si="0"/>
        <v>1278</v>
      </c>
      <c r="I12" s="25">
        <f t="shared" si="1"/>
        <v>8004</v>
      </c>
      <c r="J12" s="24">
        <v>6421</v>
      </c>
      <c r="K12" s="24">
        <f t="shared" si="2"/>
        <v>1220</v>
      </c>
      <c r="L12" s="25">
        <f t="shared" si="3"/>
        <v>7641</v>
      </c>
      <c r="M12" s="24">
        <v>10500</v>
      </c>
      <c r="N12" s="24">
        <f t="shared" si="4"/>
        <v>1995</v>
      </c>
      <c r="O12" s="25">
        <f t="shared" si="5"/>
        <v>12495</v>
      </c>
      <c r="P12" s="24"/>
      <c r="Q12" s="24"/>
      <c r="R12" s="25"/>
      <c r="S12" s="24"/>
      <c r="T12" s="24"/>
      <c r="U12" s="25"/>
      <c r="V12" s="24">
        <v>7417</v>
      </c>
      <c r="W12" s="24">
        <f t="shared" si="6"/>
        <v>1409</v>
      </c>
      <c r="X12" s="25">
        <f t="shared" si="7"/>
        <v>8826</v>
      </c>
      <c r="Y12" s="24"/>
      <c r="Z12" s="24"/>
      <c r="AA12" s="25"/>
      <c r="AB12" s="132"/>
      <c r="AC12" s="132"/>
      <c r="AD12" s="132"/>
      <c r="AE12" s="132"/>
      <c r="AF12" s="132"/>
      <c r="AG12" s="132"/>
      <c r="AH12" s="132"/>
      <c r="AI12" s="132"/>
      <c r="AJ12" s="132"/>
      <c r="AK12" s="132"/>
      <c r="AL12" s="132"/>
      <c r="AM12" s="132"/>
      <c r="AN12" s="132"/>
      <c r="AO12" s="132"/>
      <c r="AP12" s="132"/>
      <c r="AQ12" s="132"/>
      <c r="AR12" s="132"/>
      <c r="AS12" s="132"/>
      <c r="AT12" s="132"/>
      <c r="AU12" s="132"/>
      <c r="AV12" s="132"/>
      <c r="AW12" s="132"/>
      <c r="AX12" s="132"/>
      <c r="AY12" s="132"/>
      <c r="AZ12" s="132"/>
      <c r="BA12" s="132"/>
      <c r="BB12" s="132"/>
      <c r="BC12" s="132"/>
      <c r="BD12" s="132"/>
      <c r="BE12" s="132"/>
      <c r="BF12" s="132"/>
      <c r="BG12" s="132"/>
      <c r="BH12" s="132"/>
      <c r="BI12" s="132"/>
      <c r="BJ12" s="132"/>
      <c r="BK12" s="132"/>
      <c r="BL12" s="132"/>
      <c r="BM12" s="132"/>
      <c r="BN12" s="132"/>
      <c r="BO12" s="132"/>
      <c r="BP12" s="132"/>
      <c r="BQ12" s="132"/>
      <c r="BR12" s="132"/>
      <c r="BS12" s="132"/>
      <c r="BT12" s="132"/>
      <c r="BU12" s="132"/>
      <c r="BV12" s="132"/>
      <c r="BW12" s="132"/>
      <c r="BX12" s="132"/>
      <c r="BY12" s="132"/>
      <c r="BZ12" s="132"/>
      <c r="CA12" s="132"/>
      <c r="CB12" s="132"/>
      <c r="CC12" s="132"/>
      <c r="CD12" s="132"/>
      <c r="CE12" s="132"/>
      <c r="CF12" s="132"/>
      <c r="CG12" s="132"/>
      <c r="CH12" s="132"/>
      <c r="CI12" s="132"/>
      <c r="CJ12" s="132"/>
      <c r="CK12" s="132"/>
      <c r="CL12" s="132"/>
      <c r="CM12" s="132"/>
      <c r="CN12" s="132"/>
      <c r="CO12" s="132"/>
      <c r="CP12" s="132"/>
      <c r="CQ12" s="132"/>
      <c r="CR12" s="132"/>
      <c r="CS12" s="132"/>
      <c r="CT12" s="132"/>
      <c r="CU12" s="132"/>
      <c r="CV12" s="132"/>
      <c r="CW12" s="132"/>
      <c r="CX12" s="132"/>
      <c r="CY12" s="132"/>
      <c r="CZ12" s="132"/>
      <c r="DA12" s="132"/>
      <c r="DB12" s="132"/>
      <c r="DC12" s="132"/>
      <c r="DD12" s="132"/>
      <c r="DE12" s="132"/>
      <c r="DF12" s="132"/>
      <c r="DG12" s="132"/>
      <c r="DH12" s="132"/>
      <c r="DI12" s="132"/>
      <c r="DJ12" s="132"/>
      <c r="DK12" s="132"/>
      <c r="DL12" s="132"/>
      <c r="DM12" s="132"/>
      <c r="DN12" s="132"/>
      <c r="DO12" s="132"/>
      <c r="DP12" s="132"/>
      <c r="DQ12" s="132"/>
      <c r="DR12" s="132"/>
      <c r="DS12" s="132"/>
      <c r="DT12" s="132"/>
      <c r="DU12" s="132"/>
      <c r="DV12" s="132"/>
      <c r="DW12" s="132"/>
      <c r="DX12" s="132"/>
      <c r="DY12" s="132"/>
      <c r="DZ12" s="132"/>
      <c r="EA12" s="132"/>
      <c r="EB12" s="132"/>
      <c r="EC12" s="132"/>
      <c r="ED12" s="132"/>
      <c r="EE12" s="132"/>
      <c r="EF12" s="132"/>
      <c r="EG12" s="132"/>
      <c r="EH12" s="132"/>
      <c r="EI12" s="132"/>
      <c r="EJ12" s="132"/>
      <c r="EK12" s="132"/>
      <c r="EL12" s="132"/>
      <c r="EM12" s="132"/>
      <c r="EN12" s="132"/>
      <c r="EO12" s="132"/>
      <c r="EP12" s="132"/>
      <c r="EQ12" s="132"/>
      <c r="ER12" s="132"/>
      <c r="ES12" s="132"/>
      <c r="ET12" s="132"/>
      <c r="EU12" s="132"/>
      <c r="EV12" s="132"/>
    </row>
    <row r="13" spans="1:152" s="133" customFormat="1" ht="143.25" customHeight="1">
      <c r="A13" s="129">
        <v>11</v>
      </c>
      <c r="B13" s="117">
        <v>1196490328</v>
      </c>
      <c r="C13" s="117">
        <v>42131606</v>
      </c>
      <c r="D13" s="130" t="s">
        <v>23</v>
      </c>
      <c r="E13" s="131" t="s">
        <v>3382</v>
      </c>
      <c r="F13" s="56" t="s">
        <v>10</v>
      </c>
      <c r="G13" s="24">
        <v>8190</v>
      </c>
      <c r="H13" s="24">
        <f t="shared" si="0"/>
        <v>1556</v>
      </c>
      <c r="I13" s="25">
        <f t="shared" si="1"/>
        <v>9746</v>
      </c>
      <c r="J13" s="24">
        <v>8542</v>
      </c>
      <c r="K13" s="24">
        <f t="shared" si="2"/>
        <v>1623</v>
      </c>
      <c r="L13" s="25">
        <f t="shared" si="3"/>
        <v>10165</v>
      </c>
      <c r="M13" s="24">
        <v>12500</v>
      </c>
      <c r="N13" s="24">
        <f t="shared" si="4"/>
        <v>2375</v>
      </c>
      <c r="O13" s="25">
        <f t="shared" si="5"/>
        <v>14875</v>
      </c>
      <c r="P13" s="24"/>
      <c r="Q13" s="24"/>
      <c r="R13" s="25"/>
      <c r="S13" s="24"/>
      <c r="T13" s="24"/>
      <c r="U13" s="25"/>
      <c r="V13" s="24">
        <v>9869</v>
      </c>
      <c r="W13" s="24">
        <f t="shared" si="6"/>
        <v>1875</v>
      </c>
      <c r="X13" s="25">
        <f t="shared" si="7"/>
        <v>11744</v>
      </c>
      <c r="Y13" s="24"/>
      <c r="Z13" s="24"/>
      <c r="AA13" s="25"/>
      <c r="AB13" s="132"/>
      <c r="AC13" s="132"/>
      <c r="AD13" s="132"/>
      <c r="AE13" s="132"/>
      <c r="AF13" s="132"/>
      <c r="AG13" s="132"/>
      <c r="AH13" s="132"/>
      <c r="AI13" s="132"/>
      <c r="AJ13" s="132"/>
      <c r="AK13" s="132"/>
      <c r="AL13" s="132"/>
      <c r="AM13" s="132"/>
      <c r="AN13" s="132"/>
      <c r="AO13" s="132"/>
      <c r="AP13" s="132"/>
      <c r="AQ13" s="132"/>
      <c r="AR13" s="132"/>
      <c r="AS13" s="132"/>
      <c r="AT13" s="132"/>
      <c r="AU13" s="132"/>
      <c r="AV13" s="132"/>
      <c r="AW13" s="132"/>
      <c r="AX13" s="132"/>
      <c r="AY13" s="132"/>
      <c r="AZ13" s="132"/>
      <c r="BA13" s="132"/>
      <c r="BB13" s="132"/>
      <c r="BC13" s="132"/>
      <c r="BD13" s="132"/>
      <c r="BE13" s="132"/>
      <c r="BF13" s="132"/>
      <c r="BG13" s="132"/>
      <c r="BH13" s="132"/>
      <c r="BI13" s="132"/>
      <c r="BJ13" s="132"/>
      <c r="BK13" s="132"/>
      <c r="BL13" s="132"/>
      <c r="BM13" s="132"/>
      <c r="BN13" s="132"/>
      <c r="BO13" s="132"/>
      <c r="BP13" s="132"/>
      <c r="BQ13" s="132"/>
      <c r="BR13" s="132"/>
      <c r="BS13" s="132"/>
      <c r="BT13" s="132"/>
      <c r="BU13" s="132"/>
      <c r="BV13" s="132"/>
      <c r="BW13" s="132"/>
      <c r="BX13" s="132"/>
      <c r="BY13" s="132"/>
      <c r="BZ13" s="132"/>
      <c r="CA13" s="132"/>
      <c r="CB13" s="132"/>
      <c r="CC13" s="132"/>
      <c r="CD13" s="132"/>
      <c r="CE13" s="132"/>
      <c r="CF13" s="132"/>
      <c r="CG13" s="132"/>
      <c r="CH13" s="132"/>
      <c r="CI13" s="132"/>
      <c r="CJ13" s="132"/>
      <c r="CK13" s="132"/>
      <c r="CL13" s="132"/>
      <c r="CM13" s="132"/>
      <c r="CN13" s="132"/>
      <c r="CO13" s="132"/>
      <c r="CP13" s="132"/>
      <c r="CQ13" s="132"/>
      <c r="CR13" s="132"/>
      <c r="CS13" s="132"/>
      <c r="CT13" s="132"/>
      <c r="CU13" s="132"/>
      <c r="CV13" s="132"/>
      <c r="CW13" s="132"/>
      <c r="CX13" s="132"/>
      <c r="CY13" s="132"/>
      <c r="CZ13" s="132"/>
      <c r="DA13" s="132"/>
      <c r="DB13" s="132"/>
      <c r="DC13" s="132"/>
      <c r="DD13" s="132"/>
      <c r="DE13" s="132"/>
      <c r="DF13" s="132"/>
      <c r="DG13" s="132"/>
      <c r="DH13" s="132"/>
      <c r="DI13" s="132"/>
      <c r="DJ13" s="132"/>
      <c r="DK13" s="132"/>
      <c r="DL13" s="132"/>
      <c r="DM13" s="132"/>
      <c r="DN13" s="132"/>
      <c r="DO13" s="132"/>
      <c r="DP13" s="132"/>
      <c r="DQ13" s="132"/>
      <c r="DR13" s="132"/>
      <c r="DS13" s="132"/>
      <c r="DT13" s="132"/>
      <c r="DU13" s="132"/>
      <c r="DV13" s="132"/>
      <c r="DW13" s="132"/>
      <c r="DX13" s="132"/>
      <c r="DY13" s="132"/>
      <c r="DZ13" s="132"/>
      <c r="EA13" s="132"/>
      <c r="EB13" s="132"/>
      <c r="EC13" s="132"/>
      <c r="ED13" s="132"/>
      <c r="EE13" s="132"/>
      <c r="EF13" s="132"/>
      <c r="EG13" s="132"/>
      <c r="EH13" s="132"/>
      <c r="EI13" s="132"/>
      <c r="EJ13" s="132"/>
      <c r="EK13" s="132"/>
      <c r="EL13" s="132"/>
      <c r="EM13" s="132"/>
      <c r="EN13" s="132"/>
      <c r="EO13" s="132"/>
      <c r="EP13" s="132"/>
      <c r="EQ13" s="132"/>
      <c r="ER13" s="132"/>
      <c r="ES13" s="132"/>
      <c r="ET13" s="132"/>
      <c r="EU13" s="132"/>
      <c r="EV13" s="132"/>
    </row>
    <row r="14" spans="1:152" s="133" customFormat="1" ht="162">
      <c r="A14" s="129">
        <v>12</v>
      </c>
      <c r="B14" s="117">
        <v>1196490811</v>
      </c>
      <c r="C14" s="117">
        <v>42131606</v>
      </c>
      <c r="D14" s="130" t="s">
        <v>24</v>
      </c>
      <c r="E14" s="131" t="s">
        <v>25</v>
      </c>
      <c r="F14" s="56" t="s">
        <v>10</v>
      </c>
      <c r="G14" s="24">
        <v>19182</v>
      </c>
      <c r="H14" s="24">
        <f t="shared" si="0"/>
        <v>3645</v>
      </c>
      <c r="I14" s="25">
        <f t="shared" si="1"/>
        <v>22827</v>
      </c>
      <c r="J14" s="24">
        <v>15626</v>
      </c>
      <c r="K14" s="24">
        <f t="shared" si="2"/>
        <v>2969</v>
      </c>
      <c r="L14" s="25">
        <f t="shared" si="3"/>
        <v>18595</v>
      </c>
      <c r="M14" s="24">
        <v>13000</v>
      </c>
      <c r="N14" s="24">
        <f t="shared" si="4"/>
        <v>2470</v>
      </c>
      <c r="O14" s="25">
        <f t="shared" si="5"/>
        <v>15470</v>
      </c>
      <c r="P14" s="24"/>
      <c r="Q14" s="24"/>
      <c r="R14" s="25"/>
      <c r="S14" s="24"/>
      <c r="T14" s="24"/>
      <c r="U14" s="25"/>
      <c r="V14" s="24">
        <v>17499</v>
      </c>
      <c r="W14" s="24">
        <f t="shared" si="6"/>
        <v>3325</v>
      </c>
      <c r="X14" s="25">
        <f t="shared" si="7"/>
        <v>20824</v>
      </c>
      <c r="Y14" s="24"/>
      <c r="Z14" s="24"/>
      <c r="AA14" s="25"/>
      <c r="AB14" s="132"/>
      <c r="AC14" s="132"/>
      <c r="AD14" s="132"/>
      <c r="AE14" s="132"/>
      <c r="AF14" s="132"/>
      <c r="AG14" s="132"/>
      <c r="AH14" s="132"/>
      <c r="AI14" s="132"/>
      <c r="AJ14" s="132"/>
      <c r="AK14" s="132"/>
      <c r="AL14" s="132"/>
      <c r="AM14" s="132"/>
      <c r="AN14" s="132"/>
      <c r="AO14" s="132"/>
      <c r="AP14" s="132"/>
      <c r="AQ14" s="132"/>
      <c r="AR14" s="132"/>
      <c r="AS14" s="132"/>
      <c r="AT14" s="132"/>
      <c r="AU14" s="132"/>
      <c r="AV14" s="132"/>
      <c r="AW14" s="132"/>
      <c r="AX14" s="132"/>
      <c r="AY14" s="132"/>
      <c r="AZ14" s="132"/>
      <c r="BA14" s="132"/>
      <c r="BB14" s="132"/>
      <c r="BC14" s="132"/>
      <c r="BD14" s="132"/>
      <c r="BE14" s="132"/>
      <c r="BF14" s="132"/>
      <c r="BG14" s="132"/>
      <c r="BH14" s="132"/>
      <c r="BI14" s="132"/>
      <c r="BJ14" s="132"/>
      <c r="BK14" s="132"/>
      <c r="BL14" s="132"/>
      <c r="BM14" s="132"/>
      <c r="BN14" s="132"/>
      <c r="BO14" s="132"/>
      <c r="BP14" s="132"/>
      <c r="BQ14" s="132"/>
      <c r="BR14" s="132"/>
      <c r="BS14" s="132"/>
      <c r="BT14" s="132"/>
      <c r="BU14" s="132"/>
      <c r="BV14" s="132"/>
      <c r="BW14" s="132"/>
      <c r="BX14" s="132"/>
      <c r="BY14" s="132"/>
      <c r="BZ14" s="132"/>
      <c r="CA14" s="132"/>
      <c r="CB14" s="132"/>
      <c r="CC14" s="132"/>
      <c r="CD14" s="132"/>
      <c r="CE14" s="132"/>
      <c r="CF14" s="132"/>
      <c r="CG14" s="132"/>
      <c r="CH14" s="132"/>
      <c r="CI14" s="132"/>
      <c r="CJ14" s="132"/>
      <c r="CK14" s="132"/>
      <c r="CL14" s="132"/>
      <c r="CM14" s="132"/>
      <c r="CN14" s="132"/>
      <c r="CO14" s="132"/>
      <c r="CP14" s="132"/>
      <c r="CQ14" s="132"/>
      <c r="CR14" s="132"/>
      <c r="CS14" s="132"/>
      <c r="CT14" s="132"/>
      <c r="CU14" s="132"/>
      <c r="CV14" s="132"/>
      <c r="CW14" s="132"/>
      <c r="CX14" s="132"/>
      <c r="CY14" s="132"/>
      <c r="CZ14" s="132"/>
      <c r="DA14" s="132"/>
      <c r="DB14" s="132"/>
      <c r="DC14" s="132"/>
      <c r="DD14" s="132"/>
      <c r="DE14" s="132"/>
      <c r="DF14" s="132"/>
      <c r="DG14" s="132"/>
      <c r="DH14" s="132"/>
      <c r="DI14" s="132"/>
      <c r="DJ14" s="132"/>
      <c r="DK14" s="132"/>
      <c r="DL14" s="132"/>
      <c r="DM14" s="132"/>
      <c r="DN14" s="132"/>
      <c r="DO14" s="132"/>
      <c r="DP14" s="132"/>
      <c r="DQ14" s="132"/>
      <c r="DR14" s="132"/>
      <c r="DS14" s="132"/>
      <c r="DT14" s="132"/>
      <c r="DU14" s="132"/>
      <c r="DV14" s="132"/>
      <c r="DW14" s="132"/>
      <c r="DX14" s="132"/>
      <c r="DY14" s="132"/>
      <c r="DZ14" s="132"/>
      <c r="EA14" s="132"/>
      <c r="EB14" s="132"/>
      <c r="EC14" s="132"/>
      <c r="ED14" s="132"/>
      <c r="EE14" s="132"/>
      <c r="EF14" s="132"/>
      <c r="EG14" s="132"/>
      <c r="EH14" s="132"/>
      <c r="EI14" s="132"/>
      <c r="EJ14" s="132"/>
      <c r="EK14" s="132"/>
      <c r="EL14" s="132"/>
      <c r="EM14" s="132"/>
      <c r="EN14" s="132"/>
      <c r="EO14" s="132"/>
      <c r="EP14" s="132"/>
      <c r="EQ14" s="132"/>
      <c r="ER14" s="132"/>
      <c r="ES14" s="132"/>
      <c r="ET14" s="132"/>
      <c r="EU14" s="132"/>
      <c r="EV14" s="132"/>
    </row>
    <row r="15" spans="1:152" s="133" customFormat="1" ht="63">
      <c r="A15" s="129">
        <v>13</v>
      </c>
      <c r="B15" s="117">
        <v>1196490795</v>
      </c>
      <c r="C15" s="117">
        <v>42295414</v>
      </c>
      <c r="D15" s="130" t="s">
        <v>26</v>
      </c>
      <c r="E15" s="131" t="s">
        <v>27</v>
      </c>
      <c r="F15" s="56" t="s">
        <v>10</v>
      </c>
      <c r="G15" s="24">
        <v>800</v>
      </c>
      <c r="H15" s="24">
        <f t="shared" si="0"/>
        <v>152</v>
      </c>
      <c r="I15" s="25">
        <f t="shared" si="1"/>
        <v>952</v>
      </c>
      <c r="J15" s="24">
        <v>607</v>
      </c>
      <c r="K15" s="24">
        <f t="shared" si="2"/>
        <v>115</v>
      </c>
      <c r="L15" s="25">
        <f t="shared" si="3"/>
        <v>722</v>
      </c>
      <c r="M15" s="24">
        <v>550</v>
      </c>
      <c r="N15" s="24">
        <f t="shared" si="4"/>
        <v>105</v>
      </c>
      <c r="O15" s="25">
        <f t="shared" si="5"/>
        <v>655</v>
      </c>
      <c r="P15" s="24"/>
      <c r="Q15" s="24"/>
      <c r="R15" s="25"/>
      <c r="S15" s="24">
        <v>336</v>
      </c>
      <c r="T15" s="24">
        <f t="shared" ref="T15" si="14">ROUND(S15*0.19,0)</f>
        <v>64</v>
      </c>
      <c r="U15" s="25">
        <f t="shared" ref="U15" si="15">+S15+T15</f>
        <v>400</v>
      </c>
      <c r="V15" s="24">
        <v>680</v>
      </c>
      <c r="W15" s="24">
        <f t="shared" si="6"/>
        <v>129</v>
      </c>
      <c r="X15" s="25">
        <f t="shared" si="7"/>
        <v>809</v>
      </c>
      <c r="Y15" s="24"/>
      <c r="Z15" s="24"/>
      <c r="AA15" s="25"/>
      <c r="AB15" s="132"/>
      <c r="AC15" s="132"/>
      <c r="AD15" s="132"/>
      <c r="AE15" s="132"/>
      <c r="AF15" s="132"/>
      <c r="AG15" s="132"/>
      <c r="AH15" s="132"/>
      <c r="AI15" s="132"/>
      <c r="AJ15" s="132"/>
      <c r="AK15" s="132"/>
      <c r="AL15" s="132"/>
      <c r="AM15" s="132"/>
      <c r="AN15" s="132"/>
      <c r="AO15" s="132"/>
      <c r="AP15" s="132"/>
      <c r="AQ15" s="132"/>
      <c r="AR15" s="132"/>
      <c r="AS15" s="132"/>
      <c r="AT15" s="132"/>
      <c r="AU15" s="132"/>
      <c r="AV15" s="132"/>
      <c r="AW15" s="132"/>
      <c r="AX15" s="132"/>
      <c r="AY15" s="132"/>
      <c r="AZ15" s="132"/>
      <c r="BA15" s="132"/>
      <c r="BB15" s="132"/>
      <c r="BC15" s="132"/>
      <c r="BD15" s="132"/>
      <c r="BE15" s="132"/>
      <c r="BF15" s="132"/>
      <c r="BG15" s="132"/>
      <c r="BH15" s="132"/>
      <c r="BI15" s="132"/>
      <c r="BJ15" s="132"/>
      <c r="BK15" s="132"/>
      <c r="BL15" s="132"/>
      <c r="BM15" s="132"/>
      <c r="BN15" s="132"/>
      <c r="BO15" s="132"/>
      <c r="BP15" s="132"/>
      <c r="BQ15" s="132"/>
      <c r="BR15" s="132"/>
      <c r="BS15" s="132"/>
      <c r="BT15" s="132"/>
      <c r="BU15" s="132"/>
      <c r="BV15" s="132"/>
      <c r="BW15" s="132"/>
      <c r="BX15" s="132"/>
      <c r="BY15" s="132"/>
      <c r="BZ15" s="132"/>
      <c r="CA15" s="132"/>
      <c r="CB15" s="132"/>
      <c r="CC15" s="132"/>
      <c r="CD15" s="132"/>
      <c r="CE15" s="132"/>
      <c r="CF15" s="132"/>
      <c r="CG15" s="132"/>
      <c r="CH15" s="132"/>
      <c r="CI15" s="132"/>
      <c r="CJ15" s="132"/>
      <c r="CK15" s="132"/>
      <c r="CL15" s="132"/>
      <c r="CM15" s="132"/>
      <c r="CN15" s="132"/>
      <c r="CO15" s="132"/>
      <c r="CP15" s="132"/>
      <c r="CQ15" s="132"/>
      <c r="CR15" s="132"/>
      <c r="CS15" s="132"/>
      <c r="CT15" s="132"/>
      <c r="CU15" s="132"/>
      <c r="CV15" s="132"/>
      <c r="CW15" s="132"/>
      <c r="CX15" s="132"/>
      <c r="CY15" s="132"/>
      <c r="CZ15" s="132"/>
      <c r="DA15" s="132"/>
      <c r="DB15" s="132"/>
      <c r="DC15" s="132"/>
      <c r="DD15" s="132"/>
      <c r="DE15" s="132"/>
      <c r="DF15" s="132"/>
      <c r="DG15" s="132"/>
      <c r="DH15" s="132"/>
      <c r="DI15" s="132"/>
      <c r="DJ15" s="132"/>
      <c r="DK15" s="132"/>
      <c r="DL15" s="132"/>
      <c r="DM15" s="132"/>
      <c r="DN15" s="132"/>
      <c r="DO15" s="132"/>
      <c r="DP15" s="132"/>
      <c r="DQ15" s="132"/>
      <c r="DR15" s="132"/>
      <c r="DS15" s="132"/>
      <c r="DT15" s="132"/>
      <c r="DU15" s="132"/>
      <c r="DV15" s="132"/>
      <c r="DW15" s="132"/>
      <c r="DX15" s="132"/>
      <c r="DY15" s="132"/>
      <c r="DZ15" s="132"/>
      <c r="EA15" s="132"/>
      <c r="EB15" s="132"/>
      <c r="EC15" s="132"/>
      <c r="ED15" s="132"/>
      <c r="EE15" s="132"/>
      <c r="EF15" s="132"/>
      <c r="EG15" s="132"/>
      <c r="EH15" s="132"/>
      <c r="EI15" s="132"/>
      <c r="EJ15" s="132"/>
      <c r="EK15" s="132"/>
      <c r="EL15" s="132"/>
      <c r="EM15" s="132"/>
      <c r="EN15" s="132"/>
      <c r="EO15" s="132"/>
      <c r="EP15" s="132"/>
      <c r="EQ15" s="132"/>
      <c r="ER15" s="132"/>
      <c r="ES15" s="132"/>
      <c r="ET15" s="132"/>
      <c r="EU15" s="132"/>
      <c r="EV15" s="132"/>
    </row>
    <row r="16" spans="1:152" s="133" customFormat="1" ht="63">
      <c r="A16" s="129">
        <v>14</v>
      </c>
      <c r="B16" s="117">
        <v>1196490491</v>
      </c>
      <c r="C16" s="117">
        <v>53103201</v>
      </c>
      <c r="D16" s="130" t="s">
        <v>28</v>
      </c>
      <c r="E16" s="131" t="s">
        <v>29</v>
      </c>
      <c r="F16" s="56" t="s">
        <v>10</v>
      </c>
      <c r="G16" s="24">
        <v>10000</v>
      </c>
      <c r="H16" s="24">
        <f t="shared" si="0"/>
        <v>1900</v>
      </c>
      <c r="I16" s="25">
        <f t="shared" si="1"/>
        <v>11900</v>
      </c>
      <c r="J16" s="24">
        <v>4437</v>
      </c>
      <c r="K16" s="24">
        <f t="shared" si="2"/>
        <v>843</v>
      </c>
      <c r="L16" s="25">
        <f t="shared" si="3"/>
        <v>5280</v>
      </c>
      <c r="M16" s="24">
        <v>2500</v>
      </c>
      <c r="N16" s="24">
        <f t="shared" si="4"/>
        <v>475</v>
      </c>
      <c r="O16" s="25">
        <f t="shared" si="5"/>
        <v>2975</v>
      </c>
      <c r="P16" s="24"/>
      <c r="Q16" s="24"/>
      <c r="R16" s="25"/>
      <c r="S16" s="24"/>
      <c r="T16" s="24"/>
      <c r="U16" s="25"/>
      <c r="V16" s="24">
        <v>5125</v>
      </c>
      <c r="W16" s="24">
        <f t="shared" si="6"/>
        <v>974</v>
      </c>
      <c r="X16" s="25">
        <f t="shared" si="7"/>
        <v>6099</v>
      </c>
      <c r="Y16" s="24"/>
      <c r="Z16" s="24"/>
      <c r="AA16" s="25"/>
      <c r="AB16" s="132"/>
      <c r="AC16" s="132"/>
      <c r="AD16" s="132"/>
      <c r="AE16" s="132"/>
      <c r="AF16" s="132"/>
      <c r="AG16" s="132"/>
      <c r="AH16" s="132"/>
      <c r="AI16" s="132"/>
      <c r="AJ16" s="132"/>
      <c r="AK16" s="132"/>
      <c r="AL16" s="132"/>
      <c r="AM16" s="132"/>
      <c r="AN16" s="132"/>
      <c r="AO16" s="132"/>
      <c r="AP16" s="132"/>
      <c r="AQ16" s="132"/>
      <c r="AR16" s="132"/>
      <c r="AS16" s="132"/>
      <c r="AT16" s="132"/>
      <c r="AU16" s="132"/>
      <c r="AV16" s="132"/>
      <c r="AW16" s="132"/>
      <c r="AX16" s="132"/>
      <c r="AY16" s="132"/>
      <c r="AZ16" s="132"/>
      <c r="BA16" s="132"/>
      <c r="BB16" s="132"/>
      <c r="BC16" s="132"/>
      <c r="BD16" s="132"/>
      <c r="BE16" s="132"/>
      <c r="BF16" s="132"/>
      <c r="BG16" s="132"/>
      <c r="BH16" s="132"/>
      <c r="BI16" s="132"/>
      <c r="BJ16" s="132"/>
      <c r="BK16" s="132"/>
      <c r="BL16" s="132"/>
      <c r="BM16" s="132"/>
      <c r="BN16" s="132"/>
      <c r="BO16" s="132"/>
      <c r="BP16" s="132"/>
      <c r="BQ16" s="132"/>
      <c r="BR16" s="132"/>
      <c r="BS16" s="132"/>
      <c r="BT16" s="132"/>
      <c r="BU16" s="132"/>
      <c r="BV16" s="132"/>
      <c r="BW16" s="132"/>
      <c r="BX16" s="132"/>
      <c r="BY16" s="132"/>
      <c r="BZ16" s="132"/>
      <c r="CA16" s="132"/>
      <c r="CB16" s="132"/>
      <c r="CC16" s="132"/>
      <c r="CD16" s="132"/>
      <c r="CE16" s="132"/>
      <c r="CF16" s="132"/>
      <c r="CG16" s="132"/>
      <c r="CH16" s="132"/>
      <c r="CI16" s="132"/>
      <c r="CJ16" s="132"/>
      <c r="CK16" s="132"/>
      <c r="CL16" s="132"/>
      <c r="CM16" s="132"/>
      <c r="CN16" s="132"/>
      <c r="CO16" s="132"/>
      <c r="CP16" s="132"/>
      <c r="CQ16" s="132"/>
      <c r="CR16" s="132"/>
      <c r="CS16" s="132"/>
      <c r="CT16" s="132"/>
      <c r="CU16" s="132"/>
      <c r="CV16" s="132"/>
      <c r="CW16" s="132"/>
      <c r="CX16" s="132"/>
      <c r="CY16" s="132"/>
      <c r="CZ16" s="132"/>
      <c r="DA16" s="132"/>
      <c r="DB16" s="132"/>
      <c r="DC16" s="132"/>
      <c r="DD16" s="132"/>
      <c r="DE16" s="132"/>
      <c r="DF16" s="132"/>
      <c r="DG16" s="132"/>
      <c r="DH16" s="132"/>
      <c r="DI16" s="132"/>
      <c r="DJ16" s="132"/>
      <c r="DK16" s="132"/>
      <c r="DL16" s="132"/>
      <c r="DM16" s="132"/>
      <c r="DN16" s="132"/>
      <c r="DO16" s="132"/>
      <c r="DP16" s="132"/>
      <c r="DQ16" s="132"/>
      <c r="DR16" s="132"/>
      <c r="DS16" s="132"/>
      <c r="DT16" s="132"/>
      <c r="DU16" s="132"/>
      <c r="DV16" s="132"/>
      <c r="DW16" s="132"/>
      <c r="DX16" s="132"/>
      <c r="DY16" s="132"/>
      <c r="DZ16" s="132"/>
      <c r="EA16" s="132"/>
      <c r="EB16" s="132"/>
      <c r="EC16" s="132"/>
      <c r="ED16" s="132"/>
      <c r="EE16" s="132"/>
      <c r="EF16" s="132"/>
      <c r="EG16" s="132"/>
      <c r="EH16" s="132"/>
      <c r="EI16" s="132"/>
      <c r="EJ16" s="132"/>
      <c r="EK16" s="132"/>
      <c r="EL16" s="132"/>
      <c r="EM16" s="132"/>
      <c r="EN16" s="132"/>
      <c r="EO16" s="132"/>
      <c r="EP16" s="132"/>
      <c r="EQ16" s="132"/>
      <c r="ER16" s="132"/>
      <c r="ES16" s="132"/>
      <c r="ET16" s="132"/>
      <c r="EU16" s="132"/>
      <c r="EV16" s="132"/>
    </row>
    <row r="17" spans="1:152" s="133" customFormat="1" ht="81">
      <c r="A17" s="129">
        <v>15</v>
      </c>
      <c r="B17" s="117">
        <v>1196490869</v>
      </c>
      <c r="C17" s="117">
        <v>53103201</v>
      </c>
      <c r="D17" s="130" t="s">
        <v>30</v>
      </c>
      <c r="E17" s="131" t="s">
        <v>31</v>
      </c>
      <c r="F17" s="56" t="s">
        <v>10</v>
      </c>
      <c r="G17" s="24">
        <v>8000</v>
      </c>
      <c r="H17" s="24">
        <f t="shared" si="0"/>
        <v>1520</v>
      </c>
      <c r="I17" s="25">
        <f t="shared" si="1"/>
        <v>9520</v>
      </c>
      <c r="J17" s="24">
        <v>4436</v>
      </c>
      <c r="K17" s="24">
        <f t="shared" si="2"/>
        <v>843</v>
      </c>
      <c r="L17" s="25">
        <f t="shared" si="3"/>
        <v>5279</v>
      </c>
      <c r="M17" s="24">
        <v>2200</v>
      </c>
      <c r="N17" s="24">
        <f t="shared" si="4"/>
        <v>418</v>
      </c>
      <c r="O17" s="25">
        <f t="shared" si="5"/>
        <v>2618</v>
      </c>
      <c r="P17" s="24"/>
      <c r="Q17" s="24"/>
      <c r="R17" s="25"/>
      <c r="S17" s="24"/>
      <c r="T17" s="24"/>
      <c r="U17" s="25"/>
      <c r="V17" s="24">
        <v>5125</v>
      </c>
      <c r="W17" s="24">
        <f t="shared" si="6"/>
        <v>974</v>
      </c>
      <c r="X17" s="25">
        <f t="shared" si="7"/>
        <v>6099</v>
      </c>
      <c r="Y17" s="24">
        <v>21300</v>
      </c>
      <c r="Z17" s="24">
        <f t="shared" si="10"/>
        <v>4047</v>
      </c>
      <c r="AA17" s="25">
        <f t="shared" si="11"/>
        <v>25347</v>
      </c>
      <c r="AB17" s="132"/>
      <c r="AC17" s="132"/>
      <c r="AD17" s="132"/>
      <c r="AE17" s="132"/>
      <c r="AF17" s="132"/>
      <c r="AG17" s="132"/>
      <c r="AH17" s="132"/>
      <c r="AI17" s="132"/>
      <c r="AJ17" s="132"/>
      <c r="AK17" s="132"/>
      <c r="AL17" s="132"/>
      <c r="AM17" s="132"/>
      <c r="AN17" s="132"/>
      <c r="AO17" s="132"/>
      <c r="AP17" s="132"/>
      <c r="AQ17" s="132"/>
      <c r="AR17" s="132"/>
      <c r="AS17" s="132"/>
      <c r="AT17" s="132"/>
      <c r="AU17" s="132"/>
      <c r="AV17" s="132"/>
      <c r="AW17" s="132"/>
      <c r="AX17" s="132"/>
      <c r="AY17" s="132"/>
      <c r="AZ17" s="132"/>
      <c r="BA17" s="132"/>
      <c r="BB17" s="132"/>
      <c r="BC17" s="132"/>
      <c r="BD17" s="132"/>
      <c r="BE17" s="132"/>
      <c r="BF17" s="132"/>
      <c r="BG17" s="132"/>
      <c r="BH17" s="132"/>
      <c r="BI17" s="132"/>
      <c r="BJ17" s="132"/>
      <c r="BK17" s="132"/>
      <c r="BL17" s="132"/>
      <c r="BM17" s="132"/>
      <c r="BN17" s="132"/>
      <c r="BO17" s="132"/>
      <c r="BP17" s="132"/>
      <c r="BQ17" s="132"/>
      <c r="BR17" s="132"/>
      <c r="BS17" s="132"/>
      <c r="BT17" s="132"/>
      <c r="BU17" s="132"/>
      <c r="BV17" s="132"/>
      <c r="BW17" s="132"/>
      <c r="BX17" s="132"/>
      <c r="BY17" s="132"/>
      <c r="BZ17" s="132"/>
      <c r="CA17" s="132"/>
      <c r="CB17" s="132"/>
      <c r="CC17" s="132"/>
      <c r="CD17" s="132"/>
      <c r="CE17" s="132"/>
      <c r="CF17" s="132"/>
      <c r="CG17" s="132"/>
      <c r="CH17" s="132"/>
      <c r="CI17" s="132"/>
      <c r="CJ17" s="132"/>
      <c r="CK17" s="132"/>
      <c r="CL17" s="132"/>
      <c r="CM17" s="132"/>
      <c r="CN17" s="132"/>
      <c r="CO17" s="132"/>
      <c r="CP17" s="132"/>
      <c r="CQ17" s="132"/>
      <c r="CR17" s="132"/>
      <c r="CS17" s="132"/>
      <c r="CT17" s="132"/>
      <c r="CU17" s="132"/>
      <c r="CV17" s="132"/>
      <c r="CW17" s="132"/>
      <c r="CX17" s="132"/>
      <c r="CY17" s="132"/>
      <c r="CZ17" s="132"/>
      <c r="DA17" s="132"/>
      <c r="DB17" s="132"/>
      <c r="DC17" s="132"/>
      <c r="DD17" s="132"/>
      <c r="DE17" s="132"/>
      <c r="DF17" s="132"/>
      <c r="DG17" s="132"/>
      <c r="DH17" s="132"/>
      <c r="DI17" s="132"/>
      <c r="DJ17" s="132"/>
      <c r="DK17" s="132"/>
      <c r="DL17" s="132"/>
      <c r="DM17" s="132"/>
      <c r="DN17" s="132"/>
      <c r="DO17" s="132"/>
      <c r="DP17" s="132"/>
      <c r="DQ17" s="132"/>
      <c r="DR17" s="132"/>
      <c r="DS17" s="132"/>
      <c r="DT17" s="132"/>
      <c r="DU17" s="132"/>
      <c r="DV17" s="132"/>
      <c r="DW17" s="132"/>
      <c r="DX17" s="132"/>
      <c r="DY17" s="132"/>
      <c r="DZ17" s="132"/>
      <c r="EA17" s="132"/>
      <c r="EB17" s="132"/>
      <c r="EC17" s="132"/>
      <c r="ED17" s="132"/>
      <c r="EE17" s="132"/>
      <c r="EF17" s="132"/>
      <c r="EG17" s="132"/>
      <c r="EH17" s="132"/>
      <c r="EI17" s="132"/>
      <c r="EJ17" s="132"/>
      <c r="EK17" s="132"/>
      <c r="EL17" s="132"/>
      <c r="EM17" s="132"/>
      <c r="EN17" s="132"/>
      <c r="EO17" s="132"/>
      <c r="EP17" s="132"/>
      <c r="EQ17" s="132"/>
      <c r="ER17" s="132"/>
      <c r="ES17" s="132"/>
      <c r="ET17" s="132"/>
      <c r="EU17" s="132"/>
      <c r="EV17" s="132"/>
    </row>
    <row r="18" spans="1:152" s="133" customFormat="1" ht="54">
      <c r="A18" s="129">
        <v>16</v>
      </c>
      <c r="B18" s="117">
        <v>1196490808</v>
      </c>
      <c r="C18" s="117">
        <v>42131606</v>
      </c>
      <c r="D18" s="130" t="s">
        <v>32</v>
      </c>
      <c r="E18" s="131" t="s">
        <v>33</v>
      </c>
      <c r="F18" s="56" t="s">
        <v>10</v>
      </c>
      <c r="G18" s="24">
        <v>250</v>
      </c>
      <c r="H18" s="24">
        <f t="shared" si="0"/>
        <v>48</v>
      </c>
      <c r="I18" s="25">
        <f t="shared" si="1"/>
        <v>298</v>
      </c>
      <c r="J18" s="24">
        <v>350</v>
      </c>
      <c r="K18" s="24">
        <f t="shared" si="2"/>
        <v>67</v>
      </c>
      <c r="L18" s="25">
        <f t="shared" si="3"/>
        <v>417</v>
      </c>
      <c r="M18" s="24">
        <v>235</v>
      </c>
      <c r="N18" s="24">
        <f t="shared" si="4"/>
        <v>45</v>
      </c>
      <c r="O18" s="25">
        <f t="shared" si="5"/>
        <v>280</v>
      </c>
      <c r="P18" s="24"/>
      <c r="Q18" s="24"/>
      <c r="R18" s="25"/>
      <c r="S18" s="24"/>
      <c r="T18" s="24"/>
      <c r="U18" s="25"/>
      <c r="V18" s="24">
        <v>405</v>
      </c>
      <c r="W18" s="24">
        <f t="shared" si="6"/>
        <v>77</v>
      </c>
      <c r="X18" s="25">
        <f t="shared" si="7"/>
        <v>482</v>
      </c>
      <c r="Y18" s="24"/>
      <c r="Z18" s="24"/>
      <c r="AA18" s="25"/>
      <c r="AB18" s="132"/>
      <c r="AC18" s="132"/>
      <c r="AD18" s="132"/>
      <c r="AE18" s="132"/>
      <c r="AF18" s="132"/>
      <c r="AG18" s="132"/>
      <c r="AH18" s="132"/>
      <c r="AI18" s="132"/>
      <c r="AJ18" s="132"/>
      <c r="AK18" s="132"/>
      <c r="AL18" s="132"/>
      <c r="AM18" s="132"/>
      <c r="AN18" s="132"/>
      <c r="AO18" s="132"/>
      <c r="AP18" s="132"/>
      <c r="AQ18" s="132"/>
      <c r="AR18" s="132"/>
      <c r="AS18" s="132"/>
      <c r="AT18" s="132"/>
      <c r="AU18" s="132"/>
      <c r="AV18" s="132"/>
      <c r="AW18" s="132"/>
      <c r="AX18" s="132"/>
      <c r="AY18" s="132"/>
      <c r="AZ18" s="132"/>
      <c r="BA18" s="132"/>
      <c r="BB18" s="132"/>
      <c r="BC18" s="132"/>
      <c r="BD18" s="132"/>
      <c r="BE18" s="132"/>
      <c r="BF18" s="132"/>
      <c r="BG18" s="132"/>
      <c r="BH18" s="132"/>
      <c r="BI18" s="132"/>
      <c r="BJ18" s="132"/>
      <c r="BK18" s="132"/>
      <c r="BL18" s="132"/>
      <c r="BM18" s="132"/>
      <c r="BN18" s="132"/>
      <c r="BO18" s="132"/>
      <c r="BP18" s="132"/>
      <c r="BQ18" s="132"/>
      <c r="BR18" s="132"/>
      <c r="BS18" s="132"/>
      <c r="BT18" s="132"/>
      <c r="BU18" s="132"/>
      <c r="BV18" s="132"/>
      <c r="BW18" s="132"/>
      <c r="BX18" s="132"/>
      <c r="BY18" s="132"/>
      <c r="BZ18" s="132"/>
      <c r="CA18" s="132"/>
      <c r="CB18" s="132"/>
      <c r="CC18" s="132"/>
      <c r="CD18" s="132"/>
      <c r="CE18" s="132"/>
      <c r="CF18" s="132"/>
      <c r="CG18" s="132"/>
      <c r="CH18" s="132"/>
      <c r="CI18" s="132"/>
      <c r="CJ18" s="132"/>
      <c r="CK18" s="132"/>
      <c r="CL18" s="132"/>
      <c r="CM18" s="132"/>
      <c r="CN18" s="132"/>
      <c r="CO18" s="132"/>
      <c r="CP18" s="132"/>
      <c r="CQ18" s="132"/>
      <c r="CR18" s="132"/>
      <c r="CS18" s="132"/>
      <c r="CT18" s="132"/>
      <c r="CU18" s="132"/>
      <c r="CV18" s="132"/>
      <c r="CW18" s="132"/>
      <c r="CX18" s="132"/>
      <c r="CY18" s="132"/>
      <c r="CZ18" s="132"/>
      <c r="DA18" s="132"/>
      <c r="DB18" s="132"/>
      <c r="DC18" s="132"/>
      <c r="DD18" s="132"/>
      <c r="DE18" s="132"/>
      <c r="DF18" s="132"/>
      <c r="DG18" s="132"/>
      <c r="DH18" s="132"/>
      <c r="DI18" s="132"/>
      <c r="DJ18" s="132"/>
      <c r="DK18" s="132"/>
      <c r="DL18" s="132"/>
      <c r="DM18" s="132"/>
      <c r="DN18" s="132"/>
      <c r="DO18" s="132"/>
      <c r="DP18" s="132"/>
      <c r="DQ18" s="132"/>
      <c r="DR18" s="132"/>
      <c r="DS18" s="132"/>
      <c r="DT18" s="132"/>
      <c r="DU18" s="132"/>
      <c r="DV18" s="132"/>
      <c r="DW18" s="132"/>
      <c r="DX18" s="132"/>
      <c r="DY18" s="132"/>
      <c r="DZ18" s="132"/>
      <c r="EA18" s="132"/>
      <c r="EB18" s="132"/>
      <c r="EC18" s="132"/>
      <c r="ED18" s="132"/>
      <c r="EE18" s="132"/>
      <c r="EF18" s="132"/>
      <c r="EG18" s="132"/>
      <c r="EH18" s="132"/>
      <c r="EI18" s="132"/>
      <c r="EJ18" s="132"/>
      <c r="EK18" s="132"/>
      <c r="EL18" s="132"/>
      <c r="EM18" s="132"/>
      <c r="EN18" s="132"/>
      <c r="EO18" s="132"/>
      <c r="EP18" s="132"/>
      <c r="EQ18" s="132"/>
      <c r="ER18" s="132"/>
      <c r="ES18" s="132"/>
      <c r="ET18" s="132"/>
      <c r="EU18" s="132"/>
      <c r="EV18" s="132"/>
    </row>
    <row r="19" spans="1:152" s="133" customFormat="1" ht="72">
      <c r="A19" s="129">
        <v>17</v>
      </c>
      <c r="B19" s="134">
        <v>1196490799</v>
      </c>
      <c r="C19" s="117">
        <v>42131606</v>
      </c>
      <c r="D19" s="130" t="s">
        <v>34</v>
      </c>
      <c r="E19" s="131" t="s">
        <v>35</v>
      </c>
      <c r="F19" s="56" t="s">
        <v>10</v>
      </c>
      <c r="G19" s="24">
        <v>8500</v>
      </c>
      <c r="H19" s="24">
        <f t="shared" si="0"/>
        <v>1615</v>
      </c>
      <c r="I19" s="25">
        <f t="shared" si="1"/>
        <v>10115</v>
      </c>
      <c r="J19" s="24">
        <v>15756</v>
      </c>
      <c r="K19" s="24">
        <f t="shared" si="2"/>
        <v>2994</v>
      </c>
      <c r="L19" s="25">
        <f t="shared" si="3"/>
        <v>18750</v>
      </c>
      <c r="M19" s="24">
        <v>350</v>
      </c>
      <c r="N19" s="24">
        <f t="shared" si="4"/>
        <v>67</v>
      </c>
      <c r="O19" s="25">
        <f t="shared" si="5"/>
        <v>417</v>
      </c>
      <c r="P19" s="24"/>
      <c r="Q19" s="24"/>
      <c r="R19" s="25"/>
      <c r="S19" s="24"/>
      <c r="T19" s="24"/>
      <c r="U19" s="25"/>
      <c r="V19" s="24">
        <v>18200</v>
      </c>
      <c r="W19" s="24">
        <f t="shared" si="6"/>
        <v>3458</v>
      </c>
      <c r="X19" s="25">
        <f t="shared" si="7"/>
        <v>21658</v>
      </c>
      <c r="Y19" s="24"/>
      <c r="Z19" s="24"/>
      <c r="AA19" s="25"/>
      <c r="AB19" s="132"/>
      <c r="AC19" s="132"/>
      <c r="AD19" s="132"/>
      <c r="AE19" s="132"/>
      <c r="AF19" s="132"/>
      <c r="AG19" s="132"/>
      <c r="AH19" s="132"/>
      <c r="AI19" s="132"/>
      <c r="AJ19" s="132"/>
      <c r="AK19" s="132"/>
      <c r="AL19" s="132"/>
      <c r="AM19" s="132"/>
      <c r="AN19" s="132"/>
      <c r="AO19" s="132"/>
      <c r="AP19" s="132"/>
      <c r="AQ19" s="132"/>
      <c r="AR19" s="132"/>
      <c r="AS19" s="132"/>
      <c r="AT19" s="132"/>
      <c r="AU19" s="132"/>
      <c r="AV19" s="132"/>
      <c r="AW19" s="132"/>
      <c r="AX19" s="132"/>
      <c r="AY19" s="132"/>
      <c r="AZ19" s="132"/>
      <c r="BA19" s="132"/>
      <c r="BB19" s="132"/>
      <c r="BC19" s="132"/>
      <c r="BD19" s="132"/>
      <c r="BE19" s="132"/>
      <c r="BF19" s="132"/>
      <c r="BG19" s="132"/>
      <c r="BH19" s="132"/>
      <c r="BI19" s="132"/>
      <c r="BJ19" s="132"/>
      <c r="BK19" s="132"/>
      <c r="BL19" s="132"/>
      <c r="BM19" s="132"/>
      <c r="BN19" s="132"/>
      <c r="BO19" s="132"/>
      <c r="BP19" s="132"/>
      <c r="BQ19" s="132"/>
      <c r="BR19" s="132"/>
      <c r="BS19" s="132"/>
      <c r="BT19" s="132"/>
      <c r="BU19" s="132"/>
      <c r="BV19" s="132"/>
      <c r="BW19" s="132"/>
      <c r="BX19" s="132"/>
      <c r="BY19" s="132"/>
      <c r="BZ19" s="132"/>
      <c r="CA19" s="132"/>
      <c r="CB19" s="132"/>
      <c r="CC19" s="132"/>
      <c r="CD19" s="132"/>
      <c r="CE19" s="132"/>
      <c r="CF19" s="132"/>
      <c r="CG19" s="132"/>
      <c r="CH19" s="132"/>
      <c r="CI19" s="132"/>
      <c r="CJ19" s="132"/>
      <c r="CK19" s="132"/>
      <c r="CL19" s="132"/>
      <c r="CM19" s="132"/>
      <c r="CN19" s="132"/>
      <c r="CO19" s="132"/>
      <c r="CP19" s="132"/>
      <c r="CQ19" s="132"/>
      <c r="CR19" s="132"/>
      <c r="CS19" s="132"/>
      <c r="CT19" s="132"/>
      <c r="CU19" s="132"/>
      <c r="CV19" s="132"/>
      <c r="CW19" s="132"/>
      <c r="CX19" s="132"/>
      <c r="CY19" s="132"/>
      <c r="CZ19" s="132"/>
      <c r="DA19" s="132"/>
      <c r="DB19" s="132"/>
      <c r="DC19" s="132"/>
      <c r="DD19" s="132"/>
      <c r="DE19" s="132"/>
      <c r="DF19" s="132"/>
      <c r="DG19" s="132"/>
      <c r="DH19" s="132"/>
      <c r="DI19" s="132"/>
      <c r="DJ19" s="132"/>
      <c r="DK19" s="132"/>
      <c r="DL19" s="132"/>
      <c r="DM19" s="132"/>
      <c r="DN19" s="132"/>
      <c r="DO19" s="132"/>
      <c r="DP19" s="132"/>
      <c r="DQ19" s="132"/>
      <c r="DR19" s="132"/>
      <c r="DS19" s="132"/>
      <c r="DT19" s="132"/>
      <c r="DU19" s="132"/>
      <c r="DV19" s="132"/>
      <c r="DW19" s="132"/>
      <c r="DX19" s="132"/>
      <c r="DY19" s="132"/>
      <c r="DZ19" s="132"/>
      <c r="EA19" s="132"/>
      <c r="EB19" s="132"/>
      <c r="EC19" s="132"/>
      <c r="ED19" s="132"/>
      <c r="EE19" s="132"/>
      <c r="EF19" s="132"/>
      <c r="EG19" s="132"/>
      <c r="EH19" s="132"/>
      <c r="EI19" s="132"/>
      <c r="EJ19" s="132"/>
      <c r="EK19" s="132"/>
      <c r="EL19" s="132"/>
      <c r="EM19" s="132"/>
      <c r="EN19" s="132"/>
      <c r="EO19" s="132"/>
      <c r="EP19" s="132"/>
      <c r="EQ19" s="132"/>
      <c r="ER19" s="132"/>
      <c r="ES19" s="132"/>
      <c r="ET19" s="132"/>
      <c r="EU19" s="132"/>
      <c r="EV19" s="132"/>
    </row>
    <row r="20" spans="1:152" s="133" customFormat="1" ht="54">
      <c r="A20" s="129">
        <v>18</v>
      </c>
      <c r="B20" s="30">
        <v>1196491349</v>
      </c>
      <c r="C20" s="117">
        <v>42295414</v>
      </c>
      <c r="D20" s="130" t="s">
        <v>36</v>
      </c>
      <c r="E20" s="131" t="s">
        <v>37</v>
      </c>
      <c r="F20" s="56" t="s">
        <v>10</v>
      </c>
      <c r="G20" s="24">
        <v>5000</v>
      </c>
      <c r="H20" s="24">
        <f t="shared" si="0"/>
        <v>950</v>
      </c>
      <c r="I20" s="25">
        <f t="shared" si="1"/>
        <v>5950</v>
      </c>
      <c r="J20" s="24">
        <v>1721</v>
      </c>
      <c r="K20" s="24">
        <f t="shared" si="2"/>
        <v>327</v>
      </c>
      <c r="L20" s="25">
        <f t="shared" si="3"/>
        <v>2048</v>
      </c>
      <c r="M20" s="24">
        <v>2400</v>
      </c>
      <c r="N20" s="24">
        <f t="shared" si="4"/>
        <v>456</v>
      </c>
      <c r="O20" s="25">
        <f t="shared" si="5"/>
        <v>2856</v>
      </c>
      <c r="P20" s="24"/>
      <c r="Q20" s="24"/>
      <c r="R20" s="25"/>
      <c r="S20" s="24"/>
      <c r="T20" s="24"/>
      <c r="U20" s="25"/>
      <c r="V20" s="24">
        <v>1989</v>
      </c>
      <c r="W20" s="24">
        <f t="shared" si="6"/>
        <v>378</v>
      </c>
      <c r="X20" s="25">
        <f t="shared" si="7"/>
        <v>2367</v>
      </c>
      <c r="Y20" s="24"/>
      <c r="Z20" s="24"/>
      <c r="AA20" s="25"/>
      <c r="AB20" s="132"/>
      <c r="AC20" s="132"/>
      <c r="AD20" s="132"/>
      <c r="AE20" s="132"/>
      <c r="AF20" s="132"/>
      <c r="AG20" s="132"/>
      <c r="AH20" s="132"/>
      <c r="AI20" s="132"/>
      <c r="AJ20" s="132"/>
      <c r="AK20" s="132"/>
      <c r="AL20" s="132"/>
      <c r="AM20" s="132"/>
      <c r="AN20" s="132"/>
      <c r="AO20" s="132"/>
      <c r="AP20" s="132"/>
      <c r="AQ20" s="132"/>
      <c r="AR20" s="132"/>
      <c r="AS20" s="132"/>
      <c r="AT20" s="132"/>
      <c r="AU20" s="132"/>
      <c r="AV20" s="132"/>
      <c r="AW20" s="132"/>
      <c r="AX20" s="132"/>
      <c r="AY20" s="132"/>
      <c r="AZ20" s="132"/>
      <c r="BA20" s="132"/>
      <c r="BB20" s="132"/>
      <c r="BC20" s="132"/>
      <c r="BD20" s="132"/>
      <c r="BE20" s="132"/>
      <c r="BF20" s="132"/>
      <c r="BG20" s="132"/>
      <c r="BH20" s="132"/>
      <c r="BI20" s="132"/>
      <c r="BJ20" s="132"/>
      <c r="BK20" s="132"/>
      <c r="BL20" s="132"/>
      <c r="BM20" s="132"/>
      <c r="BN20" s="132"/>
      <c r="BO20" s="132"/>
      <c r="BP20" s="132"/>
      <c r="BQ20" s="132"/>
      <c r="BR20" s="132"/>
      <c r="BS20" s="132"/>
      <c r="BT20" s="132"/>
      <c r="BU20" s="132"/>
      <c r="BV20" s="132"/>
      <c r="BW20" s="132"/>
      <c r="BX20" s="132"/>
      <c r="BY20" s="132"/>
      <c r="BZ20" s="132"/>
      <c r="CA20" s="132"/>
      <c r="CB20" s="132"/>
      <c r="CC20" s="132"/>
      <c r="CD20" s="132"/>
      <c r="CE20" s="132"/>
      <c r="CF20" s="132"/>
      <c r="CG20" s="132"/>
      <c r="CH20" s="132"/>
      <c r="CI20" s="132"/>
      <c r="CJ20" s="132"/>
      <c r="CK20" s="132"/>
      <c r="CL20" s="132"/>
      <c r="CM20" s="132"/>
      <c r="CN20" s="132"/>
      <c r="CO20" s="132"/>
      <c r="CP20" s="132"/>
      <c r="CQ20" s="132"/>
      <c r="CR20" s="132"/>
      <c r="CS20" s="132"/>
      <c r="CT20" s="132"/>
      <c r="CU20" s="132"/>
      <c r="CV20" s="132"/>
      <c r="CW20" s="132"/>
      <c r="CX20" s="132"/>
      <c r="CY20" s="132"/>
      <c r="CZ20" s="132"/>
      <c r="DA20" s="132"/>
      <c r="DB20" s="132"/>
      <c r="DC20" s="132"/>
      <c r="DD20" s="132"/>
      <c r="DE20" s="132"/>
      <c r="DF20" s="132"/>
      <c r="DG20" s="132"/>
      <c r="DH20" s="132"/>
      <c r="DI20" s="132"/>
      <c r="DJ20" s="132"/>
      <c r="DK20" s="132"/>
      <c r="DL20" s="132"/>
      <c r="DM20" s="132"/>
      <c r="DN20" s="132"/>
      <c r="DO20" s="132"/>
      <c r="DP20" s="132"/>
      <c r="DQ20" s="132"/>
      <c r="DR20" s="132"/>
      <c r="DS20" s="132"/>
      <c r="DT20" s="132"/>
      <c r="DU20" s="132"/>
      <c r="DV20" s="132"/>
      <c r="DW20" s="132"/>
      <c r="DX20" s="132"/>
      <c r="DY20" s="132"/>
      <c r="DZ20" s="132"/>
      <c r="EA20" s="132"/>
      <c r="EB20" s="132"/>
      <c r="EC20" s="132"/>
      <c r="ED20" s="132"/>
      <c r="EE20" s="132"/>
      <c r="EF20" s="132"/>
      <c r="EG20" s="132"/>
      <c r="EH20" s="132"/>
      <c r="EI20" s="132"/>
      <c r="EJ20" s="132"/>
      <c r="EK20" s="132"/>
      <c r="EL20" s="132"/>
      <c r="EM20" s="132"/>
      <c r="EN20" s="132"/>
      <c r="EO20" s="132"/>
      <c r="EP20" s="132"/>
      <c r="EQ20" s="132"/>
      <c r="ER20" s="132"/>
      <c r="ES20" s="132"/>
      <c r="ET20" s="132"/>
      <c r="EU20" s="132"/>
      <c r="EV20" s="132"/>
    </row>
    <row r="21" spans="1:152" s="133" customFormat="1" ht="409.5">
      <c r="A21" s="129">
        <v>19</v>
      </c>
      <c r="B21" s="117">
        <v>1196490135</v>
      </c>
      <c r="C21" s="117">
        <v>42295414</v>
      </c>
      <c r="D21" s="130" t="s">
        <v>38</v>
      </c>
      <c r="E21" s="131" t="s">
        <v>3383</v>
      </c>
      <c r="F21" s="35" t="s">
        <v>10</v>
      </c>
      <c r="G21" s="24">
        <v>100000</v>
      </c>
      <c r="H21" s="24">
        <f t="shared" si="0"/>
        <v>19000</v>
      </c>
      <c r="I21" s="25">
        <f t="shared" si="1"/>
        <v>119000</v>
      </c>
      <c r="J21" s="24">
        <v>194476</v>
      </c>
      <c r="K21" s="24">
        <f t="shared" si="2"/>
        <v>36950</v>
      </c>
      <c r="L21" s="25">
        <f t="shared" si="3"/>
        <v>231426</v>
      </c>
      <c r="M21" s="24">
        <v>61700</v>
      </c>
      <c r="N21" s="24">
        <f t="shared" si="4"/>
        <v>11723</v>
      </c>
      <c r="O21" s="25">
        <f t="shared" si="5"/>
        <v>73423</v>
      </c>
      <c r="P21" s="24"/>
      <c r="Q21" s="24"/>
      <c r="R21" s="25"/>
      <c r="S21" s="24"/>
      <c r="T21" s="24"/>
      <c r="U21" s="25"/>
      <c r="V21" s="24">
        <v>228105</v>
      </c>
      <c r="W21" s="24">
        <f t="shared" si="6"/>
        <v>43340</v>
      </c>
      <c r="X21" s="25">
        <f t="shared" si="7"/>
        <v>271445</v>
      </c>
      <c r="Y21" s="24">
        <v>238100</v>
      </c>
      <c r="Z21" s="24">
        <f t="shared" si="10"/>
        <v>45239</v>
      </c>
      <c r="AA21" s="25">
        <f t="shared" si="11"/>
        <v>283339</v>
      </c>
      <c r="AB21" s="132"/>
      <c r="AC21" s="132"/>
      <c r="AD21" s="132"/>
      <c r="AE21" s="132"/>
      <c r="AF21" s="132"/>
      <c r="AG21" s="132"/>
      <c r="AH21" s="132"/>
      <c r="AI21" s="132"/>
      <c r="AJ21" s="132"/>
      <c r="AK21" s="132"/>
      <c r="AL21" s="132"/>
      <c r="AM21" s="132"/>
      <c r="AN21" s="132"/>
      <c r="AO21" s="132"/>
      <c r="AP21" s="132"/>
      <c r="AQ21" s="132"/>
      <c r="AR21" s="132"/>
      <c r="AS21" s="132"/>
      <c r="AT21" s="132"/>
      <c r="AU21" s="132"/>
      <c r="AV21" s="132"/>
      <c r="AW21" s="132"/>
      <c r="AX21" s="132"/>
      <c r="AY21" s="132"/>
      <c r="AZ21" s="132"/>
      <c r="BA21" s="132"/>
      <c r="BB21" s="132"/>
      <c r="BC21" s="132"/>
      <c r="BD21" s="132"/>
      <c r="BE21" s="132"/>
      <c r="BF21" s="132"/>
      <c r="BG21" s="132"/>
      <c r="BH21" s="132"/>
      <c r="BI21" s="132"/>
      <c r="BJ21" s="132"/>
      <c r="BK21" s="132"/>
      <c r="BL21" s="132"/>
      <c r="BM21" s="132"/>
      <c r="BN21" s="132"/>
      <c r="BO21" s="132"/>
      <c r="BP21" s="132"/>
      <c r="BQ21" s="132"/>
      <c r="BR21" s="132"/>
      <c r="BS21" s="132"/>
      <c r="BT21" s="132"/>
      <c r="BU21" s="132"/>
      <c r="BV21" s="132"/>
      <c r="BW21" s="132"/>
      <c r="BX21" s="132"/>
      <c r="BY21" s="132"/>
      <c r="BZ21" s="132"/>
      <c r="CA21" s="132"/>
      <c r="CB21" s="132"/>
      <c r="CC21" s="132"/>
      <c r="CD21" s="132"/>
      <c r="CE21" s="132"/>
      <c r="CF21" s="132"/>
      <c r="CG21" s="132"/>
      <c r="CH21" s="132"/>
      <c r="CI21" s="132"/>
      <c r="CJ21" s="132"/>
      <c r="CK21" s="132"/>
      <c r="CL21" s="132"/>
      <c r="CM21" s="132"/>
      <c r="CN21" s="132"/>
      <c r="CO21" s="132"/>
      <c r="CP21" s="132"/>
      <c r="CQ21" s="132"/>
      <c r="CR21" s="132"/>
      <c r="CS21" s="132"/>
      <c r="CT21" s="132"/>
      <c r="CU21" s="132"/>
      <c r="CV21" s="132"/>
      <c r="CW21" s="132"/>
      <c r="CX21" s="132"/>
      <c r="CY21" s="132"/>
      <c r="CZ21" s="132"/>
      <c r="DA21" s="132"/>
      <c r="DB21" s="132"/>
      <c r="DC21" s="132"/>
      <c r="DD21" s="132"/>
      <c r="DE21" s="132"/>
      <c r="DF21" s="132"/>
      <c r="DG21" s="132"/>
      <c r="DH21" s="132"/>
      <c r="DI21" s="132"/>
      <c r="DJ21" s="132"/>
      <c r="DK21" s="132"/>
      <c r="DL21" s="132"/>
      <c r="DM21" s="132"/>
      <c r="DN21" s="132"/>
      <c r="DO21" s="132"/>
      <c r="DP21" s="132"/>
      <c r="DQ21" s="132"/>
      <c r="DR21" s="132"/>
      <c r="DS21" s="132"/>
      <c r="DT21" s="132"/>
      <c r="DU21" s="132"/>
      <c r="DV21" s="132"/>
      <c r="DW21" s="132"/>
      <c r="DX21" s="132"/>
      <c r="DY21" s="132"/>
      <c r="DZ21" s="132"/>
      <c r="EA21" s="132"/>
      <c r="EB21" s="132"/>
      <c r="EC21" s="132"/>
      <c r="ED21" s="132"/>
      <c r="EE21" s="132"/>
      <c r="EF21" s="132"/>
      <c r="EG21" s="132"/>
      <c r="EH21" s="132"/>
      <c r="EI21" s="132"/>
      <c r="EJ21" s="132"/>
      <c r="EK21" s="132"/>
      <c r="EL21" s="132"/>
      <c r="EM21" s="132"/>
      <c r="EN21" s="132"/>
      <c r="EO21" s="132"/>
      <c r="EP21" s="132"/>
      <c r="EQ21" s="132"/>
      <c r="ER21" s="132"/>
      <c r="ES21" s="132"/>
      <c r="ET21" s="132"/>
      <c r="EU21" s="132"/>
      <c r="EV21" s="132"/>
    </row>
    <row r="22" spans="1:152" s="133" customFormat="1" ht="405">
      <c r="A22" s="129">
        <v>20</v>
      </c>
      <c r="B22" s="117">
        <v>1196490854</v>
      </c>
      <c r="C22" s="117">
        <v>42295414</v>
      </c>
      <c r="D22" s="130" t="s">
        <v>39</v>
      </c>
      <c r="E22" s="131" t="s">
        <v>3384</v>
      </c>
      <c r="F22" s="56" t="s">
        <v>10</v>
      </c>
      <c r="G22" s="24">
        <v>200000</v>
      </c>
      <c r="H22" s="24">
        <f t="shared" si="0"/>
        <v>38000</v>
      </c>
      <c r="I22" s="25">
        <f t="shared" si="1"/>
        <v>238000</v>
      </c>
      <c r="J22" s="24">
        <v>326638</v>
      </c>
      <c r="K22" s="24">
        <f t="shared" si="2"/>
        <v>62061</v>
      </c>
      <c r="L22" s="25">
        <f t="shared" si="3"/>
        <v>388699</v>
      </c>
      <c r="M22" s="24">
        <v>72000</v>
      </c>
      <c r="N22" s="24">
        <f t="shared" si="4"/>
        <v>13680</v>
      </c>
      <c r="O22" s="25">
        <f t="shared" si="5"/>
        <v>85680</v>
      </c>
      <c r="P22" s="24"/>
      <c r="Q22" s="24"/>
      <c r="R22" s="25"/>
      <c r="S22" s="24"/>
      <c r="T22" s="24"/>
      <c r="U22" s="25"/>
      <c r="V22" s="24">
        <v>377300</v>
      </c>
      <c r="W22" s="24">
        <f t="shared" si="6"/>
        <v>71687</v>
      </c>
      <c r="X22" s="25">
        <f t="shared" si="7"/>
        <v>448987</v>
      </c>
      <c r="Y22" s="24">
        <v>164200</v>
      </c>
      <c r="Z22" s="24">
        <f t="shared" si="10"/>
        <v>31198</v>
      </c>
      <c r="AA22" s="25">
        <f t="shared" si="11"/>
        <v>195398</v>
      </c>
      <c r="AB22" s="132"/>
      <c r="AC22" s="132"/>
      <c r="AD22" s="132"/>
      <c r="AE22" s="132"/>
      <c r="AF22" s="132"/>
      <c r="AG22" s="132"/>
      <c r="AH22" s="132"/>
      <c r="AI22" s="132"/>
      <c r="AJ22" s="132"/>
      <c r="AK22" s="132"/>
      <c r="AL22" s="132"/>
      <c r="AM22" s="132"/>
      <c r="AN22" s="132"/>
      <c r="AO22" s="132"/>
      <c r="AP22" s="132"/>
      <c r="AQ22" s="132"/>
      <c r="AR22" s="132"/>
      <c r="AS22" s="132"/>
      <c r="AT22" s="132"/>
      <c r="AU22" s="132"/>
      <c r="AV22" s="132"/>
      <c r="AW22" s="132"/>
      <c r="AX22" s="132"/>
      <c r="AY22" s="132"/>
      <c r="AZ22" s="132"/>
      <c r="BA22" s="132"/>
      <c r="BB22" s="132"/>
      <c r="BC22" s="132"/>
      <c r="BD22" s="132"/>
      <c r="BE22" s="132"/>
      <c r="BF22" s="132"/>
      <c r="BG22" s="132"/>
      <c r="BH22" s="132"/>
      <c r="BI22" s="132"/>
      <c r="BJ22" s="132"/>
      <c r="BK22" s="132"/>
      <c r="BL22" s="132"/>
      <c r="BM22" s="132"/>
      <c r="BN22" s="132"/>
      <c r="BO22" s="132"/>
      <c r="BP22" s="132"/>
      <c r="BQ22" s="132"/>
      <c r="BR22" s="132"/>
      <c r="BS22" s="132"/>
      <c r="BT22" s="132"/>
      <c r="BU22" s="132"/>
      <c r="BV22" s="132"/>
      <c r="BW22" s="132"/>
      <c r="BX22" s="132"/>
      <c r="BY22" s="132"/>
      <c r="BZ22" s="132"/>
      <c r="CA22" s="132"/>
      <c r="CB22" s="132"/>
      <c r="CC22" s="132"/>
      <c r="CD22" s="132"/>
      <c r="CE22" s="132"/>
      <c r="CF22" s="132"/>
      <c r="CG22" s="132"/>
      <c r="CH22" s="132"/>
      <c r="CI22" s="132"/>
      <c r="CJ22" s="132"/>
      <c r="CK22" s="132"/>
      <c r="CL22" s="132"/>
      <c r="CM22" s="132"/>
      <c r="CN22" s="132"/>
      <c r="CO22" s="132"/>
      <c r="CP22" s="132"/>
      <c r="CQ22" s="132"/>
      <c r="CR22" s="132"/>
      <c r="CS22" s="132"/>
      <c r="CT22" s="132"/>
      <c r="CU22" s="132"/>
      <c r="CV22" s="132"/>
      <c r="CW22" s="132"/>
      <c r="CX22" s="132"/>
      <c r="CY22" s="132"/>
      <c r="CZ22" s="132"/>
      <c r="DA22" s="132"/>
      <c r="DB22" s="132"/>
      <c r="DC22" s="132"/>
      <c r="DD22" s="132"/>
      <c r="DE22" s="132"/>
      <c r="DF22" s="132"/>
      <c r="DG22" s="132"/>
      <c r="DH22" s="132"/>
      <c r="DI22" s="132"/>
      <c r="DJ22" s="132"/>
      <c r="DK22" s="132"/>
      <c r="DL22" s="132"/>
      <c r="DM22" s="132"/>
      <c r="DN22" s="132"/>
      <c r="DO22" s="132"/>
      <c r="DP22" s="132"/>
      <c r="DQ22" s="132"/>
      <c r="DR22" s="132"/>
      <c r="DS22" s="132"/>
      <c r="DT22" s="132"/>
      <c r="DU22" s="132"/>
      <c r="DV22" s="132"/>
      <c r="DW22" s="132"/>
      <c r="DX22" s="132"/>
      <c r="DY22" s="132"/>
      <c r="DZ22" s="132"/>
      <c r="EA22" s="132"/>
      <c r="EB22" s="132"/>
      <c r="EC22" s="132"/>
      <c r="ED22" s="132"/>
      <c r="EE22" s="132"/>
      <c r="EF22" s="132"/>
      <c r="EG22" s="132"/>
      <c r="EH22" s="132"/>
      <c r="EI22" s="132"/>
      <c r="EJ22" s="132"/>
      <c r="EK22" s="132"/>
      <c r="EL22" s="132"/>
      <c r="EM22" s="132"/>
      <c r="EN22" s="132"/>
      <c r="EO22" s="132"/>
      <c r="EP22" s="132"/>
      <c r="EQ22" s="132"/>
      <c r="ER22" s="132"/>
      <c r="ES22" s="132"/>
      <c r="ET22" s="132"/>
      <c r="EU22" s="132"/>
      <c r="EV22" s="132"/>
    </row>
    <row r="23" spans="1:152" s="133" customFormat="1" ht="409.5">
      <c r="A23" s="129">
        <v>21</v>
      </c>
      <c r="B23" s="117">
        <v>1196490855</v>
      </c>
      <c r="C23" s="117">
        <v>42295414</v>
      </c>
      <c r="D23" s="130" t="s">
        <v>40</v>
      </c>
      <c r="E23" s="131" t="s">
        <v>3385</v>
      </c>
      <c r="F23" s="56" t="s">
        <v>10</v>
      </c>
      <c r="G23" s="24">
        <v>210000</v>
      </c>
      <c r="H23" s="24">
        <f t="shared" si="0"/>
        <v>39900</v>
      </c>
      <c r="I23" s="25">
        <f t="shared" si="1"/>
        <v>249900</v>
      </c>
      <c r="J23" s="24">
        <v>313548</v>
      </c>
      <c r="K23" s="24">
        <f t="shared" si="2"/>
        <v>59574</v>
      </c>
      <c r="L23" s="25">
        <f t="shared" si="3"/>
        <v>373122</v>
      </c>
      <c r="M23" s="24">
        <v>75000</v>
      </c>
      <c r="N23" s="24">
        <f t="shared" si="4"/>
        <v>14250</v>
      </c>
      <c r="O23" s="25">
        <f t="shared" si="5"/>
        <v>89250</v>
      </c>
      <c r="P23" s="24"/>
      <c r="Q23" s="24"/>
      <c r="R23" s="25"/>
      <c r="S23" s="24"/>
      <c r="T23" s="24"/>
      <c r="U23" s="25"/>
      <c r="V23" s="24">
        <v>362180</v>
      </c>
      <c r="W23" s="24">
        <f t="shared" si="6"/>
        <v>68814</v>
      </c>
      <c r="X23" s="25">
        <f t="shared" si="7"/>
        <v>430994</v>
      </c>
      <c r="Y23" s="24"/>
      <c r="Z23" s="24"/>
      <c r="AA23" s="25"/>
      <c r="AB23" s="132"/>
      <c r="AC23" s="132"/>
      <c r="AD23" s="132"/>
      <c r="AE23" s="132"/>
      <c r="AF23" s="132"/>
      <c r="AG23" s="132"/>
      <c r="AH23" s="132"/>
      <c r="AI23" s="132"/>
      <c r="AJ23" s="132"/>
      <c r="AK23" s="132"/>
      <c r="AL23" s="132"/>
      <c r="AM23" s="132"/>
      <c r="AN23" s="132"/>
      <c r="AO23" s="132"/>
      <c r="AP23" s="132"/>
      <c r="AQ23" s="132"/>
      <c r="AR23" s="132"/>
      <c r="AS23" s="132"/>
      <c r="AT23" s="132"/>
      <c r="AU23" s="132"/>
      <c r="AV23" s="132"/>
      <c r="AW23" s="132"/>
      <c r="AX23" s="132"/>
      <c r="AY23" s="132"/>
      <c r="AZ23" s="132"/>
      <c r="BA23" s="132"/>
      <c r="BB23" s="132"/>
      <c r="BC23" s="132"/>
      <c r="BD23" s="132"/>
      <c r="BE23" s="132"/>
      <c r="BF23" s="132"/>
      <c r="BG23" s="132"/>
      <c r="BH23" s="132"/>
      <c r="BI23" s="132"/>
      <c r="BJ23" s="132"/>
      <c r="BK23" s="132"/>
      <c r="BL23" s="132"/>
      <c r="BM23" s="132"/>
      <c r="BN23" s="132"/>
      <c r="BO23" s="132"/>
      <c r="BP23" s="132"/>
      <c r="BQ23" s="132"/>
      <c r="BR23" s="132"/>
      <c r="BS23" s="132"/>
      <c r="BT23" s="132"/>
      <c r="BU23" s="132"/>
      <c r="BV23" s="132"/>
      <c r="BW23" s="132"/>
      <c r="BX23" s="132"/>
      <c r="BY23" s="132"/>
      <c r="BZ23" s="132"/>
      <c r="CA23" s="132"/>
      <c r="CB23" s="132"/>
      <c r="CC23" s="132"/>
      <c r="CD23" s="132"/>
      <c r="CE23" s="132"/>
      <c r="CF23" s="132"/>
      <c r="CG23" s="132"/>
      <c r="CH23" s="132"/>
      <c r="CI23" s="132"/>
      <c r="CJ23" s="132"/>
      <c r="CK23" s="132"/>
      <c r="CL23" s="132"/>
      <c r="CM23" s="132"/>
      <c r="CN23" s="132"/>
      <c r="CO23" s="132"/>
      <c r="CP23" s="132"/>
      <c r="CQ23" s="132"/>
      <c r="CR23" s="132"/>
      <c r="CS23" s="132"/>
      <c r="CT23" s="132"/>
      <c r="CU23" s="132"/>
      <c r="CV23" s="132"/>
      <c r="CW23" s="132"/>
      <c r="CX23" s="132"/>
      <c r="CY23" s="132"/>
      <c r="CZ23" s="132"/>
      <c r="DA23" s="132"/>
      <c r="DB23" s="132"/>
      <c r="DC23" s="132"/>
      <c r="DD23" s="132"/>
      <c r="DE23" s="132"/>
      <c r="DF23" s="132"/>
      <c r="DG23" s="132"/>
      <c r="DH23" s="132"/>
      <c r="DI23" s="132"/>
      <c r="DJ23" s="132"/>
      <c r="DK23" s="132"/>
      <c r="DL23" s="132"/>
      <c r="DM23" s="132"/>
      <c r="DN23" s="132"/>
      <c r="DO23" s="132"/>
      <c r="DP23" s="132"/>
      <c r="DQ23" s="132"/>
      <c r="DR23" s="132"/>
      <c r="DS23" s="132"/>
      <c r="DT23" s="132"/>
      <c r="DU23" s="132"/>
      <c r="DV23" s="132"/>
      <c r="DW23" s="132"/>
      <c r="DX23" s="132"/>
      <c r="DY23" s="132"/>
      <c r="DZ23" s="132"/>
      <c r="EA23" s="132"/>
      <c r="EB23" s="132"/>
      <c r="EC23" s="132"/>
      <c r="ED23" s="132"/>
      <c r="EE23" s="132"/>
      <c r="EF23" s="132"/>
      <c r="EG23" s="132"/>
      <c r="EH23" s="132"/>
      <c r="EI23" s="132"/>
      <c r="EJ23" s="132"/>
      <c r="EK23" s="132"/>
      <c r="EL23" s="132"/>
      <c r="EM23" s="132"/>
      <c r="EN23" s="132"/>
      <c r="EO23" s="132"/>
      <c r="EP23" s="132"/>
      <c r="EQ23" s="132"/>
      <c r="ER23" s="132"/>
      <c r="ES23" s="132"/>
      <c r="ET23" s="132"/>
      <c r="EU23" s="132"/>
      <c r="EV23" s="132"/>
    </row>
    <row r="24" spans="1:152" s="133" customFormat="1" ht="279">
      <c r="A24" s="129">
        <v>22</v>
      </c>
      <c r="B24" s="117">
        <v>1196490851</v>
      </c>
      <c r="C24" s="117">
        <v>42295414</v>
      </c>
      <c r="D24" s="130" t="s">
        <v>41</v>
      </c>
      <c r="E24" s="131" t="s">
        <v>3386</v>
      </c>
      <c r="F24" s="56" t="s">
        <v>10</v>
      </c>
      <c r="G24" s="24">
        <v>145392</v>
      </c>
      <c r="H24" s="24">
        <f t="shared" si="0"/>
        <v>27624</v>
      </c>
      <c r="I24" s="25">
        <f t="shared" si="1"/>
        <v>173016</v>
      </c>
      <c r="J24" s="24">
        <v>99711</v>
      </c>
      <c r="K24" s="24">
        <f t="shared" si="2"/>
        <v>18945</v>
      </c>
      <c r="L24" s="25">
        <f t="shared" si="3"/>
        <v>118656</v>
      </c>
      <c r="M24" s="24">
        <v>52000</v>
      </c>
      <c r="N24" s="24">
        <f t="shared" si="4"/>
        <v>9880</v>
      </c>
      <c r="O24" s="25">
        <f t="shared" si="5"/>
        <v>61880</v>
      </c>
      <c r="P24" s="24"/>
      <c r="Q24" s="24"/>
      <c r="R24" s="25"/>
      <c r="S24" s="24"/>
      <c r="T24" s="24"/>
      <c r="U24" s="25"/>
      <c r="V24" s="24">
        <v>115177</v>
      </c>
      <c r="W24" s="24">
        <f t="shared" si="6"/>
        <v>21884</v>
      </c>
      <c r="X24" s="25">
        <f t="shared" si="7"/>
        <v>137061</v>
      </c>
      <c r="Y24" s="24">
        <v>99300</v>
      </c>
      <c r="Z24" s="24">
        <f t="shared" si="10"/>
        <v>18867</v>
      </c>
      <c r="AA24" s="25">
        <f t="shared" si="11"/>
        <v>118167</v>
      </c>
      <c r="AB24" s="132"/>
      <c r="AC24" s="132"/>
      <c r="AD24" s="132"/>
      <c r="AE24" s="132"/>
      <c r="AF24" s="132"/>
      <c r="AG24" s="132"/>
      <c r="AH24" s="132"/>
      <c r="AI24" s="132"/>
      <c r="AJ24" s="132"/>
      <c r="AK24" s="132"/>
      <c r="AL24" s="132"/>
      <c r="AM24" s="132"/>
      <c r="AN24" s="132"/>
      <c r="AO24" s="132"/>
      <c r="AP24" s="132"/>
      <c r="AQ24" s="132"/>
      <c r="AR24" s="132"/>
      <c r="AS24" s="132"/>
      <c r="AT24" s="132"/>
      <c r="AU24" s="132"/>
      <c r="AV24" s="132"/>
      <c r="AW24" s="132"/>
      <c r="AX24" s="132"/>
      <c r="AY24" s="132"/>
      <c r="AZ24" s="132"/>
      <c r="BA24" s="132"/>
      <c r="BB24" s="132"/>
      <c r="BC24" s="132"/>
      <c r="BD24" s="132"/>
      <c r="BE24" s="132"/>
      <c r="BF24" s="132"/>
      <c r="BG24" s="132"/>
      <c r="BH24" s="132"/>
      <c r="BI24" s="132"/>
      <c r="BJ24" s="132"/>
      <c r="BK24" s="132"/>
      <c r="BL24" s="132"/>
      <c r="BM24" s="132"/>
      <c r="BN24" s="132"/>
      <c r="BO24" s="132"/>
      <c r="BP24" s="132"/>
      <c r="BQ24" s="132"/>
      <c r="BR24" s="132"/>
      <c r="BS24" s="132"/>
      <c r="BT24" s="132"/>
      <c r="BU24" s="132"/>
      <c r="BV24" s="132"/>
      <c r="BW24" s="132"/>
      <c r="BX24" s="132"/>
      <c r="BY24" s="132"/>
      <c r="BZ24" s="132"/>
      <c r="CA24" s="132"/>
      <c r="CB24" s="132"/>
      <c r="CC24" s="132"/>
      <c r="CD24" s="132"/>
      <c r="CE24" s="132"/>
      <c r="CF24" s="132"/>
      <c r="CG24" s="132"/>
      <c r="CH24" s="132"/>
      <c r="CI24" s="132"/>
      <c r="CJ24" s="132"/>
      <c r="CK24" s="132"/>
      <c r="CL24" s="132"/>
      <c r="CM24" s="132"/>
      <c r="CN24" s="132"/>
      <c r="CO24" s="132"/>
      <c r="CP24" s="132"/>
      <c r="CQ24" s="132"/>
      <c r="CR24" s="132"/>
      <c r="CS24" s="132"/>
      <c r="CT24" s="132"/>
      <c r="CU24" s="132"/>
      <c r="CV24" s="132"/>
      <c r="CW24" s="132"/>
      <c r="CX24" s="132"/>
      <c r="CY24" s="132"/>
      <c r="CZ24" s="132"/>
      <c r="DA24" s="132"/>
      <c r="DB24" s="132"/>
      <c r="DC24" s="132"/>
      <c r="DD24" s="132"/>
      <c r="DE24" s="132"/>
      <c r="DF24" s="132"/>
      <c r="DG24" s="132"/>
      <c r="DH24" s="132"/>
      <c r="DI24" s="132"/>
      <c r="DJ24" s="132"/>
      <c r="DK24" s="132"/>
      <c r="DL24" s="132"/>
      <c r="DM24" s="132"/>
      <c r="DN24" s="132"/>
      <c r="DO24" s="132"/>
      <c r="DP24" s="132"/>
      <c r="DQ24" s="132"/>
      <c r="DR24" s="132"/>
      <c r="DS24" s="132"/>
      <c r="DT24" s="132"/>
      <c r="DU24" s="132"/>
      <c r="DV24" s="132"/>
      <c r="DW24" s="132"/>
      <c r="DX24" s="132"/>
      <c r="DY24" s="132"/>
      <c r="DZ24" s="132"/>
      <c r="EA24" s="132"/>
      <c r="EB24" s="132"/>
      <c r="EC24" s="132"/>
      <c r="ED24" s="132"/>
      <c r="EE24" s="132"/>
      <c r="EF24" s="132"/>
      <c r="EG24" s="132"/>
      <c r="EH24" s="132"/>
      <c r="EI24" s="132"/>
      <c r="EJ24" s="132"/>
      <c r="EK24" s="132"/>
      <c r="EL24" s="132"/>
      <c r="EM24" s="132"/>
      <c r="EN24" s="132"/>
      <c r="EO24" s="132"/>
      <c r="EP24" s="132"/>
      <c r="EQ24" s="132"/>
      <c r="ER24" s="132"/>
      <c r="ES24" s="132"/>
      <c r="ET24" s="132"/>
      <c r="EU24" s="132"/>
      <c r="EV24" s="132"/>
    </row>
    <row r="25" spans="1:152" s="133" customFormat="1" ht="63">
      <c r="A25" s="129">
        <v>23</v>
      </c>
      <c r="B25" s="30">
        <v>1196491347</v>
      </c>
      <c r="C25" s="117">
        <v>42281902</v>
      </c>
      <c r="D25" s="130" t="s">
        <v>42</v>
      </c>
      <c r="E25" s="131" t="s">
        <v>43</v>
      </c>
      <c r="F25" s="35" t="s">
        <v>10</v>
      </c>
      <c r="G25" s="24">
        <v>12000</v>
      </c>
      <c r="H25" s="24">
        <f t="shared" si="0"/>
        <v>2280</v>
      </c>
      <c r="I25" s="25">
        <f t="shared" si="1"/>
        <v>14280</v>
      </c>
      <c r="J25" s="24">
        <v>10492</v>
      </c>
      <c r="K25" s="24">
        <f t="shared" si="2"/>
        <v>1993</v>
      </c>
      <c r="L25" s="25">
        <f t="shared" si="3"/>
        <v>12485</v>
      </c>
      <c r="M25" s="24"/>
      <c r="N25" s="24"/>
      <c r="O25" s="25"/>
      <c r="P25" s="24"/>
      <c r="Q25" s="24"/>
      <c r="R25" s="25"/>
      <c r="S25" s="24"/>
      <c r="T25" s="24"/>
      <c r="U25" s="25"/>
      <c r="V25" s="24">
        <v>12120</v>
      </c>
      <c r="W25" s="24">
        <f t="shared" si="6"/>
        <v>2303</v>
      </c>
      <c r="X25" s="25">
        <f t="shared" si="7"/>
        <v>14423</v>
      </c>
      <c r="Y25" s="24"/>
      <c r="Z25" s="24"/>
      <c r="AA25" s="25"/>
      <c r="AB25" s="132"/>
      <c r="AC25" s="132"/>
      <c r="AD25" s="132"/>
      <c r="AE25" s="132"/>
      <c r="AF25" s="132"/>
      <c r="AG25" s="132"/>
      <c r="AH25" s="132"/>
      <c r="AI25" s="132"/>
      <c r="AJ25" s="132"/>
      <c r="AK25" s="132"/>
      <c r="AL25" s="132"/>
      <c r="AM25" s="132"/>
      <c r="AN25" s="132"/>
      <c r="AO25" s="132"/>
      <c r="AP25" s="132"/>
      <c r="AQ25" s="132"/>
      <c r="AR25" s="132"/>
      <c r="AS25" s="132"/>
      <c r="AT25" s="132"/>
      <c r="AU25" s="132"/>
      <c r="AV25" s="132"/>
      <c r="AW25" s="132"/>
      <c r="AX25" s="132"/>
      <c r="AY25" s="132"/>
      <c r="AZ25" s="132"/>
      <c r="BA25" s="132"/>
      <c r="BB25" s="132"/>
      <c r="BC25" s="132"/>
      <c r="BD25" s="132"/>
      <c r="BE25" s="132"/>
      <c r="BF25" s="132"/>
      <c r="BG25" s="132"/>
      <c r="BH25" s="132"/>
      <c r="BI25" s="132"/>
      <c r="BJ25" s="132"/>
      <c r="BK25" s="132"/>
      <c r="BL25" s="132"/>
      <c r="BM25" s="132"/>
      <c r="BN25" s="132"/>
      <c r="BO25" s="132"/>
      <c r="BP25" s="132"/>
      <c r="BQ25" s="132"/>
      <c r="BR25" s="132"/>
      <c r="BS25" s="132"/>
      <c r="BT25" s="132"/>
      <c r="BU25" s="132"/>
      <c r="BV25" s="132"/>
      <c r="BW25" s="132"/>
      <c r="BX25" s="132"/>
      <c r="BY25" s="132"/>
      <c r="BZ25" s="132"/>
      <c r="CA25" s="132"/>
      <c r="CB25" s="132"/>
      <c r="CC25" s="132"/>
      <c r="CD25" s="132"/>
      <c r="CE25" s="132"/>
      <c r="CF25" s="132"/>
      <c r="CG25" s="132"/>
      <c r="CH25" s="132"/>
      <c r="CI25" s="132"/>
      <c r="CJ25" s="132"/>
      <c r="CK25" s="132"/>
      <c r="CL25" s="132"/>
      <c r="CM25" s="132"/>
      <c r="CN25" s="132"/>
      <c r="CO25" s="132"/>
      <c r="CP25" s="132"/>
      <c r="CQ25" s="132"/>
      <c r="CR25" s="132"/>
      <c r="CS25" s="132"/>
      <c r="CT25" s="132"/>
      <c r="CU25" s="132"/>
      <c r="CV25" s="132"/>
      <c r="CW25" s="132"/>
      <c r="CX25" s="132"/>
      <c r="CY25" s="132"/>
      <c r="CZ25" s="132"/>
      <c r="DA25" s="132"/>
      <c r="DB25" s="132"/>
      <c r="DC25" s="132"/>
      <c r="DD25" s="132"/>
      <c r="DE25" s="132"/>
      <c r="DF25" s="132"/>
      <c r="DG25" s="132"/>
      <c r="DH25" s="132"/>
      <c r="DI25" s="132"/>
      <c r="DJ25" s="132"/>
      <c r="DK25" s="132"/>
      <c r="DL25" s="132"/>
      <c r="DM25" s="132"/>
      <c r="DN25" s="132"/>
      <c r="DO25" s="132"/>
      <c r="DP25" s="132"/>
      <c r="DQ25" s="132"/>
      <c r="DR25" s="132"/>
      <c r="DS25" s="132"/>
      <c r="DT25" s="132"/>
      <c r="DU25" s="132"/>
      <c r="DV25" s="132"/>
      <c r="DW25" s="132"/>
      <c r="DX25" s="132"/>
      <c r="DY25" s="132"/>
      <c r="DZ25" s="132"/>
      <c r="EA25" s="132"/>
      <c r="EB25" s="132"/>
      <c r="EC25" s="132"/>
      <c r="ED25" s="132"/>
      <c r="EE25" s="132"/>
      <c r="EF25" s="132"/>
      <c r="EG25" s="132"/>
      <c r="EH25" s="132"/>
      <c r="EI25" s="132"/>
      <c r="EJ25" s="132"/>
      <c r="EK25" s="132"/>
      <c r="EL25" s="132"/>
      <c r="EM25" s="132"/>
      <c r="EN25" s="132"/>
      <c r="EO25" s="132"/>
      <c r="EP25" s="132"/>
      <c r="EQ25" s="132"/>
      <c r="ER25" s="132"/>
      <c r="ES25" s="132"/>
      <c r="ET25" s="132"/>
      <c r="EU25" s="132"/>
      <c r="EV25" s="132"/>
    </row>
    <row r="26" spans="1:152" s="133" customFormat="1" ht="45">
      <c r="A26" s="129">
        <v>24</v>
      </c>
      <c r="B26" s="30">
        <v>1196491348</v>
      </c>
      <c r="C26" s="117">
        <v>42281902</v>
      </c>
      <c r="D26" s="130" t="s">
        <v>44</v>
      </c>
      <c r="E26" s="131" t="s">
        <v>45</v>
      </c>
      <c r="F26" s="35"/>
      <c r="G26" s="24">
        <v>12000</v>
      </c>
      <c r="H26" s="24">
        <f t="shared" si="0"/>
        <v>2280</v>
      </c>
      <c r="I26" s="25">
        <f t="shared" si="1"/>
        <v>14280</v>
      </c>
      <c r="J26" s="24">
        <v>10492</v>
      </c>
      <c r="K26" s="24">
        <f t="shared" si="2"/>
        <v>1993</v>
      </c>
      <c r="L26" s="25">
        <f t="shared" si="3"/>
        <v>12485</v>
      </c>
      <c r="M26" s="24"/>
      <c r="N26" s="24"/>
      <c r="O26" s="25"/>
      <c r="P26" s="24"/>
      <c r="Q26" s="24"/>
      <c r="R26" s="25"/>
      <c r="S26" s="24"/>
      <c r="T26" s="24"/>
      <c r="U26" s="25"/>
      <c r="V26" s="24">
        <v>16971</v>
      </c>
      <c r="W26" s="24">
        <f t="shared" si="6"/>
        <v>3224</v>
      </c>
      <c r="X26" s="25">
        <f t="shared" si="7"/>
        <v>20195</v>
      </c>
      <c r="Y26" s="24"/>
      <c r="Z26" s="24"/>
      <c r="AA26" s="25"/>
      <c r="AB26" s="132"/>
      <c r="AC26" s="132"/>
      <c r="AD26" s="132"/>
      <c r="AE26" s="132"/>
      <c r="AF26" s="132"/>
      <c r="AG26" s="132"/>
      <c r="AH26" s="132"/>
      <c r="AI26" s="132"/>
      <c r="AJ26" s="132"/>
      <c r="AK26" s="132"/>
      <c r="AL26" s="132"/>
      <c r="AM26" s="132"/>
      <c r="AN26" s="132"/>
      <c r="AO26" s="132"/>
      <c r="AP26" s="132"/>
      <c r="AQ26" s="132"/>
      <c r="AR26" s="132"/>
      <c r="AS26" s="132"/>
      <c r="AT26" s="132"/>
      <c r="AU26" s="132"/>
      <c r="AV26" s="132"/>
      <c r="AW26" s="132"/>
      <c r="AX26" s="132"/>
      <c r="AY26" s="132"/>
      <c r="AZ26" s="132"/>
      <c r="BA26" s="132"/>
      <c r="BB26" s="132"/>
      <c r="BC26" s="132"/>
      <c r="BD26" s="132"/>
      <c r="BE26" s="132"/>
      <c r="BF26" s="132"/>
      <c r="BG26" s="132"/>
      <c r="BH26" s="132"/>
      <c r="BI26" s="132"/>
      <c r="BJ26" s="132"/>
      <c r="BK26" s="132"/>
      <c r="BL26" s="132"/>
      <c r="BM26" s="132"/>
      <c r="BN26" s="132"/>
      <c r="BO26" s="132"/>
      <c r="BP26" s="132"/>
      <c r="BQ26" s="132"/>
      <c r="BR26" s="132"/>
      <c r="BS26" s="132"/>
      <c r="BT26" s="132"/>
      <c r="BU26" s="132"/>
      <c r="BV26" s="132"/>
      <c r="BW26" s="132"/>
      <c r="BX26" s="132"/>
      <c r="BY26" s="132"/>
      <c r="BZ26" s="132"/>
      <c r="CA26" s="132"/>
      <c r="CB26" s="132"/>
      <c r="CC26" s="132"/>
      <c r="CD26" s="132"/>
      <c r="CE26" s="132"/>
      <c r="CF26" s="132"/>
      <c r="CG26" s="132"/>
      <c r="CH26" s="132"/>
      <c r="CI26" s="132"/>
      <c r="CJ26" s="132"/>
      <c r="CK26" s="132"/>
      <c r="CL26" s="132"/>
      <c r="CM26" s="132"/>
      <c r="CN26" s="132"/>
      <c r="CO26" s="132"/>
      <c r="CP26" s="132"/>
      <c r="CQ26" s="132"/>
      <c r="CR26" s="132"/>
      <c r="CS26" s="132"/>
      <c r="CT26" s="132"/>
      <c r="CU26" s="132"/>
      <c r="CV26" s="132"/>
      <c r="CW26" s="132"/>
      <c r="CX26" s="132"/>
      <c r="CY26" s="132"/>
      <c r="CZ26" s="132"/>
      <c r="DA26" s="132"/>
      <c r="DB26" s="132"/>
      <c r="DC26" s="132"/>
      <c r="DD26" s="132"/>
      <c r="DE26" s="132"/>
      <c r="DF26" s="132"/>
      <c r="DG26" s="132"/>
      <c r="DH26" s="132"/>
      <c r="DI26" s="132"/>
      <c r="DJ26" s="132"/>
      <c r="DK26" s="132"/>
      <c r="DL26" s="132"/>
      <c r="DM26" s="132"/>
      <c r="DN26" s="132"/>
      <c r="DO26" s="132"/>
      <c r="DP26" s="132"/>
      <c r="DQ26" s="132"/>
      <c r="DR26" s="132"/>
      <c r="DS26" s="132"/>
      <c r="DT26" s="132"/>
      <c r="DU26" s="132"/>
      <c r="DV26" s="132"/>
      <c r="DW26" s="132"/>
      <c r="DX26" s="132"/>
      <c r="DY26" s="132"/>
      <c r="DZ26" s="132"/>
      <c r="EA26" s="132"/>
      <c r="EB26" s="132"/>
      <c r="EC26" s="132"/>
      <c r="ED26" s="132"/>
      <c r="EE26" s="132"/>
      <c r="EF26" s="132"/>
      <c r="EG26" s="132"/>
      <c r="EH26" s="132"/>
      <c r="EI26" s="132"/>
      <c r="EJ26" s="132"/>
      <c r="EK26" s="132"/>
      <c r="EL26" s="132"/>
      <c r="EM26" s="132"/>
      <c r="EN26" s="132"/>
      <c r="EO26" s="132"/>
      <c r="EP26" s="132"/>
      <c r="EQ26" s="132"/>
      <c r="ER26" s="132"/>
      <c r="ES26" s="132"/>
      <c r="ET26" s="132"/>
      <c r="EU26" s="132"/>
      <c r="EV26" s="132"/>
    </row>
    <row r="27" spans="1:152" s="133" customFormat="1" ht="117">
      <c r="A27" s="129">
        <v>25</v>
      </c>
      <c r="B27" s="30" t="s">
        <v>46</v>
      </c>
      <c r="C27" s="117">
        <v>42281902</v>
      </c>
      <c r="D27" s="130" t="s">
        <v>47</v>
      </c>
      <c r="E27" s="131" t="s">
        <v>4055</v>
      </c>
      <c r="F27" s="35" t="s">
        <v>10</v>
      </c>
      <c r="G27" s="24">
        <v>10000</v>
      </c>
      <c r="H27" s="24">
        <f t="shared" si="0"/>
        <v>1900</v>
      </c>
      <c r="I27" s="25">
        <f t="shared" si="1"/>
        <v>11900</v>
      </c>
      <c r="J27" s="24">
        <v>4750</v>
      </c>
      <c r="K27" s="24">
        <f t="shared" si="2"/>
        <v>903</v>
      </c>
      <c r="L27" s="25">
        <f t="shared" si="3"/>
        <v>5653</v>
      </c>
      <c r="M27" s="24"/>
      <c r="N27" s="24"/>
      <c r="O27" s="25"/>
      <c r="P27" s="24"/>
      <c r="Q27" s="24"/>
      <c r="R27" s="25"/>
      <c r="S27" s="24"/>
      <c r="T27" s="24"/>
      <c r="U27" s="25"/>
      <c r="V27" s="24">
        <v>5488</v>
      </c>
      <c r="W27" s="24">
        <f t="shared" si="6"/>
        <v>1043</v>
      </c>
      <c r="X27" s="25">
        <f t="shared" si="7"/>
        <v>6531</v>
      </c>
      <c r="Y27" s="24">
        <v>21000</v>
      </c>
      <c r="Z27" s="24">
        <f t="shared" si="10"/>
        <v>3990</v>
      </c>
      <c r="AA27" s="25">
        <f t="shared" si="11"/>
        <v>24990</v>
      </c>
      <c r="AB27" s="132"/>
      <c r="AC27" s="132"/>
      <c r="AD27" s="132"/>
      <c r="AE27" s="132"/>
      <c r="AF27" s="132"/>
      <c r="AG27" s="132"/>
      <c r="AH27" s="132"/>
      <c r="AI27" s="132"/>
      <c r="AJ27" s="132"/>
      <c r="AK27" s="132"/>
      <c r="AL27" s="132"/>
      <c r="AM27" s="132"/>
      <c r="AN27" s="132"/>
      <c r="AO27" s="132"/>
      <c r="AP27" s="132"/>
      <c r="AQ27" s="132"/>
      <c r="AR27" s="132"/>
      <c r="AS27" s="132"/>
      <c r="AT27" s="132"/>
      <c r="AU27" s="132"/>
      <c r="AV27" s="132"/>
      <c r="AW27" s="132"/>
      <c r="AX27" s="132"/>
      <c r="AY27" s="132"/>
      <c r="AZ27" s="132"/>
      <c r="BA27" s="132"/>
      <c r="BB27" s="132"/>
      <c r="BC27" s="132"/>
      <c r="BD27" s="132"/>
      <c r="BE27" s="132"/>
      <c r="BF27" s="132"/>
      <c r="BG27" s="132"/>
      <c r="BH27" s="132"/>
      <c r="BI27" s="132"/>
      <c r="BJ27" s="132"/>
      <c r="BK27" s="132"/>
      <c r="BL27" s="132"/>
      <c r="BM27" s="132"/>
      <c r="BN27" s="132"/>
      <c r="BO27" s="132"/>
      <c r="BP27" s="132"/>
      <c r="BQ27" s="132"/>
      <c r="BR27" s="132"/>
      <c r="BS27" s="132"/>
      <c r="BT27" s="132"/>
      <c r="BU27" s="132"/>
      <c r="BV27" s="132"/>
      <c r="BW27" s="132"/>
      <c r="BX27" s="132"/>
      <c r="BY27" s="132"/>
      <c r="BZ27" s="132"/>
      <c r="CA27" s="132"/>
      <c r="CB27" s="132"/>
      <c r="CC27" s="132"/>
      <c r="CD27" s="132"/>
      <c r="CE27" s="132"/>
      <c r="CF27" s="132"/>
      <c r="CG27" s="132"/>
      <c r="CH27" s="132"/>
      <c r="CI27" s="132"/>
      <c r="CJ27" s="132"/>
      <c r="CK27" s="132"/>
      <c r="CL27" s="132"/>
      <c r="CM27" s="132"/>
      <c r="CN27" s="132"/>
      <c r="CO27" s="132"/>
      <c r="CP27" s="132"/>
      <c r="CQ27" s="132"/>
      <c r="CR27" s="132"/>
      <c r="CS27" s="132"/>
      <c r="CT27" s="132"/>
      <c r="CU27" s="132"/>
      <c r="CV27" s="132"/>
      <c r="CW27" s="132"/>
      <c r="CX27" s="132"/>
      <c r="CY27" s="132"/>
      <c r="CZ27" s="132"/>
      <c r="DA27" s="132"/>
      <c r="DB27" s="132"/>
      <c r="DC27" s="132"/>
      <c r="DD27" s="132"/>
      <c r="DE27" s="132"/>
      <c r="DF27" s="132"/>
      <c r="DG27" s="132"/>
      <c r="DH27" s="132"/>
      <c r="DI27" s="132"/>
      <c r="DJ27" s="132"/>
      <c r="DK27" s="132"/>
      <c r="DL27" s="132"/>
      <c r="DM27" s="132"/>
      <c r="DN27" s="132"/>
      <c r="DO27" s="132"/>
      <c r="DP27" s="132"/>
      <c r="DQ27" s="132"/>
      <c r="DR27" s="132"/>
      <c r="DS27" s="132"/>
      <c r="DT27" s="132"/>
      <c r="DU27" s="132"/>
      <c r="DV27" s="132"/>
      <c r="DW27" s="132"/>
      <c r="DX27" s="132"/>
      <c r="DY27" s="132"/>
      <c r="DZ27" s="132"/>
      <c r="EA27" s="132"/>
      <c r="EB27" s="132"/>
      <c r="EC27" s="132"/>
      <c r="ED27" s="132"/>
      <c r="EE27" s="132"/>
      <c r="EF27" s="132"/>
      <c r="EG27" s="132"/>
      <c r="EH27" s="132"/>
      <c r="EI27" s="132"/>
      <c r="EJ27" s="132"/>
      <c r="EK27" s="132"/>
      <c r="EL27" s="132"/>
      <c r="EM27" s="132"/>
      <c r="EN27" s="132"/>
      <c r="EO27" s="132"/>
      <c r="EP27" s="132"/>
      <c r="EQ27" s="132"/>
      <c r="ER27" s="132"/>
      <c r="ES27" s="132"/>
      <c r="ET27" s="132"/>
      <c r="EU27" s="132"/>
      <c r="EV27" s="132"/>
    </row>
    <row r="28" spans="1:152" s="133" customFormat="1" ht="396">
      <c r="A28" s="129">
        <v>26</v>
      </c>
      <c r="B28" s="117">
        <v>1196490852</v>
      </c>
      <c r="C28" s="117">
        <v>42295414</v>
      </c>
      <c r="D28" s="130" t="s">
        <v>48</v>
      </c>
      <c r="E28" s="131" t="s">
        <v>3387</v>
      </c>
      <c r="F28" s="56" t="s">
        <v>10</v>
      </c>
      <c r="G28" s="24">
        <v>120000</v>
      </c>
      <c r="H28" s="24">
        <f t="shared" si="0"/>
        <v>22800</v>
      </c>
      <c r="I28" s="25">
        <f t="shared" si="1"/>
        <v>142800</v>
      </c>
      <c r="J28" s="24">
        <v>169000</v>
      </c>
      <c r="K28" s="24">
        <f t="shared" si="2"/>
        <v>32110</v>
      </c>
      <c r="L28" s="25">
        <f t="shared" si="3"/>
        <v>201110</v>
      </c>
      <c r="M28" s="24">
        <v>52000</v>
      </c>
      <c r="N28" s="24">
        <f t="shared" si="4"/>
        <v>9880</v>
      </c>
      <c r="O28" s="25">
        <f t="shared" si="5"/>
        <v>61880</v>
      </c>
      <c r="P28" s="24"/>
      <c r="Q28" s="24"/>
      <c r="R28" s="25"/>
      <c r="S28" s="24"/>
      <c r="T28" s="24"/>
      <c r="U28" s="25"/>
      <c r="V28" s="24">
        <v>195090</v>
      </c>
      <c r="W28" s="24">
        <f t="shared" si="6"/>
        <v>37067</v>
      </c>
      <c r="X28" s="25">
        <f t="shared" si="7"/>
        <v>232157</v>
      </c>
      <c r="Y28" s="24">
        <v>137500</v>
      </c>
      <c r="Z28" s="24">
        <f t="shared" si="10"/>
        <v>26125</v>
      </c>
      <c r="AA28" s="25">
        <f t="shared" si="11"/>
        <v>163625</v>
      </c>
      <c r="AB28" s="132"/>
      <c r="AC28" s="132"/>
      <c r="AD28" s="132"/>
      <c r="AE28" s="132"/>
      <c r="AF28" s="132"/>
      <c r="AG28" s="132"/>
      <c r="AH28" s="132"/>
      <c r="AI28" s="132"/>
      <c r="AJ28" s="132"/>
      <c r="AK28" s="132"/>
      <c r="AL28" s="132"/>
      <c r="AM28" s="132"/>
      <c r="AN28" s="132"/>
      <c r="AO28" s="132"/>
      <c r="AP28" s="132"/>
      <c r="AQ28" s="132"/>
      <c r="AR28" s="132"/>
      <c r="AS28" s="132"/>
      <c r="AT28" s="132"/>
      <c r="AU28" s="132"/>
      <c r="AV28" s="132"/>
      <c r="AW28" s="132"/>
      <c r="AX28" s="132"/>
      <c r="AY28" s="132"/>
      <c r="AZ28" s="132"/>
      <c r="BA28" s="132"/>
      <c r="BB28" s="132"/>
      <c r="BC28" s="132"/>
      <c r="BD28" s="132"/>
      <c r="BE28" s="132"/>
      <c r="BF28" s="132"/>
      <c r="BG28" s="132"/>
      <c r="BH28" s="132"/>
      <c r="BI28" s="132"/>
      <c r="BJ28" s="132"/>
      <c r="BK28" s="132"/>
      <c r="BL28" s="132"/>
      <c r="BM28" s="132"/>
      <c r="BN28" s="132"/>
      <c r="BO28" s="132"/>
      <c r="BP28" s="132"/>
      <c r="BQ28" s="132"/>
      <c r="BR28" s="132"/>
      <c r="BS28" s="132"/>
      <c r="BT28" s="132"/>
      <c r="BU28" s="132"/>
      <c r="BV28" s="132"/>
      <c r="BW28" s="132"/>
      <c r="BX28" s="132"/>
      <c r="BY28" s="132"/>
      <c r="BZ28" s="132"/>
      <c r="CA28" s="132"/>
      <c r="CB28" s="132"/>
      <c r="CC28" s="132"/>
      <c r="CD28" s="132"/>
      <c r="CE28" s="132"/>
      <c r="CF28" s="132"/>
      <c r="CG28" s="132"/>
      <c r="CH28" s="132"/>
      <c r="CI28" s="132"/>
      <c r="CJ28" s="132"/>
      <c r="CK28" s="132"/>
      <c r="CL28" s="132"/>
      <c r="CM28" s="132"/>
      <c r="CN28" s="132"/>
      <c r="CO28" s="132"/>
      <c r="CP28" s="132"/>
      <c r="CQ28" s="132"/>
      <c r="CR28" s="132"/>
      <c r="CS28" s="132"/>
      <c r="CT28" s="132"/>
      <c r="CU28" s="132"/>
      <c r="CV28" s="132"/>
      <c r="CW28" s="132"/>
      <c r="CX28" s="132"/>
      <c r="CY28" s="132"/>
      <c r="CZ28" s="132"/>
      <c r="DA28" s="132"/>
      <c r="DB28" s="132"/>
      <c r="DC28" s="132"/>
      <c r="DD28" s="132"/>
      <c r="DE28" s="132"/>
      <c r="DF28" s="132"/>
      <c r="DG28" s="132"/>
      <c r="DH28" s="132"/>
      <c r="DI28" s="132"/>
      <c r="DJ28" s="132"/>
      <c r="DK28" s="132"/>
      <c r="DL28" s="132"/>
      <c r="DM28" s="132"/>
      <c r="DN28" s="132"/>
      <c r="DO28" s="132"/>
      <c r="DP28" s="132"/>
      <c r="DQ28" s="132"/>
      <c r="DR28" s="132"/>
      <c r="DS28" s="132"/>
      <c r="DT28" s="132"/>
      <c r="DU28" s="132"/>
      <c r="DV28" s="132"/>
      <c r="DW28" s="132"/>
      <c r="DX28" s="132"/>
      <c r="DY28" s="132"/>
      <c r="DZ28" s="132"/>
      <c r="EA28" s="132"/>
      <c r="EB28" s="132"/>
      <c r="EC28" s="132"/>
      <c r="ED28" s="132"/>
      <c r="EE28" s="132"/>
      <c r="EF28" s="132"/>
      <c r="EG28" s="132"/>
      <c r="EH28" s="132"/>
      <c r="EI28" s="132"/>
      <c r="EJ28" s="132"/>
      <c r="EK28" s="132"/>
      <c r="EL28" s="132"/>
      <c r="EM28" s="132"/>
      <c r="EN28" s="132"/>
      <c r="EO28" s="132"/>
      <c r="EP28" s="132"/>
      <c r="EQ28" s="132"/>
      <c r="ER28" s="132"/>
      <c r="ES28" s="132"/>
      <c r="ET28" s="132"/>
      <c r="EU28" s="132"/>
      <c r="EV28" s="132"/>
    </row>
    <row r="29" spans="1:152" s="13" customFormat="1" ht="36" customHeight="1">
      <c r="A29" s="10" t="s">
        <v>50</v>
      </c>
      <c r="B29" s="166" t="s">
        <v>51</v>
      </c>
      <c r="C29" s="166"/>
      <c r="D29" s="166"/>
      <c r="E29" s="166"/>
      <c r="F29" s="29" t="s">
        <v>49</v>
      </c>
      <c r="G29" s="174" t="s">
        <v>3725</v>
      </c>
      <c r="H29" s="175"/>
      <c r="I29" s="176"/>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c r="AY29" s="12"/>
      <c r="AZ29" s="12"/>
      <c r="BA29" s="12"/>
      <c r="BB29" s="12"/>
      <c r="BC29" s="12"/>
      <c r="BD29" s="12"/>
      <c r="BE29" s="12"/>
      <c r="BF29" s="12"/>
      <c r="BG29" s="12"/>
      <c r="BH29" s="12"/>
      <c r="BI29" s="12"/>
      <c r="BJ29" s="12"/>
      <c r="BK29" s="12"/>
      <c r="BL29" s="12"/>
      <c r="BM29" s="12"/>
      <c r="BN29" s="12"/>
      <c r="BO29" s="12"/>
      <c r="BP29" s="12"/>
      <c r="BQ29" s="12"/>
      <c r="BR29" s="12"/>
      <c r="BS29" s="12"/>
      <c r="BT29" s="12"/>
      <c r="BU29" s="12"/>
      <c r="BV29" s="12"/>
      <c r="BW29" s="12"/>
      <c r="BX29" s="12"/>
      <c r="BY29" s="12"/>
      <c r="BZ29" s="12"/>
      <c r="CA29" s="12"/>
      <c r="CB29" s="12"/>
      <c r="CC29" s="12"/>
      <c r="CD29" s="12"/>
      <c r="CE29" s="12"/>
      <c r="CF29" s="12"/>
      <c r="CG29" s="12"/>
      <c r="CH29" s="12"/>
      <c r="CI29" s="12"/>
      <c r="CJ29" s="12"/>
      <c r="CK29" s="12"/>
      <c r="CL29" s="12"/>
      <c r="CM29" s="12"/>
      <c r="CN29" s="12"/>
      <c r="CO29" s="12"/>
      <c r="CP29" s="12"/>
      <c r="CQ29" s="12"/>
      <c r="CR29" s="12"/>
      <c r="CS29" s="12"/>
      <c r="CT29" s="12"/>
      <c r="CU29" s="12"/>
      <c r="CV29" s="12"/>
      <c r="CW29" s="12"/>
      <c r="CX29" s="12"/>
      <c r="CY29" s="12"/>
      <c r="CZ29" s="12"/>
      <c r="DA29" s="12"/>
      <c r="DB29" s="12"/>
      <c r="DC29" s="12"/>
      <c r="DD29" s="12"/>
      <c r="DE29" s="12"/>
      <c r="DF29" s="12"/>
      <c r="DG29" s="12"/>
      <c r="DH29" s="12"/>
      <c r="DI29" s="12"/>
      <c r="DJ29" s="12"/>
      <c r="DK29" s="12"/>
      <c r="DL29" s="12"/>
      <c r="DM29" s="12"/>
      <c r="DN29" s="12"/>
      <c r="DO29" s="12"/>
      <c r="DP29" s="12"/>
      <c r="DQ29" s="12"/>
      <c r="DR29" s="12"/>
      <c r="DS29" s="12"/>
      <c r="DT29" s="12"/>
      <c r="DU29" s="12"/>
      <c r="DV29" s="12"/>
      <c r="DW29" s="12"/>
      <c r="DX29" s="12"/>
      <c r="DY29" s="12"/>
      <c r="DZ29" s="12"/>
      <c r="EA29" s="12"/>
      <c r="EB29" s="12"/>
      <c r="EC29" s="12"/>
      <c r="ED29" s="12"/>
      <c r="EE29" s="12"/>
      <c r="EF29" s="12"/>
      <c r="EG29" s="12"/>
      <c r="EH29" s="12"/>
      <c r="EI29" s="12"/>
      <c r="EJ29" s="12"/>
      <c r="EK29" s="12"/>
      <c r="EL29" s="12"/>
      <c r="EM29" s="12"/>
      <c r="EN29" s="12"/>
      <c r="EO29" s="12"/>
      <c r="EP29" s="12"/>
      <c r="EQ29" s="12"/>
    </row>
    <row r="30" spans="1:152" s="13" customFormat="1" ht="27">
      <c r="A30" s="14" t="s">
        <v>2</v>
      </c>
      <c r="B30" s="14" t="s">
        <v>3</v>
      </c>
      <c r="C30" s="15" t="s">
        <v>4</v>
      </c>
      <c r="D30" s="15" t="s">
        <v>5</v>
      </c>
      <c r="E30" s="15" t="s">
        <v>6</v>
      </c>
      <c r="F30" s="15" t="s">
        <v>7</v>
      </c>
      <c r="G30" s="16" t="s">
        <v>3347</v>
      </c>
      <c r="H30" s="16" t="s">
        <v>3348</v>
      </c>
      <c r="I30" s="16" t="s">
        <v>3349</v>
      </c>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c r="AY30" s="12"/>
      <c r="AZ30" s="12"/>
      <c r="BA30" s="12"/>
      <c r="BB30" s="12"/>
      <c r="BC30" s="12"/>
      <c r="BD30" s="12"/>
      <c r="BE30" s="12"/>
      <c r="BF30" s="12"/>
      <c r="BG30" s="12"/>
      <c r="BH30" s="12"/>
      <c r="BI30" s="12"/>
      <c r="BJ30" s="12"/>
      <c r="BK30" s="12"/>
      <c r="BL30" s="12"/>
      <c r="BM30" s="12"/>
      <c r="BN30" s="12"/>
      <c r="BO30" s="12"/>
      <c r="BP30" s="12"/>
      <c r="BQ30" s="12"/>
      <c r="BR30" s="12"/>
      <c r="BS30" s="12"/>
      <c r="BT30" s="12"/>
      <c r="BU30" s="12"/>
      <c r="BV30" s="12"/>
      <c r="BW30" s="12"/>
      <c r="BX30" s="12"/>
      <c r="BY30" s="12"/>
      <c r="BZ30" s="12"/>
      <c r="CA30" s="12"/>
      <c r="CB30" s="12"/>
      <c r="CC30" s="12"/>
      <c r="CD30" s="12"/>
      <c r="CE30" s="12"/>
      <c r="CF30" s="12"/>
      <c r="CG30" s="12"/>
      <c r="CH30" s="12"/>
      <c r="CI30" s="12"/>
      <c r="CJ30" s="12"/>
      <c r="CK30" s="12"/>
      <c r="CL30" s="12"/>
      <c r="CM30" s="12"/>
      <c r="CN30" s="12"/>
      <c r="CO30" s="12"/>
      <c r="CP30" s="12"/>
      <c r="CQ30" s="12"/>
      <c r="CR30" s="12"/>
      <c r="CS30" s="12"/>
      <c r="CT30" s="12"/>
      <c r="CU30" s="12"/>
      <c r="CV30" s="12"/>
      <c r="CW30" s="12"/>
      <c r="CX30" s="12"/>
      <c r="CY30" s="12"/>
      <c r="CZ30" s="12"/>
      <c r="DA30" s="12"/>
      <c r="DB30" s="12"/>
      <c r="DC30" s="12"/>
      <c r="DD30" s="12"/>
      <c r="DE30" s="12"/>
      <c r="DF30" s="12"/>
      <c r="DG30" s="12"/>
      <c r="DH30" s="12"/>
      <c r="DI30" s="12"/>
      <c r="DJ30" s="12"/>
      <c r="DK30" s="12"/>
      <c r="DL30" s="12"/>
      <c r="DM30" s="12"/>
      <c r="DN30" s="12"/>
      <c r="DO30" s="12"/>
      <c r="DP30" s="12"/>
      <c r="DQ30" s="12"/>
      <c r="DR30" s="12"/>
      <c r="DS30" s="12"/>
      <c r="DT30" s="12"/>
      <c r="DU30" s="12"/>
      <c r="DV30" s="12"/>
      <c r="DW30" s="12"/>
      <c r="DX30" s="12"/>
      <c r="DY30" s="12"/>
      <c r="DZ30" s="12"/>
      <c r="EA30" s="12"/>
      <c r="EB30" s="12"/>
      <c r="EC30" s="12"/>
      <c r="ED30" s="12"/>
      <c r="EE30" s="12"/>
      <c r="EF30" s="12"/>
      <c r="EG30" s="12"/>
      <c r="EH30" s="12"/>
      <c r="EI30" s="12"/>
      <c r="EJ30" s="12"/>
      <c r="EK30" s="12"/>
      <c r="EL30" s="12"/>
      <c r="EM30" s="12"/>
      <c r="EN30" s="12"/>
      <c r="EO30" s="12"/>
      <c r="EP30" s="12"/>
      <c r="EQ30" s="12"/>
    </row>
    <row r="31" spans="1:152" s="13" customFormat="1" ht="81">
      <c r="A31" s="11">
        <v>1</v>
      </c>
      <c r="B31" s="18">
        <v>1196450100</v>
      </c>
      <c r="C31" s="28">
        <v>42292900</v>
      </c>
      <c r="D31" s="33" t="s">
        <v>52</v>
      </c>
      <c r="E31" s="34" t="s">
        <v>52</v>
      </c>
      <c r="F31" s="21" t="s">
        <v>53</v>
      </c>
      <c r="G31" s="22">
        <v>77963</v>
      </c>
      <c r="H31" s="22">
        <v>0</v>
      </c>
      <c r="I31" s="23">
        <f>+G31+H31</f>
        <v>77963</v>
      </c>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c r="AY31" s="12"/>
      <c r="AZ31" s="12"/>
      <c r="BA31" s="12"/>
      <c r="BB31" s="12"/>
      <c r="BC31" s="12"/>
      <c r="BD31" s="12"/>
      <c r="BE31" s="12"/>
      <c r="BF31" s="12"/>
      <c r="BG31" s="12"/>
      <c r="BH31" s="12"/>
      <c r="BI31" s="12"/>
      <c r="BJ31" s="12"/>
      <c r="BK31" s="12"/>
      <c r="BL31" s="12"/>
      <c r="BM31" s="12"/>
      <c r="BN31" s="12"/>
      <c r="BO31" s="12"/>
      <c r="BP31" s="12"/>
      <c r="BQ31" s="12"/>
      <c r="BR31" s="12"/>
      <c r="BS31" s="12"/>
      <c r="BT31" s="12"/>
      <c r="BU31" s="12"/>
      <c r="BV31" s="12"/>
      <c r="BW31" s="12"/>
      <c r="BX31" s="12"/>
      <c r="BY31" s="12"/>
      <c r="BZ31" s="12"/>
      <c r="CA31" s="12"/>
      <c r="CB31" s="12"/>
      <c r="CC31" s="12"/>
      <c r="CD31" s="12"/>
      <c r="CE31" s="12"/>
      <c r="CF31" s="12"/>
      <c r="CG31" s="12"/>
      <c r="CH31" s="12"/>
      <c r="CI31" s="12"/>
      <c r="CJ31" s="12"/>
      <c r="CK31" s="12"/>
      <c r="CL31" s="12"/>
      <c r="CM31" s="12"/>
      <c r="CN31" s="12"/>
      <c r="CO31" s="12"/>
      <c r="CP31" s="12"/>
      <c r="CQ31" s="12"/>
      <c r="CR31" s="12"/>
      <c r="CS31" s="12"/>
      <c r="CT31" s="12"/>
      <c r="CU31" s="12"/>
      <c r="CV31" s="12"/>
      <c r="CW31" s="12"/>
      <c r="CX31" s="12"/>
      <c r="CY31" s="12"/>
      <c r="CZ31" s="12"/>
      <c r="DA31" s="12"/>
      <c r="DB31" s="12"/>
      <c r="DC31" s="12"/>
      <c r="DD31" s="12"/>
      <c r="DE31" s="12"/>
      <c r="DF31" s="12"/>
      <c r="DG31" s="12"/>
      <c r="DH31" s="12"/>
      <c r="DI31" s="12"/>
      <c r="DJ31" s="12"/>
      <c r="DK31" s="12"/>
      <c r="DL31" s="12"/>
      <c r="DM31" s="12"/>
      <c r="DN31" s="12"/>
      <c r="DO31" s="12"/>
      <c r="DP31" s="12"/>
      <c r="DQ31" s="12"/>
      <c r="DR31" s="12"/>
      <c r="DS31" s="12"/>
      <c r="DT31" s="12"/>
      <c r="DU31" s="12"/>
      <c r="DV31" s="12"/>
      <c r="DW31" s="12"/>
      <c r="DX31" s="12"/>
      <c r="DY31" s="12"/>
      <c r="DZ31" s="12"/>
      <c r="EA31" s="12"/>
      <c r="EB31" s="12"/>
      <c r="EC31" s="12"/>
      <c r="ED31" s="12"/>
      <c r="EE31" s="12"/>
      <c r="EF31" s="12"/>
      <c r="EG31" s="12"/>
      <c r="EH31" s="12"/>
      <c r="EI31" s="12"/>
      <c r="EJ31" s="12"/>
      <c r="EK31" s="12"/>
      <c r="EL31" s="12"/>
      <c r="EM31" s="12"/>
      <c r="EN31" s="12"/>
      <c r="EO31" s="12"/>
      <c r="EP31" s="12"/>
      <c r="EQ31" s="12"/>
    </row>
    <row r="32" spans="1:152" s="13" customFormat="1" ht="81">
      <c r="A32" s="11">
        <v>2</v>
      </c>
      <c r="B32" s="18">
        <v>1196450102</v>
      </c>
      <c r="C32" s="28">
        <v>42292900</v>
      </c>
      <c r="D32" s="33" t="s">
        <v>54</v>
      </c>
      <c r="E32" s="34" t="s">
        <v>55</v>
      </c>
      <c r="F32" s="21" t="s">
        <v>53</v>
      </c>
      <c r="G32" s="22">
        <v>84886</v>
      </c>
      <c r="H32" s="22">
        <v>0</v>
      </c>
      <c r="I32" s="23">
        <f t="shared" ref="I32:I49" si="16">+G32+H32</f>
        <v>84886</v>
      </c>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c r="AY32" s="12"/>
      <c r="AZ32" s="12"/>
      <c r="BA32" s="12"/>
      <c r="BB32" s="12"/>
      <c r="BC32" s="12"/>
      <c r="BD32" s="12"/>
      <c r="BE32" s="12"/>
      <c r="BF32" s="12"/>
      <c r="BG32" s="12"/>
      <c r="BH32" s="12"/>
      <c r="BI32" s="12"/>
      <c r="BJ32" s="12"/>
      <c r="BK32" s="12"/>
      <c r="BL32" s="12"/>
      <c r="BM32" s="12"/>
      <c r="BN32" s="12"/>
      <c r="BO32" s="12"/>
      <c r="BP32" s="12"/>
      <c r="BQ32" s="12"/>
      <c r="BR32" s="12"/>
      <c r="BS32" s="12"/>
      <c r="BT32" s="12"/>
      <c r="BU32" s="12"/>
      <c r="BV32" s="12"/>
      <c r="BW32" s="12"/>
      <c r="BX32" s="12"/>
      <c r="BY32" s="12"/>
      <c r="BZ32" s="12"/>
      <c r="CA32" s="12"/>
      <c r="CB32" s="12"/>
      <c r="CC32" s="12"/>
      <c r="CD32" s="12"/>
      <c r="CE32" s="12"/>
      <c r="CF32" s="12"/>
      <c r="CG32" s="12"/>
      <c r="CH32" s="12"/>
      <c r="CI32" s="12"/>
      <c r="CJ32" s="12"/>
      <c r="CK32" s="12"/>
      <c r="CL32" s="12"/>
      <c r="CM32" s="12"/>
      <c r="CN32" s="12"/>
      <c r="CO32" s="12"/>
      <c r="CP32" s="12"/>
      <c r="CQ32" s="12"/>
      <c r="CR32" s="12"/>
      <c r="CS32" s="12"/>
      <c r="CT32" s="12"/>
      <c r="CU32" s="12"/>
      <c r="CV32" s="12"/>
      <c r="CW32" s="12"/>
      <c r="CX32" s="12"/>
      <c r="CY32" s="12"/>
      <c r="CZ32" s="12"/>
      <c r="DA32" s="12"/>
      <c r="DB32" s="12"/>
      <c r="DC32" s="12"/>
      <c r="DD32" s="12"/>
      <c r="DE32" s="12"/>
      <c r="DF32" s="12"/>
      <c r="DG32" s="12"/>
      <c r="DH32" s="12"/>
      <c r="DI32" s="12"/>
      <c r="DJ32" s="12"/>
      <c r="DK32" s="12"/>
      <c r="DL32" s="12"/>
      <c r="DM32" s="12"/>
      <c r="DN32" s="12"/>
      <c r="DO32" s="12"/>
      <c r="DP32" s="12"/>
      <c r="DQ32" s="12"/>
      <c r="DR32" s="12"/>
      <c r="DS32" s="12"/>
      <c r="DT32" s="12"/>
      <c r="DU32" s="12"/>
      <c r="DV32" s="12"/>
      <c r="DW32" s="12"/>
      <c r="DX32" s="12"/>
      <c r="DY32" s="12"/>
      <c r="DZ32" s="12"/>
      <c r="EA32" s="12"/>
      <c r="EB32" s="12"/>
      <c r="EC32" s="12"/>
      <c r="ED32" s="12"/>
      <c r="EE32" s="12"/>
      <c r="EF32" s="12"/>
      <c r="EG32" s="12"/>
      <c r="EH32" s="12"/>
      <c r="EI32" s="12"/>
      <c r="EJ32" s="12"/>
      <c r="EK32" s="12"/>
      <c r="EL32" s="12"/>
      <c r="EM32" s="12"/>
      <c r="EN32" s="12"/>
      <c r="EO32" s="12"/>
      <c r="EP32" s="12"/>
      <c r="EQ32" s="12"/>
      <c r="ER32" s="12"/>
      <c r="ES32" s="12"/>
      <c r="ET32" s="12"/>
      <c r="EU32" s="12"/>
      <c r="EV32" s="12"/>
    </row>
    <row r="33" spans="1:152" s="13" customFormat="1" ht="72">
      <c r="A33" s="11">
        <v>3</v>
      </c>
      <c r="B33" s="18">
        <v>1196450103</v>
      </c>
      <c r="C33" s="28">
        <v>42292900</v>
      </c>
      <c r="D33" s="33" t="s">
        <v>56</v>
      </c>
      <c r="E33" s="34" t="s">
        <v>56</v>
      </c>
      <c r="F33" s="21" t="s">
        <v>53</v>
      </c>
      <c r="G33" s="22">
        <v>89269</v>
      </c>
      <c r="H33" s="22">
        <v>0</v>
      </c>
      <c r="I33" s="23">
        <f t="shared" si="16"/>
        <v>89269</v>
      </c>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c r="AY33" s="12"/>
      <c r="AZ33" s="12"/>
      <c r="BA33" s="12"/>
      <c r="BB33" s="12"/>
      <c r="BC33" s="12"/>
      <c r="BD33" s="12"/>
      <c r="BE33" s="12"/>
      <c r="BF33" s="12"/>
      <c r="BG33" s="12"/>
      <c r="BH33" s="12"/>
      <c r="BI33" s="12"/>
      <c r="BJ33" s="12"/>
      <c r="BK33" s="12"/>
      <c r="BL33" s="12"/>
      <c r="BM33" s="12"/>
      <c r="BN33" s="12"/>
      <c r="BO33" s="12"/>
      <c r="BP33" s="12"/>
      <c r="BQ33" s="12"/>
      <c r="BR33" s="12"/>
      <c r="BS33" s="12"/>
      <c r="BT33" s="12"/>
      <c r="BU33" s="12"/>
      <c r="BV33" s="12"/>
      <c r="BW33" s="12"/>
      <c r="BX33" s="12"/>
      <c r="BY33" s="12"/>
      <c r="BZ33" s="12"/>
      <c r="CA33" s="12"/>
      <c r="CB33" s="12"/>
      <c r="CC33" s="12"/>
      <c r="CD33" s="12"/>
      <c r="CE33" s="12"/>
      <c r="CF33" s="12"/>
      <c r="CG33" s="12"/>
      <c r="CH33" s="12"/>
      <c r="CI33" s="12"/>
      <c r="CJ33" s="12"/>
      <c r="CK33" s="12"/>
      <c r="CL33" s="12"/>
      <c r="CM33" s="12"/>
      <c r="CN33" s="12"/>
      <c r="CO33" s="12"/>
      <c r="CP33" s="12"/>
      <c r="CQ33" s="12"/>
      <c r="CR33" s="12"/>
      <c r="CS33" s="12"/>
      <c r="CT33" s="12"/>
      <c r="CU33" s="12"/>
      <c r="CV33" s="12"/>
      <c r="CW33" s="12"/>
      <c r="CX33" s="12"/>
      <c r="CY33" s="12"/>
      <c r="CZ33" s="12"/>
      <c r="DA33" s="12"/>
      <c r="DB33" s="12"/>
      <c r="DC33" s="12"/>
      <c r="DD33" s="12"/>
      <c r="DE33" s="12"/>
      <c r="DF33" s="12"/>
      <c r="DG33" s="12"/>
      <c r="DH33" s="12"/>
      <c r="DI33" s="12"/>
      <c r="DJ33" s="12"/>
      <c r="DK33" s="12"/>
      <c r="DL33" s="12"/>
      <c r="DM33" s="12"/>
      <c r="DN33" s="12"/>
      <c r="DO33" s="12"/>
      <c r="DP33" s="12"/>
      <c r="DQ33" s="12"/>
      <c r="DR33" s="12"/>
      <c r="DS33" s="12"/>
      <c r="DT33" s="12"/>
      <c r="DU33" s="12"/>
      <c r="DV33" s="12"/>
      <c r="DW33" s="12"/>
      <c r="DX33" s="12"/>
      <c r="DY33" s="12"/>
      <c r="DZ33" s="12"/>
      <c r="EA33" s="12"/>
      <c r="EB33" s="12"/>
      <c r="EC33" s="12"/>
      <c r="ED33" s="12"/>
      <c r="EE33" s="12"/>
      <c r="EF33" s="12"/>
      <c r="EG33" s="12"/>
      <c r="EH33" s="12"/>
      <c r="EI33" s="12"/>
      <c r="EJ33" s="12"/>
      <c r="EK33" s="12"/>
      <c r="EL33" s="12"/>
      <c r="EM33" s="12"/>
      <c r="EN33" s="12"/>
      <c r="EO33" s="12"/>
      <c r="EP33" s="12"/>
      <c r="EQ33" s="12"/>
      <c r="ER33" s="12"/>
      <c r="ES33" s="12"/>
      <c r="ET33" s="12"/>
      <c r="EU33" s="12"/>
      <c r="EV33" s="12"/>
    </row>
    <row r="34" spans="1:152" s="13" customFormat="1" ht="72">
      <c r="A34" s="11">
        <v>4</v>
      </c>
      <c r="B34" s="18">
        <v>1196450105</v>
      </c>
      <c r="C34" s="28">
        <v>42292900</v>
      </c>
      <c r="D34" s="33" t="s">
        <v>57</v>
      </c>
      <c r="E34" s="34" t="s">
        <v>58</v>
      </c>
      <c r="F34" s="21" t="s">
        <v>53</v>
      </c>
      <c r="G34" s="22">
        <v>91253</v>
      </c>
      <c r="H34" s="22">
        <v>0</v>
      </c>
      <c r="I34" s="23">
        <f t="shared" si="16"/>
        <v>91253</v>
      </c>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c r="AY34" s="12"/>
      <c r="AZ34" s="12"/>
      <c r="BA34" s="12"/>
      <c r="BB34" s="12"/>
      <c r="BC34" s="12"/>
      <c r="BD34" s="12"/>
      <c r="BE34" s="12"/>
      <c r="BF34" s="12"/>
      <c r="BG34" s="12"/>
      <c r="BH34" s="12"/>
      <c r="BI34" s="12"/>
      <c r="BJ34" s="12"/>
      <c r="BK34" s="12"/>
      <c r="BL34" s="12"/>
      <c r="BM34" s="12"/>
      <c r="BN34" s="12"/>
      <c r="BO34" s="12"/>
      <c r="BP34" s="12"/>
      <c r="BQ34" s="12"/>
      <c r="BR34" s="12"/>
      <c r="BS34" s="12"/>
      <c r="BT34" s="12"/>
      <c r="BU34" s="12"/>
      <c r="BV34" s="12"/>
      <c r="BW34" s="12"/>
      <c r="BX34" s="12"/>
      <c r="BY34" s="12"/>
      <c r="BZ34" s="12"/>
      <c r="CA34" s="12"/>
      <c r="CB34" s="12"/>
      <c r="CC34" s="12"/>
      <c r="CD34" s="12"/>
      <c r="CE34" s="12"/>
      <c r="CF34" s="12"/>
      <c r="CG34" s="12"/>
      <c r="CH34" s="12"/>
      <c r="CI34" s="12"/>
      <c r="CJ34" s="12"/>
      <c r="CK34" s="12"/>
      <c r="CL34" s="12"/>
      <c r="CM34" s="12"/>
      <c r="CN34" s="12"/>
      <c r="CO34" s="12"/>
      <c r="CP34" s="12"/>
      <c r="CQ34" s="12"/>
      <c r="CR34" s="12"/>
      <c r="CS34" s="12"/>
      <c r="CT34" s="12"/>
      <c r="CU34" s="12"/>
      <c r="CV34" s="12"/>
      <c r="CW34" s="12"/>
      <c r="CX34" s="12"/>
      <c r="CY34" s="12"/>
      <c r="CZ34" s="12"/>
      <c r="DA34" s="12"/>
      <c r="DB34" s="12"/>
      <c r="DC34" s="12"/>
      <c r="DD34" s="12"/>
      <c r="DE34" s="12"/>
      <c r="DF34" s="12"/>
      <c r="DG34" s="12"/>
      <c r="DH34" s="12"/>
      <c r="DI34" s="12"/>
      <c r="DJ34" s="12"/>
      <c r="DK34" s="12"/>
      <c r="DL34" s="12"/>
      <c r="DM34" s="12"/>
      <c r="DN34" s="12"/>
      <c r="DO34" s="12"/>
      <c r="DP34" s="12"/>
      <c r="DQ34" s="12"/>
      <c r="DR34" s="12"/>
      <c r="DS34" s="12"/>
      <c r="DT34" s="12"/>
      <c r="DU34" s="12"/>
      <c r="DV34" s="12"/>
      <c r="DW34" s="12"/>
      <c r="DX34" s="12"/>
      <c r="DY34" s="12"/>
      <c r="DZ34" s="12"/>
      <c r="EA34" s="12"/>
      <c r="EB34" s="12"/>
      <c r="EC34" s="12"/>
      <c r="ED34" s="12"/>
      <c r="EE34" s="12"/>
      <c r="EF34" s="12"/>
      <c r="EG34" s="12"/>
      <c r="EH34" s="12"/>
      <c r="EI34" s="12"/>
      <c r="EJ34" s="12"/>
      <c r="EK34" s="12"/>
      <c r="EL34" s="12"/>
      <c r="EM34" s="12"/>
      <c r="EN34" s="12"/>
      <c r="EO34" s="12"/>
      <c r="EP34" s="12"/>
      <c r="EQ34" s="12"/>
      <c r="ER34" s="12"/>
      <c r="ES34" s="12"/>
      <c r="ET34" s="12"/>
      <c r="EU34" s="12"/>
      <c r="EV34" s="12"/>
    </row>
    <row r="35" spans="1:152" s="13" customFormat="1" ht="72">
      <c r="A35" s="11">
        <v>5</v>
      </c>
      <c r="B35" s="18">
        <v>1196450106</v>
      </c>
      <c r="C35" s="28">
        <v>42292900</v>
      </c>
      <c r="D35" s="33" t="s">
        <v>59</v>
      </c>
      <c r="E35" s="34" t="s">
        <v>59</v>
      </c>
      <c r="F35" s="21" t="s">
        <v>53</v>
      </c>
      <c r="G35" s="22">
        <v>89269</v>
      </c>
      <c r="H35" s="22">
        <v>0</v>
      </c>
      <c r="I35" s="23">
        <f t="shared" si="16"/>
        <v>89269</v>
      </c>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c r="AY35" s="12"/>
      <c r="AZ35" s="12"/>
      <c r="BA35" s="12"/>
      <c r="BB35" s="12"/>
      <c r="BC35" s="12"/>
      <c r="BD35" s="12"/>
      <c r="BE35" s="12"/>
      <c r="BF35" s="12"/>
      <c r="BG35" s="12"/>
      <c r="BH35" s="12"/>
      <c r="BI35" s="12"/>
      <c r="BJ35" s="12"/>
      <c r="BK35" s="12"/>
      <c r="BL35" s="12"/>
      <c r="BM35" s="12"/>
      <c r="BN35" s="12"/>
      <c r="BO35" s="12"/>
      <c r="BP35" s="12"/>
      <c r="BQ35" s="12"/>
      <c r="BR35" s="12"/>
      <c r="BS35" s="12"/>
      <c r="BT35" s="12"/>
      <c r="BU35" s="12"/>
      <c r="BV35" s="12"/>
      <c r="BW35" s="12"/>
      <c r="BX35" s="12"/>
      <c r="BY35" s="12"/>
      <c r="BZ35" s="12"/>
      <c r="CA35" s="12"/>
      <c r="CB35" s="12"/>
      <c r="CC35" s="12"/>
      <c r="CD35" s="12"/>
      <c r="CE35" s="12"/>
      <c r="CF35" s="12"/>
      <c r="CG35" s="12"/>
      <c r="CH35" s="12"/>
      <c r="CI35" s="12"/>
      <c r="CJ35" s="12"/>
      <c r="CK35" s="12"/>
      <c r="CL35" s="12"/>
      <c r="CM35" s="12"/>
      <c r="CN35" s="12"/>
      <c r="CO35" s="12"/>
      <c r="CP35" s="12"/>
      <c r="CQ35" s="12"/>
      <c r="CR35" s="12"/>
      <c r="CS35" s="12"/>
      <c r="CT35" s="12"/>
      <c r="CU35" s="12"/>
      <c r="CV35" s="12"/>
      <c r="CW35" s="12"/>
      <c r="CX35" s="12"/>
      <c r="CY35" s="12"/>
      <c r="CZ35" s="12"/>
      <c r="DA35" s="12"/>
      <c r="DB35" s="12"/>
      <c r="DC35" s="12"/>
      <c r="DD35" s="12"/>
      <c r="DE35" s="12"/>
      <c r="DF35" s="12"/>
      <c r="DG35" s="12"/>
      <c r="DH35" s="12"/>
      <c r="DI35" s="12"/>
      <c r="DJ35" s="12"/>
      <c r="DK35" s="12"/>
      <c r="DL35" s="12"/>
      <c r="DM35" s="12"/>
      <c r="DN35" s="12"/>
      <c r="DO35" s="12"/>
      <c r="DP35" s="12"/>
      <c r="DQ35" s="12"/>
      <c r="DR35" s="12"/>
      <c r="DS35" s="12"/>
      <c r="DT35" s="12"/>
      <c r="DU35" s="12"/>
      <c r="DV35" s="12"/>
      <c r="DW35" s="12"/>
      <c r="DX35" s="12"/>
      <c r="DY35" s="12"/>
      <c r="DZ35" s="12"/>
      <c r="EA35" s="12"/>
      <c r="EB35" s="12"/>
      <c r="EC35" s="12"/>
      <c r="ED35" s="12"/>
      <c r="EE35" s="12"/>
      <c r="EF35" s="12"/>
      <c r="EG35" s="12"/>
      <c r="EH35" s="12"/>
      <c r="EI35" s="12"/>
      <c r="EJ35" s="12"/>
      <c r="EK35" s="12"/>
      <c r="EL35" s="12"/>
      <c r="EM35" s="12"/>
      <c r="EN35" s="12"/>
      <c r="EO35" s="12"/>
      <c r="EP35" s="12"/>
      <c r="EQ35" s="12"/>
      <c r="ER35" s="12"/>
      <c r="ES35" s="12"/>
      <c r="ET35" s="12"/>
      <c r="EU35" s="12"/>
      <c r="EV35" s="12"/>
    </row>
    <row r="36" spans="1:152" s="13" customFormat="1" ht="72">
      <c r="A36" s="11">
        <v>6</v>
      </c>
      <c r="B36" s="18">
        <v>1196450107</v>
      </c>
      <c r="C36" s="28">
        <v>42292900</v>
      </c>
      <c r="D36" s="33" t="s">
        <v>60</v>
      </c>
      <c r="E36" s="34" t="s">
        <v>61</v>
      </c>
      <c r="F36" s="21" t="s">
        <v>53</v>
      </c>
      <c r="G36" s="22">
        <v>91253</v>
      </c>
      <c r="H36" s="22">
        <v>0</v>
      </c>
      <c r="I36" s="23">
        <f t="shared" si="16"/>
        <v>91253</v>
      </c>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c r="AY36" s="12"/>
      <c r="AZ36" s="12"/>
      <c r="BA36" s="12"/>
      <c r="BB36" s="12"/>
      <c r="BC36" s="12"/>
      <c r="BD36" s="12"/>
      <c r="BE36" s="12"/>
      <c r="BF36" s="12"/>
      <c r="BG36" s="12"/>
      <c r="BH36" s="12"/>
      <c r="BI36" s="12"/>
      <c r="BJ36" s="12"/>
      <c r="BK36" s="12"/>
      <c r="BL36" s="12"/>
      <c r="BM36" s="12"/>
      <c r="BN36" s="12"/>
      <c r="BO36" s="12"/>
      <c r="BP36" s="12"/>
      <c r="BQ36" s="12"/>
      <c r="BR36" s="12"/>
      <c r="BS36" s="12"/>
      <c r="BT36" s="12"/>
      <c r="BU36" s="12"/>
      <c r="BV36" s="12"/>
      <c r="BW36" s="12"/>
      <c r="BX36" s="12"/>
      <c r="BY36" s="12"/>
      <c r="BZ36" s="12"/>
      <c r="CA36" s="12"/>
      <c r="CB36" s="12"/>
      <c r="CC36" s="12"/>
      <c r="CD36" s="12"/>
      <c r="CE36" s="12"/>
      <c r="CF36" s="12"/>
      <c r="CG36" s="12"/>
      <c r="CH36" s="12"/>
      <c r="CI36" s="12"/>
      <c r="CJ36" s="12"/>
      <c r="CK36" s="12"/>
      <c r="CL36" s="12"/>
      <c r="CM36" s="12"/>
      <c r="CN36" s="12"/>
      <c r="CO36" s="12"/>
      <c r="CP36" s="12"/>
      <c r="CQ36" s="12"/>
      <c r="CR36" s="12"/>
      <c r="CS36" s="12"/>
      <c r="CT36" s="12"/>
      <c r="CU36" s="12"/>
      <c r="CV36" s="12"/>
      <c r="CW36" s="12"/>
      <c r="CX36" s="12"/>
      <c r="CY36" s="12"/>
      <c r="CZ36" s="12"/>
      <c r="DA36" s="12"/>
      <c r="DB36" s="12"/>
      <c r="DC36" s="12"/>
      <c r="DD36" s="12"/>
      <c r="DE36" s="12"/>
      <c r="DF36" s="12"/>
      <c r="DG36" s="12"/>
      <c r="DH36" s="12"/>
      <c r="DI36" s="12"/>
      <c r="DJ36" s="12"/>
      <c r="DK36" s="12"/>
      <c r="DL36" s="12"/>
      <c r="DM36" s="12"/>
      <c r="DN36" s="12"/>
      <c r="DO36" s="12"/>
      <c r="DP36" s="12"/>
      <c r="DQ36" s="12"/>
      <c r="DR36" s="12"/>
      <c r="DS36" s="12"/>
      <c r="DT36" s="12"/>
      <c r="DU36" s="12"/>
      <c r="DV36" s="12"/>
      <c r="DW36" s="12"/>
      <c r="DX36" s="12"/>
      <c r="DY36" s="12"/>
      <c r="DZ36" s="12"/>
      <c r="EA36" s="12"/>
      <c r="EB36" s="12"/>
      <c r="EC36" s="12"/>
      <c r="ED36" s="12"/>
      <c r="EE36" s="12"/>
      <c r="EF36" s="12"/>
      <c r="EG36" s="12"/>
      <c r="EH36" s="12"/>
      <c r="EI36" s="12"/>
      <c r="EJ36" s="12"/>
      <c r="EK36" s="12"/>
      <c r="EL36" s="12"/>
      <c r="EM36" s="12"/>
      <c r="EN36" s="12"/>
      <c r="EO36" s="12"/>
      <c r="EP36" s="12"/>
      <c r="EQ36" s="12"/>
      <c r="ER36" s="12"/>
      <c r="ES36" s="12"/>
      <c r="ET36" s="12"/>
      <c r="EU36" s="12"/>
      <c r="EV36" s="12"/>
    </row>
    <row r="37" spans="1:152" s="13" customFormat="1" ht="90">
      <c r="A37" s="11">
        <v>7</v>
      </c>
      <c r="B37" s="18">
        <v>1196450108</v>
      </c>
      <c r="C37" s="28">
        <v>42292900</v>
      </c>
      <c r="D37" s="33" t="s">
        <v>62</v>
      </c>
      <c r="E37" s="34" t="s">
        <v>62</v>
      </c>
      <c r="F37" s="21" t="s">
        <v>53</v>
      </c>
      <c r="G37" s="22">
        <v>90194</v>
      </c>
      <c r="H37" s="22">
        <v>0</v>
      </c>
      <c r="I37" s="23">
        <f t="shared" si="16"/>
        <v>90194</v>
      </c>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c r="AY37" s="12"/>
      <c r="AZ37" s="12"/>
      <c r="BA37" s="12"/>
      <c r="BB37" s="12"/>
      <c r="BC37" s="12"/>
      <c r="BD37" s="12"/>
      <c r="BE37" s="12"/>
      <c r="BF37" s="12"/>
      <c r="BG37" s="12"/>
      <c r="BH37" s="12"/>
      <c r="BI37" s="12"/>
      <c r="BJ37" s="12"/>
      <c r="BK37" s="12"/>
      <c r="BL37" s="12"/>
      <c r="BM37" s="12"/>
      <c r="BN37" s="12"/>
      <c r="BO37" s="12"/>
      <c r="BP37" s="12"/>
      <c r="BQ37" s="12"/>
      <c r="BR37" s="12"/>
      <c r="BS37" s="12"/>
      <c r="BT37" s="12"/>
      <c r="BU37" s="12"/>
      <c r="BV37" s="12"/>
      <c r="BW37" s="12"/>
      <c r="BX37" s="12"/>
      <c r="BY37" s="12"/>
      <c r="BZ37" s="12"/>
      <c r="CA37" s="12"/>
      <c r="CB37" s="12"/>
      <c r="CC37" s="12"/>
      <c r="CD37" s="12"/>
      <c r="CE37" s="12"/>
      <c r="CF37" s="12"/>
      <c r="CG37" s="12"/>
      <c r="CH37" s="12"/>
      <c r="CI37" s="12"/>
      <c r="CJ37" s="12"/>
      <c r="CK37" s="12"/>
      <c r="CL37" s="12"/>
      <c r="CM37" s="12"/>
      <c r="CN37" s="12"/>
      <c r="CO37" s="12"/>
      <c r="CP37" s="12"/>
      <c r="CQ37" s="12"/>
      <c r="CR37" s="12"/>
      <c r="CS37" s="12"/>
      <c r="CT37" s="12"/>
      <c r="CU37" s="12"/>
      <c r="CV37" s="12"/>
      <c r="CW37" s="12"/>
      <c r="CX37" s="12"/>
      <c r="CY37" s="12"/>
      <c r="CZ37" s="12"/>
      <c r="DA37" s="12"/>
      <c r="DB37" s="12"/>
      <c r="DC37" s="12"/>
      <c r="DD37" s="12"/>
      <c r="DE37" s="12"/>
      <c r="DF37" s="12"/>
      <c r="DG37" s="12"/>
      <c r="DH37" s="12"/>
      <c r="DI37" s="12"/>
      <c r="DJ37" s="12"/>
      <c r="DK37" s="12"/>
      <c r="DL37" s="12"/>
      <c r="DM37" s="12"/>
      <c r="DN37" s="12"/>
      <c r="DO37" s="12"/>
      <c r="DP37" s="12"/>
      <c r="DQ37" s="12"/>
      <c r="DR37" s="12"/>
      <c r="DS37" s="12"/>
      <c r="DT37" s="12"/>
      <c r="DU37" s="12"/>
      <c r="DV37" s="12"/>
      <c r="DW37" s="12"/>
      <c r="DX37" s="12"/>
      <c r="DY37" s="12"/>
      <c r="DZ37" s="12"/>
      <c r="EA37" s="12"/>
      <c r="EB37" s="12"/>
      <c r="EC37" s="12"/>
      <c r="ED37" s="12"/>
      <c r="EE37" s="12"/>
      <c r="EF37" s="12"/>
      <c r="EG37" s="12"/>
      <c r="EH37" s="12"/>
      <c r="EI37" s="12"/>
      <c r="EJ37" s="12"/>
      <c r="EK37" s="12"/>
      <c r="EL37" s="12"/>
      <c r="EM37" s="12"/>
      <c r="EN37" s="12"/>
      <c r="EO37" s="12"/>
      <c r="EP37" s="12"/>
      <c r="EQ37" s="12"/>
      <c r="ER37" s="12"/>
      <c r="ES37" s="12"/>
      <c r="ET37" s="12"/>
      <c r="EU37" s="12"/>
      <c r="EV37" s="12"/>
    </row>
    <row r="38" spans="1:152" s="13" customFormat="1" ht="72">
      <c r="A38" s="11">
        <v>8</v>
      </c>
      <c r="B38" s="18">
        <v>1196450109</v>
      </c>
      <c r="C38" s="28">
        <v>42292900</v>
      </c>
      <c r="D38" s="33" t="s">
        <v>63</v>
      </c>
      <c r="E38" s="34" t="s">
        <v>64</v>
      </c>
      <c r="F38" s="21" t="s">
        <v>53</v>
      </c>
      <c r="G38" s="22">
        <v>84886</v>
      </c>
      <c r="H38" s="22">
        <v>0</v>
      </c>
      <c r="I38" s="23">
        <f t="shared" si="16"/>
        <v>84886</v>
      </c>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c r="AY38" s="12"/>
      <c r="AZ38" s="12"/>
      <c r="BA38" s="12"/>
      <c r="BB38" s="12"/>
      <c r="BC38" s="12"/>
      <c r="BD38" s="12"/>
      <c r="BE38" s="12"/>
      <c r="BF38" s="12"/>
      <c r="BG38" s="12"/>
      <c r="BH38" s="12"/>
      <c r="BI38" s="12"/>
      <c r="BJ38" s="12"/>
      <c r="BK38" s="12"/>
      <c r="BL38" s="12"/>
      <c r="BM38" s="12"/>
      <c r="BN38" s="12"/>
      <c r="BO38" s="12"/>
      <c r="BP38" s="12"/>
      <c r="BQ38" s="12"/>
      <c r="BR38" s="12"/>
      <c r="BS38" s="12"/>
      <c r="BT38" s="12"/>
      <c r="BU38" s="12"/>
      <c r="BV38" s="12"/>
      <c r="BW38" s="12"/>
      <c r="BX38" s="12"/>
      <c r="BY38" s="12"/>
      <c r="BZ38" s="12"/>
      <c r="CA38" s="12"/>
      <c r="CB38" s="12"/>
      <c r="CC38" s="12"/>
      <c r="CD38" s="12"/>
      <c r="CE38" s="12"/>
      <c r="CF38" s="12"/>
      <c r="CG38" s="12"/>
      <c r="CH38" s="12"/>
      <c r="CI38" s="12"/>
      <c r="CJ38" s="12"/>
      <c r="CK38" s="12"/>
      <c r="CL38" s="12"/>
      <c r="CM38" s="12"/>
      <c r="CN38" s="12"/>
      <c r="CO38" s="12"/>
      <c r="CP38" s="12"/>
      <c r="CQ38" s="12"/>
      <c r="CR38" s="12"/>
      <c r="CS38" s="12"/>
      <c r="CT38" s="12"/>
      <c r="CU38" s="12"/>
      <c r="CV38" s="12"/>
      <c r="CW38" s="12"/>
      <c r="CX38" s="12"/>
      <c r="CY38" s="12"/>
      <c r="CZ38" s="12"/>
      <c r="DA38" s="12"/>
      <c r="DB38" s="12"/>
      <c r="DC38" s="12"/>
      <c r="DD38" s="12"/>
      <c r="DE38" s="12"/>
      <c r="DF38" s="12"/>
      <c r="DG38" s="12"/>
      <c r="DH38" s="12"/>
      <c r="DI38" s="12"/>
      <c r="DJ38" s="12"/>
      <c r="DK38" s="12"/>
      <c r="DL38" s="12"/>
      <c r="DM38" s="12"/>
      <c r="DN38" s="12"/>
      <c r="DO38" s="12"/>
      <c r="DP38" s="12"/>
      <c r="DQ38" s="12"/>
      <c r="DR38" s="12"/>
      <c r="DS38" s="12"/>
      <c r="DT38" s="12"/>
      <c r="DU38" s="12"/>
      <c r="DV38" s="12"/>
      <c r="DW38" s="12"/>
      <c r="DX38" s="12"/>
      <c r="DY38" s="12"/>
      <c r="DZ38" s="12"/>
      <c r="EA38" s="12"/>
      <c r="EB38" s="12"/>
      <c r="EC38" s="12"/>
      <c r="ED38" s="12"/>
      <c r="EE38" s="12"/>
      <c r="EF38" s="12"/>
      <c r="EG38" s="12"/>
      <c r="EH38" s="12"/>
      <c r="EI38" s="12"/>
      <c r="EJ38" s="12"/>
      <c r="EK38" s="12"/>
      <c r="EL38" s="12"/>
      <c r="EM38" s="12"/>
      <c r="EN38" s="12"/>
      <c r="EO38" s="12"/>
      <c r="EP38" s="12"/>
      <c r="EQ38" s="12"/>
      <c r="ER38" s="12"/>
      <c r="ES38" s="12"/>
      <c r="ET38" s="12"/>
      <c r="EU38" s="12"/>
      <c r="EV38" s="12"/>
    </row>
    <row r="39" spans="1:152" s="13" customFormat="1" ht="81">
      <c r="A39" s="11">
        <v>9</v>
      </c>
      <c r="B39" s="18">
        <v>1196450110</v>
      </c>
      <c r="C39" s="28">
        <v>42292900</v>
      </c>
      <c r="D39" s="33" t="s">
        <v>65</v>
      </c>
      <c r="E39" s="34" t="s">
        <v>66</v>
      </c>
      <c r="F39" s="21" t="s">
        <v>53</v>
      </c>
      <c r="G39" s="22">
        <v>84886</v>
      </c>
      <c r="H39" s="22">
        <v>0</v>
      </c>
      <c r="I39" s="23">
        <f t="shared" si="16"/>
        <v>84886</v>
      </c>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c r="AY39" s="12"/>
      <c r="AZ39" s="12"/>
      <c r="BA39" s="12"/>
      <c r="BB39" s="12"/>
      <c r="BC39" s="12"/>
      <c r="BD39" s="12"/>
      <c r="BE39" s="12"/>
      <c r="BF39" s="12"/>
      <c r="BG39" s="12"/>
      <c r="BH39" s="12"/>
      <c r="BI39" s="12"/>
      <c r="BJ39" s="12"/>
      <c r="BK39" s="12"/>
      <c r="BL39" s="12"/>
      <c r="BM39" s="12"/>
      <c r="BN39" s="12"/>
      <c r="BO39" s="12"/>
      <c r="BP39" s="12"/>
      <c r="BQ39" s="12"/>
      <c r="BR39" s="12"/>
      <c r="BS39" s="12"/>
      <c r="BT39" s="12"/>
      <c r="BU39" s="12"/>
      <c r="BV39" s="12"/>
      <c r="BW39" s="12"/>
      <c r="BX39" s="12"/>
      <c r="BY39" s="12"/>
      <c r="BZ39" s="12"/>
      <c r="CA39" s="12"/>
      <c r="CB39" s="12"/>
      <c r="CC39" s="12"/>
      <c r="CD39" s="12"/>
      <c r="CE39" s="12"/>
      <c r="CF39" s="12"/>
      <c r="CG39" s="12"/>
      <c r="CH39" s="12"/>
      <c r="CI39" s="12"/>
      <c r="CJ39" s="12"/>
      <c r="CK39" s="12"/>
      <c r="CL39" s="12"/>
      <c r="CM39" s="12"/>
      <c r="CN39" s="12"/>
      <c r="CO39" s="12"/>
      <c r="CP39" s="12"/>
      <c r="CQ39" s="12"/>
      <c r="CR39" s="12"/>
      <c r="CS39" s="12"/>
      <c r="CT39" s="12"/>
      <c r="CU39" s="12"/>
      <c r="CV39" s="12"/>
      <c r="CW39" s="12"/>
      <c r="CX39" s="12"/>
      <c r="CY39" s="12"/>
      <c r="CZ39" s="12"/>
      <c r="DA39" s="12"/>
      <c r="DB39" s="12"/>
      <c r="DC39" s="12"/>
      <c r="DD39" s="12"/>
      <c r="DE39" s="12"/>
      <c r="DF39" s="12"/>
      <c r="DG39" s="12"/>
      <c r="DH39" s="12"/>
      <c r="DI39" s="12"/>
      <c r="DJ39" s="12"/>
      <c r="DK39" s="12"/>
      <c r="DL39" s="12"/>
      <c r="DM39" s="12"/>
      <c r="DN39" s="12"/>
      <c r="DO39" s="12"/>
      <c r="DP39" s="12"/>
      <c r="DQ39" s="12"/>
      <c r="DR39" s="12"/>
      <c r="DS39" s="12"/>
      <c r="DT39" s="12"/>
      <c r="DU39" s="12"/>
      <c r="DV39" s="12"/>
      <c r="DW39" s="12"/>
      <c r="DX39" s="12"/>
      <c r="DY39" s="12"/>
      <c r="DZ39" s="12"/>
      <c r="EA39" s="12"/>
      <c r="EB39" s="12"/>
      <c r="EC39" s="12"/>
      <c r="ED39" s="12"/>
      <c r="EE39" s="12"/>
      <c r="EF39" s="12"/>
      <c r="EG39" s="12"/>
      <c r="EH39" s="12"/>
      <c r="EI39" s="12"/>
      <c r="EJ39" s="12"/>
      <c r="EK39" s="12"/>
      <c r="EL39" s="12"/>
      <c r="EM39" s="12"/>
      <c r="EN39" s="12"/>
      <c r="EO39" s="12"/>
      <c r="EP39" s="12"/>
      <c r="EQ39" s="12"/>
      <c r="ER39" s="12"/>
      <c r="ES39" s="12"/>
      <c r="ET39" s="12"/>
      <c r="EU39" s="12"/>
      <c r="EV39" s="12"/>
    </row>
    <row r="40" spans="1:152" s="13" customFormat="1" ht="90">
      <c r="A40" s="11">
        <v>10</v>
      </c>
      <c r="B40" s="18">
        <v>1196450111</v>
      </c>
      <c r="C40" s="28">
        <v>42292900</v>
      </c>
      <c r="D40" s="33" t="s">
        <v>67</v>
      </c>
      <c r="E40" s="34" t="s">
        <v>67</v>
      </c>
      <c r="F40" s="21" t="s">
        <v>53</v>
      </c>
      <c r="G40" s="22">
        <v>84886</v>
      </c>
      <c r="H40" s="22">
        <v>0</v>
      </c>
      <c r="I40" s="23">
        <f t="shared" si="16"/>
        <v>84886</v>
      </c>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c r="AY40" s="12"/>
      <c r="AZ40" s="12"/>
      <c r="BA40" s="12"/>
      <c r="BB40" s="12"/>
      <c r="BC40" s="12"/>
      <c r="BD40" s="12"/>
      <c r="BE40" s="12"/>
      <c r="BF40" s="12"/>
      <c r="BG40" s="12"/>
      <c r="BH40" s="12"/>
      <c r="BI40" s="12"/>
      <c r="BJ40" s="12"/>
      <c r="BK40" s="12"/>
      <c r="BL40" s="12"/>
      <c r="BM40" s="12"/>
      <c r="BN40" s="12"/>
      <c r="BO40" s="12"/>
      <c r="BP40" s="12"/>
      <c r="BQ40" s="12"/>
      <c r="BR40" s="12"/>
      <c r="BS40" s="12"/>
      <c r="BT40" s="12"/>
      <c r="BU40" s="12"/>
      <c r="BV40" s="12"/>
      <c r="BW40" s="12"/>
      <c r="BX40" s="12"/>
      <c r="BY40" s="12"/>
      <c r="BZ40" s="12"/>
      <c r="CA40" s="12"/>
      <c r="CB40" s="12"/>
      <c r="CC40" s="12"/>
      <c r="CD40" s="12"/>
      <c r="CE40" s="12"/>
      <c r="CF40" s="12"/>
      <c r="CG40" s="12"/>
      <c r="CH40" s="12"/>
      <c r="CI40" s="12"/>
      <c r="CJ40" s="12"/>
      <c r="CK40" s="12"/>
      <c r="CL40" s="12"/>
      <c r="CM40" s="12"/>
      <c r="CN40" s="12"/>
      <c r="CO40" s="12"/>
      <c r="CP40" s="12"/>
      <c r="CQ40" s="12"/>
      <c r="CR40" s="12"/>
      <c r="CS40" s="12"/>
      <c r="CT40" s="12"/>
      <c r="CU40" s="12"/>
      <c r="CV40" s="12"/>
      <c r="CW40" s="12"/>
      <c r="CX40" s="12"/>
      <c r="CY40" s="12"/>
      <c r="CZ40" s="12"/>
      <c r="DA40" s="12"/>
      <c r="DB40" s="12"/>
      <c r="DC40" s="12"/>
      <c r="DD40" s="12"/>
      <c r="DE40" s="12"/>
      <c r="DF40" s="12"/>
      <c r="DG40" s="12"/>
      <c r="DH40" s="12"/>
      <c r="DI40" s="12"/>
      <c r="DJ40" s="12"/>
      <c r="DK40" s="12"/>
      <c r="DL40" s="12"/>
      <c r="DM40" s="12"/>
      <c r="DN40" s="12"/>
      <c r="DO40" s="12"/>
      <c r="DP40" s="12"/>
      <c r="DQ40" s="12"/>
      <c r="DR40" s="12"/>
      <c r="DS40" s="12"/>
      <c r="DT40" s="12"/>
      <c r="DU40" s="12"/>
      <c r="DV40" s="12"/>
      <c r="DW40" s="12"/>
      <c r="DX40" s="12"/>
      <c r="DY40" s="12"/>
      <c r="DZ40" s="12"/>
      <c r="EA40" s="12"/>
      <c r="EB40" s="12"/>
      <c r="EC40" s="12"/>
      <c r="ED40" s="12"/>
      <c r="EE40" s="12"/>
      <c r="EF40" s="12"/>
      <c r="EG40" s="12"/>
      <c r="EH40" s="12"/>
      <c r="EI40" s="12"/>
      <c r="EJ40" s="12"/>
      <c r="EK40" s="12"/>
      <c r="EL40" s="12"/>
      <c r="EM40" s="12"/>
      <c r="EN40" s="12"/>
      <c r="EO40" s="12"/>
      <c r="EP40" s="12"/>
      <c r="EQ40" s="12"/>
      <c r="ER40" s="12"/>
      <c r="ES40" s="12"/>
      <c r="ET40" s="12"/>
      <c r="EU40" s="12"/>
      <c r="EV40" s="12"/>
    </row>
    <row r="41" spans="1:152" s="13" customFormat="1" ht="81">
      <c r="A41" s="11">
        <v>11</v>
      </c>
      <c r="B41" s="18">
        <v>1196450112</v>
      </c>
      <c r="C41" s="28">
        <v>42292900</v>
      </c>
      <c r="D41" s="33" t="s">
        <v>68</v>
      </c>
      <c r="E41" s="34" t="s">
        <v>68</v>
      </c>
      <c r="F41" s="21" t="s">
        <v>53</v>
      </c>
      <c r="G41" s="22">
        <v>84886</v>
      </c>
      <c r="H41" s="22">
        <v>0</v>
      </c>
      <c r="I41" s="23">
        <f t="shared" si="16"/>
        <v>84886</v>
      </c>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c r="AY41" s="12"/>
      <c r="AZ41" s="12"/>
      <c r="BA41" s="12"/>
      <c r="BB41" s="12"/>
      <c r="BC41" s="12"/>
      <c r="BD41" s="12"/>
      <c r="BE41" s="12"/>
      <c r="BF41" s="12"/>
      <c r="BG41" s="12"/>
      <c r="BH41" s="12"/>
      <c r="BI41" s="12"/>
      <c r="BJ41" s="12"/>
      <c r="BK41" s="12"/>
      <c r="BL41" s="12"/>
      <c r="BM41" s="12"/>
      <c r="BN41" s="12"/>
      <c r="BO41" s="12"/>
      <c r="BP41" s="12"/>
      <c r="BQ41" s="12"/>
      <c r="BR41" s="12"/>
      <c r="BS41" s="12"/>
      <c r="BT41" s="12"/>
      <c r="BU41" s="12"/>
      <c r="BV41" s="12"/>
      <c r="BW41" s="12"/>
      <c r="BX41" s="12"/>
      <c r="BY41" s="12"/>
      <c r="BZ41" s="12"/>
      <c r="CA41" s="12"/>
      <c r="CB41" s="12"/>
      <c r="CC41" s="12"/>
      <c r="CD41" s="12"/>
      <c r="CE41" s="12"/>
      <c r="CF41" s="12"/>
      <c r="CG41" s="12"/>
      <c r="CH41" s="12"/>
      <c r="CI41" s="12"/>
      <c r="CJ41" s="12"/>
      <c r="CK41" s="12"/>
      <c r="CL41" s="12"/>
      <c r="CM41" s="12"/>
      <c r="CN41" s="12"/>
      <c r="CO41" s="12"/>
      <c r="CP41" s="12"/>
      <c r="CQ41" s="12"/>
      <c r="CR41" s="12"/>
      <c r="CS41" s="12"/>
      <c r="CT41" s="12"/>
      <c r="CU41" s="12"/>
      <c r="CV41" s="12"/>
      <c r="CW41" s="12"/>
      <c r="CX41" s="12"/>
      <c r="CY41" s="12"/>
      <c r="CZ41" s="12"/>
      <c r="DA41" s="12"/>
      <c r="DB41" s="12"/>
      <c r="DC41" s="12"/>
      <c r="DD41" s="12"/>
      <c r="DE41" s="12"/>
      <c r="DF41" s="12"/>
      <c r="DG41" s="12"/>
      <c r="DH41" s="12"/>
      <c r="DI41" s="12"/>
      <c r="DJ41" s="12"/>
      <c r="DK41" s="12"/>
      <c r="DL41" s="12"/>
      <c r="DM41" s="12"/>
      <c r="DN41" s="12"/>
      <c r="DO41" s="12"/>
      <c r="DP41" s="12"/>
      <c r="DQ41" s="12"/>
      <c r="DR41" s="12"/>
      <c r="DS41" s="12"/>
      <c r="DT41" s="12"/>
      <c r="DU41" s="12"/>
      <c r="DV41" s="12"/>
      <c r="DW41" s="12"/>
      <c r="DX41" s="12"/>
      <c r="DY41" s="12"/>
      <c r="DZ41" s="12"/>
      <c r="EA41" s="12"/>
      <c r="EB41" s="12"/>
      <c r="EC41" s="12"/>
      <c r="ED41" s="12"/>
      <c r="EE41" s="12"/>
      <c r="EF41" s="12"/>
      <c r="EG41" s="12"/>
      <c r="EH41" s="12"/>
      <c r="EI41" s="12"/>
      <c r="EJ41" s="12"/>
      <c r="EK41" s="12"/>
      <c r="EL41" s="12"/>
      <c r="EM41" s="12"/>
      <c r="EN41" s="12"/>
      <c r="EO41" s="12"/>
      <c r="EP41" s="12"/>
      <c r="EQ41" s="12"/>
      <c r="ER41" s="12"/>
      <c r="ES41" s="12"/>
      <c r="ET41" s="12"/>
      <c r="EU41" s="12"/>
      <c r="EV41" s="12"/>
    </row>
    <row r="42" spans="1:152" s="13" customFormat="1" ht="81">
      <c r="A42" s="11">
        <v>12</v>
      </c>
      <c r="B42" s="18">
        <v>1196450113</v>
      </c>
      <c r="C42" s="28">
        <v>42292900</v>
      </c>
      <c r="D42" s="33" t="s">
        <v>69</v>
      </c>
      <c r="E42" s="34" t="s">
        <v>69</v>
      </c>
      <c r="F42" s="21" t="s">
        <v>53</v>
      </c>
      <c r="G42" s="22">
        <v>85301</v>
      </c>
      <c r="H42" s="22">
        <v>0</v>
      </c>
      <c r="I42" s="23">
        <f t="shared" si="16"/>
        <v>85301</v>
      </c>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c r="AY42" s="12"/>
      <c r="AZ42" s="12"/>
      <c r="BA42" s="12"/>
      <c r="BB42" s="12"/>
      <c r="BC42" s="12"/>
      <c r="BD42" s="12"/>
      <c r="BE42" s="12"/>
      <c r="BF42" s="12"/>
      <c r="BG42" s="12"/>
      <c r="BH42" s="12"/>
      <c r="BI42" s="12"/>
      <c r="BJ42" s="12"/>
      <c r="BK42" s="12"/>
      <c r="BL42" s="12"/>
      <c r="BM42" s="12"/>
      <c r="BN42" s="12"/>
      <c r="BO42" s="12"/>
      <c r="BP42" s="12"/>
      <c r="BQ42" s="12"/>
      <c r="BR42" s="12"/>
      <c r="BS42" s="12"/>
      <c r="BT42" s="12"/>
      <c r="BU42" s="12"/>
      <c r="BV42" s="12"/>
      <c r="BW42" s="12"/>
      <c r="BX42" s="12"/>
      <c r="BY42" s="12"/>
      <c r="BZ42" s="12"/>
      <c r="CA42" s="12"/>
      <c r="CB42" s="12"/>
      <c r="CC42" s="12"/>
      <c r="CD42" s="12"/>
      <c r="CE42" s="12"/>
      <c r="CF42" s="12"/>
      <c r="CG42" s="12"/>
      <c r="CH42" s="12"/>
      <c r="CI42" s="12"/>
      <c r="CJ42" s="12"/>
      <c r="CK42" s="12"/>
      <c r="CL42" s="12"/>
      <c r="CM42" s="12"/>
      <c r="CN42" s="12"/>
      <c r="CO42" s="12"/>
      <c r="CP42" s="12"/>
      <c r="CQ42" s="12"/>
      <c r="CR42" s="12"/>
      <c r="CS42" s="12"/>
      <c r="CT42" s="12"/>
      <c r="CU42" s="12"/>
      <c r="CV42" s="12"/>
      <c r="CW42" s="12"/>
      <c r="CX42" s="12"/>
      <c r="CY42" s="12"/>
      <c r="CZ42" s="12"/>
      <c r="DA42" s="12"/>
      <c r="DB42" s="12"/>
      <c r="DC42" s="12"/>
      <c r="DD42" s="12"/>
      <c r="DE42" s="12"/>
      <c r="DF42" s="12"/>
      <c r="DG42" s="12"/>
      <c r="DH42" s="12"/>
      <c r="DI42" s="12"/>
      <c r="DJ42" s="12"/>
      <c r="DK42" s="12"/>
      <c r="DL42" s="12"/>
      <c r="DM42" s="12"/>
      <c r="DN42" s="12"/>
      <c r="DO42" s="12"/>
      <c r="DP42" s="12"/>
      <c r="DQ42" s="12"/>
      <c r="DR42" s="12"/>
      <c r="DS42" s="12"/>
      <c r="DT42" s="12"/>
      <c r="DU42" s="12"/>
      <c r="DV42" s="12"/>
      <c r="DW42" s="12"/>
      <c r="DX42" s="12"/>
      <c r="DY42" s="12"/>
      <c r="DZ42" s="12"/>
      <c r="EA42" s="12"/>
      <c r="EB42" s="12"/>
      <c r="EC42" s="12"/>
      <c r="ED42" s="12"/>
      <c r="EE42" s="12"/>
      <c r="EF42" s="12"/>
      <c r="EG42" s="12"/>
      <c r="EH42" s="12"/>
      <c r="EI42" s="12"/>
      <c r="EJ42" s="12"/>
      <c r="EK42" s="12"/>
      <c r="EL42" s="12"/>
      <c r="EM42" s="12"/>
      <c r="EN42" s="12"/>
      <c r="EO42" s="12"/>
      <c r="EP42" s="12"/>
      <c r="EQ42" s="12"/>
      <c r="ER42" s="12"/>
      <c r="ES42" s="12"/>
      <c r="ET42" s="12"/>
      <c r="EU42" s="12"/>
      <c r="EV42" s="12"/>
    </row>
    <row r="43" spans="1:152" s="13" customFormat="1" ht="90">
      <c r="A43" s="11">
        <v>13</v>
      </c>
      <c r="B43" s="18">
        <v>1196450114</v>
      </c>
      <c r="C43" s="28">
        <v>42292900</v>
      </c>
      <c r="D43" s="33" t="s">
        <v>70</v>
      </c>
      <c r="E43" s="34" t="s">
        <v>70</v>
      </c>
      <c r="F43" s="21" t="s">
        <v>53</v>
      </c>
      <c r="G43" s="22">
        <v>90194</v>
      </c>
      <c r="H43" s="22">
        <v>0</v>
      </c>
      <c r="I43" s="23">
        <f t="shared" si="16"/>
        <v>90194</v>
      </c>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c r="AY43" s="12"/>
      <c r="AZ43" s="12"/>
      <c r="BA43" s="12"/>
      <c r="BB43" s="12"/>
      <c r="BC43" s="12"/>
      <c r="BD43" s="12"/>
      <c r="BE43" s="12"/>
      <c r="BF43" s="12"/>
      <c r="BG43" s="12"/>
      <c r="BH43" s="12"/>
      <c r="BI43" s="12"/>
      <c r="BJ43" s="12"/>
      <c r="BK43" s="12"/>
      <c r="BL43" s="12"/>
      <c r="BM43" s="12"/>
      <c r="BN43" s="12"/>
      <c r="BO43" s="12"/>
      <c r="BP43" s="12"/>
      <c r="BQ43" s="12"/>
      <c r="BR43" s="12"/>
      <c r="BS43" s="12"/>
      <c r="BT43" s="12"/>
      <c r="BU43" s="12"/>
      <c r="BV43" s="12"/>
      <c r="BW43" s="12"/>
      <c r="BX43" s="12"/>
      <c r="BY43" s="12"/>
      <c r="BZ43" s="12"/>
      <c r="CA43" s="12"/>
      <c r="CB43" s="12"/>
      <c r="CC43" s="12"/>
      <c r="CD43" s="12"/>
      <c r="CE43" s="12"/>
      <c r="CF43" s="12"/>
      <c r="CG43" s="12"/>
      <c r="CH43" s="12"/>
      <c r="CI43" s="12"/>
      <c r="CJ43" s="12"/>
      <c r="CK43" s="12"/>
      <c r="CL43" s="12"/>
      <c r="CM43" s="12"/>
      <c r="CN43" s="12"/>
      <c r="CO43" s="12"/>
      <c r="CP43" s="12"/>
      <c r="CQ43" s="12"/>
      <c r="CR43" s="12"/>
      <c r="CS43" s="12"/>
      <c r="CT43" s="12"/>
      <c r="CU43" s="12"/>
      <c r="CV43" s="12"/>
      <c r="CW43" s="12"/>
      <c r="CX43" s="12"/>
      <c r="CY43" s="12"/>
      <c r="CZ43" s="12"/>
      <c r="DA43" s="12"/>
      <c r="DB43" s="12"/>
      <c r="DC43" s="12"/>
      <c r="DD43" s="12"/>
      <c r="DE43" s="12"/>
      <c r="DF43" s="12"/>
      <c r="DG43" s="12"/>
      <c r="DH43" s="12"/>
      <c r="DI43" s="12"/>
      <c r="DJ43" s="12"/>
      <c r="DK43" s="12"/>
      <c r="DL43" s="12"/>
      <c r="DM43" s="12"/>
      <c r="DN43" s="12"/>
      <c r="DO43" s="12"/>
      <c r="DP43" s="12"/>
      <c r="DQ43" s="12"/>
      <c r="DR43" s="12"/>
      <c r="DS43" s="12"/>
      <c r="DT43" s="12"/>
      <c r="DU43" s="12"/>
      <c r="DV43" s="12"/>
      <c r="DW43" s="12"/>
      <c r="DX43" s="12"/>
      <c r="DY43" s="12"/>
      <c r="DZ43" s="12"/>
      <c r="EA43" s="12"/>
      <c r="EB43" s="12"/>
      <c r="EC43" s="12"/>
      <c r="ED43" s="12"/>
      <c r="EE43" s="12"/>
      <c r="EF43" s="12"/>
      <c r="EG43" s="12"/>
      <c r="EH43" s="12"/>
      <c r="EI43" s="12"/>
      <c r="EJ43" s="12"/>
      <c r="EK43" s="12"/>
      <c r="EL43" s="12"/>
      <c r="EM43" s="12"/>
      <c r="EN43" s="12"/>
      <c r="EO43" s="12"/>
      <c r="EP43" s="12"/>
      <c r="EQ43" s="12"/>
      <c r="ER43" s="12"/>
      <c r="ES43" s="12"/>
      <c r="ET43" s="12"/>
      <c r="EU43" s="12"/>
      <c r="EV43" s="12"/>
    </row>
    <row r="44" spans="1:152" s="13" customFormat="1" ht="81">
      <c r="A44" s="11">
        <v>14</v>
      </c>
      <c r="B44" s="18">
        <v>1196450115</v>
      </c>
      <c r="C44" s="28">
        <v>42292900</v>
      </c>
      <c r="D44" s="33" t="s">
        <v>71</v>
      </c>
      <c r="E44" s="34" t="s">
        <v>72</v>
      </c>
      <c r="F44" s="21" t="s">
        <v>53</v>
      </c>
      <c r="G44" s="22">
        <v>84886</v>
      </c>
      <c r="H44" s="22">
        <v>0</v>
      </c>
      <c r="I44" s="23">
        <f t="shared" si="16"/>
        <v>84886</v>
      </c>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c r="AY44" s="12"/>
      <c r="AZ44" s="12"/>
      <c r="BA44" s="12"/>
      <c r="BB44" s="12"/>
      <c r="BC44" s="12"/>
      <c r="BD44" s="12"/>
      <c r="BE44" s="12"/>
      <c r="BF44" s="12"/>
      <c r="BG44" s="12"/>
      <c r="BH44" s="12"/>
      <c r="BI44" s="12"/>
      <c r="BJ44" s="12"/>
      <c r="BK44" s="12"/>
      <c r="BL44" s="12"/>
      <c r="BM44" s="12"/>
      <c r="BN44" s="12"/>
      <c r="BO44" s="12"/>
      <c r="BP44" s="12"/>
      <c r="BQ44" s="12"/>
      <c r="BR44" s="12"/>
      <c r="BS44" s="12"/>
      <c r="BT44" s="12"/>
      <c r="BU44" s="12"/>
      <c r="BV44" s="12"/>
      <c r="BW44" s="12"/>
      <c r="BX44" s="12"/>
      <c r="BY44" s="12"/>
      <c r="BZ44" s="12"/>
      <c r="CA44" s="12"/>
      <c r="CB44" s="12"/>
      <c r="CC44" s="12"/>
      <c r="CD44" s="12"/>
      <c r="CE44" s="12"/>
      <c r="CF44" s="12"/>
      <c r="CG44" s="12"/>
      <c r="CH44" s="12"/>
      <c r="CI44" s="12"/>
      <c r="CJ44" s="12"/>
      <c r="CK44" s="12"/>
      <c r="CL44" s="12"/>
      <c r="CM44" s="12"/>
      <c r="CN44" s="12"/>
      <c r="CO44" s="12"/>
      <c r="CP44" s="12"/>
      <c r="CQ44" s="12"/>
      <c r="CR44" s="12"/>
      <c r="CS44" s="12"/>
      <c r="CT44" s="12"/>
      <c r="CU44" s="12"/>
      <c r="CV44" s="12"/>
      <c r="CW44" s="12"/>
      <c r="CX44" s="12"/>
      <c r="CY44" s="12"/>
      <c r="CZ44" s="12"/>
      <c r="DA44" s="12"/>
      <c r="DB44" s="12"/>
      <c r="DC44" s="12"/>
      <c r="DD44" s="12"/>
      <c r="DE44" s="12"/>
      <c r="DF44" s="12"/>
      <c r="DG44" s="12"/>
      <c r="DH44" s="12"/>
      <c r="DI44" s="12"/>
      <c r="DJ44" s="12"/>
      <c r="DK44" s="12"/>
      <c r="DL44" s="12"/>
      <c r="DM44" s="12"/>
      <c r="DN44" s="12"/>
      <c r="DO44" s="12"/>
      <c r="DP44" s="12"/>
      <c r="DQ44" s="12"/>
      <c r="DR44" s="12"/>
      <c r="DS44" s="12"/>
      <c r="DT44" s="12"/>
      <c r="DU44" s="12"/>
      <c r="DV44" s="12"/>
      <c r="DW44" s="12"/>
      <c r="DX44" s="12"/>
      <c r="DY44" s="12"/>
      <c r="DZ44" s="12"/>
      <c r="EA44" s="12"/>
      <c r="EB44" s="12"/>
      <c r="EC44" s="12"/>
      <c r="ED44" s="12"/>
      <c r="EE44" s="12"/>
      <c r="EF44" s="12"/>
      <c r="EG44" s="12"/>
      <c r="EH44" s="12"/>
      <c r="EI44" s="12"/>
      <c r="EJ44" s="12"/>
      <c r="EK44" s="12"/>
      <c r="EL44" s="12"/>
      <c r="EM44" s="12"/>
      <c r="EN44" s="12"/>
      <c r="EO44" s="12"/>
      <c r="EP44" s="12"/>
      <c r="EQ44" s="12"/>
      <c r="ER44" s="12"/>
      <c r="ES44" s="12"/>
      <c r="ET44" s="12"/>
      <c r="EU44" s="12"/>
      <c r="EV44" s="12"/>
    </row>
    <row r="45" spans="1:152" s="13" customFormat="1" ht="81">
      <c r="A45" s="11">
        <v>15</v>
      </c>
      <c r="B45" s="18">
        <v>1196450116</v>
      </c>
      <c r="C45" s="28">
        <v>42292900</v>
      </c>
      <c r="D45" s="33" t="s">
        <v>73</v>
      </c>
      <c r="E45" s="34" t="s">
        <v>73</v>
      </c>
      <c r="F45" s="21" t="s">
        <v>53</v>
      </c>
      <c r="G45" s="22">
        <v>84886</v>
      </c>
      <c r="H45" s="22">
        <v>0</v>
      </c>
      <c r="I45" s="23">
        <f t="shared" si="16"/>
        <v>84886</v>
      </c>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c r="AY45" s="12"/>
      <c r="AZ45" s="12"/>
      <c r="BA45" s="12"/>
      <c r="BB45" s="12"/>
      <c r="BC45" s="12"/>
      <c r="BD45" s="12"/>
      <c r="BE45" s="12"/>
      <c r="BF45" s="12"/>
      <c r="BG45" s="12"/>
      <c r="BH45" s="12"/>
      <c r="BI45" s="12"/>
      <c r="BJ45" s="12"/>
      <c r="BK45" s="12"/>
      <c r="BL45" s="12"/>
      <c r="BM45" s="12"/>
      <c r="BN45" s="12"/>
      <c r="BO45" s="12"/>
      <c r="BP45" s="12"/>
      <c r="BQ45" s="12"/>
      <c r="BR45" s="12"/>
      <c r="BS45" s="12"/>
      <c r="BT45" s="12"/>
      <c r="BU45" s="12"/>
      <c r="BV45" s="12"/>
      <c r="BW45" s="12"/>
      <c r="BX45" s="12"/>
      <c r="BY45" s="12"/>
      <c r="BZ45" s="12"/>
      <c r="CA45" s="12"/>
      <c r="CB45" s="12"/>
      <c r="CC45" s="12"/>
      <c r="CD45" s="12"/>
      <c r="CE45" s="12"/>
      <c r="CF45" s="12"/>
      <c r="CG45" s="12"/>
      <c r="CH45" s="12"/>
      <c r="CI45" s="12"/>
      <c r="CJ45" s="12"/>
      <c r="CK45" s="12"/>
      <c r="CL45" s="12"/>
      <c r="CM45" s="12"/>
      <c r="CN45" s="12"/>
      <c r="CO45" s="12"/>
      <c r="CP45" s="12"/>
      <c r="CQ45" s="12"/>
      <c r="CR45" s="12"/>
      <c r="CS45" s="12"/>
      <c r="CT45" s="12"/>
      <c r="CU45" s="12"/>
      <c r="CV45" s="12"/>
      <c r="CW45" s="12"/>
      <c r="CX45" s="12"/>
      <c r="CY45" s="12"/>
      <c r="CZ45" s="12"/>
      <c r="DA45" s="12"/>
      <c r="DB45" s="12"/>
      <c r="DC45" s="12"/>
      <c r="DD45" s="12"/>
      <c r="DE45" s="12"/>
      <c r="DF45" s="12"/>
      <c r="DG45" s="12"/>
      <c r="DH45" s="12"/>
      <c r="DI45" s="12"/>
      <c r="DJ45" s="12"/>
      <c r="DK45" s="12"/>
      <c r="DL45" s="12"/>
      <c r="DM45" s="12"/>
      <c r="DN45" s="12"/>
      <c r="DO45" s="12"/>
      <c r="DP45" s="12"/>
      <c r="DQ45" s="12"/>
      <c r="DR45" s="12"/>
      <c r="DS45" s="12"/>
      <c r="DT45" s="12"/>
      <c r="DU45" s="12"/>
      <c r="DV45" s="12"/>
      <c r="DW45" s="12"/>
      <c r="DX45" s="12"/>
      <c r="DY45" s="12"/>
      <c r="DZ45" s="12"/>
      <c r="EA45" s="12"/>
      <c r="EB45" s="12"/>
      <c r="EC45" s="12"/>
      <c r="ED45" s="12"/>
      <c r="EE45" s="12"/>
      <c r="EF45" s="12"/>
      <c r="EG45" s="12"/>
      <c r="EH45" s="12"/>
      <c r="EI45" s="12"/>
      <c r="EJ45" s="12"/>
      <c r="EK45" s="12"/>
      <c r="EL45" s="12"/>
      <c r="EM45" s="12"/>
      <c r="EN45" s="12"/>
      <c r="EO45" s="12"/>
      <c r="EP45" s="12"/>
      <c r="EQ45" s="12"/>
      <c r="ER45" s="12"/>
      <c r="ES45" s="12"/>
      <c r="ET45" s="12"/>
      <c r="EU45" s="12"/>
      <c r="EV45" s="12"/>
    </row>
    <row r="46" spans="1:152" s="13" customFormat="1" ht="90">
      <c r="A46" s="11">
        <v>16</v>
      </c>
      <c r="B46" s="18">
        <v>1197011003</v>
      </c>
      <c r="C46" s="28">
        <v>42292900</v>
      </c>
      <c r="D46" s="33" t="s">
        <v>74</v>
      </c>
      <c r="E46" s="34" t="s">
        <v>74</v>
      </c>
      <c r="F46" s="21" t="s">
        <v>53</v>
      </c>
      <c r="G46" s="22">
        <v>90194</v>
      </c>
      <c r="H46" s="22">
        <v>0</v>
      </c>
      <c r="I46" s="23">
        <f t="shared" si="16"/>
        <v>90194</v>
      </c>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c r="AY46" s="12"/>
      <c r="AZ46" s="12"/>
      <c r="BA46" s="12"/>
      <c r="BB46" s="12"/>
      <c r="BC46" s="12"/>
      <c r="BD46" s="12"/>
      <c r="BE46" s="12"/>
      <c r="BF46" s="12"/>
      <c r="BG46" s="12"/>
      <c r="BH46" s="12"/>
      <c r="BI46" s="12"/>
      <c r="BJ46" s="12"/>
      <c r="BK46" s="12"/>
      <c r="BL46" s="12"/>
      <c r="BM46" s="12"/>
      <c r="BN46" s="12"/>
      <c r="BO46" s="12"/>
      <c r="BP46" s="12"/>
      <c r="BQ46" s="12"/>
      <c r="BR46" s="12"/>
      <c r="BS46" s="12"/>
      <c r="BT46" s="12"/>
      <c r="BU46" s="12"/>
      <c r="BV46" s="12"/>
      <c r="BW46" s="12"/>
      <c r="BX46" s="12"/>
      <c r="BY46" s="12"/>
      <c r="BZ46" s="12"/>
      <c r="CA46" s="12"/>
      <c r="CB46" s="12"/>
      <c r="CC46" s="12"/>
      <c r="CD46" s="12"/>
      <c r="CE46" s="12"/>
      <c r="CF46" s="12"/>
      <c r="CG46" s="12"/>
      <c r="CH46" s="12"/>
      <c r="CI46" s="12"/>
      <c r="CJ46" s="12"/>
      <c r="CK46" s="12"/>
      <c r="CL46" s="12"/>
      <c r="CM46" s="12"/>
      <c r="CN46" s="12"/>
      <c r="CO46" s="12"/>
      <c r="CP46" s="12"/>
      <c r="CQ46" s="12"/>
      <c r="CR46" s="12"/>
      <c r="CS46" s="12"/>
      <c r="CT46" s="12"/>
      <c r="CU46" s="12"/>
      <c r="CV46" s="12"/>
      <c r="CW46" s="12"/>
      <c r="CX46" s="12"/>
      <c r="CY46" s="12"/>
      <c r="CZ46" s="12"/>
      <c r="DA46" s="12"/>
      <c r="DB46" s="12"/>
      <c r="DC46" s="12"/>
      <c r="DD46" s="12"/>
      <c r="DE46" s="12"/>
      <c r="DF46" s="12"/>
      <c r="DG46" s="12"/>
      <c r="DH46" s="12"/>
      <c r="DI46" s="12"/>
      <c r="DJ46" s="12"/>
      <c r="DK46" s="12"/>
      <c r="DL46" s="12"/>
      <c r="DM46" s="12"/>
      <c r="DN46" s="12"/>
      <c r="DO46" s="12"/>
      <c r="DP46" s="12"/>
      <c r="DQ46" s="12"/>
      <c r="DR46" s="12"/>
      <c r="DS46" s="12"/>
      <c r="DT46" s="12"/>
      <c r="DU46" s="12"/>
      <c r="DV46" s="12"/>
      <c r="DW46" s="12"/>
      <c r="DX46" s="12"/>
      <c r="DY46" s="12"/>
      <c r="DZ46" s="12"/>
      <c r="EA46" s="12"/>
      <c r="EB46" s="12"/>
      <c r="EC46" s="12"/>
      <c r="ED46" s="12"/>
      <c r="EE46" s="12"/>
      <c r="EF46" s="12"/>
      <c r="EG46" s="12"/>
      <c r="EH46" s="12"/>
      <c r="EI46" s="12"/>
      <c r="EJ46" s="12"/>
      <c r="EK46" s="12"/>
      <c r="EL46" s="12"/>
      <c r="EM46" s="12"/>
      <c r="EN46" s="12"/>
      <c r="EO46" s="12"/>
      <c r="EP46" s="12"/>
      <c r="EQ46" s="12"/>
      <c r="ER46" s="12"/>
      <c r="ES46" s="12"/>
      <c r="ET46" s="12"/>
      <c r="EU46" s="12"/>
      <c r="EV46" s="12"/>
    </row>
    <row r="47" spans="1:152" s="13" customFormat="1" ht="72">
      <c r="A47" s="11">
        <v>17</v>
      </c>
      <c r="B47" s="18">
        <v>1197011002</v>
      </c>
      <c r="C47" s="28">
        <v>42292900</v>
      </c>
      <c r="D47" s="33" t="s">
        <v>75</v>
      </c>
      <c r="E47" s="34" t="s">
        <v>75</v>
      </c>
      <c r="F47" s="21" t="s">
        <v>53</v>
      </c>
      <c r="G47" s="22">
        <v>85301</v>
      </c>
      <c r="H47" s="22">
        <v>0</v>
      </c>
      <c r="I47" s="23">
        <f t="shared" si="16"/>
        <v>85301</v>
      </c>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c r="AY47" s="12"/>
      <c r="AZ47" s="12"/>
      <c r="BA47" s="12"/>
      <c r="BB47" s="12"/>
      <c r="BC47" s="12"/>
      <c r="BD47" s="12"/>
      <c r="BE47" s="12"/>
      <c r="BF47" s="12"/>
      <c r="BG47" s="12"/>
      <c r="BH47" s="12"/>
      <c r="BI47" s="12"/>
      <c r="BJ47" s="12"/>
      <c r="BK47" s="12"/>
      <c r="BL47" s="12"/>
      <c r="BM47" s="12"/>
      <c r="BN47" s="12"/>
      <c r="BO47" s="12"/>
      <c r="BP47" s="12"/>
      <c r="BQ47" s="12"/>
      <c r="BR47" s="12"/>
      <c r="BS47" s="12"/>
      <c r="BT47" s="12"/>
      <c r="BU47" s="12"/>
      <c r="BV47" s="12"/>
      <c r="BW47" s="12"/>
      <c r="BX47" s="12"/>
      <c r="BY47" s="12"/>
      <c r="BZ47" s="12"/>
      <c r="CA47" s="12"/>
      <c r="CB47" s="12"/>
      <c r="CC47" s="12"/>
      <c r="CD47" s="12"/>
      <c r="CE47" s="12"/>
      <c r="CF47" s="12"/>
      <c r="CG47" s="12"/>
      <c r="CH47" s="12"/>
      <c r="CI47" s="12"/>
      <c r="CJ47" s="12"/>
      <c r="CK47" s="12"/>
      <c r="CL47" s="12"/>
      <c r="CM47" s="12"/>
      <c r="CN47" s="12"/>
      <c r="CO47" s="12"/>
      <c r="CP47" s="12"/>
      <c r="CQ47" s="12"/>
      <c r="CR47" s="12"/>
      <c r="CS47" s="12"/>
      <c r="CT47" s="12"/>
      <c r="CU47" s="12"/>
      <c r="CV47" s="12"/>
      <c r="CW47" s="12"/>
      <c r="CX47" s="12"/>
      <c r="CY47" s="12"/>
      <c r="CZ47" s="12"/>
      <c r="DA47" s="12"/>
      <c r="DB47" s="12"/>
      <c r="DC47" s="12"/>
      <c r="DD47" s="12"/>
      <c r="DE47" s="12"/>
      <c r="DF47" s="12"/>
      <c r="DG47" s="12"/>
      <c r="DH47" s="12"/>
      <c r="DI47" s="12"/>
      <c r="DJ47" s="12"/>
      <c r="DK47" s="12"/>
      <c r="DL47" s="12"/>
      <c r="DM47" s="12"/>
      <c r="DN47" s="12"/>
      <c r="DO47" s="12"/>
      <c r="DP47" s="12"/>
      <c r="DQ47" s="12"/>
      <c r="DR47" s="12"/>
      <c r="DS47" s="12"/>
      <c r="DT47" s="12"/>
      <c r="DU47" s="12"/>
      <c r="DV47" s="12"/>
      <c r="DW47" s="12"/>
      <c r="DX47" s="12"/>
      <c r="DY47" s="12"/>
      <c r="DZ47" s="12"/>
      <c r="EA47" s="12"/>
      <c r="EB47" s="12"/>
      <c r="EC47" s="12"/>
      <c r="ED47" s="12"/>
      <c r="EE47" s="12"/>
      <c r="EF47" s="12"/>
      <c r="EG47" s="12"/>
      <c r="EH47" s="12"/>
      <c r="EI47" s="12"/>
      <c r="EJ47" s="12"/>
      <c r="EK47" s="12"/>
      <c r="EL47" s="12"/>
      <c r="EM47" s="12"/>
      <c r="EN47" s="12"/>
      <c r="EO47" s="12"/>
      <c r="EP47" s="12"/>
      <c r="EQ47" s="12"/>
      <c r="ER47" s="12"/>
      <c r="ES47" s="12"/>
      <c r="ET47" s="12"/>
      <c r="EU47" s="12"/>
      <c r="EV47" s="12"/>
    </row>
    <row r="48" spans="1:152" s="13" customFormat="1" ht="63">
      <c r="A48" s="11">
        <v>18</v>
      </c>
      <c r="B48" s="18">
        <v>1186220583</v>
      </c>
      <c r="C48" s="28">
        <v>42292900</v>
      </c>
      <c r="D48" s="33" t="s">
        <v>76</v>
      </c>
      <c r="E48" s="34" t="s">
        <v>76</v>
      </c>
      <c r="F48" s="21" t="s">
        <v>53</v>
      </c>
      <c r="G48" s="22">
        <v>84886</v>
      </c>
      <c r="H48" s="22">
        <v>0</v>
      </c>
      <c r="I48" s="23">
        <f t="shared" si="16"/>
        <v>84886</v>
      </c>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c r="AY48" s="12"/>
      <c r="AZ48" s="12"/>
      <c r="BA48" s="12"/>
      <c r="BB48" s="12"/>
      <c r="BC48" s="12"/>
      <c r="BD48" s="12"/>
      <c r="BE48" s="12"/>
      <c r="BF48" s="12"/>
      <c r="BG48" s="12"/>
      <c r="BH48" s="12"/>
      <c r="BI48" s="12"/>
      <c r="BJ48" s="12"/>
      <c r="BK48" s="12"/>
      <c r="BL48" s="12"/>
      <c r="BM48" s="12"/>
      <c r="BN48" s="12"/>
      <c r="BO48" s="12"/>
      <c r="BP48" s="12"/>
      <c r="BQ48" s="12"/>
      <c r="BR48" s="12"/>
      <c r="BS48" s="12"/>
      <c r="BT48" s="12"/>
      <c r="BU48" s="12"/>
      <c r="BV48" s="12"/>
      <c r="BW48" s="12"/>
      <c r="BX48" s="12"/>
      <c r="BY48" s="12"/>
      <c r="BZ48" s="12"/>
      <c r="CA48" s="12"/>
      <c r="CB48" s="12"/>
      <c r="CC48" s="12"/>
      <c r="CD48" s="12"/>
      <c r="CE48" s="12"/>
      <c r="CF48" s="12"/>
      <c r="CG48" s="12"/>
      <c r="CH48" s="12"/>
      <c r="CI48" s="12"/>
      <c r="CJ48" s="12"/>
      <c r="CK48" s="12"/>
      <c r="CL48" s="12"/>
      <c r="CM48" s="12"/>
      <c r="CN48" s="12"/>
      <c r="CO48" s="12"/>
      <c r="CP48" s="12"/>
      <c r="CQ48" s="12"/>
      <c r="CR48" s="12"/>
      <c r="CS48" s="12"/>
      <c r="CT48" s="12"/>
      <c r="CU48" s="12"/>
      <c r="CV48" s="12"/>
      <c r="CW48" s="12"/>
      <c r="CX48" s="12"/>
      <c r="CY48" s="12"/>
      <c r="CZ48" s="12"/>
      <c r="DA48" s="12"/>
      <c r="DB48" s="12"/>
      <c r="DC48" s="12"/>
      <c r="DD48" s="12"/>
      <c r="DE48" s="12"/>
      <c r="DF48" s="12"/>
      <c r="DG48" s="12"/>
      <c r="DH48" s="12"/>
      <c r="DI48" s="12"/>
      <c r="DJ48" s="12"/>
      <c r="DK48" s="12"/>
      <c r="DL48" s="12"/>
      <c r="DM48" s="12"/>
      <c r="DN48" s="12"/>
      <c r="DO48" s="12"/>
      <c r="DP48" s="12"/>
      <c r="DQ48" s="12"/>
      <c r="DR48" s="12"/>
      <c r="DS48" s="12"/>
      <c r="DT48" s="12"/>
      <c r="DU48" s="12"/>
      <c r="DV48" s="12"/>
      <c r="DW48" s="12"/>
      <c r="DX48" s="12"/>
      <c r="DY48" s="12"/>
      <c r="DZ48" s="12"/>
      <c r="EA48" s="12"/>
      <c r="EB48" s="12"/>
      <c r="EC48" s="12"/>
      <c r="ED48" s="12"/>
      <c r="EE48" s="12"/>
      <c r="EF48" s="12"/>
      <c r="EG48" s="12"/>
      <c r="EH48" s="12"/>
      <c r="EI48" s="12"/>
      <c r="EJ48" s="12"/>
      <c r="EK48" s="12"/>
      <c r="EL48" s="12"/>
      <c r="EM48" s="12"/>
      <c r="EN48" s="12"/>
      <c r="EO48" s="12"/>
      <c r="EP48" s="12"/>
      <c r="EQ48" s="12"/>
      <c r="ER48" s="12"/>
      <c r="ES48" s="12"/>
      <c r="ET48" s="12"/>
      <c r="EU48" s="12"/>
      <c r="EV48" s="12"/>
    </row>
    <row r="49" spans="1:152" s="13" customFormat="1" ht="90">
      <c r="A49" s="11">
        <v>19</v>
      </c>
      <c r="B49" s="18">
        <v>1196450117</v>
      </c>
      <c r="C49" s="28">
        <v>42292900</v>
      </c>
      <c r="D49" s="33" t="s">
        <v>77</v>
      </c>
      <c r="E49" s="34" t="s">
        <v>77</v>
      </c>
      <c r="F49" s="21" t="s">
        <v>53</v>
      </c>
      <c r="G49" s="22">
        <v>84886</v>
      </c>
      <c r="H49" s="22">
        <v>0</v>
      </c>
      <c r="I49" s="23">
        <f t="shared" si="16"/>
        <v>84886</v>
      </c>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c r="AY49" s="12"/>
      <c r="AZ49" s="12"/>
      <c r="BA49" s="12"/>
      <c r="BB49" s="12"/>
      <c r="BC49" s="12"/>
      <c r="BD49" s="12"/>
      <c r="BE49" s="12"/>
      <c r="BF49" s="12"/>
      <c r="BG49" s="12"/>
      <c r="BH49" s="12"/>
      <c r="BI49" s="12"/>
      <c r="BJ49" s="12"/>
      <c r="BK49" s="12"/>
      <c r="BL49" s="12"/>
      <c r="BM49" s="12"/>
      <c r="BN49" s="12"/>
      <c r="BO49" s="12"/>
      <c r="BP49" s="12"/>
      <c r="BQ49" s="12"/>
      <c r="BR49" s="12"/>
      <c r="BS49" s="12"/>
      <c r="BT49" s="12"/>
      <c r="BU49" s="12"/>
      <c r="BV49" s="12"/>
      <c r="BW49" s="12"/>
      <c r="BX49" s="12"/>
      <c r="BY49" s="12"/>
      <c r="BZ49" s="12"/>
      <c r="CA49" s="12"/>
      <c r="CB49" s="12"/>
      <c r="CC49" s="12"/>
      <c r="CD49" s="12"/>
      <c r="CE49" s="12"/>
      <c r="CF49" s="12"/>
      <c r="CG49" s="12"/>
      <c r="CH49" s="12"/>
      <c r="CI49" s="12"/>
      <c r="CJ49" s="12"/>
      <c r="CK49" s="12"/>
      <c r="CL49" s="12"/>
      <c r="CM49" s="12"/>
      <c r="CN49" s="12"/>
      <c r="CO49" s="12"/>
      <c r="CP49" s="12"/>
      <c r="CQ49" s="12"/>
      <c r="CR49" s="12"/>
      <c r="CS49" s="12"/>
      <c r="CT49" s="12"/>
      <c r="CU49" s="12"/>
      <c r="CV49" s="12"/>
      <c r="CW49" s="12"/>
      <c r="CX49" s="12"/>
      <c r="CY49" s="12"/>
      <c r="CZ49" s="12"/>
      <c r="DA49" s="12"/>
      <c r="DB49" s="12"/>
      <c r="DC49" s="12"/>
      <c r="DD49" s="12"/>
      <c r="DE49" s="12"/>
      <c r="DF49" s="12"/>
      <c r="DG49" s="12"/>
      <c r="DH49" s="12"/>
      <c r="DI49" s="12"/>
      <c r="DJ49" s="12"/>
      <c r="DK49" s="12"/>
      <c r="DL49" s="12"/>
      <c r="DM49" s="12"/>
      <c r="DN49" s="12"/>
      <c r="DO49" s="12"/>
      <c r="DP49" s="12"/>
      <c r="DQ49" s="12"/>
      <c r="DR49" s="12"/>
      <c r="DS49" s="12"/>
      <c r="DT49" s="12"/>
      <c r="DU49" s="12"/>
      <c r="DV49" s="12"/>
      <c r="DW49" s="12"/>
      <c r="DX49" s="12"/>
      <c r="DY49" s="12"/>
      <c r="DZ49" s="12"/>
      <c r="EA49" s="12"/>
      <c r="EB49" s="12"/>
      <c r="EC49" s="12"/>
      <c r="ED49" s="12"/>
      <c r="EE49" s="12"/>
      <c r="EF49" s="12"/>
      <c r="EG49" s="12"/>
      <c r="EH49" s="12"/>
      <c r="EI49" s="12"/>
      <c r="EJ49" s="12"/>
      <c r="EK49" s="12"/>
      <c r="EL49" s="12"/>
      <c r="EM49" s="12"/>
      <c r="EN49" s="12"/>
      <c r="EO49" s="12"/>
      <c r="EP49" s="12"/>
      <c r="EQ49" s="12"/>
      <c r="ER49" s="12"/>
      <c r="ES49" s="12"/>
      <c r="ET49" s="12"/>
      <c r="EU49" s="12"/>
      <c r="EV49" s="12"/>
    </row>
    <row r="50" spans="1:152" s="13" customFormat="1" ht="27">
      <c r="A50" s="10" t="s">
        <v>79</v>
      </c>
      <c r="B50" s="166" t="s">
        <v>80</v>
      </c>
      <c r="C50" s="166"/>
      <c r="D50" s="166"/>
      <c r="E50" s="166"/>
      <c r="F50" s="29" t="s">
        <v>78</v>
      </c>
      <c r="G50" s="174" t="s">
        <v>3705</v>
      </c>
      <c r="H50" s="175"/>
      <c r="I50" s="176"/>
      <c r="J50" s="174" t="s">
        <v>3731</v>
      </c>
      <c r="K50" s="175"/>
      <c r="L50" s="176"/>
      <c r="M50" s="174" t="s">
        <v>3741</v>
      </c>
      <c r="N50" s="175"/>
      <c r="O50" s="176"/>
      <c r="P50" s="174" t="s">
        <v>3849</v>
      </c>
      <c r="Q50" s="175"/>
      <c r="R50" s="176"/>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c r="AY50" s="12"/>
      <c r="AZ50" s="12"/>
      <c r="BA50" s="12"/>
      <c r="BB50" s="12"/>
      <c r="BC50" s="12"/>
      <c r="BD50" s="12"/>
      <c r="BE50" s="12"/>
      <c r="BF50" s="12"/>
      <c r="BG50" s="12"/>
      <c r="BH50" s="12"/>
      <c r="BI50" s="12"/>
      <c r="BJ50" s="12"/>
      <c r="BK50" s="12"/>
      <c r="BL50" s="12"/>
      <c r="BM50" s="12"/>
      <c r="BN50" s="12"/>
      <c r="BO50" s="12"/>
      <c r="BP50" s="12"/>
      <c r="BQ50" s="12"/>
      <c r="BR50" s="12"/>
      <c r="BS50" s="12"/>
      <c r="BT50" s="12"/>
      <c r="BU50" s="12"/>
      <c r="BV50" s="12"/>
      <c r="BW50" s="12"/>
      <c r="BX50" s="12"/>
      <c r="BY50" s="12"/>
      <c r="BZ50" s="12"/>
      <c r="CA50" s="12"/>
      <c r="CB50" s="12"/>
      <c r="CC50" s="12"/>
      <c r="CD50" s="12"/>
      <c r="CE50" s="12"/>
      <c r="CF50" s="12"/>
      <c r="CG50" s="12"/>
      <c r="CH50" s="12"/>
      <c r="CI50" s="12"/>
      <c r="CJ50" s="12"/>
      <c r="CK50" s="12"/>
      <c r="CL50" s="12"/>
      <c r="CM50" s="12"/>
      <c r="CN50" s="12"/>
      <c r="CO50" s="12"/>
      <c r="CP50" s="12"/>
      <c r="CQ50" s="12"/>
      <c r="CR50" s="12"/>
      <c r="CS50" s="12"/>
      <c r="CT50" s="12"/>
      <c r="CU50" s="12"/>
      <c r="CV50" s="12"/>
      <c r="CW50" s="12"/>
      <c r="CX50" s="12"/>
      <c r="CY50" s="12"/>
      <c r="CZ50" s="12"/>
      <c r="DA50" s="12"/>
      <c r="DB50" s="12"/>
      <c r="DC50" s="12"/>
      <c r="DD50" s="12"/>
      <c r="DE50" s="12"/>
      <c r="DF50" s="12"/>
      <c r="DG50" s="12"/>
      <c r="DH50" s="12"/>
      <c r="DI50" s="12"/>
      <c r="DJ50" s="12"/>
      <c r="DK50" s="12"/>
      <c r="DL50" s="12"/>
      <c r="DM50" s="12"/>
      <c r="DN50" s="12"/>
      <c r="DO50" s="12"/>
      <c r="DP50" s="12"/>
      <c r="DQ50" s="12"/>
      <c r="DR50" s="12"/>
      <c r="DS50" s="12"/>
      <c r="DT50" s="12"/>
      <c r="DU50" s="12"/>
      <c r="DV50" s="12"/>
      <c r="DW50" s="12"/>
      <c r="DX50" s="12"/>
      <c r="DY50" s="12"/>
      <c r="DZ50" s="12"/>
      <c r="EA50" s="12"/>
      <c r="EB50" s="12"/>
      <c r="EC50" s="12"/>
      <c r="ED50" s="12"/>
      <c r="EE50" s="12"/>
      <c r="EF50" s="12"/>
      <c r="EG50" s="12"/>
      <c r="EH50" s="12"/>
      <c r="EI50" s="12"/>
      <c r="EJ50" s="12"/>
      <c r="EK50" s="12"/>
      <c r="EL50" s="12"/>
      <c r="EM50" s="12"/>
      <c r="EN50" s="12"/>
      <c r="EO50" s="12"/>
      <c r="EP50" s="12"/>
      <c r="EQ50" s="12"/>
      <c r="ER50" s="12"/>
      <c r="ES50" s="12"/>
      <c r="ET50" s="12"/>
      <c r="EU50" s="12"/>
      <c r="EV50" s="12"/>
    </row>
    <row r="51" spans="1:152" s="13" customFormat="1" ht="27">
      <c r="A51" s="14" t="s">
        <v>2</v>
      </c>
      <c r="B51" s="14" t="s">
        <v>3</v>
      </c>
      <c r="C51" s="15" t="s">
        <v>4</v>
      </c>
      <c r="D51" s="15" t="s">
        <v>5</v>
      </c>
      <c r="E51" s="15" t="s">
        <v>6</v>
      </c>
      <c r="F51" s="15" t="s">
        <v>7</v>
      </c>
      <c r="G51" s="16" t="s">
        <v>3347</v>
      </c>
      <c r="H51" s="16" t="s">
        <v>3348</v>
      </c>
      <c r="I51" s="16" t="s">
        <v>3349</v>
      </c>
      <c r="J51" s="16" t="s">
        <v>3347</v>
      </c>
      <c r="K51" s="16" t="s">
        <v>3348</v>
      </c>
      <c r="L51" s="16" t="s">
        <v>3349</v>
      </c>
      <c r="M51" s="16" t="s">
        <v>3347</v>
      </c>
      <c r="N51" s="16" t="s">
        <v>3348</v>
      </c>
      <c r="O51" s="16" t="s">
        <v>3349</v>
      </c>
      <c r="P51" s="16" t="s">
        <v>3347</v>
      </c>
      <c r="Q51" s="16" t="s">
        <v>3348</v>
      </c>
      <c r="R51" s="16" t="s">
        <v>3349</v>
      </c>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c r="AY51" s="12"/>
      <c r="AZ51" s="12"/>
      <c r="BA51" s="12"/>
      <c r="BB51" s="12"/>
      <c r="BC51" s="12"/>
      <c r="BD51" s="12"/>
      <c r="BE51" s="12"/>
      <c r="BF51" s="12"/>
      <c r="BG51" s="12"/>
      <c r="BH51" s="12"/>
      <c r="BI51" s="12"/>
      <c r="BJ51" s="12"/>
      <c r="BK51" s="12"/>
      <c r="BL51" s="12"/>
      <c r="BM51" s="12"/>
      <c r="BN51" s="12"/>
      <c r="BO51" s="12"/>
      <c r="BP51" s="12"/>
      <c r="BQ51" s="12"/>
      <c r="BR51" s="12"/>
      <c r="BS51" s="12"/>
      <c r="BT51" s="12"/>
      <c r="BU51" s="12"/>
      <c r="BV51" s="12"/>
      <c r="BW51" s="12"/>
      <c r="BX51" s="12"/>
      <c r="BY51" s="12"/>
      <c r="BZ51" s="12"/>
      <c r="CA51" s="12"/>
      <c r="CB51" s="12"/>
      <c r="CC51" s="12"/>
      <c r="CD51" s="12"/>
      <c r="CE51" s="12"/>
      <c r="CF51" s="12"/>
      <c r="CG51" s="12"/>
      <c r="CH51" s="12"/>
      <c r="CI51" s="12"/>
      <c r="CJ51" s="12"/>
      <c r="CK51" s="12"/>
      <c r="CL51" s="12"/>
      <c r="CM51" s="12"/>
      <c r="CN51" s="12"/>
      <c r="CO51" s="12"/>
      <c r="CP51" s="12"/>
      <c r="CQ51" s="12"/>
      <c r="CR51" s="12"/>
      <c r="CS51" s="12"/>
      <c r="CT51" s="12"/>
      <c r="CU51" s="12"/>
      <c r="CV51" s="12"/>
      <c r="CW51" s="12"/>
      <c r="CX51" s="12"/>
      <c r="CY51" s="12"/>
      <c r="CZ51" s="12"/>
      <c r="DA51" s="12"/>
      <c r="DB51" s="12"/>
      <c r="DC51" s="12"/>
      <c r="DD51" s="12"/>
      <c r="DE51" s="12"/>
      <c r="DF51" s="12"/>
      <c r="DG51" s="12"/>
      <c r="DH51" s="12"/>
      <c r="DI51" s="12"/>
      <c r="DJ51" s="12"/>
      <c r="DK51" s="12"/>
      <c r="DL51" s="12"/>
      <c r="DM51" s="12"/>
      <c r="DN51" s="12"/>
      <c r="DO51" s="12"/>
      <c r="DP51" s="12"/>
      <c r="DQ51" s="12"/>
      <c r="DR51" s="12"/>
      <c r="DS51" s="12"/>
      <c r="DT51" s="12"/>
      <c r="DU51" s="12"/>
      <c r="DV51" s="12"/>
      <c r="DW51" s="12"/>
      <c r="DX51" s="12"/>
      <c r="DY51" s="12"/>
      <c r="DZ51" s="12"/>
      <c r="EA51" s="12"/>
      <c r="EB51" s="12"/>
      <c r="EC51" s="12"/>
      <c r="ED51" s="12"/>
      <c r="EE51" s="12"/>
      <c r="EF51" s="12"/>
      <c r="EG51" s="12"/>
      <c r="EH51" s="12"/>
      <c r="EI51" s="12"/>
      <c r="EJ51" s="12"/>
      <c r="EK51" s="12"/>
      <c r="EL51" s="12"/>
      <c r="EM51" s="12"/>
      <c r="EN51" s="12"/>
      <c r="EO51" s="12"/>
      <c r="EP51" s="12"/>
      <c r="EQ51" s="12"/>
      <c r="ER51" s="12"/>
      <c r="ES51" s="12"/>
      <c r="ET51" s="12"/>
      <c r="EU51" s="12"/>
      <c r="EV51" s="12"/>
    </row>
    <row r="52" spans="1:152" s="13" customFormat="1" ht="27">
      <c r="A52" s="31">
        <v>1</v>
      </c>
      <c r="B52" s="18">
        <v>1196490612</v>
      </c>
      <c r="C52" s="28">
        <v>42281501</v>
      </c>
      <c r="D52" s="33" t="s">
        <v>81</v>
      </c>
      <c r="E52" s="34" t="s">
        <v>82</v>
      </c>
      <c r="F52" s="28" t="s">
        <v>10</v>
      </c>
      <c r="G52" s="22">
        <v>87091</v>
      </c>
      <c r="H52" s="22">
        <v>0</v>
      </c>
      <c r="I52" s="23">
        <f>+G52+H52</f>
        <v>87091</v>
      </c>
      <c r="J52" s="22"/>
      <c r="K52" s="22"/>
      <c r="L52" s="23"/>
      <c r="M52" s="22"/>
      <c r="N52" s="22"/>
      <c r="O52" s="23"/>
      <c r="P52" s="22"/>
      <c r="Q52" s="22"/>
      <c r="R52" s="23"/>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c r="AY52" s="12"/>
      <c r="AZ52" s="12"/>
      <c r="BA52" s="12"/>
      <c r="BB52" s="12"/>
      <c r="BC52" s="12"/>
      <c r="BD52" s="12"/>
      <c r="BE52" s="12"/>
      <c r="BF52" s="12"/>
      <c r="BG52" s="12"/>
      <c r="BH52" s="12"/>
      <c r="BI52" s="12"/>
      <c r="BJ52" s="12"/>
      <c r="BK52" s="12"/>
      <c r="BL52" s="12"/>
      <c r="BM52" s="12"/>
      <c r="BN52" s="12"/>
      <c r="BO52" s="12"/>
      <c r="BP52" s="12"/>
      <c r="BQ52" s="12"/>
      <c r="BR52" s="12"/>
      <c r="BS52" s="12"/>
      <c r="BT52" s="12"/>
      <c r="BU52" s="12"/>
      <c r="BV52" s="12"/>
      <c r="BW52" s="12"/>
      <c r="BX52" s="12"/>
      <c r="BY52" s="12"/>
      <c r="BZ52" s="12"/>
      <c r="CA52" s="12"/>
      <c r="CB52" s="12"/>
      <c r="CC52" s="12"/>
      <c r="CD52" s="12"/>
      <c r="CE52" s="12"/>
      <c r="CF52" s="12"/>
      <c r="CG52" s="12"/>
      <c r="CH52" s="12"/>
      <c r="CI52" s="12"/>
      <c r="CJ52" s="12"/>
      <c r="CK52" s="12"/>
      <c r="CL52" s="12"/>
      <c r="CM52" s="12"/>
      <c r="CN52" s="12"/>
      <c r="CO52" s="12"/>
      <c r="CP52" s="12"/>
      <c r="CQ52" s="12"/>
      <c r="CR52" s="12"/>
      <c r="CS52" s="12"/>
      <c r="CT52" s="12"/>
      <c r="CU52" s="12"/>
      <c r="CV52" s="12"/>
      <c r="CW52" s="12"/>
      <c r="CX52" s="12"/>
      <c r="CY52" s="12"/>
      <c r="CZ52" s="12"/>
      <c r="DA52" s="12"/>
      <c r="DB52" s="12"/>
      <c r="DC52" s="12"/>
      <c r="DD52" s="12"/>
      <c r="DE52" s="12"/>
      <c r="DF52" s="12"/>
      <c r="DG52" s="12"/>
      <c r="DH52" s="12"/>
      <c r="DI52" s="12"/>
      <c r="DJ52" s="12"/>
      <c r="DK52" s="12"/>
      <c r="DL52" s="12"/>
      <c r="DM52" s="12"/>
      <c r="DN52" s="12"/>
      <c r="DO52" s="12"/>
      <c r="DP52" s="12"/>
      <c r="DQ52" s="12"/>
      <c r="DR52" s="12"/>
      <c r="DS52" s="12"/>
      <c r="DT52" s="12"/>
      <c r="DU52" s="12"/>
      <c r="DV52" s="12"/>
      <c r="DW52" s="12"/>
      <c r="DX52" s="12"/>
      <c r="DY52" s="12"/>
      <c r="DZ52" s="12"/>
      <c r="EA52" s="12"/>
      <c r="EB52" s="12"/>
      <c r="EC52" s="12"/>
      <c r="ED52" s="12"/>
      <c r="EE52" s="12"/>
      <c r="EF52" s="12"/>
      <c r="EG52" s="12"/>
      <c r="EH52" s="12"/>
      <c r="EI52" s="12"/>
      <c r="EJ52" s="12"/>
      <c r="EK52" s="12"/>
      <c r="EL52" s="12"/>
      <c r="EM52" s="12"/>
      <c r="EN52" s="12"/>
      <c r="EO52" s="12"/>
      <c r="EP52" s="12"/>
      <c r="EQ52" s="12"/>
      <c r="ER52" s="12"/>
      <c r="ES52" s="12"/>
      <c r="ET52" s="12"/>
      <c r="EU52" s="12"/>
      <c r="EV52" s="12"/>
    </row>
    <row r="53" spans="1:152" s="13" customFormat="1" ht="27">
      <c r="A53" s="31">
        <v>2</v>
      </c>
      <c r="B53" s="18">
        <v>1196490716</v>
      </c>
      <c r="C53" s="28">
        <v>42281807</v>
      </c>
      <c r="D53" s="33" t="s">
        <v>83</v>
      </c>
      <c r="E53" s="34" t="s">
        <v>84</v>
      </c>
      <c r="F53" s="28" t="s">
        <v>10</v>
      </c>
      <c r="G53" s="22">
        <v>38047</v>
      </c>
      <c r="H53" s="22">
        <f>ROUND(G53*0.19,0)</f>
        <v>7229</v>
      </c>
      <c r="I53" s="23">
        <f t="shared" ref="I53:I65" si="17">+G53+H53</f>
        <v>45276</v>
      </c>
      <c r="J53" s="22"/>
      <c r="K53" s="22"/>
      <c r="L53" s="23"/>
      <c r="M53" s="22"/>
      <c r="N53" s="22"/>
      <c r="O53" s="23"/>
      <c r="P53" s="22"/>
      <c r="Q53" s="22"/>
      <c r="R53" s="23"/>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c r="AY53" s="12"/>
      <c r="AZ53" s="12"/>
      <c r="BA53" s="12"/>
      <c r="BB53" s="12"/>
      <c r="BC53" s="12"/>
      <c r="BD53" s="12"/>
      <c r="BE53" s="12"/>
      <c r="BF53" s="12"/>
      <c r="BG53" s="12"/>
      <c r="BH53" s="12"/>
      <c r="BI53" s="12"/>
      <c r="BJ53" s="12"/>
      <c r="BK53" s="12"/>
      <c r="BL53" s="12"/>
      <c r="BM53" s="12"/>
      <c r="BN53" s="12"/>
      <c r="BO53" s="12"/>
      <c r="BP53" s="12"/>
      <c r="BQ53" s="12"/>
      <c r="BR53" s="12"/>
      <c r="BS53" s="12"/>
      <c r="BT53" s="12"/>
      <c r="BU53" s="12"/>
      <c r="BV53" s="12"/>
      <c r="BW53" s="12"/>
      <c r="BX53" s="12"/>
      <c r="BY53" s="12"/>
      <c r="BZ53" s="12"/>
      <c r="CA53" s="12"/>
      <c r="CB53" s="12"/>
      <c r="CC53" s="12"/>
      <c r="CD53" s="12"/>
      <c r="CE53" s="12"/>
      <c r="CF53" s="12"/>
      <c r="CG53" s="12"/>
      <c r="CH53" s="12"/>
      <c r="CI53" s="12"/>
      <c r="CJ53" s="12"/>
      <c r="CK53" s="12"/>
      <c r="CL53" s="12"/>
      <c r="CM53" s="12"/>
      <c r="CN53" s="12"/>
      <c r="CO53" s="12"/>
      <c r="CP53" s="12"/>
      <c r="CQ53" s="12"/>
      <c r="CR53" s="12"/>
      <c r="CS53" s="12"/>
      <c r="CT53" s="12"/>
      <c r="CU53" s="12"/>
      <c r="CV53" s="12"/>
      <c r="CW53" s="12"/>
      <c r="CX53" s="12"/>
      <c r="CY53" s="12"/>
      <c r="CZ53" s="12"/>
      <c r="DA53" s="12"/>
      <c r="DB53" s="12"/>
      <c r="DC53" s="12"/>
      <c r="DD53" s="12"/>
      <c r="DE53" s="12"/>
      <c r="DF53" s="12"/>
      <c r="DG53" s="12"/>
      <c r="DH53" s="12"/>
      <c r="DI53" s="12"/>
      <c r="DJ53" s="12"/>
      <c r="DK53" s="12"/>
      <c r="DL53" s="12"/>
      <c r="DM53" s="12"/>
      <c r="DN53" s="12"/>
      <c r="DO53" s="12"/>
      <c r="DP53" s="12"/>
      <c r="DQ53" s="12"/>
      <c r="DR53" s="12"/>
      <c r="DS53" s="12"/>
      <c r="DT53" s="12"/>
      <c r="DU53" s="12"/>
      <c r="DV53" s="12"/>
      <c r="DW53" s="12"/>
      <c r="DX53" s="12"/>
      <c r="DY53" s="12"/>
      <c r="DZ53" s="12"/>
      <c r="EA53" s="12"/>
      <c r="EB53" s="12"/>
      <c r="EC53" s="12"/>
      <c r="ED53" s="12"/>
      <c r="EE53" s="12"/>
      <c r="EF53" s="12"/>
      <c r="EG53" s="12"/>
      <c r="EH53" s="12"/>
      <c r="EI53" s="12"/>
      <c r="EJ53" s="12"/>
      <c r="EK53" s="12"/>
      <c r="EL53" s="12"/>
      <c r="EM53" s="12"/>
      <c r="EN53" s="12"/>
      <c r="EO53" s="12"/>
      <c r="EP53" s="12"/>
      <c r="EQ53" s="12"/>
      <c r="ER53" s="12"/>
      <c r="ES53" s="12"/>
      <c r="ET53" s="12"/>
      <c r="EU53" s="12"/>
      <c r="EV53" s="12"/>
    </row>
    <row r="54" spans="1:152" s="13" customFormat="1" ht="27">
      <c r="A54" s="31">
        <v>3</v>
      </c>
      <c r="B54" s="18">
        <v>1196490952</v>
      </c>
      <c r="C54" s="28">
        <v>42281806</v>
      </c>
      <c r="D54" s="33" t="s">
        <v>85</v>
      </c>
      <c r="E54" s="34" t="s">
        <v>86</v>
      </c>
      <c r="F54" s="28" t="s">
        <v>10</v>
      </c>
      <c r="G54" s="22">
        <v>500</v>
      </c>
      <c r="H54" s="22">
        <f>ROUND(G54*0.19,0)</f>
        <v>95</v>
      </c>
      <c r="I54" s="23">
        <f t="shared" si="17"/>
        <v>595</v>
      </c>
      <c r="J54" s="22"/>
      <c r="K54" s="22"/>
      <c r="L54" s="23"/>
      <c r="M54" s="22"/>
      <c r="N54" s="22"/>
      <c r="O54" s="23"/>
      <c r="P54" s="22">
        <f>90600/250</f>
        <v>362.4</v>
      </c>
      <c r="Q54" s="22">
        <f>ROUND(P54*0.19,0)</f>
        <v>69</v>
      </c>
      <c r="R54" s="23">
        <f t="shared" ref="R54" si="18">+P54+Q54</f>
        <v>431.4</v>
      </c>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c r="AY54" s="12"/>
      <c r="AZ54" s="12"/>
      <c r="BA54" s="12"/>
      <c r="BB54" s="12"/>
      <c r="BC54" s="12"/>
      <c r="BD54" s="12"/>
      <c r="BE54" s="12"/>
      <c r="BF54" s="12"/>
      <c r="BG54" s="12"/>
      <c r="BH54" s="12"/>
      <c r="BI54" s="12"/>
      <c r="BJ54" s="12"/>
      <c r="BK54" s="12"/>
      <c r="BL54" s="12"/>
      <c r="BM54" s="12"/>
      <c r="BN54" s="12"/>
      <c r="BO54" s="12"/>
      <c r="BP54" s="12"/>
      <c r="BQ54" s="12"/>
      <c r="BR54" s="12"/>
      <c r="BS54" s="12"/>
      <c r="BT54" s="12"/>
      <c r="BU54" s="12"/>
      <c r="BV54" s="12"/>
      <c r="BW54" s="12"/>
      <c r="BX54" s="12"/>
      <c r="BY54" s="12"/>
      <c r="BZ54" s="12"/>
      <c r="CA54" s="12"/>
      <c r="CB54" s="12"/>
      <c r="CC54" s="12"/>
      <c r="CD54" s="12"/>
      <c r="CE54" s="12"/>
      <c r="CF54" s="12"/>
      <c r="CG54" s="12"/>
      <c r="CH54" s="12"/>
      <c r="CI54" s="12"/>
      <c r="CJ54" s="12"/>
      <c r="CK54" s="12"/>
      <c r="CL54" s="12"/>
      <c r="CM54" s="12"/>
      <c r="CN54" s="12"/>
      <c r="CO54" s="12"/>
      <c r="CP54" s="12"/>
      <c r="CQ54" s="12"/>
      <c r="CR54" s="12"/>
      <c r="CS54" s="12"/>
      <c r="CT54" s="12"/>
      <c r="CU54" s="12"/>
      <c r="CV54" s="12"/>
      <c r="CW54" s="12"/>
      <c r="CX54" s="12"/>
      <c r="CY54" s="12"/>
      <c r="CZ54" s="12"/>
      <c r="DA54" s="12"/>
      <c r="DB54" s="12"/>
      <c r="DC54" s="12"/>
      <c r="DD54" s="12"/>
      <c r="DE54" s="12"/>
      <c r="DF54" s="12"/>
      <c r="DG54" s="12"/>
      <c r="DH54" s="12"/>
      <c r="DI54" s="12"/>
      <c r="DJ54" s="12"/>
      <c r="DK54" s="12"/>
      <c r="DL54" s="12"/>
      <c r="DM54" s="12"/>
      <c r="DN54" s="12"/>
      <c r="DO54" s="12"/>
      <c r="DP54" s="12"/>
      <c r="DQ54" s="12"/>
      <c r="DR54" s="12"/>
      <c r="DS54" s="12"/>
      <c r="DT54" s="12"/>
      <c r="DU54" s="12"/>
      <c r="DV54" s="12"/>
      <c r="DW54" s="12"/>
      <c r="DX54" s="12"/>
      <c r="DY54" s="12"/>
      <c r="DZ54" s="12"/>
      <c r="EA54" s="12"/>
      <c r="EB54" s="12"/>
      <c r="EC54" s="12"/>
      <c r="ED54" s="12"/>
      <c r="EE54" s="12"/>
      <c r="EF54" s="12"/>
      <c r="EG54" s="12"/>
      <c r="EH54" s="12"/>
      <c r="EI54" s="12"/>
      <c r="EJ54" s="12"/>
      <c r="EK54" s="12"/>
      <c r="EL54" s="12"/>
      <c r="EM54" s="12"/>
      <c r="EN54" s="12"/>
      <c r="EO54" s="12"/>
      <c r="EP54" s="12"/>
      <c r="EQ54" s="12"/>
      <c r="ER54" s="12"/>
      <c r="ES54" s="12"/>
      <c r="ET54" s="12"/>
      <c r="EU54" s="12"/>
      <c r="EV54" s="12"/>
    </row>
    <row r="55" spans="1:152" s="13" customFormat="1" ht="45">
      <c r="A55" s="31">
        <v>4</v>
      </c>
      <c r="B55" s="18">
        <v>1196490889</v>
      </c>
      <c r="C55" s="28">
        <v>42281804</v>
      </c>
      <c r="D55" s="33" t="s">
        <v>87</v>
      </c>
      <c r="E55" s="34" t="s">
        <v>88</v>
      </c>
      <c r="F55" s="28" t="s">
        <v>10</v>
      </c>
      <c r="G55" s="22">
        <v>19911</v>
      </c>
      <c r="H55" s="22">
        <f>ROUND(G55*0.19,0)</f>
        <v>3783</v>
      </c>
      <c r="I55" s="23">
        <f t="shared" si="17"/>
        <v>23694</v>
      </c>
      <c r="J55" s="22"/>
      <c r="K55" s="22"/>
      <c r="L55" s="23"/>
      <c r="M55" s="22"/>
      <c r="N55" s="22"/>
      <c r="O55" s="23"/>
      <c r="P55" s="22"/>
      <c r="Q55" s="22"/>
      <c r="R55" s="23"/>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c r="AY55" s="12"/>
      <c r="AZ55" s="12"/>
      <c r="BA55" s="12"/>
      <c r="BB55" s="12"/>
      <c r="BC55" s="12"/>
      <c r="BD55" s="12"/>
      <c r="BE55" s="12"/>
      <c r="BF55" s="12"/>
      <c r="BG55" s="12"/>
      <c r="BH55" s="12"/>
      <c r="BI55" s="12"/>
      <c r="BJ55" s="12"/>
      <c r="BK55" s="12"/>
      <c r="BL55" s="12"/>
      <c r="BM55" s="12"/>
      <c r="BN55" s="12"/>
      <c r="BO55" s="12"/>
      <c r="BP55" s="12"/>
      <c r="BQ55" s="12"/>
      <c r="BR55" s="12"/>
      <c r="BS55" s="12"/>
      <c r="BT55" s="12"/>
      <c r="BU55" s="12"/>
      <c r="BV55" s="12"/>
      <c r="BW55" s="12"/>
      <c r="BX55" s="12"/>
      <c r="BY55" s="12"/>
      <c r="BZ55" s="12"/>
      <c r="CA55" s="12"/>
      <c r="CB55" s="12"/>
      <c r="CC55" s="12"/>
      <c r="CD55" s="12"/>
      <c r="CE55" s="12"/>
      <c r="CF55" s="12"/>
      <c r="CG55" s="12"/>
      <c r="CH55" s="12"/>
      <c r="CI55" s="12"/>
      <c r="CJ55" s="12"/>
      <c r="CK55" s="12"/>
      <c r="CL55" s="12"/>
      <c r="CM55" s="12"/>
      <c r="CN55" s="12"/>
      <c r="CO55" s="12"/>
      <c r="CP55" s="12"/>
      <c r="CQ55" s="12"/>
      <c r="CR55" s="12"/>
      <c r="CS55" s="12"/>
      <c r="CT55" s="12"/>
      <c r="CU55" s="12"/>
      <c r="CV55" s="12"/>
      <c r="CW55" s="12"/>
      <c r="CX55" s="12"/>
      <c r="CY55" s="12"/>
      <c r="CZ55" s="12"/>
      <c r="DA55" s="12"/>
      <c r="DB55" s="12"/>
      <c r="DC55" s="12"/>
      <c r="DD55" s="12"/>
      <c r="DE55" s="12"/>
      <c r="DF55" s="12"/>
      <c r="DG55" s="12"/>
      <c r="DH55" s="12"/>
      <c r="DI55" s="12"/>
      <c r="DJ55" s="12"/>
      <c r="DK55" s="12"/>
      <c r="DL55" s="12"/>
      <c r="DM55" s="12"/>
      <c r="DN55" s="12"/>
      <c r="DO55" s="12"/>
      <c r="DP55" s="12"/>
      <c r="DQ55" s="12"/>
      <c r="DR55" s="12"/>
      <c r="DS55" s="12"/>
      <c r="DT55" s="12"/>
      <c r="DU55" s="12"/>
      <c r="DV55" s="12"/>
      <c r="DW55" s="12"/>
      <c r="DX55" s="12"/>
      <c r="DY55" s="12"/>
      <c r="DZ55" s="12"/>
      <c r="EA55" s="12"/>
      <c r="EB55" s="12"/>
      <c r="EC55" s="12"/>
      <c r="ED55" s="12"/>
      <c r="EE55" s="12"/>
      <c r="EF55" s="12"/>
      <c r="EG55" s="12"/>
      <c r="EH55" s="12"/>
      <c r="EI55" s="12"/>
      <c r="EJ55" s="12"/>
      <c r="EK55" s="12"/>
      <c r="EL55" s="12"/>
      <c r="EM55" s="12"/>
      <c r="EN55" s="12"/>
      <c r="EO55" s="12"/>
      <c r="EP55" s="12"/>
      <c r="EQ55" s="12"/>
      <c r="ER55" s="12"/>
      <c r="ES55" s="12"/>
      <c r="ET55" s="12"/>
      <c r="EU55" s="12"/>
      <c r="EV55" s="12"/>
    </row>
    <row r="56" spans="1:152" s="13" customFormat="1" ht="18">
      <c r="A56" s="31">
        <v>5</v>
      </c>
      <c r="B56" s="18">
        <v>1196490038</v>
      </c>
      <c r="C56" s="28">
        <v>42281808</v>
      </c>
      <c r="D56" s="33" t="s">
        <v>89</v>
      </c>
      <c r="E56" s="34" t="s">
        <v>90</v>
      </c>
      <c r="F56" s="28" t="s">
        <v>10</v>
      </c>
      <c r="G56" s="22">
        <v>101000</v>
      </c>
      <c r="H56" s="22">
        <f t="shared" ref="H56:H57" si="19">ROUND(G56*0.19,0)</f>
        <v>19190</v>
      </c>
      <c r="I56" s="23">
        <f t="shared" si="17"/>
        <v>120190</v>
      </c>
      <c r="J56" s="22"/>
      <c r="K56" s="22"/>
      <c r="L56" s="23"/>
      <c r="M56" s="22"/>
      <c r="N56" s="22"/>
      <c r="O56" s="23"/>
      <c r="P56" s="22"/>
      <c r="Q56" s="22"/>
      <c r="R56" s="23"/>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c r="AY56" s="12"/>
      <c r="AZ56" s="12"/>
      <c r="BA56" s="12"/>
      <c r="BB56" s="12"/>
      <c r="BC56" s="12"/>
      <c r="BD56" s="12"/>
      <c r="BE56" s="12"/>
      <c r="BF56" s="12"/>
      <c r="BG56" s="12"/>
      <c r="BH56" s="12"/>
      <c r="BI56" s="12"/>
      <c r="BJ56" s="12"/>
      <c r="BK56" s="12"/>
      <c r="BL56" s="12"/>
      <c r="BM56" s="12"/>
      <c r="BN56" s="12"/>
      <c r="BO56" s="12"/>
      <c r="BP56" s="12"/>
      <c r="BQ56" s="12"/>
      <c r="BR56" s="12"/>
      <c r="BS56" s="12"/>
      <c r="BT56" s="12"/>
      <c r="BU56" s="12"/>
      <c r="BV56" s="12"/>
      <c r="BW56" s="12"/>
      <c r="BX56" s="12"/>
      <c r="BY56" s="12"/>
      <c r="BZ56" s="12"/>
      <c r="CA56" s="12"/>
      <c r="CB56" s="12"/>
      <c r="CC56" s="12"/>
      <c r="CD56" s="12"/>
      <c r="CE56" s="12"/>
      <c r="CF56" s="12"/>
      <c r="CG56" s="12"/>
      <c r="CH56" s="12"/>
      <c r="CI56" s="12"/>
      <c r="CJ56" s="12"/>
      <c r="CK56" s="12"/>
      <c r="CL56" s="12"/>
      <c r="CM56" s="12"/>
      <c r="CN56" s="12"/>
      <c r="CO56" s="12"/>
      <c r="CP56" s="12"/>
      <c r="CQ56" s="12"/>
      <c r="CR56" s="12"/>
      <c r="CS56" s="12"/>
      <c r="CT56" s="12"/>
      <c r="CU56" s="12"/>
      <c r="CV56" s="12"/>
      <c r="CW56" s="12"/>
      <c r="CX56" s="12"/>
      <c r="CY56" s="12"/>
      <c r="CZ56" s="12"/>
      <c r="DA56" s="12"/>
      <c r="DB56" s="12"/>
      <c r="DC56" s="12"/>
      <c r="DD56" s="12"/>
      <c r="DE56" s="12"/>
      <c r="DF56" s="12"/>
      <c r="DG56" s="12"/>
      <c r="DH56" s="12"/>
      <c r="DI56" s="12"/>
      <c r="DJ56" s="12"/>
      <c r="DK56" s="12"/>
      <c r="DL56" s="12"/>
      <c r="DM56" s="12"/>
      <c r="DN56" s="12"/>
      <c r="DO56" s="12"/>
      <c r="DP56" s="12"/>
      <c r="DQ56" s="12"/>
      <c r="DR56" s="12"/>
      <c r="DS56" s="12"/>
      <c r="DT56" s="12"/>
      <c r="DU56" s="12"/>
      <c r="DV56" s="12"/>
      <c r="DW56" s="12"/>
      <c r="DX56" s="12"/>
      <c r="DY56" s="12"/>
      <c r="DZ56" s="12"/>
      <c r="EA56" s="12"/>
      <c r="EB56" s="12"/>
      <c r="EC56" s="12"/>
      <c r="ED56" s="12"/>
      <c r="EE56" s="12"/>
      <c r="EF56" s="12"/>
      <c r="EG56" s="12"/>
      <c r="EH56" s="12"/>
      <c r="EI56" s="12"/>
      <c r="EJ56" s="12"/>
      <c r="EK56" s="12"/>
      <c r="EL56" s="12"/>
      <c r="EM56" s="12"/>
      <c r="EN56" s="12"/>
      <c r="EO56" s="12"/>
      <c r="EP56" s="12"/>
      <c r="EQ56" s="12"/>
      <c r="ER56" s="12"/>
      <c r="ES56" s="12"/>
      <c r="ET56" s="12"/>
      <c r="EU56" s="12"/>
      <c r="EV56" s="12"/>
    </row>
    <row r="57" spans="1:152" s="13" customFormat="1" ht="18">
      <c r="A57" s="31">
        <v>6</v>
      </c>
      <c r="B57" s="18">
        <v>1199010030</v>
      </c>
      <c r="C57" s="28">
        <v>42281501</v>
      </c>
      <c r="D57" s="33" t="s">
        <v>91</v>
      </c>
      <c r="E57" s="34" t="s">
        <v>92</v>
      </c>
      <c r="F57" s="28" t="s">
        <v>10</v>
      </c>
      <c r="G57" s="22">
        <v>419000</v>
      </c>
      <c r="H57" s="22">
        <f t="shared" si="19"/>
        <v>79610</v>
      </c>
      <c r="I57" s="23">
        <f t="shared" si="17"/>
        <v>498610</v>
      </c>
      <c r="J57" s="22"/>
      <c r="K57" s="22"/>
      <c r="L57" s="23"/>
      <c r="M57" s="22"/>
      <c r="N57" s="22"/>
      <c r="O57" s="23"/>
      <c r="P57" s="22"/>
      <c r="Q57" s="22"/>
      <c r="R57" s="23"/>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c r="AY57" s="12"/>
      <c r="AZ57" s="12"/>
      <c r="BA57" s="12"/>
      <c r="BB57" s="12"/>
      <c r="BC57" s="12"/>
      <c r="BD57" s="12"/>
      <c r="BE57" s="12"/>
      <c r="BF57" s="12"/>
      <c r="BG57" s="12"/>
      <c r="BH57" s="12"/>
      <c r="BI57" s="12"/>
      <c r="BJ57" s="12"/>
      <c r="BK57" s="12"/>
      <c r="BL57" s="12"/>
      <c r="BM57" s="12"/>
      <c r="BN57" s="12"/>
      <c r="BO57" s="12"/>
      <c r="BP57" s="12"/>
      <c r="BQ57" s="12"/>
      <c r="BR57" s="12"/>
      <c r="BS57" s="12"/>
      <c r="BT57" s="12"/>
      <c r="BU57" s="12"/>
      <c r="BV57" s="12"/>
      <c r="BW57" s="12"/>
      <c r="BX57" s="12"/>
      <c r="BY57" s="12"/>
      <c r="BZ57" s="12"/>
      <c r="CA57" s="12"/>
      <c r="CB57" s="12"/>
      <c r="CC57" s="12"/>
      <c r="CD57" s="12"/>
      <c r="CE57" s="12"/>
      <c r="CF57" s="12"/>
      <c r="CG57" s="12"/>
      <c r="CH57" s="12"/>
      <c r="CI57" s="12"/>
      <c r="CJ57" s="12"/>
      <c r="CK57" s="12"/>
      <c r="CL57" s="12"/>
      <c r="CM57" s="12"/>
      <c r="CN57" s="12"/>
      <c r="CO57" s="12"/>
      <c r="CP57" s="12"/>
      <c r="CQ57" s="12"/>
      <c r="CR57" s="12"/>
      <c r="CS57" s="12"/>
      <c r="CT57" s="12"/>
      <c r="CU57" s="12"/>
      <c r="CV57" s="12"/>
      <c r="CW57" s="12"/>
      <c r="CX57" s="12"/>
      <c r="CY57" s="12"/>
      <c r="CZ57" s="12"/>
      <c r="DA57" s="12"/>
      <c r="DB57" s="12"/>
      <c r="DC57" s="12"/>
      <c r="DD57" s="12"/>
      <c r="DE57" s="12"/>
      <c r="DF57" s="12"/>
      <c r="DG57" s="12"/>
      <c r="DH57" s="12"/>
      <c r="DI57" s="12"/>
      <c r="DJ57" s="12"/>
      <c r="DK57" s="12"/>
      <c r="DL57" s="12"/>
      <c r="DM57" s="12"/>
      <c r="DN57" s="12"/>
      <c r="DO57" s="12"/>
      <c r="DP57" s="12"/>
      <c r="DQ57" s="12"/>
      <c r="DR57" s="12"/>
      <c r="DS57" s="12"/>
      <c r="DT57" s="12"/>
      <c r="DU57" s="12"/>
      <c r="DV57" s="12"/>
      <c r="DW57" s="12"/>
      <c r="DX57" s="12"/>
      <c r="DY57" s="12"/>
      <c r="DZ57" s="12"/>
      <c r="EA57" s="12"/>
      <c r="EB57" s="12"/>
      <c r="EC57" s="12"/>
      <c r="ED57" s="12"/>
      <c r="EE57" s="12"/>
      <c r="EF57" s="12"/>
      <c r="EG57" s="12"/>
      <c r="EH57" s="12"/>
      <c r="EI57" s="12"/>
      <c r="EJ57" s="12"/>
      <c r="EK57" s="12"/>
      <c r="EL57" s="12"/>
      <c r="EM57" s="12"/>
      <c r="EN57" s="12"/>
      <c r="EO57" s="12"/>
      <c r="EP57" s="12"/>
      <c r="EQ57" s="12"/>
      <c r="ER57" s="12"/>
      <c r="ES57" s="12"/>
      <c r="ET57" s="12"/>
      <c r="EU57" s="12"/>
      <c r="EV57" s="12"/>
    </row>
    <row r="58" spans="1:152" s="13" customFormat="1" ht="18">
      <c r="A58" s="31">
        <v>7</v>
      </c>
      <c r="B58" s="18">
        <v>1196490812</v>
      </c>
      <c r="C58" s="28">
        <v>42281810</v>
      </c>
      <c r="D58" s="33" t="s">
        <v>93</v>
      </c>
      <c r="E58" s="34" t="s">
        <v>94</v>
      </c>
      <c r="F58" s="28" t="s">
        <v>10</v>
      </c>
      <c r="G58" s="22">
        <v>44317</v>
      </c>
      <c r="H58" s="22">
        <f>ROUND(G58*0.19,0)</f>
        <v>8420</v>
      </c>
      <c r="I58" s="23">
        <f t="shared" si="17"/>
        <v>52737</v>
      </c>
      <c r="J58" s="22"/>
      <c r="K58" s="22"/>
      <c r="L58" s="23"/>
      <c r="M58" s="22"/>
      <c r="N58" s="22"/>
      <c r="O58" s="23"/>
      <c r="P58" s="22"/>
      <c r="Q58" s="22"/>
      <c r="R58" s="23"/>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c r="AY58" s="12"/>
      <c r="AZ58" s="12"/>
      <c r="BA58" s="12"/>
      <c r="BB58" s="12"/>
      <c r="BC58" s="12"/>
      <c r="BD58" s="12"/>
      <c r="BE58" s="12"/>
      <c r="BF58" s="12"/>
      <c r="BG58" s="12"/>
      <c r="BH58" s="12"/>
      <c r="BI58" s="12"/>
      <c r="BJ58" s="12"/>
      <c r="BK58" s="12"/>
      <c r="BL58" s="12"/>
      <c r="BM58" s="12"/>
      <c r="BN58" s="12"/>
      <c r="BO58" s="12"/>
      <c r="BP58" s="12"/>
      <c r="BQ58" s="12"/>
      <c r="BR58" s="12"/>
      <c r="BS58" s="12"/>
      <c r="BT58" s="12"/>
      <c r="BU58" s="12"/>
      <c r="BV58" s="12"/>
      <c r="BW58" s="12"/>
      <c r="BX58" s="12"/>
      <c r="BY58" s="12"/>
      <c r="BZ58" s="12"/>
      <c r="CA58" s="12"/>
      <c r="CB58" s="12"/>
      <c r="CC58" s="12"/>
      <c r="CD58" s="12"/>
      <c r="CE58" s="12"/>
      <c r="CF58" s="12"/>
      <c r="CG58" s="12"/>
      <c r="CH58" s="12"/>
      <c r="CI58" s="12"/>
      <c r="CJ58" s="12"/>
      <c r="CK58" s="12"/>
      <c r="CL58" s="12"/>
      <c r="CM58" s="12"/>
      <c r="CN58" s="12"/>
      <c r="CO58" s="12"/>
      <c r="CP58" s="12"/>
      <c r="CQ58" s="12"/>
      <c r="CR58" s="12"/>
      <c r="CS58" s="12"/>
      <c r="CT58" s="12"/>
      <c r="CU58" s="12"/>
      <c r="CV58" s="12"/>
      <c r="CW58" s="12"/>
      <c r="CX58" s="12"/>
      <c r="CY58" s="12"/>
      <c r="CZ58" s="12"/>
      <c r="DA58" s="12"/>
      <c r="DB58" s="12"/>
      <c r="DC58" s="12"/>
      <c r="DD58" s="12"/>
      <c r="DE58" s="12"/>
      <c r="DF58" s="12"/>
      <c r="DG58" s="12"/>
      <c r="DH58" s="12"/>
      <c r="DI58" s="12"/>
      <c r="DJ58" s="12"/>
      <c r="DK58" s="12"/>
      <c r="DL58" s="12"/>
      <c r="DM58" s="12"/>
      <c r="DN58" s="12"/>
      <c r="DO58" s="12"/>
      <c r="DP58" s="12"/>
      <c r="DQ58" s="12"/>
      <c r="DR58" s="12"/>
      <c r="DS58" s="12"/>
      <c r="DT58" s="12"/>
      <c r="DU58" s="12"/>
      <c r="DV58" s="12"/>
      <c r="DW58" s="12"/>
      <c r="DX58" s="12"/>
      <c r="DY58" s="12"/>
      <c r="DZ58" s="12"/>
      <c r="EA58" s="12"/>
      <c r="EB58" s="12"/>
      <c r="EC58" s="12"/>
      <c r="ED58" s="12"/>
      <c r="EE58" s="12"/>
      <c r="EF58" s="12"/>
      <c r="EG58" s="12"/>
      <c r="EH58" s="12"/>
      <c r="EI58" s="12"/>
      <c r="EJ58" s="12"/>
      <c r="EK58" s="12"/>
      <c r="EL58" s="12"/>
      <c r="EM58" s="12"/>
      <c r="EN58" s="12"/>
      <c r="EO58" s="12"/>
      <c r="EP58" s="12"/>
      <c r="EQ58" s="12"/>
      <c r="ER58" s="12"/>
      <c r="ES58" s="12"/>
      <c r="ET58" s="12"/>
      <c r="EU58" s="12"/>
      <c r="EV58" s="12"/>
    </row>
    <row r="59" spans="1:152" s="13" customFormat="1" ht="54">
      <c r="A59" s="31">
        <v>8</v>
      </c>
      <c r="B59" s="35">
        <v>1196420061</v>
      </c>
      <c r="C59" s="28">
        <v>42295422</v>
      </c>
      <c r="D59" s="33" t="s">
        <v>95</v>
      </c>
      <c r="E59" s="34" t="s">
        <v>96</v>
      </c>
      <c r="F59" s="28" t="s">
        <v>10</v>
      </c>
      <c r="G59" s="22">
        <v>120755</v>
      </c>
      <c r="H59" s="22">
        <f t="shared" ref="H59:H63" si="20">ROUND(G59*0.19,0)</f>
        <v>22943</v>
      </c>
      <c r="I59" s="23">
        <f t="shared" si="17"/>
        <v>143698</v>
      </c>
      <c r="J59" s="22"/>
      <c r="K59" s="22"/>
      <c r="L59" s="23"/>
      <c r="M59" s="22"/>
      <c r="N59" s="22"/>
      <c r="O59" s="23"/>
      <c r="P59" s="22"/>
      <c r="Q59" s="22"/>
      <c r="R59" s="23"/>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c r="AY59" s="12"/>
      <c r="AZ59" s="12"/>
      <c r="BA59" s="12"/>
      <c r="BB59" s="12"/>
      <c r="BC59" s="12"/>
      <c r="BD59" s="12"/>
      <c r="BE59" s="12"/>
      <c r="BF59" s="12"/>
      <c r="BG59" s="12"/>
      <c r="BH59" s="12"/>
      <c r="BI59" s="12"/>
      <c r="BJ59" s="12"/>
      <c r="BK59" s="12"/>
      <c r="BL59" s="12"/>
      <c r="BM59" s="12"/>
      <c r="BN59" s="12"/>
      <c r="BO59" s="12"/>
      <c r="BP59" s="12"/>
      <c r="BQ59" s="12"/>
      <c r="BR59" s="12"/>
      <c r="BS59" s="12"/>
      <c r="BT59" s="12"/>
      <c r="BU59" s="12"/>
      <c r="BV59" s="12"/>
      <c r="BW59" s="12"/>
      <c r="BX59" s="12"/>
      <c r="BY59" s="12"/>
      <c r="BZ59" s="12"/>
      <c r="CA59" s="12"/>
      <c r="CB59" s="12"/>
      <c r="CC59" s="12"/>
      <c r="CD59" s="12"/>
      <c r="CE59" s="12"/>
      <c r="CF59" s="12"/>
      <c r="CG59" s="12"/>
      <c r="CH59" s="12"/>
      <c r="CI59" s="12"/>
      <c r="CJ59" s="12"/>
      <c r="CK59" s="12"/>
      <c r="CL59" s="12"/>
      <c r="CM59" s="12"/>
      <c r="CN59" s="12"/>
      <c r="CO59" s="12"/>
      <c r="CP59" s="12"/>
      <c r="CQ59" s="12"/>
      <c r="CR59" s="12"/>
      <c r="CS59" s="12"/>
      <c r="CT59" s="12"/>
      <c r="CU59" s="12"/>
      <c r="CV59" s="12"/>
      <c r="CW59" s="12"/>
      <c r="CX59" s="12"/>
      <c r="CY59" s="12"/>
      <c r="CZ59" s="12"/>
      <c r="DA59" s="12"/>
      <c r="DB59" s="12"/>
      <c r="DC59" s="12"/>
      <c r="DD59" s="12"/>
      <c r="DE59" s="12"/>
      <c r="DF59" s="12"/>
      <c r="DG59" s="12"/>
      <c r="DH59" s="12"/>
      <c r="DI59" s="12"/>
      <c r="DJ59" s="12"/>
      <c r="DK59" s="12"/>
      <c r="DL59" s="12"/>
      <c r="DM59" s="12"/>
      <c r="DN59" s="12"/>
      <c r="DO59" s="12"/>
      <c r="DP59" s="12"/>
      <c r="DQ59" s="12"/>
      <c r="DR59" s="12"/>
      <c r="DS59" s="12"/>
      <c r="DT59" s="12"/>
      <c r="DU59" s="12"/>
      <c r="DV59" s="12"/>
      <c r="DW59" s="12"/>
      <c r="DX59" s="12"/>
      <c r="DY59" s="12"/>
      <c r="DZ59" s="12"/>
      <c r="EA59" s="12"/>
      <c r="EB59" s="12"/>
      <c r="EC59" s="12"/>
      <c r="ED59" s="12"/>
      <c r="EE59" s="12"/>
      <c r="EF59" s="12"/>
      <c r="EG59" s="12"/>
      <c r="EH59" s="12"/>
      <c r="EI59" s="12"/>
      <c r="EJ59" s="12"/>
      <c r="EK59" s="12"/>
      <c r="EL59" s="12"/>
      <c r="EM59" s="12"/>
      <c r="EN59" s="12"/>
      <c r="EO59" s="12"/>
      <c r="EP59" s="12"/>
      <c r="EQ59" s="12"/>
      <c r="ER59" s="12"/>
      <c r="ES59" s="12"/>
      <c r="ET59" s="12"/>
      <c r="EU59" s="12"/>
      <c r="EV59" s="12"/>
    </row>
    <row r="60" spans="1:152" s="13" customFormat="1" ht="54">
      <c r="A60" s="31">
        <v>9</v>
      </c>
      <c r="B60" s="35" t="s">
        <v>46</v>
      </c>
      <c r="C60" s="28">
        <v>42295422</v>
      </c>
      <c r="D60" s="33" t="s">
        <v>97</v>
      </c>
      <c r="E60" s="34" t="s">
        <v>98</v>
      </c>
      <c r="F60" s="28" t="s">
        <v>10</v>
      </c>
      <c r="G60" s="22">
        <v>68458</v>
      </c>
      <c r="H60" s="22">
        <f t="shared" si="20"/>
        <v>13007</v>
      </c>
      <c r="I60" s="23">
        <f t="shared" si="17"/>
        <v>81465</v>
      </c>
      <c r="J60" s="22"/>
      <c r="K60" s="22"/>
      <c r="L60" s="23"/>
      <c r="M60" s="22"/>
      <c r="N60" s="22"/>
      <c r="O60" s="23"/>
      <c r="P60" s="22"/>
      <c r="Q60" s="22"/>
      <c r="R60" s="23"/>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c r="AY60" s="12"/>
      <c r="AZ60" s="12"/>
      <c r="BA60" s="12"/>
      <c r="BB60" s="12"/>
      <c r="BC60" s="12"/>
      <c r="BD60" s="12"/>
      <c r="BE60" s="12"/>
      <c r="BF60" s="12"/>
      <c r="BG60" s="12"/>
      <c r="BH60" s="12"/>
      <c r="BI60" s="12"/>
      <c r="BJ60" s="12"/>
      <c r="BK60" s="12"/>
      <c r="BL60" s="12"/>
      <c r="BM60" s="12"/>
      <c r="BN60" s="12"/>
      <c r="BO60" s="12"/>
      <c r="BP60" s="12"/>
      <c r="BQ60" s="12"/>
      <c r="BR60" s="12"/>
      <c r="BS60" s="12"/>
      <c r="BT60" s="12"/>
      <c r="BU60" s="12"/>
      <c r="BV60" s="12"/>
      <c r="BW60" s="12"/>
      <c r="BX60" s="12"/>
      <c r="BY60" s="12"/>
      <c r="BZ60" s="12"/>
      <c r="CA60" s="12"/>
      <c r="CB60" s="12"/>
      <c r="CC60" s="12"/>
      <c r="CD60" s="12"/>
      <c r="CE60" s="12"/>
      <c r="CF60" s="12"/>
      <c r="CG60" s="12"/>
      <c r="CH60" s="12"/>
      <c r="CI60" s="12"/>
      <c r="CJ60" s="12"/>
      <c r="CK60" s="12"/>
      <c r="CL60" s="12"/>
      <c r="CM60" s="12"/>
      <c r="CN60" s="12"/>
      <c r="CO60" s="12"/>
      <c r="CP60" s="12"/>
      <c r="CQ60" s="12"/>
      <c r="CR60" s="12"/>
      <c r="CS60" s="12"/>
      <c r="CT60" s="12"/>
      <c r="CU60" s="12"/>
      <c r="CV60" s="12"/>
      <c r="CW60" s="12"/>
      <c r="CX60" s="12"/>
      <c r="CY60" s="12"/>
      <c r="CZ60" s="12"/>
      <c r="DA60" s="12"/>
      <c r="DB60" s="12"/>
      <c r="DC60" s="12"/>
      <c r="DD60" s="12"/>
      <c r="DE60" s="12"/>
      <c r="DF60" s="12"/>
      <c r="DG60" s="12"/>
      <c r="DH60" s="12"/>
      <c r="DI60" s="12"/>
      <c r="DJ60" s="12"/>
      <c r="DK60" s="12"/>
      <c r="DL60" s="12"/>
      <c r="DM60" s="12"/>
      <c r="DN60" s="12"/>
      <c r="DO60" s="12"/>
      <c r="DP60" s="12"/>
      <c r="DQ60" s="12"/>
      <c r="DR60" s="12"/>
      <c r="DS60" s="12"/>
      <c r="DT60" s="12"/>
      <c r="DU60" s="12"/>
      <c r="DV60" s="12"/>
      <c r="DW60" s="12"/>
      <c r="DX60" s="12"/>
      <c r="DY60" s="12"/>
      <c r="DZ60" s="12"/>
      <c r="EA60" s="12"/>
      <c r="EB60" s="12"/>
      <c r="EC60" s="12"/>
      <c r="ED60" s="12"/>
      <c r="EE60" s="12"/>
      <c r="EF60" s="12"/>
      <c r="EG60" s="12"/>
      <c r="EH60" s="12"/>
      <c r="EI60" s="12"/>
      <c r="EJ60" s="12"/>
      <c r="EK60" s="12"/>
      <c r="EL60" s="12"/>
      <c r="EM60" s="12"/>
      <c r="EN60" s="12"/>
      <c r="EO60" s="12"/>
      <c r="EP60" s="12"/>
      <c r="EQ60" s="12"/>
      <c r="ER60" s="12"/>
      <c r="ES60" s="12"/>
      <c r="ET60" s="12"/>
      <c r="EU60" s="12"/>
      <c r="EV60" s="12"/>
    </row>
    <row r="61" spans="1:152" s="13" customFormat="1" ht="54">
      <c r="A61" s="31">
        <v>10</v>
      </c>
      <c r="B61" s="35" t="s">
        <v>99</v>
      </c>
      <c r="C61" s="28">
        <v>42295422</v>
      </c>
      <c r="D61" s="33" t="s">
        <v>100</v>
      </c>
      <c r="E61" s="34" t="s">
        <v>101</v>
      </c>
      <c r="F61" s="28" t="s">
        <v>10</v>
      </c>
      <c r="G61" s="22">
        <v>91415</v>
      </c>
      <c r="H61" s="22">
        <f t="shared" si="20"/>
        <v>17369</v>
      </c>
      <c r="I61" s="23">
        <f t="shared" si="17"/>
        <v>108784</v>
      </c>
      <c r="J61" s="22"/>
      <c r="K61" s="22"/>
      <c r="L61" s="23"/>
      <c r="M61" s="22"/>
      <c r="N61" s="22"/>
      <c r="O61" s="23"/>
      <c r="P61" s="22"/>
      <c r="Q61" s="22"/>
      <c r="R61" s="23"/>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c r="AY61" s="12"/>
      <c r="AZ61" s="12"/>
      <c r="BA61" s="12"/>
      <c r="BB61" s="12"/>
      <c r="BC61" s="12"/>
      <c r="BD61" s="12"/>
      <c r="BE61" s="12"/>
      <c r="BF61" s="12"/>
      <c r="BG61" s="12"/>
      <c r="BH61" s="12"/>
      <c r="BI61" s="12"/>
      <c r="BJ61" s="12"/>
      <c r="BK61" s="12"/>
      <c r="BL61" s="12"/>
      <c r="BM61" s="12"/>
      <c r="BN61" s="12"/>
      <c r="BO61" s="12"/>
      <c r="BP61" s="12"/>
      <c r="BQ61" s="12"/>
      <c r="BR61" s="12"/>
      <c r="BS61" s="12"/>
      <c r="BT61" s="12"/>
      <c r="BU61" s="12"/>
      <c r="BV61" s="12"/>
      <c r="BW61" s="12"/>
      <c r="BX61" s="12"/>
      <c r="BY61" s="12"/>
      <c r="BZ61" s="12"/>
      <c r="CA61" s="12"/>
      <c r="CB61" s="12"/>
      <c r="CC61" s="12"/>
      <c r="CD61" s="12"/>
      <c r="CE61" s="12"/>
      <c r="CF61" s="12"/>
      <c r="CG61" s="12"/>
      <c r="CH61" s="12"/>
      <c r="CI61" s="12"/>
      <c r="CJ61" s="12"/>
      <c r="CK61" s="12"/>
      <c r="CL61" s="12"/>
      <c r="CM61" s="12"/>
      <c r="CN61" s="12"/>
      <c r="CO61" s="12"/>
      <c r="CP61" s="12"/>
      <c r="CQ61" s="12"/>
      <c r="CR61" s="12"/>
      <c r="CS61" s="12"/>
      <c r="CT61" s="12"/>
      <c r="CU61" s="12"/>
      <c r="CV61" s="12"/>
      <c r="CW61" s="12"/>
      <c r="CX61" s="12"/>
      <c r="CY61" s="12"/>
      <c r="CZ61" s="12"/>
      <c r="DA61" s="12"/>
      <c r="DB61" s="12"/>
      <c r="DC61" s="12"/>
      <c r="DD61" s="12"/>
      <c r="DE61" s="12"/>
      <c r="DF61" s="12"/>
      <c r="DG61" s="12"/>
      <c r="DH61" s="12"/>
      <c r="DI61" s="12"/>
      <c r="DJ61" s="12"/>
      <c r="DK61" s="12"/>
      <c r="DL61" s="12"/>
      <c r="DM61" s="12"/>
      <c r="DN61" s="12"/>
      <c r="DO61" s="12"/>
      <c r="DP61" s="12"/>
      <c r="DQ61" s="12"/>
      <c r="DR61" s="12"/>
      <c r="DS61" s="12"/>
      <c r="DT61" s="12"/>
      <c r="DU61" s="12"/>
      <c r="DV61" s="12"/>
      <c r="DW61" s="12"/>
      <c r="DX61" s="12"/>
      <c r="DY61" s="12"/>
      <c r="DZ61" s="12"/>
      <c r="EA61" s="12"/>
      <c r="EB61" s="12"/>
      <c r="EC61" s="12"/>
      <c r="ED61" s="12"/>
      <c r="EE61" s="12"/>
      <c r="EF61" s="12"/>
      <c r="EG61" s="12"/>
      <c r="EH61" s="12"/>
      <c r="EI61" s="12"/>
      <c r="EJ61" s="12"/>
      <c r="EK61" s="12"/>
      <c r="EL61" s="12"/>
      <c r="EM61" s="12"/>
      <c r="EN61" s="12"/>
      <c r="EO61" s="12"/>
      <c r="EP61" s="12"/>
      <c r="EQ61" s="12"/>
      <c r="ER61" s="12"/>
      <c r="ES61" s="12"/>
      <c r="ET61" s="12"/>
      <c r="EU61" s="12"/>
      <c r="EV61" s="12"/>
    </row>
    <row r="62" spans="1:152" s="13" customFormat="1" ht="45">
      <c r="A62" s="31">
        <v>11</v>
      </c>
      <c r="B62" s="35">
        <v>1199020032</v>
      </c>
      <c r="C62" s="28">
        <v>42295422</v>
      </c>
      <c r="D62" s="33" t="s">
        <v>102</v>
      </c>
      <c r="E62" s="28" t="s">
        <v>103</v>
      </c>
      <c r="F62" s="28" t="s">
        <v>10</v>
      </c>
      <c r="G62" s="22">
        <v>63005</v>
      </c>
      <c r="H62" s="22">
        <f t="shared" si="20"/>
        <v>11971</v>
      </c>
      <c r="I62" s="23">
        <f t="shared" si="17"/>
        <v>74976</v>
      </c>
      <c r="J62" s="22"/>
      <c r="K62" s="22"/>
      <c r="L62" s="23"/>
      <c r="M62" s="22">
        <v>52000</v>
      </c>
      <c r="N62" s="22">
        <f t="shared" ref="N62:N63" si="21">ROUND(M62*0.19,0)</f>
        <v>9880</v>
      </c>
      <c r="O62" s="23">
        <f t="shared" ref="O62:O63" si="22">+M62+N62</f>
        <v>61880</v>
      </c>
      <c r="P62" s="22"/>
      <c r="Q62" s="22"/>
      <c r="R62" s="23"/>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c r="AY62" s="12"/>
      <c r="AZ62" s="12"/>
      <c r="BA62" s="12"/>
      <c r="BB62" s="12"/>
      <c r="BC62" s="12"/>
      <c r="BD62" s="12"/>
      <c r="BE62" s="12"/>
      <c r="BF62" s="12"/>
      <c r="BG62" s="12"/>
      <c r="BH62" s="12"/>
      <c r="BI62" s="12"/>
      <c r="BJ62" s="12"/>
      <c r="BK62" s="12"/>
      <c r="BL62" s="12"/>
      <c r="BM62" s="12"/>
      <c r="BN62" s="12"/>
      <c r="BO62" s="12"/>
      <c r="BP62" s="12"/>
      <c r="BQ62" s="12"/>
      <c r="BR62" s="12"/>
      <c r="BS62" s="12"/>
      <c r="BT62" s="12"/>
      <c r="BU62" s="12"/>
      <c r="BV62" s="12"/>
      <c r="BW62" s="12"/>
      <c r="BX62" s="12"/>
      <c r="BY62" s="12"/>
      <c r="BZ62" s="12"/>
      <c r="CA62" s="12"/>
      <c r="CB62" s="12"/>
      <c r="CC62" s="12"/>
      <c r="CD62" s="12"/>
      <c r="CE62" s="12"/>
      <c r="CF62" s="12"/>
      <c r="CG62" s="12"/>
      <c r="CH62" s="12"/>
      <c r="CI62" s="12"/>
      <c r="CJ62" s="12"/>
      <c r="CK62" s="12"/>
      <c r="CL62" s="12"/>
      <c r="CM62" s="12"/>
      <c r="CN62" s="12"/>
      <c r="CO62" s="12"/>
      <c r="CP62" s="12"/>
      <c r="CQ62" s="12"/>
      <c r="CR62" s="12"/>
      <c r="CS62" s="12"/>
      <c r="CT62" s="12"/>
      <c r="CU62" s="12"/>
      <c r="CV62" s="12"/>
      <c r="CW62" s="12"/>
      <c r="CX62" s="12"/>
      <c r="CY62" s="12"/>
      <c r="CZ62" s="12"/>
      <c r="DA62" s="12"/>
      <c r="DB62" s="12"/>
      <c r="DC62" s="12"/>
      <c r="DD62" s="12"/>
      <c r="DE62" s="12"/>
      <c r="DF62" s="12"/>
      <c r="DG62" s="12"/>
      <c r="DH62" s="12"/>
      <c r="DI62" s="12"/>
      <c r="DJ62" s="12"/>
      <c r="DK62" s="12"/>
      <c r="DL62" s="12"/>
      <c r="DM62" s="12"/>
      <c r="DN62" s="12"/>
      <c r="DO62" s="12"/>
      <c r="DP62" s="12"/>
      <c r="DQ62" s="12"/>
      <c r="DR62" s="12"/>
      <c r="DS62" s="12"/>
      <c r="DT62" s="12"/>
      <c r="DU62" s="12"/>
      <c r="DV62" s="12"/>
      <c r="DW62" s="12"/>
      <c r="DX62" s="12"/>
      <c r="DY62" s="12"/>
      <c r="DZ62" s="12"/>
      <c r="EA62" s="12"/>
      <c r="EB62" s="12"/>
      <c r="EC62" s="12"/>
      <c r="ED62" s="12"/>
      <c r="EE62" s="12"/>
      <c r="EF62" s="12"/>
      <c r="EG62" s="12"/>
      <c r="EH62" s="12"/>
      <c r="EI62" s="12"/>
      <c r="EJ62" s="12"/>
      <c r="EK62" s="12"/>
      <c r="EL62" s="12"/>
      <c r="EM62" s="12"/>
      <c r="EN62" s="12"/>
      <c r="EO62" s="12"/>
      <c r="EP62" s="12"/>
      <c r="EQ62" s="12"/>
      <c r="ER62" s="12"/>
      <c r="ES62" s="12"/>
      <c r="ET62" s="12"/>
      <c r="EU62" s="12"/>
      <c r="EV62" s="12"/>
    </row>
    <row r="63" spans="1:152" s="13" customFormat="1" ht="45">
      <c r="A63" s="31">
        <v>12</v>
      </c>
      <c r="B63" s="35" t="s">
        <v>46</v>
      </c>
      <c r="C63" s="28">
        <v>42295422</v>
      </c>
      <c r="D63" s="33" t="s">
        <v>104</v>
      </c>
      <c r="E63" s="28" t="s">
        <v>105</v>
      </c>
      <c r="F63" s="28" t="s">
        <v>10</v>
      </c>
      <c r="G63" s="22">
        <v>85640</v>
      </c>
      <c r="H63" s="22">
        <f t="shared" si="20"/>
        <v>16272</v>
      </c>
      <c r="I63" s="23">
        <f t="shared" si="17"/>
        <v>101912</v>
      </c>
      <c r="J63" s="22"/>
      <c r="K63" s="22"/>
      <c r="L63" s="23"/>
      <c r="M63" s="22">
        <v>21700</v>
      </c>
      <c r="N63" s="22">
        <f t="shared" si="21"/>
        <v>4123</v>
      </c>
      <c r="O63" s="23">
        <f t="shared" si="22"/>
        <v>25823</v>
      </c>
      <c r="P63" s="22"/>
      <c r="Q63" s="22"/>
      <c r="R63" s="23"/>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c r="AY63" s="12"/>
      <c r="AZ63" s="12"/>
      <c r="BA63" s="12"/>
      <c r="BB63" s="12"/>
      <c r="BC63" s="12"/>
      <c r="BD63" s="12"/>
      <c r="BE63" s="12"/>
      <c r="BF63" s="12"/>
      <c r="BG63" s="12"/>
      <c r="BH63" s="12"/>
      <c r="BI63" s="12"/>
      <c r="BJ63" s="12"/>
      <c r="BK63" s="12"/>
      <c r="BL63" s="12"/>
      <c r="BM63" s="12"/>
      <c r="BN63" s="12"/>
      <c r="BO63" s="12"/>
      <c r="BP63" s="12"/>
      <c r="BQ63" s="12"/>
      <c r="BR63" s="12"/>
      <c r="BS63" s="12"/>
      <c r="BT63" s="12"/>
      <c r="BU63" s="12"/>
      <c r="BV63" s="12"/>
      <c r="BW63" s="12"/>
      <c r="BX63" s="12"/>
      <c r="BY63" s="12"/>
      <c r="BZ63" s="12"/>
      <c r="CA63" s="12"/>
      <c r="CB63" s="12"/>
      <c r="CC63" s="12"/>
      <c r="CD63" s="12"/>
      <c r="CE63" s="12"/>
      <c r="CF63" s="12"/>
      <c r="CG63" s="12"/>
      <c r="CH63" s="12"/>
      <c r="CI63" s="12"/>
      <c r="CJ63" s="12"/>
      <c r="CK63" s="12"/>
      <c r="CL63" s="12"/>
      <c r="CM63" s="12"/>
      <c r="CN63" s="12"/>
      <c r="CO63" s="12"/>
      <c r="CP63" s="12"/>
      <c r="CQ63" s="12"/>
      <c r="CR63" s="12"/>
      <c r="CS63" s="12"/>
      <c r="CT63" s="12"/>
      <c r="CU63" s="12"/>
      <c r="CV63" s="12"/>
      <c r="CW63" s="12"/>
      <c r="CX63" s="12"/>
      <c r="CY63" s="12"/>
      <c r="CZ63" s="12"/>
      <c r="DA63" s="12"/>
      <c r="DB63" s="12"/>
      <c r="DC63" s="12"/>
      <c r="DD63" s="12"/>
      <c r="DE63" s="12"/>
      <c r="DF63" s="12"/>
      <c r="DG63" s="12"/>
      <c r="DH63" s="12"/>
      <c r="DI63" s="12"/>
      <c r="DJ63" s="12"/>
      <c r="DK63" s="12"/>
      <c r="DL63" s="12"/>
      <c r="DM63" s="12"/>
      <c r="DN63" s="12"/>
      <c r="DO63" s="12"/>
      <c r="DP63" s="12"/>
      <c r="DQ63" s="12"/>
      <c r="DR63" s="12"/>
      <c r="DS63" s="12"/>
      <c r="DT63" s="12"/>
      <c r="DU63" s="12"/>
      <c r="DV63" s="12"/>
      <c r="DW63" s="12"/>
      <c r="DX63" s="12"/>
      <c r="DY63" s="12"/>
      <c r="DZ63" s="12"/>
      <c r="EA63" s="12"/>
      <c r="EB63" s="12"/>
      <c r="EC63" s="12"/>
      <c r="ED63" s="12"/>
      <c r="EE63" s="12"/>
      <c r="EF63" s="12"/>
      <c r="EG63" s="12"/>
      <c r="EH63" s="12"/>
      <c r="EI63" s="12"/>
      <c r="EJ63" s="12"/>
      <c r="EK63" s="12"/>
      <c r="EL63" s="12"/>
      <c r="EM63" s="12"/>
      <c r="EN63" s="12"/>
      <c r="EO63" s="12"/>
      <c r="EP63" s="12"/>
      <c r="EQ63" s="12"/>
      <c r="ER63" s="12"/>
      <c r="ES63" s="12"/>
      <c r="ET63" s="12"/>
      <c r="EU63" s="12"/>
      <c r="EV63" s="12"/>
    </row>
    <row r="64" spans="1:152" s="13" customFormat="1" ht="27">
      <c r="A64" s="31">
        <v>13</v>
      </c>
      <c r="B64" s="35">
        <v>1196490518</v>
      </c>
      <c r="C64" s="28">
        <v>42131606</v>
      </c>
      <c r="D64" s="36" t="s">
        <v>106</v>
      </c>
      <c r="E64" s="37" t="s">
        <v>107</v>
      </c>
      <c r="F64" s="28" t="s">
        <v>53</v>
      </c>
      <c r="G64" s="22">
        <v>5704</v>
      </c>
      <c r="H64" s="22">
        <v>0</v>
      </c>
      <c r="I64" s="23">
        <f t="shared" si="17"/>
        <v>5704</v>
      </c>
      <c r="J64" s="22">
        <v>1200</v>
      </c>
      <c r="K64" s="22">
        <f t="shared" ref="K64" si="23">ROUND(J64*0.19,0)</f>
        <v>228</v>
      </c>
      <c r="L64" s="23">
        <f t="shared" ref="L64" si="24">+J64+K64</f>
        <v>1428</v>
      </c>
      <c r="M64" s="22"/>
      <c r="N64" s="22"/>
      <c r="O64" s="23"/>
      <c r="P64" s="22"/>
      <c r="Q64" s="22"/>
      <c r="R64" s="23"/>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c r="AY64" s="12"/>
      <c r="AZ64" s="12"/>
      <c r="BA64" s="12"/>
      <c r="BB64" s="12"/>
      <c r="BC64" s="12"/>
      <c r="BD64" s="12"/>
      <c r="BE64" s="12"/>
      <c r="BF64" s="12"/>
      <c r="BG64" s="12"/>
      <c r="BH64" s="12"/>
      <c r="BI64" s="12"/>
      <c r="BJ64" s="12"/>
      <c r="BK64" s="12"/>
      <c r="BL64" s="12"/>
      <c r="BM64" s="12"/>
      <c r="BN64" s="12"/>
      <c r="BO64" s="12"/>
      <c r="BP64" s="12"/>
      <c r="BQ64" s="12"/>
      <c r="BR64" s="12"/>
      <c r="BS64" s="12"/>
      <c r="BT64" s="12"/>
      <c r="BU64" s="12"/>
      <c r="BV64" s="12"/>
      <c r="BW64" s="12"/>
      <c r="BX64" s="12"/>
      <c r="BY64" s="12"/>
      <c r="BZ64" s="12"/>
      <c r="CA64" s="12"/>
      <c r="CB64" s="12"/>
      <c r="CC64" s="12"/>
      <c r="CD64" s="12"/>
      <c r="CE64" s="12"/>
      <c r="CF64" s="12"/>
      <c r="CG64" s="12"/>
      <c r="CH64" s="12"/>
      <c r="CI64" s="12"/>
      <c r="CJ64" s="12"/>
      <c r="CK64" s="12"/>
      <c r="CL64" s="12"/>
      <c r="CM64" s="12"/>
      <c r="CN64" s="12"/>
      <c r="CO64" s="12"/>
      <c r="CP64" s="12"/>
      <c r="CQ64" s="12"/>
      <c r="CR64" s="12"/>
      <c r="CS64" s="12"/>
      <c r="CT64" s="12"/>
      <c r="CU64" s="12"/>
      <c r="CV64" s="12"/>
      <c r="CW64" s="12"/>
      <c r="CX64" s="12"/>
      <c r="CY64" s="12"/>
      <c r="CZ64" s="12"/>
      <c r="DA64" s="12"/>
      <c r="DB64" s="12"/>
      <c r="DC64" s="12"/>
      <c r="DD64" s="12"/>
      <c r="DE64" s="12"/>
      <c r="DF64" s="12"/>
      <c r="DG64" s="12"/>
      <c r="DH64" s="12"/>
      <c r="DI64" s="12"/>
      <c r="DJ64" s="12"/>
      <c r="DK64" s="12"/>
      <c r="DL64" s="12"/>
      <c r="DM64" s="12"/>
      <c r="DN64" s="12"/>
      <c r="DO64" s="12"/>
      <c r="DP64" s="12"/>
      <c r="DQ64" s="12"/>
      <c r="DR64" s="12"/>
      <c r="DS64" s="12"/>
      <c r="DT64" s="12"/>
      <c r="DU64" s="12"/>
      <c r="DV64" s="12"/>
      <c r="DW64" s="12"/>
      <c r="DX64" s="12"/>
      <c r="DY64" s="12"/>
      <c r="DZ64" s="12"/>
      <c r="EA64" s="12"/>
      <c r="EB64" s="12"/>
      <c r="EC64" s="12"/>
      <c r="ED64" s="12"/>
      <c r="EE64" s="12"/>
      <c r="EF64" s="12"/>
      <c r="EG64" s="12"/>
      <c r="EH64" s="12"/>
      <c r="EI64" s="12"/>
      <c r="EJ64" s="12"/>
      <c r="EK64" s="12"/>
      <c r="EL64" s="12"/>
      <c r="EM64" s="12"/>
      <c r="EN64" s="12"/>
      <c r="EO64" s="12"/>
      <c r="EP64" s="12"/>
      <c r="EQ64" s="12"/>
      <c r="ER64" s="12"/>
      <c r="ES64" s="12"/>
      <c r="ET64" s="12"/>
      <c r="EU64" s="12"/>
      <c r="EV64" s="12"/>
    </row>
    <row r="65" spans="1:152" s="13" customFormat="1" ht="27">
      <c r="A65" s="31">
        <v>14</v>
      </c>
      <c r="B65" s="35" t="s">
        <v>46</v>
      </c>
      <c r="C65" s="28">
        <v>42131606</v>
      </c>
      <c r="D65" s="36" t="s">
        <v>108</v>
      </c>
      <c r="E65" s="38" t="s">
        <v>109</v>
      </c>
      <c r="F65" s="35" t="s">
        <v>53</v>
      </c>
      <c r="G65" s="22">
        <v>5704</v>
      </c>
      <c r="H65" s="22">
        <v>0</v>
      </c>
      <c r="I65" s="23">
        <f t="shared" si="17"/>
        <v>5704</v>
      </c>
      <c r="J65" s="22"/>
      <c r="K65" s="22"/>
      <c r="L65" s="23"/>
      <c r="M65" s="22"/>
      <c r="N65" s="22"/>
      <c r="O65" s="23"/>
      <c r="P65" s="22"/>
      <c r="Q65" s="22"/>
      <c r="R65" s="23"/>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c r="AY65" s="12"/>
      <c r="AZ65" s="12"/>
      <c r="BA65" s="12"/>
      <c r="BB65" s="12"/>
      <c r="BC65" s="12"/>
      <c r="BD65" s="12"/>
      <c r="BE65" s="12"/>
      <c r="BF65" s="12"/>
      <c r="BG65" s="12"/>
      <c r="BH65" s="12"/>
      <c r="BI65" s="12"/>
      <c r="BJ65" s="12"/>
      <c r="BK65" s="12"/>
      <c r="BL65" s="12"/>
      <c r="BM65" s="12"/>
      <c r="BN65" s="12"/>
      <c r="BO65" s="12"/>
      <c r="BP65" s="12"/>
      <c r="BQ65" s="12"/>
      <c r="BR65" s="12"/>
      <c r="BS65" s="12"/>
      <c r="BT65" s="12"/>
      <c r="BU65" s="12"/>
      <c r="BV65" s="12"/>
      <c r="BW65" s="12"/>
      <c r="BX65" s="12"/>
      <c r="BY65" s="12"/>
      <c r="BZ65" s="12"/>
      <c r="CA65" s="12"/>
      <c r="CB65" s="12"/>
      <c r="CC65" s="12"/>
      <c r="CD65" s="12"/>
      <c r="CE65" s="12"/>
      <c r="CF65" s="12"/>
      <c r="CG65" s="12"/>
      <c r="CH65" s="12"/>
      <c r="CI65" s="12"/>
      <c r="CJ65" s="12"/>
      <c r="CK65" s="12"/>
      <c r="CL65" s="12"/>
      <c r="CM65" s="12"/>
      <c r="CN65" s="12"/>
      <c r="CO65" s="12"/>
      <c r="CP65" s="12"/>
      <c r="CQ65" s="12"/>
      <c r="CR65" s="12"/>
      <c r="CS65" s="12"/>
      <c r="CT65" s="12"/>
      <c r="CU65" s="12"/>
      <c r="CV65" s="12"/>
      <c r="CW65" s="12"/>
      <c r="CX65" s="12"/>
      <c r="CY65" s="12"/>
      <c r="CZ65" s="12"/>
      <c r="DA65" s="12"/>
      <c r="DB65" s="12"/>
      <c r="DC65" s="12"/>
      <c r="DD65" s="12"/>
      <c r="DE65" s="12"/>
      <c r="DF65" s="12"/>
      <c r="DG65" s="12"/>
      <c r="DH65" s="12"/>
      <c r="DI65" s="12"/>
      <c r="DJ65" s="12"/>
      <c r="DK65" s="12"/>
      <c r="DL65" s="12"/>
      <c r="DM65" s="12"/>
      <c r="DN65" s="12"/>
      <c r="DO65" s="12"/>
      <c r="DP65" s="12"/>
      <c r="DQ65" s="12"/>
      <c r="DR65" s="12"/>
      <c r="DS65" s="12"/>
      <c r="DT65" s="12"/>
      <c r="DU65" s="12"/>
      <c r="DV65" s="12"/>
      <c r="DW65" s="12"/>
      <c r="DX65" s="12"/>
      <c r="DY65" s="12"/>
      <c r="DZ65" s="12"/>
      <c r="EA65" s="12"/>
      <c r="EB65" s="12"/>
      <c r="EC65" s="12"/>
      <c r="ED65" s="12"/>
      <c r="EE65" s="12"/>
      <c r="EF65" s="12"/>
      <c r="EG65" s="12"/>
      <c r="EH65" s="12"/>
      <c r="EI65" s="12"/>
      <c r="EJ65" s="12"/>
      <c r="EK65" s="12"/>
      <c r="EL65" s="12"/>
      <c r="EM65" s="12"/>
      <c r="EN65" s="12"/>
      <c r="EO65" s="12"/>
      <c r="EP65" s="12"/>
      <c r="EQ65" s="12"/>
      <c r="ER65" s="12"/>
      <c r="ES65" s="12"/>
      <c r="ET65" s="12"/>
      <c r="EU65" s="12"/>
      <c r="EV65" s="12"/>
    </row>
    <row r="66" spans="1:152" s="13" customFormat="1" ht="30" customHeight="1">
      <c r="A66" s="39" t="s">
        <v>111</v>
      </c>
      <c r="B66" s="166" t="s">
        <v>112</v>
      </c>
      <c r="C66" s="166"/>
      <c r="D66" s="166"/>
      <c r="E66" s="166"/>
      <c r="F66" s="29" t="s">
        <v>110</v>
      </c>
      <c r="G66" s="174" t="s">
        <v>3735</v>
      </c>
      <c r="H66" s="175"/>
      <c r="I66" s="176"/>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c r="AY66" s="12"/>
      <c r="AZ66" s="12"/>
      <c r="BA66" s="12"/>
      <c r="BB66" s="12"/>
      <c r="BC66" s="12"/>
      <c r="BD66" s="12"/>
      <c r="BE66" s="12"/>
      <c r="BF66" s="12"/>
      <c r="BG66" s="12"/>
      <c r="BH66" s="12"/>
      <c r="BI66" s="12"/>
      <c r="BJ66" s="12"/>
      <c r="BK66" s="12"/>
      <c r="BL66" s="12"/>
      <c r="BM66" s="12"/>
      <c r="BN66" s="12"/>
      <c r="BO66" s="12"/>
      <c r="BP66" s="12"/>
      <c r="BQ66" s="12"/>
      <c r="BR66" s="12"/>
      <c r="BS66" s="12"/>
      <c r="BT66" s="12"/>
      <c r="BU66" s="12"/>
      <c r="BV66" s="12"/>
      <c r="BW66" s="12"/>
      <c r="BX66" s="12"/>
      <c r="BY66" s="12"/>
      <c r="BZ66" s="12"/>
      <c r="CA66" s="12"/>
      <c r="CB66" s="12"/>
      <c r="CC66" s="12"/>
      <c r="CD66" s="12"/>
      <c r="CE66" s="12"/>
      <c r="CF66" s="12"/>
      <c r="CG66" s="12"/>
      <c r="CH66" s="12"/>
      <c r="CI66" s="12"/>
      <c r="CJ66" s="12"/>
      <c r="CK66" s="12"/>
      <c r="CL66" s="12"/>
      <c r="CM66" s="12"/>
      <c r="CN66" s="12"/>
      <c r="CO66" s="12"/>
      <c r="CP66" s="12"/>
      <c r="CQ66" s="12"/>
      <c r="CR66" s="12"/>
      <c r="CS66" s="12"/>
      <c r="CT66" s="12"/>
      <c r="CU66" s="12"/>
      <c r="CV66" s="12"/>
      <c r="CW66" s="12"/>
      <c r="CX66" s="12"/>
      <c r="CY66" s="12"/>
      <c r="CZ66" s="12"/>
      <c r="DA66" s="12"/>
      <c r="DB66" s="12"/>
      <c r="DC66" s="12"/>
      <c r="DD66" s="12"/>
      <c r="DE66" s="12"/>
      <c r="DF66" s="12"/>
      <c r="DG66" s="12"/>
      <c r="DH66" s="12"/>
      <c r="DI66" s="12"/>
      <c r="DJ66" s="12"/>
      <c r="DK66" s="12"/>
      <c r="DL66" s="12"/>
      <c r="DM66" s="12"/>
      <c r="DN66" s="12"/>
      <c r="DO66" s="12"/>
      <c r="DP66" s="12"/>
      <c r="DQ66" s="12"/>
      <c r="DR66" s="12"/>
      <c r="DS66" s="12"/>
      <c r="DT66" s="12"/>
      <c r="DU66" s="12"/>
      <c r="DV66" s="12"/>
      <c r="DW66" s="12"/>
      <c r="DX66" s="12"/>
      <c r="DY66" s="12"/>
      <c r="DZ66" s="12"/>
      <c r="EA66" s="12"/>
      <c r="EB66" s="12"/>
      <c r="EC66" s="12"/>
      <c r="ED66" s="12"/>
      <c r="EE66" s="12"/>
      <c r="EF66" s="12"/>
      <c r="EG66" s="12"/>
      <c r="EH66" s="12"/>
      <c r="EI66" s="12"/>
      <c r="EJ66" s="12"/>
      <c r="EK66" s="12"/>
      <c r="EL66" s="12"/>
      <c r="EM66" s="12"/>
      <c r="EN66" s="12"/>
      <c r="EO66" s="12"/>
      <c r="EP66" s="12"/>
      <c r="EQ66" s="12"/>
      <c r="ER66" s="12"/>
      <c r="ES66" s="12"/>
    </row>
    <row r="67" spans="1:152" s="13" customFormat="1" ht="27">
      <c r="A67" s="14" t="s">
        <v>2</v>
      </c>
      <c r="B67" s="14" t="s">
        <v>3</v>
      </c>
      <c r="C67" s="15" t="s">
        <v>4</v>
      </c>
      <c r="D67" s="15" t="s">
        <v>5</v>
      </c>
      <c r="E67" s="15" t="s">
        <v>6</v>
      </c>
      <c r="F67" s="15" t="s">
        <v>7</v>
      </c>
      <c r="G67" s="16" t="s">
        <v>3347</v>
      </c>
      <c r="H67" s="16" t="s">
        <v>3348</v>
      </c>
      <c r="I67" s="16" t="s">
        <v>3349</v>
      </c>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c r="AY67" s="12"/>
      <c r="AZ67" s="12"/>
      <c r="BA67" s="12"/>
      <c r="BB67" s="12"/>
      <c r="BC67" s="12"/>
      <c r="BD67" s="12"/>
      <c r="BE67" s="12"/>
      <c r="BF67" s="12"/>
      <c r="BG67" s="12"/>
      <c r="BH67" s="12"/>
      <c r="BI67" s="12"/>
      <c r="BJ67" s="12"/>
      <c r="BK67" s="12"/>
      <c r="BL67" s="12"/>
      <c r="BM67" s="12"/>
      <c r="BN67" s="12"/>
      <c r="BO67" s="12"/>
      <c r="BP67" s="12"/>
      <c r="BQ67" s="12"/>
      <c r="BR67" s="12"/>
      <c r="BS67" s="12"/>
      <c r="BT67" s="12"/>
      <c r="BU67" s="12"/>
      <c r="BV67" s="12"/>
      <c r="BW67" s="12"/>
      <c r="BX67" s="12"/>
      <c r="BY67" s="12"/>
      <c r="BZ67" s="12"/>
      <c r="CA67" s="12"/>
      <c r="CB67" s="12"/>
      <c r="CC67" s="12"/>
      <c r="CD67" s="12"/>
      <c r="CE67" s="12"/>
      <c r="CF67" s="12"/>
      <c r="CG67" s="12"/>
      <c r="CH67" s="12"/>
      <c r="CI67" s="12"/>
      <c r="CJ67" s="12"/>
      <c r="CK67" s="12"/>
      <c r="CL67" s="12"/>
      <c r="CM67" s="12"/>
      <c r="CN67" s="12"/>
      <c r="CO67" s="12"/>
      <c r="CP67" s="12"/>
      <c r="CQ67" s="12"/>
      <c r="CR67" s="12"/>
      <c r="CS67" s="12"/>
      <c r="CT67" s="12"/>
      <c r="CU67" s="12"/>
      <c r="CV67" s="12"/>
      <c r="CW67" s="12"/>
      <c r="CX67" s="12"/>
      <c r="CY67" s="12"/>
      <c r="CZ67" s="12"/>
      <c r="DA67" s="12"/>
      <c r="DB67" s="12"/>
      <c r="DC67" s="12"/>
      <c r="DD67" s="12"/>
      <c r="DE67" s="12"/>
      <c r="DF67" s="12"/>
      <c r="DG67" s="12"/>
      <c r="DH67" s="12"/>
      <c r="DI67" s="12"/>
      <c r="DJ67" s="12"/>
      <c r="DK67" s="12"/>
      <c r="DL67" s="12"/>
      <c r="DM67" s="12"/>
      <c r="DN67" s="12"/>
      <c r="DO67" s="12"/>
      <c r="DP67" s="12"/>
      <c r="DQ67" s="12"/>
      <c r="DR67" s="12"/>
      <c r="DS67" s="12"/>
      <c r="DT67" s="12"/>
      <c r="DU67" s="12"/>
      <c r="DV67" s="12"/>
      <c r="DW67" s="12"/>
      <c r="DX67" s="12"/>
      <c r="DY67" s="12"/>
      <c r="DZ67" s="12"/>
      <c r="EA67" s="12"/>
      <c r="EB67" s="12"/>
      <c r="EC67" s="12"/>
      <c r="ED67" s="12"/>
      <c r="EE67" s="12"/>
      <c r="EF67" s="12"/>
      <c r="EG67" s="12"/>
      <c r="EH67" s="12"/>
      <c r="EI67" s="12"/>
      <c r="EJ67" s="12"/>
      <c r="EK67" s="12"/>
      <c r="EL67" s="12"/>
      <c r="EM67" s="12"/>
      <c r="EN67" s="12"/>
      <c r="EO67" s="12"/>
      <c r="EP67" s="12"/>
      <c r="EQ67" s="12"/>
      <c r="ER67" s="12"/>
      <c r="ES67" s="12"/>
    </row>
    <row r="68" spans="1:152" s="13" customFormat="1" ht="27">
      <c r="A68" s="31">
        <v>1</v>
      </c>
      <c r="B68" s="27">
        <v>1196490175</v>
      </c>
      <c r="C68" s="28">
        <v>42131600</v>
      </c>
      <c r="D68" s="33" t="s">
        <v>113</v>
      </c>
      <c r="E68" s="34" t="s">
        <v>114</v>
      </c>
      <c r="F68" s="28" t="s">
        <v>10</v>
      </c>
      <c r="G68" s="22">
        <v>15558</v>
      </c>
      <c r="H68" s="22">
        <f t="shared" ref="H68:H71" si="25">ROUND(G68*0.19,0)</f>
        <v>2956</v>
      </c>
      <c r="I68" s="23">
        <f t="shared" ref="I68:I71" si="26">+G68+H68</f>
        <v>18514</v>
      </c>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c r="AY68" s="12"/>
      <c r="AZ68" s="12"/>
      <c r="BA68" s="12"/>
      <c r="BB68" s="12"/>
      <c r="BC68" s="12"/>
      <c r="BD68" s="12"/>
      <c r="BE68" s="12"/>
      <c r="BF68" s="12"/>
      <c r="BG68" s="12"/>
      <c r="BH68" s="12"/>
      <c r="BI68" s="12"/>
      <c r="BJ68" s="12"/>
      <c r="BK68" s="12"/>
      <c r="BL68" s="12"/>
      <c r="BM68" s="12"/>
      <c r="BN68" s="12"/>
      <c r="BO68" s="12"/>
      <c r="BP68" s="12"/>
      <c r="BQ68" s="12"/>
      <c r="BR68" s="12"/>
      <c r="BS68" s="12"/>
      <c r="BT68" s="12"/>
      <c r="BU68" s="12"/>
      <c r="BV68" s="12"/>
      <c r="BW68" s="12"/>
      <c r="BX68" s="12"/>
      <c r="BY68" s="12"/>
      <c r="BZ68" s="12"/>
      <c r="CA68" s="12"/>
      <c r="CB68" s="12"/>
      <c r="CC68" s="12"/>
      <c r="CD68" s="12"/>
      <c r="CE68" s="12"/>
      <c r="CF68" s="12"/>
      <c r="CG68" s="12"/>
      <c r="CH68" s="12"/>
      <c r="CI68" s="12"/>
      <c r="CJ68" s="12"/>
      <c r="CK68" s="12"/>
      <c r="CL68" s="12"/>
      <c r="CM68" s="12"/>
      <c r="CN68" s="12"/>
      <c r="CO68" s="12"/>
      <c r="CP68" s="12"/>
      <c r="CQ68" s="12"/>
      <c r="CR68" s="12"/>
      <c r="CS68" s="12"/>
      <c r="CT68" s="12"/>
      <c r="CU68" s="12"/>
      <c r="CV68" s="12"/>
      <c r="CW68" s="12"/>
      <c r="CX68" s="12"/>
      <c r="CY68" s="12"/>
      <c r="CZ68" s="12"/>
      <c r="DA68" s="12"/>
      <c r="DB68" s="12"/>
      <c r="DC68" s="12"/>
      <c r="DD68" s="12"/>
      <c r="DE68" s="12"/>
      <c r="DF68" s="12"/>
      <c r="DG68" s="12"/>
      <c r="DH68" s="12"/>
      <c r="DI68" s="12"/>
      <c r="DJ68" s="12"/>
      <c r="DK68" s="12"/>
      <c r="DL68" s="12"/>
      <c r="DM68" s="12"/>
      <c r="DN68" s="12"/>
      <c r="DO68" s="12"/>
      <c r="DP68" s="12"/>
      <c r="DQ68" s="12"/>
      <c r="DR68" s="12"/>
      <c r="DS68" s="12"/>
      <c r="DT68" s="12"/>
      <c r="DU68" s="12"/>
      <c r="DV68" s="12"/>
      <c r="DW68" s="12"/>
      <c r="DX68" s="12"/>
      <c r="DY68" s="12"/>
      <c r="DZ68" s="12"/>
      <c r="EA68" s="12"/>
      <c r="EB68" s="12"/>
      <c r="EC68" s="12"/>
      <c r="ED68" s="12"/>
      <c r="EE68" s="12"/>
      <c r="EF68" s="12"/>
      <c r="EG68" s="12"/>
      <c r="EH68" s="12"/>
      <c r="EI68" s="12"/>
      <c r="EJ68" s="12"/>
      <c r="EK68" s="12"/>
      <c r="EL68" s="12"/>
      <c r="EM68" s="12"/>
      <c r="EN68" s="12"/>
      <c r="EO68" s="12"/>
      <c r="EP68" s="12"/>
      <c r="EQ68" s="12"/>
      <c r="ER68" s="12"/>
      <c r="ES68" s="12"/>
    </row>
    <row r="69" spans="1:152" s="13" customFormat="1" ht="36">
      <c r="A69" s="31">
        <v>2</v>
      </c>
      <c r="B69" s="27">
        <v>1196490712</v>
      </c>
      <c r="C69" s="28">
        <v>42131600</v>
      </c>
      <c r="D69" s="33" t="s">
        <v>115</v>
      </c>
      <c r="E69" s="34" t="s">
        <v>116</v>
      </c>
      <c r="F69" s="28" t="s">
        <v>10</v>
      </c>
      <c r="G69" s="22">
        <v>12856</v>
      </c>
      <c r="H69" s="22">
        <f t="shared" si="25"/>
        <v>2443</v>
      </c>
      <c r="I69" s="23">
        <f t="shared" si="26"/>
        <v>15299</v>
      </c>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c r="AY69" s="12"/>
      <c r="AZ69" s="12"/>
      <c r="BA69" s="12"/>
      <c r="BB69" s="12"/>
      <c r="BC69" s="12"/>
      <c r="BD69" s="12"/>
      <c r="BE69" s="12"/>
      <c r="BF69" s="12"/>
      <c r="BG69" s="12"/>
      <c r="BH69" s="12"/>
      <c r="BI69" s="12"/>
      <c r="BJ69" s="12"/>
      <c r="BK69" s="12"/>
      <c r="BL69" s="12"/>
      <c r="BM69" s="12"/>
      <c r="BN69" s="12"/>
      <c r="BO69" s="12"/>
      <c r="BP69" s="12"/>
      <c r="BQ69" s="12"/>
      <c r="BR69" s="12"/>
      <c r="BS69" s="12"/>
      <c r="BT69" s="12"/>
      <c r="BU69" s="12"/>
      <c r="BV69" s="12"/>
      <c r="BW69" s="12"/>
      <c r="BX69" s="12"/>
      <c r="BY69" s="12"/>
      <c r="BZ69" s="12"/>
      <c r="CA69" s="12"/>
      <c r="CB69" s="12"/>
      <c r="CC69" s="12"/>
      <c r="CD69" s="12"/>
      <c r="CE69" s="12"/>
      <c r="CF69" s="12"/>
      <c r="CG69" s="12"/>
      <c r="CH69" s="12"/>
      <c r="CI69" s="12"/>
      <c r="CJ69" s="12"/>
      <c r="CK69" s="12"/>
      <c r="CL69" s="12"/>
      <c r="CM69" s="12"/>
      <c r="CN69" s="12"/>
      <c r="CO69" s="12"/>
      <c r="CP69" s="12"/>
      <c r="CQ69" s="12"/>
      <c r="CR69" s="12"/>
      <c r="CS69" s="12"/>
      <c r="CT69" s="12"/>
      <c r="CU69" s="12"/>
      <c r="CV69" s="12"/>
      <c r="CW69" s="12"/>
      <c r="CX69" s="12"/>
      <c r="CY69" s="12"/>
      <c r="CZ69" s="12"/>
      <c r="DA69" s="12"/>
      <c r="DB69" s="12"/>
      <c r="DC69" s="12"/>
      <c r="DD69" s="12"/>
      <c r="DE69" s="12"/>
      <c r="DF69" s="12"/>
      <c r="DG69" s="12"/>
      <c r="DH69" s="12"/>
      <c r="DI69" s="12"/>
      <c r="DJ69" s="12"/>
      <c r="DK69" s="12"/>
      <c r="DL69" s="12"/>
      <c r="DM69" s="12"/>
      <c r="DN69" s="12"/>
      <c r="DO69" s="12"/>
      <c r="DP69" s="12"/>
      <c r="DQ69" s="12"/>
      <c r="DR69" s="12"/>
      <c r="DS69" s="12"/>
      <c r="DT69" s="12"/>
      <c r="DU69" s="12"/>
      <c r="DV69" s="12"/>
      <c r="DW69" s="12"/>
      <c r="DX69" s="12"/>
      <c r="DY69" s="12"/>
      <c r="DZ69" s="12"/>
      <c r="EA69" s="12"/>
      <c r="EB69" s="12"/>
      <c r="EC69" s="12"/>
      <c r="ED69" s="12"/>
      <c r="EE69" s="12"/>
      <c r="EF69" s="12"/>
      <c r="EG69" s="12"/>
      <c r="EH69" s="12"/>
      <c r="EI69" s="12"/>
      <c r="EJ69" s="12"/>
      <c r="EK69" s="12"/>
      <c r="EL69" s="12"/>
      <c r="EM69" s="12"/>
      <c r="EN69" s="12"/>
      <c r="EO69" s="12"/>
      <c r="EP69" s="12"/>
      <c r="EQ69" s="12"/>
      <c r="ER69" s="12"/>
      <c r="ES69" s="12"/>
    </row>
    <row r="70" spans="1:152" s="13" customFormat="1" ht="36">
      <c r="A70" s="31">
        <v>3</v>
      </c>
      <c r="B70" s="27">
        <v>1196490707</v>
      </c>
      <c r="C70" s="28">
        <v>42131600</v>
      </c>
      <c r="D70" s="33" t="s">
        <v>117</v>
      </c>
      <c r="E70" s="34" t="s">
        <v>118</v>
      </c>
      <c r="F70" s="28" t="s">
        <v>10</v>
      </c>
      <c r="G70" s="22">
        <v>23326</v>
      </c>
      <c r="H70" s="22">
        <f t="shared" si="25"/>
        <v>4432</v>
      </c>
      <c r="I70" s="23">
        <f t="shared" si="26"/>
        <v>27758</v>
      </c>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c r="AY70" s="12"/>
      <c r="AZ70" s="12"/>
      <c r="BA70" s="12"/>
      <c r="BB70" s="12"/>
      <c r="BC70" s="12"/>
      <c r="BD70" s="12"/>
      <c r="BE70" s="12"/>
      <c r="BF70" s="12"/>
      <c r="BG70" s="12"/>
      <c r="BH70" s="12"/>
      <c r="BI70" s="12"/>
      <c r="BJ70" s="12"/>
      <c r="BK70" s="12"/>
      <c r="BL70" s="12"/>
      <c r="BM70" s="12"/>
      <c r="BN70" s="12"/>
      <c r="BO70" s="12"/>
      <c r="BP70" s="12"/>
      <c r="BQ70" s="12"/>
      <c r="BR70" s="12"/>
      <c r="BS70" s="12"/>
      <c r="BT70" s="12"/>
      <c r="BU70" s="12"/>
      <c r="BV70" s="12"/>
      <c r="BW70" s="12"/>
      <c r="BX70" s="12"/>
      <c r="BY70" s="12"/>
      <c r="BZ70" s="12"/>
      <c r="CA70" s="12"/>
      <c r="CB70" s="12"/>
      <c r="CC70" s="12"/>
      <c r="CD70" s="12"/>
      <c r="CE70" s="12"/>
      <c r="CF70" s="12"/>
      <c r="CG70" s="12"/>
      <c r="CH70" s="12"/>
      <c r="CI70" s="12"/>
      <c r="CJ70" s="12"/>
      <c r="CK70" s="12"/>
      <c r="CL70" s="12"/>
      <c r="CM70" s="12"/>
      <c r="CN70" s="12"/>
      <c r="CO70" s="12"/>
      <c r="CP70" s="12"/>
      <c r="CQ70" s="12"/>
      <c r="CR70" s="12"/>
      <c r="CS70" s="12"/>
      <c r="CT70" s="12"/>
      <c r="CU70" s="12"/>
      <c r="CV70" s="12"/>
      <c r="CW70" s="12"/>
      <c r="CX70" s="12"/>
      <c r="CY70" s="12"/>
      <c r="CZ70" s="12"/>
      <c r="DA70" s="12"/>
      <c r="DB70" s="12"/>
      <c r="DC70" s="12"/>
      <c r="DD70" s="12"/>
      <c r="DE70" s="12"/>
      <c r="DF70" s="12"/>
      <c r="DG70" s="12"/>
      <c r="DH70" s="12"/>
      <c r="DI70" s="12"/>
      <c r="DJ70" s="12"/>
      <c r="DK70" s="12"/>
      <c r="DL70" s="12"/>
      <c r="DM70" s="12"/>
      <c r="DN70" s="12"/>
      <c r="DO70" s="12"/>
      <c r="DP70" s="12"/>
      <c r="DQ70" s="12"/>
      <c r="DR70" s="12"/>
      <c r="DS70" s="12"/>
      <c r="DT70" s="12"/>
      <c r="DU70" s="12"/>
      <c r="DV70" s="12"/>
      <c r="DW70" s="12"/>
      <c r="DX70" s="12"/>
      <c r="DY70" s="12"/>
      <c r="DZ70" s="12"/>
      <c r="EA70" s="12"/>
      <c r="EB70" s="12"/>
      <c r="EC70" s="12"/>
      <c r="ED70" s="12"/>
      <c r="EE70" s="12"/>
      <c r="EF70" s="12"/>
      <c r="EG70" s="12"/>
      <c r="EH70" s="12"/>
      <c r="EI70" s="12"/>
      <c r="EJ70" s="12"/>
      <c r="EK70" s="12"/>
      <c r="EL70" s="12"/>
      <c r="EM70" s="12"/>
      <c r="EN70" s="12"/>
      <c r="EO70" s="12"/>
      <c r="EP70" s="12"/>
      <c r="EQ70" s="12"/>
      <c r="ER70" s="12"/>
      <c r="ES70" s="12"/>
    </row>
    <row r="71" spans="1:152" s="13" customFormat="1" ht="27">
      <c r="A71" s="31">
        <v>4</v>
      </c>
      <c r="B71" s="27">
        <v>1196490706</v>
      </c>
      <c r="C71" s="28">
        <v>42131600</v>
      </c>
      <c r="D71" s="33" t="s">
        <v>119</v>
      </c>
      <c r="E71" s="34" t="s">
        <v>120</v>
      </c>
      <c r="F71" s="28" t="s">
        <v>10</v>
      </c>
      <c r="G71" s="22">
        <v>23326</v>
      </c>
      <c r="H71" s="22">
        <f t="shared" si="25"/>
        <v>4432</v>
      </c>
      <c r="I71" s="23">
        <f t="shared" si="26"/>
        <v>27758</v>
      </c>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c r="AY71" s="12"/>
      <c r="AZ71" s="12"/>
      <c r="BA71" s="12"/>
      <c r="BB71" s="12"/>
      <c r="BC71" s="12"/>
      <c r="BD71" s="12"/>
      <c r="BE71" s="12"/>
      <c r="BF71" s="12"/>
      <c r="BG71" s="12"/>
      <c r="BH71" s="12"/>
      <c r="BI71" s="12"/>
      <c r="BJ71" s="12"/>
      <c r="BK71" s="12"/>
      <c r="BL71" s="12"/>
      <c r="BM71" s="12"/>
      <c r="BN71" s="12"/>
      <c r="BO71" s="12"/>
      <c r="BP71" s="12"/>
      <c r="BQ71" s="12"/>
      <c r="BR71" s="12"/>
      <c r="BS71" s="12"/>
      <c r="BT71" s="12"/>
      <c r="BU71" s="12"/>
      <c r="BV71" s="12"/>
      <c r="BW71" s="12"/>
      <c r="BX71" s="12"/>
      <c r="BY71" s="12"/>
      <c r="BZ71" s="12"/>
      <c r="CA71" s="12"/>
      <c r="CB71" s="12"/>
      <c r="CC71" s="12"/>
      <c r="CD71" s="12"/>
      <c r="CE71" s="12"/>
      <c r="CF71" s="12"/>
      <c r="CG71" s="12"/>
      <c r="CH71" s="12"/>
      <c r="CI71" s="12"/>
      <c r="CJ71" s="12"/>
      <c r="CK71" s="12"/>
      <c r="CL71" s="12"/>
      <c r="CM71" s="12"/>
      <c r="CN71" s="12"/>
      <c r="CO71" s="12"/>
      <c r="CP71" s="12"/>
      <c r="CQ71" s="12"/>
      <c r="CR71" s="12"/>
      <c r="CS71" s="12"/>
      <c r="CT71" s="12"/>
      <c r="CU71" s="12"/>
      <c r="CV71" s="12"/>
      <c r="CW71" s="12"/>
      <c r="CX71" s="12"/>
      <c r="CY71" s="12"/>
      <c r="CZ71" s="12"/>
      <c r="DA71" s="12"/>
      <c r="DB71" s="12"/>
      <c r="DC71" s="12"/>
      <c r="DD71" s="12"/>
      <c r="DE71" s="12"/>
      <c r="DF71" s="12"/>
      <c r="DG71" s="12"/>
      <c r="DH71" s="12"/>
      <c r="DI71" s="12"/>
      <c r="DJ71" s="12"/>
      <c r="DK71" s="12"/>
      <c r="DL71" s="12"/>
      <c r="DM71" s="12"/>
      <c r="DN71" s="12"/>
      <c r="DO71" s="12"/>
      <c r="DP71" s="12"/>
      <c r="DQ71" s="12"/>
      <c r="DR71" s="12"/>
      <c r="DS71" s="12"/>
      <c r="DT71" s="12"/>
      <c r="DU71" s="12"/>
      <c r="DV71" s="12"/>
      <c r="DW71" s="12"/>
      <c r="DX71" s="12"/>
      <c r="DY71" s="12"/>
      <c r="DZ71" s="12"/>
      <c r="EA71" s="12"/>
      <c r="EB71" s="12"/>
      <c r="EC71" s="12"/>
      <c r="ED71" s="12"/>
      <c r="EE71" s="12"/>
      <c r="EF71" s="12"/>
      <c r="EG71" s="12"/>
      <c r="EH71" s="12"/>
      <c r="EI71" s="12"/>
      <c r="EJ71" s="12"/>
      <c r="EK71" s="12"/>
      <c r="EL71" s="12"/>
      <c r="EM71" s="12"/>
      <c r="EN71" s="12"/>
      <c r="EO71" s="12"/>
      <c r="EP71" s="12"/>
      <c r="EQ71" s="12"/>
      <c r="ER71" s="12"/>
      <c r="ES71" s="12"/>
    </row>
    <row r="72" spans="1:152" s="13" customFormat="1" ht="18">
      <c r="A72" s="39" t="s">
        <v>121</v>
      </c>
      <c r="B72" s="166" t="s">
        <v>122</v>
      </c>
      <c r="C72" s="166"/>
      <c r="D72" s="166"/>
      <c r="E72" s="166"/>
      <c r="F72" s="29" t="s">
        <v>49</v>
      </c>
      <c r="G72" s="174" t="s">
        <v>3705</v>
      </c>
      <c r="H72" s="175"/>
      <c r="I72" s="176"/>
      <c r="J72" s="174" t="s">
        <v>3711</v>
      </c>
      <c r="K72" s="175"/>
      <c r="L72" s="176"/>
      <c r="M72" s="174" t="s">
        <v>3731</v>
      </c>
      <c r="N72" s="175"/>
      <c r="O72" s="176"/>
      <c r="P72" s="174" t="s">
        <v>3739</v>
      </c>
      <c r="Q72" s="175"/>
      <c r="R72" s="176"/>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c r="AY72" s="12"/>
      <c r="AZ72" s="12"/>
      <c r="BA72" s="12"/>
      <c r="BB72" s="12"/>
      <c r="BC72" s="12"/>
      <c r="BD72" s="12"/>
      <c r="BE72" s="12"/>
      <c r="BF72" s="12"/>
      <c r="BG72" s="12"/>
      <c r="BH72" s="12"/>
      <c r="BI72" s="12"/>
      <c r="BJ72" s="12"/>
      <c r="BK72" s="12"/>
      <c r="BL72" s="12"/>
      <c r="BM72" s="12"/>
      <c r="BN72" s="12"/>
      <c r="BO72" s="12"/>
      <c r="BP72" s="12"/>
      <c r="BQ72" s="12"/>
      <c r="BR72" s="12"/>
      <c r="BS72" s="12"/>
      <c r="BT72" s="12"/>
      <c r="BU72" s="12"/>
      <c r="BV72" s="12"/>
      <c r="BW72" s="12"/>
      <c r="BX72" s="12"/>
      <c r="BY72" s="12"/>
      <c r="BZ72" s="12"/>
      <c r="CA72" s="12"/>
      <c r="CB72" s="12"/>
      <c r="CC72" s="12"/>
      <c r="CD72" s="12"/>
      <c r="CE72" s="12"/>
      <c r="CF72" s="12"/>
      <c r="CG72" s="12"/>
      <c r="CH72" s="12"/>
      <c r="CI72" s="12"/>
      <c r="CJ72" s="12"/>
      <c r="CK72" s="12"/>
      <c r="CL72" s="12"/>
      <c r="CM72" s="12"/>
      <c r="CN72" s="12"/>
      <c r="CO72" s="12"/>
      <c r="CP72" s="12"/>
      <c r="CQ72" s="12"/>
      <c r="CR72" s="12"/>
      <c r="CS72" s="12"/>
      <c r="CT72" s="12"/>
      <c r="CU72" s="12"/>
      <c r="CV72" s="12"/>
      <c r="CW72" s="12"/>
      <c r="CX72" s="12"/>
      <c r="CY72" s="12"/>
      <c r="CZ72" s="12"/>
      <c r="DA72" s="12"/>
      <c r="DB72" s="12"/>
      <c r="DC72" s="12"/>
      <c r="DD72" s="12"/>
      <c r="DE72" s="12"/>
      <c r="DF72" s="12"/>
      <c r="DG72" s="12"/>
      <c r="DH72" s="12"/>
      <c r="DI72" s="12"/>
      <c r="DJ72" s="12"/>
      <c r="DK72" s="12"/>
      <c r="DL72" s="12"/>
      <c r="DM72" s="12"/>
      <c r="DN72" s="12"/>
      <c r="DO72" s="12"/>
      <c r="DP72" s="12"/>
      <c r="DQ72" s="12"/>
      <c r="DR72" s="12"/>
      <c r="DS72" s="12"/>
      <c r="DT72" s="12"/>
      <c r="DU72" s="12"/>
      <c r="DV72" s="12"/>
      <c r="DW72" s="12"/>
      <c r="DX72" s="12"/>
      <c r="DY72" s="12"/>
      <c r="DZ72" s="12"/>
      <c r="EA72" s="12"/>
      <c r="EB72" s="12"/>
      <c r="EC72" s="12"/>
      <c r="ED72" s="12"/>
      <c r="EE72" s="12"/>
      <c r="EF72" s="12"/>
      <c r="EG72" s="12"/>
      <c r="EH72" s="12"/>
      <c r="EI72" s="12"/>
      <c r="EJ72" s="12"/>
      <c r="EK72" s="12"/>
      <c r="EL72" s="12"/>
      <c r="EM72" s="12"/>
      <c r="EN72" s="12"/>
      <c r="EO72" s="12"/>
      <c r="EP72" s="12"/>
      <c r="EQ72" s="12"/>
      <c r="ER72" s="12"/>
      <c r="ES72" s="12"/>
      <c r="ET72" s="12"/>
      <c r="EU72" s="12"/>
      <c r="EV72" s="12"/>
    </row>
    <row r="73" spans="1:152" s="13" customFormat="1" ht="27">
      <c r="A73" s="14" t="s">
        <v>2</v>
      </c>
      <c r="B73" s="14" t="s">
        <v>3</v>
      </c>
      <c r="C73" s="15" t="s">
        <v>4</v>
      </c>
      <c r="D73" s="15" t="s">
        <v>5</v>
      </c>
      <c r="E73" s="15" t="s">
        <v>6</v>
      </c>
      <c r="F73" s="15" t="s">
        <v>7</v>
      </c>
      <c r="G73" s="16" t="s">
        <v>3347</v>
      </c>
      <c r="H73" s="16" t="s">
        <v>3348</v>
      </c>
      <c r="I73" s="16" t="s">
        <v>3349</v>
      </c>
      <c r="J73" s="16" t="s">
        <v>3347</v>
      </c>
      <c r="K73" s="16" t="s">
        <v>3348</v>
      </c>
      <c r="L73" s="16" t="s">
        <v>3349</v>
      </c>
      <c r="M73" s="16" t="s">
        <v>3347</v>
      </c>
      <c r="N73" s="16" t="s">
        <v>3348</v>
      </c>
      <c r="O73" s="16" t="s">
        <v>3349</v>
      </c>
      <c r="P73" s="16" t="s">
        <v>3347</v>
      </c>
      <c r="Q73" s="16" t="s">
        <v>3348</v>
      </c>
      <c r="R73" s="16" t="s">
        <v>3349</v>
      </c>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c r="AY73" s="12"/>
      <c r="AZ73" s="12"/>
      <c r="BA73" s="12"/>
      <c r="BB73" s="12"/>
      <c r="BC73" s="12"/>
      <c r="BD73" s="12"/>
      <c r="BE73" s="12"/>
      <c r="BF73" s="12"/>
      <c r="BG73" s="12"/>
      <c r="BH73" s="12"/>
      <c r="BI73" s="12"/>
      <c r="BJ73" s="12"/>
      <c r="BK73" s="12"/>
      <c r="BL73" s="12"/>
      <c r="BM73" s="12"/>
      <c r="BN73" s="12"/>
      <c r="BO73" s="12"/>
      <c r="BP73" s="12"/>
      <c r="BQ73" s="12"/>
      <c r="BR73" s="12"/>
      <c r="BS73" s="12"/>
      <c r="BT73" s="12"/>
      <c r="BU73" s="12"/>
      <c r="BV73" s="12"/>
      <c r="BW73" s="12"/>
      <c r="BX73" s="12"/>
      <c r="BY73" s="12"/>
      <c r="BZ73" s="12"/>
      <c r="CA73" s="12"/>
      <c r="CB73" s="12"/>
      <c r="CC73" s="12"/>
      <c r="CD73" s="12"/>
      <c r="CE73" s="12"/>
      <c r="CF73" s="12"/>
      <c r="CG73" s="12"/>
      <c r="CH73" s="12"/>
      <c r="CI73" s="12"/>
      <c r="CJ73" s="12"/>
      <c r="CK73" s="12"/>
      <c r="CL73" s="12"/>
      <c r="CM73" s="12"/>
      <c r="CN73" s="12"/>
      <c r="CO73" s="12"/>
      <c r="CP73" s="12"/>
      <c r="CQ73" s="12"/>
      <c r="CR73" s="12"/>
      <c r="CS73" s="12"/>
      <c r="CT73" s="12"/>
      <c r="CU73" s="12"/>
      <c r="CV73" s="12"/>
      <c r="CW73" s="12"/>
      <c r="CX73" s="12"/>
      <c r="CY73" s="12"/>
      <c r="CZ73" s="12"/>
      <c r="DA73" s="12"/>
      <c r="DB73" s="12"/>
      <c r="DC73" s="12"/>
      <c r="DD73" s="12"/>
      <c r="DE73" s="12"/>
      <c r="DF73" s="12"/>
      <c r="DG73" s="12"/>
      <c r="DH73" s="12"/>
      <c r="DI73" s="12"/>
      <c r="DJ73" s="12"/>
      <c r="DK73" s="12"/>
      <c r="DL73" s="12"/>
      <c r="DM73" s="12"/>
      <c r="DN73" s="12"/>
      <c r="DO73" s="12"/>
      <c r="DP73" s="12"/>
      <c r="DQ73" s="12"/>
      <c r="DR73" s="12"/>
      <c r="DS73" s="12"/>
      <c r="DT73" s="12"/>
      <c r="DU73" s="12"/>
      <c r="DV73" s="12"/>
      <c r="DW73" s="12"/>
      <c r="DX73" s="12"/>
      <c r="DY73" s="12"/>
      <c r="DZ73" s="12"/>
      <c r="EA73" s="12"/>
      <c r="EB73" s="12"/>
      <c r="EC73" s="12"/>
      <c r="ED73" s="12"/>
      <c r="EE73" s="12"/>
      <c r="EF73" s="12"/>
      <c r="EG73" s="12"/>
      <c r="EH73" s="12"/>
      <c r="EI73" s="12"/>
      <c r="EJ73" s="12"/>
      <c r="EK73" s="12"/>
      <c r="EL73" s="12"/>
      <c r="EM73" s="12"/>
      <c r="EN73" s="12"/>
      <c r="EO73" s="12"/>
      <c r="EP73" s="12"/>
      <c r="EQ73" s="12"/>
      <c r="ER73" s="12"/>
      <c r="ES73" s="12"/>
      <c r="ET73" s="12"/>
      <c r="EU73" s="12"/>
      <c r="EV73" s="12"/>
    </row>
    <row r="74" spans="1:152" s="133" customFormat="1" ht="27">
      <c r="A74" s="30">
        <v>1</v>
      </c>
      <c r="B74" s="30">
        <v>1196490964</v>
      </c>
      <c r="C74" s="35">
        <v>42295143</v>
      </c>
      <c r="D74" s="42" t="s">
        <v>123</v>
      </c>
      <c r="E74" s="43" t="s">
        <v>124</v>
      </c>
      <c r="F74" s="35" t="s">
        <v>10</v>
      </c>
      <c r="G74" s="24"/>
      <c r="H74" s="24"/>
      <c r="I74" s="25"/>
      <c r="J74" s="24"/>
      <c r="K74" s="24"/>
      <c r="L74" s="25"/>
      <c r="M74" s="24"/>
      <c r="N74" s="24"/>
      <c r="O74" s="25"/>
      <c r="P74" s="24">
        <v>10000</v>
      </c>
      <c r="Q74" s="24">
        <f t="shared" ref="Q74:Q83" si="27">ROUND(P74*0.19,0)</f>
        <v>1900</v>
      </c>
      <c r="R74" s="25">
        <f t="shared" ref="R74:R83" si="28">+P74+Q74</f>
        <v>11900</v>
      </c>
      <c r="S74" s="132"/>
      <c r="T74" s="132"/>
      <c r="U74" s="132"/>
      <c r="V74" s="132"/>
      <c r="W74" s="132"/>
      <c r="X74" s="132"/>
      <c r="Y74" s="132"/>
      <c r="Z74" s="132"/>
      <c r="AA74" s="132"/>
      <c r="AB74" s="132"/>
      <c r="AC74" s="132"/>
      <c r="AD74" s="132"/>
      <c r="AE74" s="132"/>
      <c r="AF74" s="132"/>
      <c r="AG74" s="132"/>
      <c r="AH74" s="132"/>
      <c r="AI74" s="132"/>
      <c r="AJ74" s="132"/>
      <c r="AK74" s="132"/>
      <c r="AL74" s="132"/>
      <c r="AM74" s="132"/>
      <c r="AN74" s="132"/>
      <c r="AO74" s="132"/>
      <c r="AP74" s="132"/>
      <c r="AQ74" s="132"/>
      <c r="AR74" s="132"/>
      <c r="AS74" s="132"/>
      <c r="AT74" s="132"/>
      <c r="AU74" s="132"/>
      <c r="AV74" s="132"/>
      <c r="AW74" s="132"/>
      <c r="AX74" s="132"/>
      <c r="AY74" s="132"/>
      <c r="AZ74" s="132"/>
      <c r="BA74" s="132"/>
      <c r="BB74" s="132"/>
      <c r="BC74" s="132"/>
      <c r="BD74" s="132"/>
      <c r="BE74" s="132"/>
      <c r="BF74" s="132"/>
      <c r="BG74" s="132"/>
      <c r="BH74" s="132"/>
      <c r="BI74" s="132"/>
      <c r="BJ74" s="132"/>
      <c r="BK74" s="132"/>
      <c r="BL74" s="132"/>
      <c r="BM74" s="132"/>
      <c r="BN74" s="132"/>
      <c r="BO74" s="132"/>
      <c r="BP74" s="132"/>
      <c r="BQ74" s="132"/>
      <c r="BR74" s="132"/>
      <c r="BS74" s="132"/>
      <c r="BT74" s="132"/>
      <c r="BU74" s="132"/>
      <c r="BV74" s="132"/>
      <c r="BW74" s="132"/>
      <c r="BX74" s="132"/>
      <c r="BY74" s="132"/>
      <c r="BZ74" s="132"/>
      <c r="CA74" s="132"/>
      <c r="CB74" s="132"/>
      <c r="CC74" s="132"/>
      <c r="CD74" s="132"/>
      <c r="CE74" s="132"/>
      <c r="CF74" s="132"/>
      <c r="CG74" s="132"/>
      <c r="CH74" s="132"/>
      <c r="CI74" s="132"/>
      <c r="CJ74" s="132"/>
      <c r="CK74" s="132"/>
      <c r="CL74" s="132"/>
      <c r="CM74" s="132"/>
      <c r="CN74" s="132"/>
      <c r="CO74" s="132"/>
      <c r="CP74" s="132"/>
      <c r="CQ74" s="132"/>
      <c r="CR74" s="132"/>
      <c r="CS74" s="132"/>
      <c r="CT74" s="132"/>
      <c r="CU74" s="132"/>
      <c r="CV74" s="132"/>
      <c r="CW74" s="132"/>
      <c r="CX74" s="132"/>
      <c r="CY74" s="132"/>
      <c r="CZ74" s="132"/>
      <c r="DA74" s="132"/>
      <c r="DB74" s="132"/>
      <c r="DC74" s="132"/>
      <c r="DD74" s="132"/>
      <c r="DE74" s="132"/>
      <c r="DF74" s="132"/>
      <c r="DG74" s="132"/>
      <c r="DH74" s="132"/>
      <c r="DI74" s="132"/>
      <c r="DJ74" s="132"/>
      <c r="DK74" s="132"/>
      <c r="DL74" s="132"/>
      <c r="DM74" s="132"/>
      <c r="DN74" s="132"/>
      <c r="DO74" s="132"/>
      <c r="DP74" s="132"/>
      <c r="DQ74" s="132"/>
      <c r="DR74" s="132"/>
      <c r="DS74" s="132"/>
      <c r="DT74" s="132"/>
      <c r="DU74" s="132"/>
      <c r="DV74" s="132"/>
      <c r="DW74" s="132"/>
      <c r="DX74" s="132"/>
      <c r="DY74" s="132"/>
      <c r="DZ74" s="132"/>
      <c r="EA74" s="132"/>
      <c r="EB74" s="132"/>
      <c r="EC74" s="132"/>
      <c r="ED74" s="132"/>
      <c r="EE74" s="132"/>
      <c r="EF74" s="132"/>
      <c r="EG74" s="132"/>
      <c r="EH74" s="132"/>
      <c r="EI74" s="132"/>
      <c r="EJ74" s="132"/>
      <c r="EK74" s="132"/>
      <c r="EL74" s="132"/>
      <c r="EM74" s="132"/>
      <c r="EN74" s="132"/>
      <c r="EO74" s="132"/>
      <c r="EP74" s="132"/>
      <c r="EQ74" s="132"/>
      <c r="ER74" s="132"/>
      <c r="ES74" s="132"/>
      <c r="ET74" s="132"/>
      <c r="EU74" s="132"/>
      <c r="EV74" s="132"/>
    </row>
    <row r="75" spans="1:152" s="133" customFormat="1" ht="27">
      <c r="A75" s="30">
        <v>2</v>
      </c>
      <c r="B75" s="30">
        <v>1196490034</v>
      </c>
      <c r="C75" s="35">
        <v>42295143</v>
      </c>
      <c r="D75" s="42" t="s">
        <v>125</v>
      </c>
      <c r="E75" s="43" t="s">
        <v>126</v>
      </c>
      <c r="F75" s="35" t="s">
        <v>10</v>
      </c>
      <c r="G75" s="24"/>
      <c r="H75" s="24"/>
      <c r="I75" s="25"/>
      <c r="J75" s="24"/>
      <c r="K75" s="24"/>
      <c r="L75" s="25"/>
      <c r="M75" s="24"/>
      <c r="N75" s="24"/>
      <c r="O75" s="25"/>
      <c r="P75" s="24">
        <v>17000</v>
      </c>
      <c r="Q75" s="24">
        <f t="shared" si="27"/>
        <v>3230</v>
      </c>
      <c r="R75" s="25">
        <f t="shared" si="28"/>
        <v>20230</v>
      </c>
      <c r="S75" s="132"/>
      <c r="T75" s="132"/>
      <c r="U75" s="132"/>
      <c r="V75" s="132"/>
      <c r="W75" s="132"/>
      <c r="X75" s="132"/>
      <c r="Y75" s="132"/>
      <c r="Z75" s="132"/>
      <c r="AA75" s="132"/>
      <c r="AB75" s="132"/>
      <c r="AC75" s="132"/>
      <c r="AD75" s="132"/>
      <c r="AE75" s="132"/>
      <c r="AF75" s="132"/>
      <c r="AG75" s="132"/>
      <c r="AH75" s="132"/>
      <c r="AI75" s="132"/>
      <c r="AJ75" s="132"/>
      <c r="AK75" s="132"/>
      <c r="AL75" s="132"/>
      <c r="AM75" s="132"/>
      <c r="AN75" s="132"/>
      <c r="AO75" s="132"/>
      <c r="AP75" s="132"/>
      <c r="AQ75" s="132"/>
      <c r="AR75" s="132"/>
      <c r="AS75" s="132"/>
      <c r="AT75" s="132"/>
      <c r="AU75" s="132"/>
      <c r="AV75" s="132"/>
      <c r="AW75" s="132"/>
      <c r="AX75" s="132"/>
      <c r="AY75" s="132"/>
      <c r="AZ75" s="132"/>
      <c r="BA75" s="132"/>
      <c r="BB75" s="132"/>
      <c r="BC75" s="132"/>
      <c r="BD75" s="132"/>
      <c r="BE75" s="132"/>
      <c r="BF75" s="132"/>
      <c r="BG75" s="132"/>
      <c r="BH75" s="132"/>
      <c r="BI75" s="132"/>
      <c r="BJ75" s="132"/>
      <c r="BK75" s="132"/>
      <c r="BL75" s="132"/>
      <c r="BM75" s="132"/>
      <c r="BN75" s="132"/>
      <c r="BO75" s="132"/>
      <c r="BP75" s="132"/>
      <c r="BQ75" s="132"/>
      <c r="BR75" s="132"/>
      <c r="BS75" s="132"/>
      <c r="BT75" s="132"/>
      <c r="BU75" s="132"/>
      <c r="BV75" s="132"/>
      <c r="BW75" s="132"/>
      <c r="BX75" s="132"/>
      <c r="BY75" s="132"/>
      <c r="BZ75" s="132"/>
      <c r="CA75" s="132"/>
      <c r="CB75" s="132"/>
      <c r="CC75" s="132"/>
      <c r="CD75" s="132"/>
      <c r="CE75" s="132"/>
      <c r="CF75" s="132"/>
      <c r="CG75" s="132"/>
      <c r="CH75" s="132"/>
      <c r="CI75" s="132"/>
      <c r="CJ75" s="132"/>
      <c r="CK75" s="132"/>
      <c r="CL75" s="132"/>
      <c r="CM75" s="132"/>
      <c r="CN75" s="132"/>
      <c r="CO75" s="132"/>
      <c r="CP75" s="132"/>
      <c r="CQ75" s="132"/>
      <c r="CR75" s="132"/>
      <c r="CS75" s="132"/>
      <c r="CT75" s="132"/>
      <c r="CU75" s="132"/>
      <c r="CV75" s="132"/>
      <c r="CW75" s="132"/>
      <c r="CX75" s="132"/>
      <c r="CY75" s="132"/>
      <c r="CZ75" s="132"/>
      <c r="DA75" s="132"/>
      <c r="DB75" s="132"/>
      <c r="DC75" s="132"/>
      <c r="DD75" s="132"/>
      <c r="DE75" s="132"/>
      <c r="DF75" s="132"/>
      <c r="DG75" s="132"/>
      <c r="DH75" s="132"/>
      <c r="DI75" s="132"/>
      <c r="DJ75" s="132"/>
      <c r="DK75" s="132"/>
      <c r="DL75" s="132"/>
      <c r="DM75" s="132"/>
      <c r="DN75" s="132"/>
      <c r="DO75" s="132"/>
      <c r="DP75" s="132"/>
      <c r="DQ75" s="132"/>
      <c r="DR75" s="132"/>
      <c r="DS75" s="132"/>
      <c r="DT75" s="132"/>
      <c r="DU75" s="132"/>
      <c r="DV75" s="132"/>
      <c r="DW75" s="132"/>
      <c r="DX75" s="132"/>
      <c r="DY75" s="132"/>
      <c r="DZ75" s="132"/>
      <c r="EA75" s="132"/>
      <c r="EB75" s="132"/>
      <c r="EC75" s="132"/>
      <c r="ED75" s="132"/>
      <c r="EE75" s="132"/>
      <c r="EF75" s="132"/>
      <c r="EG75" s="132"/>
      <c r="EH75" s="132"/>
      <c r="EI75" s="132"/>
      <c r="EJ75" s="132"/>
      <c r="EK75" s="132"/>
      <c r="EL75" s="132"/>
      <c r="EM75" s="132"/>
      <c r="EN75" s="132"/>
      <c r="EO75" s="132"/>
      <c r="EP75" s="132"/>
      <c r="EQ75" s="132"/>
      <c r="ER75" s="132"/>
      <c r="ES75" s="132"/>
      <c r="ET75" s="132"/>
      <c r="EU75" s="132"/>
      <c r="EV75" s="132"/>
    </row>
    <row r="76" spans="1:152" s="133" customFormat="1" ht="99">
      <c r="A76" s="30">
        <v>3</v>
      </c>
      <c r="B76" s="30">
        <v>1196490005</v>
      </c>
      <c r="C76" s="35">
        <v>42295143</v>
      </c>
      <c r="D76" s="42" t="s">
        <v>127</v>
      </c>
      <c r="E76" s="43" t="s">
        <v>128</v>
      </c>
      <c r="F76" s="35" t="s">
        <v>10</v>
      </c>
      <c r="G76" s="24"/>
      <c r="H76" s="24"/>
      <c r="I76" s="25"/>
      <c r="J76" s="24">
        <v>672000</v>
      </c>
      <c r="K76" s="24">
        <f t="shared" ref="K76" si="29">ROUND(J76*0.19,0)</f>
        <v>127680</v>
      </c>
      <c r="L76" s="25">
        <f t="shared" ref="L76" si="30">+J76+K76</f>
        <v>799680</v>
      </c>
      <c r="M76" s="24">
        <v>6370</v>
      </c>
      <c r="N76" s="24">
        <f t="shared" ref="N76:N77" si="31">ROUND(M76*0.19,0)</f>
        <v>1210</v>
      </c>
      <c r="O76" s="25">
        <f t="shared" ref="O76:O77" si="32">+M76+N76</f>
        <v>7580</v>
      </c>
      <c r="P76" s="24">
        <v>14000</v>
      </c>
      <c r="Q76" s="24">
        <f t="shared" si="27"/>
        <v>2660</v>
      </c>
      <c r="R76" s="25">
        <f t="shared" si="28"/>
        <v>16660</v>
      </c>
      <c r="S76" s="132"/>
      <c r="T76" s="132"/>
      <c r="U76" s="132"/>
      <c r="V76" s="132"/>
      <c r="W76" s="132"/>
      <c r="X76" s="132"/>
      <c r="Y76" s="132"/>
      <c r="Z76" s="132"/>
      <c r="AA76" s="132"/>
      <c r="AB76" s="132"/>
      <c r="AC76" s="132"/>
      <c r="AD76" s="132"/>
      <c r="AE76" s="132"/>
      <c r="AF76" s="132"/>
      <c r="AG76" s="132"/>
      <c r="AH76" s="132"/>
      <c r="AI76" s="132"/>
      <c r="AJ76" s="132"/>
      <c r="AK76" s="132"/>
      <c r="AL76" s="132"/>
      <c r="AM76" s="132"/>
      <c r="AN76" s="132"/>
      <c r="AO76" s="132"/>
      <c r="AP76" s="132"/>
      <c r="AQ76" s="132"/>
      <c r="AR76" s="132"/>
      <c r="AS76" s="132"/>
      <c r="AT76" s="132"/>
      <c r="AU76" s="132"/>
      <c r="AV76" s="132"/>
      <c r="AW76" s="132"/>
      <c r="AX76" s="132"/>
      <c r="AY76" s="132"/>
      <c r="AZ76" s="132"/>
      <c r="BA76" s="132"/>
      <c r="BB76" s="132"/>
      <c r="BC76" s="132"/>
      <c r="BD76" s="132"/>
      <c r="BE76" s="132"/>
      <c r="BF76" s="132"/>
      <c r="BG76" s="132"/>
      <c r="BH76" s="132"/>
      <c r="BI76" s="132"/>
      <c r="BJ76" s="132"/>
      <c r="BK76" s="132"/>
      <c r="BL76" s="132"/>
      <c r="BM76" s="132"/>
      <c r="BN76" s="132"/>
      <c r="BO76" s="132"/>
      <c r="BP76" s="132"/>
      <c r="BQ76" s="132"/>
      <c r="BR76" s="132"/>
      <c r="BS76" s="132"/>
      <c r="BT76" s="132"/>
      <c r="BU76" s="132"/>
      <c r="BV76" s="132"/>
      <c r="BW76" s="132"/>
      <c r="BX76" s="132"/>
      <c r="BY76" s="132"/>
      <c r="BZ76" s="132"/>
      <c r="CA76" s="132"/>
      <c r="CB76" s="132"/>
      <c r="CC76" s="132"/>
      <c r="CD76" s="132"/>
      <c r="CE76" s="132"/>
      <c r="CF76" s="132"/>
      <c r="CG76" s="132"/>
      <c r="CH76" s="132"/>
      <c r="CI76" s="132"/>
      <c r="CJ76" s="132"/>
      <c r="CK76" s="132"/>
      <c r="CL76" s="132"/>
      <c r="CM76" s="132"/>
      <c r="CN76" s="132"/>
      <c r="CO76" s="132"/>
      <c r="CP76" s="132"/>
      <c r="CQ76" s="132"/>
      <c r="CR76" s="132"/>
      <c r="CS76" s="132"/>
      <c r="CT76" s="132"/>
      <c r="CU76" s="132"/>
      <c r="CV76" s="132"/>
      <c r="CW76" s="132"/>
      <c r="CX76" s="132"/>
      <c r="CY76" s="132"/>
      <c r="CZ76" s="132"/>
      <c r="DA76" s="132"/>
      <c r="DB76" s="132"/>
      <c r="DC76" s="132"/>
      <c r="DD76" s="132"/>
      <c r="DE76" s="132"/>
      <c r="DF76" s="132"/>
      <c r="DG76" s="132"/>
      <c r="DH76" s="132"/>
      <c r="DI76" s="132"/>
      <c r="DJ76" s="132"/>
      <c r="DK76" s="132"/>
      <c r="DL76" s="132"/>
      <c r="DM76" s="132"/>
      <c r="DN76" s="132"/>
      <c r="DO76" s="132"/>
      <c r="DP76" s="132"/>
      <c r="DQ76" s="132"/>
      <c r="DR76" s="132"/>
      <c r="DS76" s="132"/>
      <c r="DT76" s="132"/>
      <c r="DU76" s="132"/>
      <c r="DV76" s="132"/>
      <c r="DW76" s="132"/>
      <c r="DX76" s="132"/>
      <c r="DY76" s="132"/>
      <c r="DZ76" s="132"/>
      <c r="EA76" s="132"/>
      <c r="EB76" s="132"/>
      <c r="EC76" s="132"/>
      <c r="ED76" s="132"/>
      <c r="EE76" s="132"/>
      <c r="EF76" s="132"/>
      <c r="EG76" s="132"/>
      <c r="EH76" s="132"/>
      <c r="EI76" s="132"/>
      <c r="EJ76" s="132"/>
      <c r="EK76" s="132"/>
      <c r="EL76" s="132"/>
      <c r="EM76" s="132"/>
      <c r="EN76" s="132"/>
      <c r="EO76" s="132"/>
      <c r="EP76" s="132"/>
      <c r="EQ76" s="132"/>
      <c r="ER76" s="132"/>
      <c r="ES76" s="132"/>
      <c r="ET76" s="132"/>
      <c r="EU76" s="132"/>
      <c r="EV76" s="132"/>
    </row>
    <row r="77" spans="1:152" s="133" customFormat="1" ht="63">
      <c r="A77" s="30">
        <v>4</v>
      </c>
      <c r="B77" s="30">
        <v>1196490007</v>
      </c>
      <c r="C77" s="35">
        <v>42295143</v>
      </c>
      <c r="D77" s="42" t="s">
        <v>129</v>
      </c>
      <c r="E77" s="43" t="s">
        <v>130</v>
      </c>
      <c r="F77" s="35" t="s">
        <v>10</v>
      </c>
      <c r="G77" s="24">
        <v>9061</v>
      </c>
      <c r="H77" s="24">
        <f t="shared" ref="H77:H79" si="33">ROUND(G77*0.19,0)</f>
        <v>1722</v>
      </c>
      <c r="I77" s="25">
        <f t="shared" ref="I77:I79" si="34">+G77+H77</f>
        <v>10783</v>
      </c>
      <c r="J77" s="24"/>
      <c r="K77" s="24"/>
      <c r="L77" s="25"/>
      <c r="M77" s="24">
        <v>7850</v>
      </c>
      <c r="N77" s="24">
        <f t="shared" si="31"/>
        <v>1492</v>
      </c>
      <c r="O77" s="25">
        <f t="shared" si="32"/>
        <v>9342</v>
      </c>
      <c r="P77" s="24">
        <v>14000</v>
      </c>
      <c r="Q77" s="24">
        <f t="shared" si="27"/>
        <v>2660</v>
      </c>
      <c r="R77" s="25">
        <f t="shared" si="28"/>
        <v>16660</v>
      </c>
      <c r="S77" s="132"/>
      <c r="T77" s="132"/>
      <c r="U77" s="132"/>
      <c r="V77" s="132"/>
      <c r="W77" s="132"/>
      <c r="X77" s="132"/>
      <c r="Y77" s="132"/>
      <c r="Z77" s="132"/>
      <c r="AA77" s="132"/>
      <c r="AB77" s="132"/>
      <c r="AC77" s="132"/>
      <c r="AD77" s="132"/>
      <c r="AE77" s="132"/>
      <c r="AF77" s="132"/>
      <c r="AG77" s="132"/>
      <c r="AH77" s="132"/>
      <c r="AI77" s="132"/>
      <c r="AJ77" s="132"/>
      <c r="AK77" s="132"/>
      <c r="AL77" s="132"/>
      <c r="AM77" s="132"/>
      <c r="AN77" s="132"/>
      <c r="AO77" s="132"/>
      <c r="AP77" s="132"/>
      <c r="AQ77" s="132"/>
      <c r="AR77" s="132"/>
      <c r="AS77" s="132"/>
      <c r="AT77" s="132"/>
      <c r="AU77" s="132"/>
      <c r="AV77" s="132"/>
      <c r="AW77" s="132"/>
      <c r="AX77" s="132"/>
      <c r="AY77" s="132"/>
      <c r="AZ77" s="132"/>
      <c r="BA77" s="132"/>
      <c r="BB77" s="132"/>
      <c r="BC77" s="132"/>
      <c r="BD77" s="132"/>
      <c r="BE77" s="132"/>
      <c r="BF77" s="132"/>
      <c r="BG77" s="132"/>
      <c r="BH77" s="132"/>
      <c r="BI77" s="132"/>
      <c r="BJ77" s="132"/>
      <c r="BK77" s="132"/>
      <c r="BL77" s="132"/>
      <c r="BM77" s="132"/>
      <c r="BN77" s="132"/>
      <c r="BO77" s="132"/>
      <c r="BP77" s="132"/>
      <c r="BQ77" s="132"/>
      <c r="BR77" s="132"/>
      <c r="BS77" s="132"/>
      <c r="BT77" s="132"/>
      <c r="BU77" s="132"/>
      <c r="BV77" s="132"/>
      <c r="BW77" s="132"/>
      <c r="BX77" s="132"/>
      <c r="BY77" s="132"/>
      <c r="BZ77" s="132"/>
      <c r="CA77" s="132"/>
      <c r="CB77" s="132"/>
      <c r="CC77" s="132"/>
      <c r="CD77" s="132"/>
      <c r="CE77" s="132"/>
      <c r="CF77" s="132"/>
      <c r="CG77" s="132"/>
      <c r="CH77" s="132"/>
      <c r="CI77" s="132"/>
      <c r="CJ77" s="132"/>
      <c r="CK77" s="132"/>
      <c r="CL77" s="132"/>
      <c r="CM77" s="132"/>
      <c r="CN77" s="132"/>
      <c r="CO77" s="132"/>
      <c r="CP77" s="132"/>
      <c r="CQ77" s="132"/>
      <c r="CR77" s="132"/>
      <c r="CS77" s="132"/>
      <c r="CT77" s="132"/>
      <c r="CU77" s="132"/>
      <c r="CV77" s="132"/>
      <c r="CW77" s="132"/>
      <c r="CX77" s="132"/>
      <c r="CY77" s="132"/>
      <c r="CZ77" s="132"/>
      <c r="DA77" s="132"/>
      <c r="DB77" s="132"/>
      <c r="DC77" s="132"/>
      <c r="DD77" s="132"/>
      <c r="DE77" s="132"/>
      <c r="DF77" s="132"/>
      <c r="DG77" s="132"/>
      <c r="DH77" s="132"/>
      <c r="DI77" s="132"/>
      <c r="DJ77" s="132"/>
      <c r="DK77" s="132"/>
      <c r="DL77" s="132"/>
      <c r="DM77" s="132"/>
      <c r="DN77" s="132"/>
      <c r="DO77" s="132"/>
      <c r="DP77" s="132"/>
      <c r="DQ77" s="132"/>
      <c r="DR77" s="132"/>
      <c r="DS77" s="132"/>
      <c r="DT77" s="132"/>
      <c r="DU77" s="132"/>
      <c r="DV77" s="132"/>
      <c r="DW77" s="132"/>
      <c r="DX77" s="132"/>
      <c r="DY77" s="132"/>
      <c r="DZ77" s="132"/>
      <c r="EA77" s="132"/>
      <c r="EB77" s="132"/>
      <c r="EC77" s="132"/>
      <c r="ED77" s="132"/>
      <c r="EE77" s="132"/>
      <c r="EF77" s="132"/>
      <c r="EG77" s="132"/>
      <c r="EH77" s="132"/>
      <c r="EI77" s="132"/>
      <c r="EJ77" s="132"/>
      <c r="EK77" s="132"/>
      <c r="EL77" s="132"/>
      <c r="EM77" s="132"/>
      <c r="EN77" s="132"/>
      <c r="EO77" s="132"/>
      <c r="EP77" s="132"/>
      <c r="EQ77" s="132"/>
      <c r="ER77" s="132"/>
      <c r="ES77" s="132"/>
      <c r="ET77" s="132"/>
      <c r="EU77" s="132"/>
      <c r="EV77" s="132"/>
    </row>
    <row r="78" spans="1:152" s="133" customFormat="1" ht="72">
      <c r="A78" s="30">
        <v>5</v>
      </c>
      <c r="B78" s="30">
        <v>1196430859</v>
      </c>
      <c r="C78" s="35">
        <v>42295143</v>
      </c>
      <c r="D78" s="42" t="s">
        <v>131</v>
      </c>
      <c r="E78" s="43" t="s">
        <v>132</v>
      </c>
      <c r="F78" s="35" t="s">
        <v>10</v>
      </c>
      <c r="G78" s="24">
        <v>9061</v>
      </c>
      <c r="H78" s="24">
        <f t="shared" si="33"/>
        <v>1722</v>
      </c>
      <c r="I78" s="25">
        <f t="shared" si="34"/>
        <v>10783</v>
      </c>
      <c r="J78" s="24"/>
      <c r="K78" s="24"/>
      <c r="L78" s="25"/>
      <c r="M78" s="24"/>
      <c r="N78" s="24"/>
      <c r="O78" s="25"/>
      <c r="P78" s="24">
        <v>20000</v>
      </c>
      <c r="Q78" s="24">
        <f t="shared" si="27"/>
        <v>3800</v>
      </c>
      <c r="R78" s="25">
        <f t="shared" si="28"/>
        <v>23800</v>
      </c>
      <c r="S78" s="132"/>
      <c r="T78" s="132"/>
      <c r="U78" s="132"/>
      <c r="V78" s="132"/>
      <c r="W78" s="132"/>
      <c r="X78" s="132"/>
      <c r="Y78" s="132"/>
      <c r="Z78" s="132"/>
      <c r="AA78" s="132"/>
      <c r="AB78" s="132"/>
      <c r="AC78" s="132"/>
      <c r="AD78" s="132"/>
      <c r="AE78" s="132"/>
      <c r="AF78" s="132"/>
      <c r="AG78" s="132"/>
      <c r="AH78" s="132"/>
      <c r="AI78" s="132"/>
      <c r="AJ78" s="132"/>
      <c r="AK78" s="132"/>
      <c r="AL78" s="132"/>
      <c r="AM78" s="132"/>
      <c r="AN78" s="132"/>
      <c r="AO78" s="132"/>
      <c r="AP78" s="132"/>
      <c r="AQ78" s="132"/>
      <c r="AR78" s="132"/>
      <c r="AS78" s="132"/>
      <c r="AT78" s="132"/>
      <c r="AU78" s="132"/>
      <c r="AV78" s="132"/>
      <c r="AW78" s="132"/>
      <c r="AX78" s="132"/>
      <c r="AY78" s="132"/>
      <c r="AZ78" s="132"/>
      <c r="BA78" s="132"/>
      <c r="BB78" s="132"/>
      <c r="BC78" s="132"/>
      <c r="BD78" s="132"/>
      <c r="BE78" s="132"/>
      <c r="BF78" s="132"/>
      <c r="BG78" s="132"/>
      <c r="BH78" s="132"/>
      <c r="BI78" s="132"/>
      <c r="BJ78" s="132"/>
      <c r="BK78" s="132"/>
      <c r="BL78" s="132"/>
      <c r="BM78" s="132"/>
      <c r="BN78" s="132"/>
      <c r="BO78" s="132"/>
      <c r="BP78" s="132"/>
      <c r="BQ78" s="132"/>
      <c r="BR78" s="132"/>
      <c r="BS78" s="132"/>
      <c r="BT78" s="132"/>
      <c r="BU78" s="132"/>
      <c r="BV78" s="132"/>
      <c r="BW78" s="132"/>
      <c r="BX78" s="132"/>
      <c r="BY78" s="132"/>
      <c r="BZ78" s="132"/>
      <c r="CA78" s="132"/>
      <c r="CB78" s="132"/>
      <c r="CC78" s="132"/>
      <c r="CD78" s="132"/>
      <c r="CE78" s="132"/>
      <c r="CF78" s="132"/>
      <c r="CG78" s="132"/>
      <c r="CH78" s="132"/>
      <c r="CI78" s="132"/>
      <c r="CJ78" s="132"/>
      <c r="CK78" s="132"/>
      <c r="CL78" s="132"/>
      <c r="CM78" s="132"/>
      <c r="CN78" s="132"/>
      <c r="CO78" s="132"/>
      <c r="CP78" s="132"/>
      <c r="CQ78" s="132"/>
      <c r="CR78" s="132"/>
      <c r="CS78" s="132"/>
      <c r="CT78" s="132"/>
      <c r="CU78" s="132"/>
      <c r="CV78" s="132"/>
      <c r="CW78" s="132"/>
      <c r="CX78" s="132"/>
      <c r="CY78" s="132"/>
      <c r="CZ78" s="132"/>
      <c r="DA78" s="132"/>
      <c r="DB78" s="132"/>
      <c r="DC78" s="132"/>
      <c r="DD78" s="132"/>
      <c r="DE78" s="132"/>
      <c r="DF78" s="132"/>
      <c r="DG78" s="132"/>
      <c r="DH78" s="132"/>
      <c r="DI78" s="132"/>
      <c r="DJ78" s="132"/>
      <c r="DK78" s="132"/>
      <c r="DL78" s="132"/>
      <c r="DM78" s="132"/>
      <c r="DN78" s="132"/>
      <c r="DO78" s="132"/>
      <c r="DP78" s="132"/>
      <c r="DQ78" s="132"/>
      <c r="DR78" s="132"/>
      <c r="DS78" s="132"/>
      <c r="DT78" s="132"/>
      <c r="DU78" s="132"/>
      <c r="DV78" s="132"/>
      <c r="DW78" s="132"/>
      <c r="DX78" s="132"/>
      <c r="DY78" s="132"/>
      <c r="DZ78" s="132"/>
      <c r="EA78" s="132"/>
      <c r="EB78" s="132"/>
      <c r="EC78" s="132"/>
      <c r="ED78" s="132"/>
      <c r="EE78" s="132"/>
      <c r="EF78" s="132"/>
      <c r="EG78" s="132"/>
      <c r="EH78" s="132"/>
      <c r="EI78" s="132"/>
      <c r="EJ78" s="132"/>
      <c r="EK78" s="132"/>
      <c r="EL78" s="132"/>
      <c r="EM78" s="132"/>
      <c r="EN78" s="132"/>
      <c r="EO78" s="132"/>
      <c r="EP78" s="132"/>
      <c r="EQ78" s="132"/>
      <c r="ER78" s="132"/>
      <c r="ES78" s="132"/>
      <c r="ET78" s="132"/>
      <c r="EU78" s="132"/>
      <c r="EV78" s="132"/>
    </row>
    <row r="79" spans="1:152" s="133" customFormat="1" ht="63">
      <c r="A79" s="30">
        <v>6</v>
      </c>
      <c r="B79" s="30">
        <v>1196430030</v>
      </c>
      <c r="C79" s="35">
        <v>42295143</v>
      </c>
      <c r="D79" s="42" t="s">
        <v>133</v>
      </c>
      <c r="E79" s="43" t="s">
        <v>134</v>
      </c>
      <c r="F79" s="35" t="s">
        <v>10</v>
      </c>
      <c r="G79" s="24">
        <v>9061</v>
      </c>
      <c r="H79" s="24">
        <f t="shared" si="33"/>
        <v>1722</v>
      </c>
      <c r="I79" s="25">
        <f t="shared" si="34"/>
        <v>10783</v>
      </c>
      <c r="J79" s="24"/>
      <c r="K79" s="24"/>
      <c r="L79" s="25"/>
      <c r="M79" s="24"/>
      <c r="N79" s="24"/>
      <c r="O79" s="25"/>
      <c r="P79" s="24">
        <v>20000</v>
      </c>
      <c r="Q79" s="24">
        <f t="shared" si="27"/>
        <v>3800</v>
      </c>
      <c r="R79" s="25">
        <f t="shared" si="28"/>
        <v>23800</v>
      </c>
      <c r="S79" s="132"/>
      <c r="T79" s="132"/>
      <c r="U79" s="132"/>
      <c r="V79" s="132"/>
      <c r="W79" s="132"/>
      <c r="X79" s="132"/>
      <c r="Y79" s="132"/>
      <c r="Z79" s="132"/>
      <c r="AA79" s="132"/>
      <c r="AB79" s="132"/>
      <c r="AC79" s="132"/>
      <c r="AD79" s="132"/>
      <c r="AE79" s="132"/>
      <c r="AF79" s="132"/>
      <c r="AG79" s="132"/>
      <c r="AH79" s="132"/>
      <c r="AI79" s="132"/>
      <c r="AJ79" s="132"/>
      <c r="AK79" s="132"/>
      <c r="AL79" s="132"/>
      <c r="AM79" s="132"/>
      <c r="AN79" s="132"/>
      <c r="AO79" s="132"/>
      <c r="AP79" s="132"/>
      <c r="AQ79" s="132"/>
      <c r="AR79" s="132"/>
      <c r="AS79" s="132"/>
      <c r="AT79" s="132"/>
      <c r="AU79" s="132"/>
      <c r="AV79" s="132"/>
      <c r="AW79" s="132"/>
      <c r="AX79" s="132"/>
      <c r="AY79" s="132"/>
      <c r="AZ79" s="132"/>
      <c r="BA79" s="132"/>
      <c r="BB79" s="132"/>
      <c r="BC79" s="132"/>
      <c r="BD79" s="132"/>
      <c r="BE79" s="132"/>
      <c r="BF79" s="132"/>
      <c r="BG79" s="132"/>
      <c r="BH79" s="132"/>
      <c r="BI79" s="132"/>
      <c r="BJ79" s="132"/>
      <c r="BK79" s="132"/>
      <c r="BL79" s="132"/>
      <c r="BM79" s="132"/>
      <c r="BN79" s="132"/>
      <c r="BO79" s="132"/>
      <c r="BP79" s="132"/>
      <c r="BQ79" s="132"/>
      <c r="BR79" s="132"/>
      <c r="BS79" s="132"/>
      <c r="BT79" s="132"/>
      <c r="BU79" s="132"/>
      <c r="BV79" s="132"/>
      <c r="BW79" s="132"/>
      <c r="BX79" s="132"/>
      <c r="BY79" s="132"/>
      <c r="BZ79" s="132"/>
      <c r="CA79" s="132"/>
      <c r="CB79" s="132"/>
      <c r="CC79" s="132"/>
      <c r="CD79" s="132"/>
      <c r="CE79" s="132"/>
      <c r="CF79" s="132"/>
      <c r="CG79" s="132"/>
      <c r="CH79" s="132"/>
      <c r="CI79" s="132"/>
      <c r="CJ79" s="132"/>
      <c r="CK79" s="132"/>
      <c r="CL79" s="132"/>
      <c r="CM79" s="132"/>
      <c r="CN79" s="132"/>
      <c r="CO79" s="132"/>
      <c r="CP79" s="132"/>
      <c r="CQ79" s="132"/>
      <c r="CR79" s="132"/>
      <c r="CS79" s="132"/>
      <c r="CT79" s="132"/>
      <c r="CU79" s="132"/>
      <c r="CV79" s="132"/>
      <c r="CW79" s="132"/>
      <c r="CX79" s="132"/>
      <c r="CY79" s="132"/>
      <c r="CZ79" s="132"/>
      <c r="DA79" s="132"/>
      <c r="DB79" s="132"/>
      <c r="DC79" s="132"/>
      <c r="DD79" s="132"/>
      <c r="DE79" s="132"/>
      <c r="DF79" s="132"/>
      <c r="DG79" s="132"/>
      <c r="DH79" s="132"/>
      <c r="DI79" s="132"/>
      <c r="DJ79" s="132"/>
      <c r="DK79" s="132"/>
      <c r="DL79" s="132"/>
      <c r="DM79" s="132"/>
      <c r="DN79" s="132"/>
      <c r="DO79" s="132"/>
      <c r="DP79" s="132"/>
      <c r="DQ79" s="132"/>
      <c r="DR79" s="132"/>
      <c r="DS79" s="132"/>
      <c r="DT79" s="132"/>
      <c r="DU79" s="132"/>
      <c r="DV79" s="132"/>
      <c r="DW79" s="132"/>
      <c r="DX79" s="132"/>
      <c r="DY79" s="132"/>
      <c r="DZ79" s="132"/>
      <c r="EA79" s="132"/>
      <c r="EB79" s="132"/>
      <c r="EC79" s="132"/>
      <c r="ED79" s="132"/>
      <c r="EE79" s="132"/>
      <c r="EF79" s="132"/>
      <c r="EG79" s="132"/>
      <c r="EH79" s="132"/>
      <c r="EI79" s="132"/>
      <c r="EJ79" s="132"/>
      <c r="EK79" s="132"/>
      <c r="EL79" s="132"/>
      <c r="EM79" s="132"/>
      <c r="EN79" s="132"/>
      <c r="EO79" s="132"/>
      <c r="EP79" s="132"/>
      <c r="EQ79" s="132"/>
      <c r="ER79" s="132"/>
      <c r="ES79" s="132"/>
      <c r="ET79" s="132"/>
      <c r="EU79" s="132"/>
      <c r="EV79" s="132"/>
    </row>
    <row r="80" spans="1:152" s="133" customFormat="1" ht="45">
      <c r="A80" s="30">
        <v>7</v>
      </c>
      <c r="B80" s="30">
        <v>1196430013</v>
      </c>
      <c r="C80" s="35">
        <v>42295143</v>
      </c>
      <c r="D80" s="42" t="s">
        <v>135</v>
      </c>
      <c r="E80" s="43" t="s">
        <v>136</v>
      </c>
      <c r="F80" s="35" t="s">
        <v>10</v>
      </c>
      <c r="G80" s="24"/>
      <c r="H80" s="24"/>
      <c r="I80" s="25"/>
      <c r="J80" s="24"/>
      <c r="K80" s="24"/>
      <c r="L80" s="25"/>
      <c r="M80" s="24"/>
      <c r="N80" s="24"/>
      <c r="O80" s="25"/>
      <c r="P80" s="24">
        <v>200000</v>
      </c>
      <c r="Q80" s="24">
        <f t="shared" si="27"/>
        <v>38000</v>
      </c>
      <c r="R80" s="25">
        <f t="shared" si="28"/>
        <v>238000</v>
      </c>
      <c r="S80" s="132"/>
      <c r="T80" s="132"/>
      <c r="U80" s="132"/>
      <c r="V80" s="132"/>
      <c r="W80" s="132"/>
      <c r="X80" s="132"/>
      <c r="Y80" s="132"/>
      <c r="Z80" s="132"/>
      <c r="AA80" s="132"/>
      <c r="AB80" s="132"/>
      <c r="AC80" s="132"/>
      <c r="AD80" s="132"/>
      <c r="AE80" s="132"/>
      <c r="AF80" s="132"/>
      <c r="AG80" s="132"/>
      <c r="AH80" s="132"/>
      <c r="AI80" s="132"/>
      <c r="AJ80" s="132"/>
      <c r="AK80" s="132"/>
      <c r="AL80" s="132"/>
      <c r="AM80" s="132"/>
      <c r="AN80" s="132"/>
      <c r="AO80" s="132"/>
      <c r="AP80" s="132"/>
      <c r="AQ80" s="132"/>
      <c r="AR80" s="132"/>
      <c r="AS80" s="132"/>
      <c r="AT80" s="132"/>
      <c r="AU80" s="132"/>
      <c r="AV80" s="132"/>
      <c r="AW80" s="132"/>
      <c r="AX80" s="132"/>
      <c r="AY80" s="132"/>
      <c r="AZ80" s="132"/>
      <c r="BA80" s="132"/>
      <c r="BB80" s="132"/>
      <c r="BC80" s="132"/>
      <c r="BD80" s="132"/>
      <c r="BE80" s="132"/>
      <c r="BF80" s="132"/>
      <c r="BG80" s="132"/>
      <c r="BH80" s="132"/>
      <c r="BI80" s="132"/>
      <c r="BJ80" s="132"/>
      <c r="BK80" s="132"/>
      <c r="BL80" s="132"/>
      <c r="BM80" s="132"/>
      <c r="BN80" s="132"/>
      <c r="BO80" s="132"/>
      <c r="BP80" s="132"/>
      <c r="BQ80" s="132"/>
      <c r="BR80" s="132"/>
      <c r="BS80" s="132"/>
      <c r="BT80" s="132"/>
      <c r="BU80" s="132"/>
      <c r="BV80" s="132"/>
      <c r="BW80" s="132"/>
      <c r="BX80" s="132"/>
      <c r="BY80" s="132"/>
      <c r="BZ80" s="132"/>
      <c r="CA80" s="132"/>
      <c r="CB80" s="132"/>
      <c r="CC80" s="132"/>
      <c r="CD80" s="132"/>
      <c r="CE80" s="132"/>
      <c r="CF80" s="132"/>
      <c r="CG80" s="132"/>
      <c r="CH80" s="132"/>
      <c r="CI80" s="132"/>
      <c r="CJ80" s="132"/>
      <c r="CK80" s="132"/>
      <c r="CL80" s="132"/>
      <c r="CM80" s="132"/>
      <c r="CN80" s="132"/>
      <c r="CO80" s="132"/>
      <c r="CP80" s="132"/>
      <c r="CQ80" s="132"/>
      <c r="CR80" s="132"/>
      <c r="CS80" s="132"/>
      <c r="CT80" s="132"/>
      <c r="CU80" s="132"/>
      <c r="CV80" s="132"/>
      <c r="CW80" s="132"/>
      <c r="CX80" s="132"/>
      <c r="CY80" s="132"/>
      <c r="CZ80" s="132"/>
      <c r="DA80" s="132"/>
      <c r="DB80" s="132"/>
      <c r="DC80" s="132"/>
      <c r="DD80" s="132"/>
      <c r="DE80" s="132"/>
      <c r="DF80" s="132"/>
      <c r="DG80" s="132"/>
      <c r="DH80" s="132"/>
      <c r="DI80" s="132"/>
      <c r="DJ80" s="132"/>
      <c r="DK80" s="132"/>
      <c r="DL80" s="132"/>
      <c r="DM80" s="132"/>
      <c r="DN80" s="132"/>
      <c r="DO80" s="132"/>
      <c r="DP80" s="132"/>
      <c r="DQ80" s="132"/>
      <c r="DR80" s="132"/>
      <c r="DS80" s="132"/>
      <c r="DT80" s="132"/>
      <c r="DU80" s="132"/>
      <c r="DV80" s="132"/>
      <c r="DW80" s="132"/>
      <c r="DX80" s="132"/>
      <c r="DY80" s="132"/>
      <c r="DZ80" s="132"/>
      <c r="EA80" s="132"/>
      <c r="EB80" s="132"/>
      <c r="EC80" s="132"/>
      <c r="ED80" s="132"/>
      <c r="EE80" s="132"/>
      <c r="EF80" s="132"/>
      <c r="EG80" s="132"/>
      <c r="EH80" s="132"/>
      <c r="EI80" s="132"/>
      <c r="EJ80" s="132"/>
      <c r="EK80" s="132"/>
      <c r="EL80" s="132"/>
      <c r="EM80" s="132"/>
      <c r="EN80" s="132"/>
      <c r="EO80" s="132"/>
      <c r="EP80" s="132"/>
      <c r="EQ80" s="132"/>
      <c r="ER80" s="132"/>
      <c r="ES80" s="132"/>
      <c r="ET80" s="132"/>
      <c r="EU80" s="132"/>
      <c r="EV80" s="132"/>
    </row>
    <row r="81" spans="1:152" s="133" customFormat="1" ht="27">
      <c r="A81" s="30">
        <v>8</v>
      </c>
      <c r="B81" s="35" t="s">
        <v>137</v>
      </c>
      <c r="C81" s="35">
        <v>42295143</v>
      </c>
      <c r="D81" s="40" t="s">
        <v>138</v>
      </c>
      <c r="E81" s="41" t="s">
        <v>139</v>
      </c>
      <c r="F81" s="35" t="s">
        <v>10</v>
      </c>
      <c r="G81" s="24"/>
      <c r="H81" s="24"/>
      <c r="I81" s="25"/>
      <c r="J81" s="24"/>
      <c r="K81" s="24"/>
      <c r="L81" s="25"/>
      <c r="M81" s="24"/>
      <c r="N81" s="24"/>
      <c r="O81" s="25"/>
      <c r="P81" s="24">
        <v>600000</v>
      </c>
      <c r="Q81" s="24">
        <f t="shared" si="27"/>
        <v>114000</v>
      </c>
      <c r="R81" s="25">
        <f t="shared" si="28"/>
        <v>714000</v>
      </c>
      <c r="S81" s="132"/>
      <c r="T81" s="132"/>
      <c r="U81" s="132"/>
      <c r="V81" s="132"/>
      <c r="W81" s="132"/>
      <c r="X81" s="132"/>
      <c r="Y81" s="132"/>
      <c r="Z81" s="132"/>
      <c r="AA81" s="132"/>
      <c r="AB81" s="132"/>
      <c r="AC81" s="132"/>
      <c r="AD81" s="132"/>
      <c r="AE81" s="132"/>
      <c r="AF81" s="132"/>
      <c r="AG81" s="132"/>
      <c r="AH81" s="132"/>
      <c r="AI81" s="132"/>
      <c r="AJ81" s="132"/>
      <c r="AK81" s="132"/>
      <c r="AL81" s="132"/>
      <c r="AM81" s="132"/>
      <c r="AN81" s="132"/>
      <c r="AO81" s="132"/>
      <c r="AP81" s="132"/>
      <c r="AQ81" s="132"/>
      <c r="AR81" s="132"/>
      <c r="AS81" s="132"/>
      <c r="AT81" s="132"/>
      <c r="AU81" s="132"/>
      <c r="AV81" s="132"/>
      <c r="AW81" s="132"/>
      <c r="AX81" s="132"/>
      <c r="AY81" s="132"/>
      <c r="AZ81" s="132"/>
      <c r="BA81" s="132"/>
      <c r="BB81" s="132"/>
      <c r="BC81" s="132"/>
      <c r="BD81" s="132"/>
      <c r="BE81" s="132"/>
      <c r="BF81" s="132"/>
      <c r="BG81" s="132"/>
      <c r="BH81" s="132"/>
      <c r="BI81" s="132"/>
      <c r="BJ81" s="132"/>
      <c r="BK81" s="132"/>
      <c r="BL81" s="132"/>
      <c r="BM81" s="132"/>
      <c r="BN81" s="132"/>
      <c r="BO81" s="132"/>
      <c r="BP81" s="132"/>
      <c r="BQ81" s="132"/>
      <c r="BR81" s="132"/>
      <c r="BS81" s="132"/>
      <c r="BT81" s="132"/>
      <c r="BU81" s="132"/>
      <c r="BV81" s="132"/>
      <c r="BW81" s="132"/>
      <c r="BX81" s="132"/>
      <c r="BY81" s="132"/>
      <c r="BZ81" s="132"/>
      <c r="CA81" s="132"/>
      <c r="CB81" s="132"/>
      <c r="CC81" s="132"/>
      <c r="CD81" s="132"/>
      <c r="CE81" s="132"/>
      <c r="CF81" s="132"/>
      <c r="CG81" s="132"/>
      <c r="CH81" s="132"/>
      <c r="CI81" s="132"/>
      <c r="CJ81" s="132"/>
      <c r="CK81" s="132"/>
      <c r="CL81" s="132"/>
      <c r="CM81" s="132"/>
      <c r="CN81" s="132"/>
      <c r="CO81" s="132"/>
      <c r="CP81" s="132"/>
      <c r="CQ81" s="132"/>
      <c r="CR81" s="132"/>
      <c r="CS81" s="132"/>
      <c r="CT81" s="132"/>
      <c r="CU81" s="132"/>
      <c r="CV81" s="132"/>
      <c r="CW81" s="132"/>
      <c r="CX81" s="132"/>
      <c r="CY81" s="132"/>
      <c r="CZ81" s="132"/>
      <c r="DA81" s="132"/>
      <c r="DB81" s="132"/>
      <c r="DC81" s="132"/>
      <c r="DD81" s="132"/>
      <c r="DE81" s="132"/>
      <c r="DF81" s="132"/>
      <c r="DG81" s="132"/>
      <c r="DH81" s="132"/>
      <c r="DI81" s="132"/>
      <c r="DJ81" s="132"/>
      <c r="DK81" s="132"/>
      <c r="DL81" s="132"/>
      <c r="DM81" s="132"/>
      <c r="DN81" s="132"/>
      <c r="DO81" s="132"/>
      <c r="DP81" s="132"/>
      <c r="DQ81" s="132"/>
      <c r="DR81" s="132"/>
      <c r="DS81" s="132"/>
      <c r="DT81" s="132"/>
      <c r="DU81" s="132"/>
      <c r="DV81" s="132"/>
      <c r="DW81" s="132"/>
      <c r="DX81" s="132"/>
      <c r="DY81" s="132"/>
      <c r="DZ81" s="132"/>
      <c r="EA81" s="132"/>
      <c r="EB81" s="132"/>
      <c r="EC81" s="132"/>
      <c r="ED81" s="132"/>
      <c r="EE81" s="132"/>
      <c r="EF81" s="132"/>
      <c r="EG81" s="132"/>
      <c r="EH81" s="132"/>
      <c r="EI81" s="132"/>
      <c r="EJ81" s="132"/>
      <c r="EK81" s="132"/>
      <c r="EL81" s="132"/>
      <c r="EM81" s="132"/>
      <c r="EN81" s="132"/>
      <c r="EO81" s="132"/>
      <c r="EP81" s="132"/>
      <c r="EQ81" s="132"/>
      <c r="ER81" s="132"/>
      <c r="ES81" s="132"/>
      <c r="ET81" s="132"/>
      <c r="EU81" s="132"/>
      <c r="EV81" s="132"/>
    </row>
    <row r="82" spans="1:152" s="133" customFormat="1" ht="45">
      <c r="A82" s="30">
        <v>9</v>
      </c>
      <c r="B82" s="35" t="s">
        <v>137</v>
      </c>
      <c r="C82" s="35">
        <v>42295143</v>
      </c>
      <c r="D82" s="40" t="s">
        <v>140</v>
      </c>
      <c r="E82" s="41" t="s">
        <v>141</v>
      </c>
      <c r="F82" s="35" t="s">
        <v>10</v>
      </c>
      <c r="G82" s="24"/>
      <c r="H82" s="24"/>
      <c r="I82" s="25"/>
      <c r="J82" s="24"/>
      <c r="K82" s="24"/>
      <c r="L82" s="25"/>
      <c r="M82" s="24"/>
      <c r="N82" s="24"/>
      <c r="O82" s="25"/>
      <c r="P82" s="24">
        <v>600000</v>
      </c>
      <c r="Q82" s="24">
        <f t="shared" si="27"/>
        <v>114000</v>
      </c>
      <c r="R82" s="25">
        <f t="shared" si="28"/>
        <v>714000</v>
      </c>
      <c r="S82" s="132"/>
      <c r="T82" s="132"/>
      <c r="U82" s="132"/>
      <c r="V82" s="132"/>
      <c r="W82" s="132"/>
      <c r="X82" s="132"/>
      <c r="Y82" s="132"/>
      <c r="Z82" s="132"/>
      <c r="AA82" s="132"/>
      <c r="AB82" s="132"/>
      <c r="AC82" s="132"/>
      <c r="AD82" s="132"/>
      <c r="AE82" s="132"/>
      <c r="AF82" s="132"/>
      <c r="AG82" s="132"/>
      <c r="AH82" s="132"/>
      <c r="AI82" s="132"/>
      <c r="AJ82" s="132"/>
      <c r="AK82" s="132"/>
      <c r="AL82" s="132"/>
      <c r="AM82" s="132"/>
      <c r="AN82" s="132"/>
      <c r="AO82" s="132"/>
      <c r="AP82" s="132"/>
      <c r="AQ82" s="132"/>
      <c r="AR82" s="132"/>
      <c r="AS82" s="132"/>
      <c r="AT82" s="132"/>
      <c r="AU82" s="132"/>
      <c r="AV82" s="132"/>
      <c r="AW82" s="132"/>
      <c r="AX82" s="132"/>
      <c r="AY82" s="132"/>
      <c r="AZ82" s="132"/>
      <c r="BA82" s="132"/>
      <c r="BB82" s="132"/>
      <c r="BC82" s="132"/>
      <c r="BD82" s="132"/>
      <c r="BE82" s="132"/>
      <c r="BF82" s="132"/>
      <c r="BG82" s="132"/>
      <c r="BH82" s="132"/>
      <c r="BI82" s="132"/>
      <c r="BJ82" s="132"/>
      <c r="BK82" s="132"/>
      <c r="BL82" s="132"/>
      <c r="BM82" s="132"/>
      <c r="BN82" s="132"/>
      <c r="BO82" s="132"/>
      <c r="BP82" s="132"/>
      <c r="BQ82" s="132"/>
      <c r="BR82" s="132"/>
      <c r="BS82" s="132"/>
      <c r="BT82" s="132"/>
      <c r="BU82" s="132"/>
      <c r="BV82" s="132"/>
      <c r="BW82" s="132"/>
      <c r="BX82" s="132"/>
      <c r="BY82" s="132"/>
      <c r="BZ82" s="132"/>
      <c r="CA82" s="132"/>
      <c r="CB82" s="132"/>
      <c r="CC82" s="132"/>
      <c r="CD82" s="132"/>
      <c r="CE82" s="132"/>
      <c r="CF82" s="132"/>
      <c r="CG82" s="132"/>
      <c r="CH82" s="132"/>
      <c r="CI82" s="132"/>
      <c r="CJ82" s="132"/>
      <c r="CK82" s="132"/>
      <c r="CL82" s="132"/>
      <c r="CM82" s="132"/>
      <c r="CN82" s="132"/>
      <c r="CO82" s="132"/>
      <c r="CP82" s="132"/>
      <c r="CQ82" s="132"/>
      <c r="CR82" s="132"/>
      <c r="CS82" s="132"/>
      <c r="CT82" s="132"/>
      <c r="CU82" s="132"/>
      <c r="CV82" s="132"/>
      <c r="CW82" s="132"/>
      <c r="CX82" s="132"/>
      <c r="CY82" s="132"/>
      <c r="CZ82" s="132"/>
      <c r="DA82" s="132"/>
      <c r="DB82" s="132"/>
      <c r="DC82" s="132"/>
      <c r="DD82" s="132"/>
      <c r="DE82" s="132"/>
      <c r="DF82" s="132"/>
      <c r="DG82" s="132"/>
      <c r="DH82" s="132"/>
      <c r="DI82" s="132"/>
      <c r="DJ82" s="132"/>
      <c r="DK82" s="132"/>
      <c r="DL82" s="132"/>
      <c r="DM82" s="132"/>
      <c r="DN82" s="132"/>
      <c r="DO82" s="132"/>
      <c r="DP82" s="132"/>
      <c r="DQ82" s="132"/>
      <c r="DR82" s="132"/>
      <c r="DS82" s="132"/>
      <c r="DT82" s="132"/>
      <c r="DU82" s="132"/>
      <c r="DV82" s="132"/>
      <c r="DW82" s="132"/>
      <c r="DX82" s="132"/>
      <c r="DY82" s="132"/>
      <c r="DZ82" s="132"/>
      <c r="EA82" s="132"/>
      <c r="EB82" s="132"/>
      <c r="EC82" s="132"/>
      <c r="ED82" s="132"/>
      <c r="EE82" s="132"/>
      <c r="EF82" s="132"/>
      <c r="EG82" s="132"/>
      <c r="EH82" s="132"/>
      <c r="EI82" s="132"/>
      <c r="EJ82" s="132"/>
      <c r="EK82" s="132"/>
      <c r="EL82" s="132"/>
      <c r="EM82" s="132"/>
      <c r="EN82" s="132"/>
      <c r="EO82" s="132"/>
      <c r="EP82" s="132"/>
      <c r="EQ82" s="132"/>
      <c r="ER82" s="132"/>
      <c r="ES82" s="132"/>
      <c r="ET82" s="132"/>
      <c r="EU82" s="132"/>
      <c r="EV82" s="132"/>
    </row>
    <row r="83" spans="1:152" s="133" customFormat="1" ht="54">
      <c r="A83" s="30">
        <v>10</v>
      </c>
      <c r="B83" s="35" t="s">
        <v>137</v>
      </c>
      <c r="C83" s="35">
        <v>42295143</v>
      </c>
      <c r="D83" s="42" t="s">
        <v>142</v>
      </c>
      <c r="E83" s="43" t="s">
        <v>143</v>
      </c>
      <c r="F83" s="35" t="s">
        <v>10</v>
      </c>
      <c r="G83" s="24">
        <v>8054</v>
      </c>
      <c r="H83" s="24">
        <f t="shared" ref="H83" si="35">ROUND(G83*0.19,0)</f>
        <v>1530</v>
      </c>
      <c r="I83" s="25">
        <f t="shared" ref="I83" si="36">+G83+H83</f>
        <v>9584</v>
      </c>
      <c r="J83" s="24">
        <v>367500</v>
      </c>
      <c r="K83" s="24">
        <f t="shared" ref="K83" si="37">ROUND(J83*0.19,0)</f>
        <v>69825</v>
      </c>
      <c r="L83" s="25">
        <f t="shared" ref="L83" si="38">+J83+K83</f>
        <v>437325</v>
      </c>
      <c r="M83" s="24">
        <v>367500</v>
      </c>
      <c r="N83" s="24">
        <f t="shared" ref="N83" si="39">ROUND(M83*0.19,0)</f>
        <v>69825</v>
      </c>
      <c r="O83" s="25">
        <f t="shared" ref="O83" si="40">+M83+N83</f>
        <v>437325</v>
      </c>
      <c r="P83" s="24">
        <v>11000</v>
      </c>
      <c r="Q83" s="24">
        <f t="shared" si="27"/>
        <v>2090</v>
      </c>
      <c r="R83" s="25">
        <f t="shared" si="28"/>
        <v>13090</v>
      </c>
      <c r="S83" s="132"/>
      <c r="T83" s="132"/>
      <c r="U83" s="132"/>
      <c r="V83" s="132"/>
      <c r="W83" s="132"/>
      <c r="X83" s="132"/>
      <c r="Y83" s="132"/>
      <c r="Z83" s="132"/>
      <c r="AA83" s="132"/>
      <c r="AB83" s="132"/>
      <c r="AC83" s="132"/>
      <c r="AD83" s="132"/>
      <c r="AE83" s="132"/>
      <c r="AF83" s="132"/>
      <c r="AG83" s="132"/>
      <c r="AH83" s="132"/>
      <c r="AI83" s="132"/>
      <c r="AJ83" s="132"/>
      <c r="AK83" s="132"/>
      <c r="AL83" s="132"/>
      <c r="AM83" s="132"/>
      <c r="AN83" s="132"/>
      <c r="AO83" s="132"/>
      <c r="AP83" s="132"/>
      <c r="AQ83" s="132"/>
      <c r="AR83" s="132"/>
      <c r="AS83" s="132"/>
      <c r="AT83" s="132"/>
      <c r="AU83" s="132"/>
      <c r="AV83" s="132"/>
      <c r="AW83" s="132"/>
      <c r="AX83" s="132"/>
      <c r="AY83" s="132"/>
      <c r="AZ83" s="132"/>
      <c r="BA83" s="132"/>
      <c r="BB83" s="132"/>
      <c r="BC83" s="132"/>
      <c r="BD83" s="132"/>
      <c r="BE83" s="132"/>
      <c r="BF83" s="132"/>
      <c r="BG83" s="132"/>
      <c r="BH83" s="132"/>
      <c r="BI83" s="132"/>
      <c r="BJ83" s="132"/>
      <c r="BK83" s="132"/>
      <c r="BL83" s="132"/>
      <c r="BM83" s="132"/>
      <c r="BN83" s="132"/>
      <c r="BO83" s="132"/>
      <c r="BP83" s="132"/>
      <c r="BQ83" s="132"/>
      <c r="BR83" s="132"/>
      <c r="BS83" s="132"/>
      <c r="BT83" s="132"/>
      <c r="BU83" s="132"/>
      <c r="BV83" s="132"/>
      <c r="BW83" s="132"/>
      <c r="BX83" s="132"/>
      <c r="BY83" s="132"/>
      <c r="BZ83" s="132"/>
      <c r="CA83" s="132"/>
      <c r="CB83" s="132"/>
      <c r="CC83" s="132"/>
      <c r="CD83" s="132"/>
      <c r="CE83" s="132"/>
      <c r="CF83" s="132"/>
      <c r="CG83" s="132"/>
      <c r="CH83" s="132"/>
      <c r="CI83" s="132"/>
      <c r="CJ83" s="132"/>
      <c r="CK83" s="132"/>
      <c r="CL83" s="132"/>
      <c r="CM83" s="132"/>
      <c r="CN83" s="132"/>
      <c r="CO83" s="132"/>
      <c r="CP83" s="132"/>
      <c r="CQ83" s="132"/>
      <c r="CR83" s="132"/>
      <c r="CS83" s="132"/>
      <c r="CT83" s="132"/>
      <c r="CU83" s="132"/>
      <c r="CV83" s="132"/>
      <c r="CW83" s="132"/>
      <c r="CX83" s="132"/>
      <c r="CY83" s="132"/>
      <c r="CZ83" s="132"/>
      <c r="DA83" s="132"/>
      <c r="DB83" s="132"/>
      <c r="DC83" s="132"/>
      <c r="DD83" s="132"/>
      <c r="DE83" s="132"/>
      <c r="DF83" s="132"/>
      <c r="DG83" s="132"/>
      <c r="DH83" s="132"/>
      <c r="DI83" s="132"/>
      <c r="DJ83" s="132"/>
      <c r="DK83" s="132"/>
      <c r="DL83" s="132"/>
      <c r="DM83" s="132"/>
      <c r="DN83" s="132"/>
      <c r="DO83" s="132"/>
      <c r="DP83" s="132"/>
      <c r="DQ83" s="132"/>
      <c r="DR83" s="132"/>
      <c r="DS83" s="132"/>
      <c r="DT83" s="132"/>
      <c r="DU83" s="132"/>
      <c r="DV83" s="132"/>
      <c r="DW83" s="132"/>
      <c r="DX83" s="132"/>
      <c r="DY83" s="132"/>
      <c r="DZ83" s="132"/>
      <c r="EA83" s="132"/>
      <c r="EB83" s="132"/>
      <c r="EC83" s="132"/>
      <c r="ED83" s="132"/>
      <c r="EE83" s="132"/>
      <c r="EF83" s="132"/>
      <c r="EG83" s="132"/>
      <c r="EH83" s="132"/>
      <c r="EI83" s="132"/>
      <c r="EJ83" s="132"/>
      <c r="EK83" s="132"/>
      <c r="EL83" s="132"/>
      <c r="EM83" s="132"/>
      <c r="EN83" s="132"/>
      <c r="EO83" s="132"/>
      <c r="EP83" s="132"/>
      <c r="EQ83" s="132"/>
      <c r="ER83" s="132"/>
      <c r="ES83" s="132"/>
      <c r="ET83" s="132"/>
      <c r="EU83" s="132"/>
      <c r="EV83" s="132"/>
    </row>
    <row r="84" spans="1:152" s="13" customFormat="1" ht="18">
      <c r="A84" s="39" t="s">
        <v>145</v>
      </c>
      <c r="B84" s="166" t="s">
        <v>146</v>
      </c>
      <c r="C84" s="166"/>
      <c r="D84" s="166"/>
      <c r="E84" s="166"/>
      <c r="F84" s="29" t="s">
        <v>144</v>
      </c>
      <c r="G84" s="174" t="s">
        <v>3739</v>
      </c>
      <c r="H84" s="175"/>
      <c r="I84" s="176"/>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c r="AY84" s="12"/>
      <c r="AZ84" s="12"/>
      <c r="BA84" s="12"/>
      <c r="BB84" s="12"/>
      <c r="BC84" s="12"/>
      <c r="BD84" s="12"/>
      <c r="BE84" s="12"/>
      <c r="BF84" s="12"/>
      <c r="BG84" s="12"/>
      <c r="BH84" s="12"/>
      <c r="BI84" s="12"/>
      <c r="BJ84" s="12"/>
      <c r="BK84" s="12"/>
      <c r="BL84" s="12"/>
      <c r="BM84" s="12"/>
      <c r="BN84" s="12"/>
      <c r="BO84" s="12"/>
      <c r="BP84" s="12"/>
      <c r="BQ84" s="12"/>
      <c r="BR84" s="12"/>
      <c r="BS84" s="12"/>
      <c r="BT84" s="12"/>
      <c r="BU84" s="12"/>
      <c r="BV84" s="12"/>
      <c r="BW84" s="12"/>
      <c r="BX84" s="12"/>
      <c r="BY84" s="12"/>
      <c r="BZ84" s="12"/>
      <c r="CA84" s="12"/>
      <c r="CB84" s="12"/>
      <c r="CC84" s="12"/>
      <c r="CD84" s="12"/>
      <c r="CE84" s="12"/>
      <c r="CF84" s="12"/>
      <c r="CG84" s="12"/>
      <c r="CH84" s="12"/>
      <c r="CI84" s="12"/>
      <c r="CJ84" s="12"/>
      <c r="CK84" s="12"/>
      <c r="CL84" s="12"/>
      <c r="CM84" s="12"/>
      <c r="CN84" s="12"/>
      <c r="CO84" s="12"/>
      <c r="CP84" s="12"/>
      <c r="CQ84" s="12"/>
      <c r="CR84" s="12"/>
      <c r="CS84" s="12"/>
      <c r="CT84" s="12"/>
      <c r="CU84" s="12"/>
      <c r="CV84" s="12"/>
      <c r="CW84" s="12"/>
      <c r="CX84" s="12"/>
      <c r="CY84" s="12"/>
      <c r="CZ84" s="12"/>
      <c r="DA84" s="12"/>
      <c r="DB84" s="12"/>
      <c r="DC84" s="12"/>
      <c r="DD84" s="12"/>
      <c r="DE84" s="12"/>
      <c r="DF84" s="12"/>
      <c r="DG84" s="12"/>
      <c r="DH84" s="12"/>
      <c r="DI84" s="12"/>
      <c r="DJ84" s="12"/>
      <c r="DK84" s="12"/>
      <c r="DL84" s="12"/>
      <c r="DM84" s="12"/>
      <c r="DN84" s="12"/>
      <c r="DO84" s="12"/>
      <c r="DP84" s="12"/>
      <c r="DQ84" s="12"/>
      <c r="DR84" s="12"/>
      <c r="DS84" s="12"/>
      <c r="DT84" s="12"/>
      <c r="DU84" s="12"/>
      <c r="DV84" s="12"/>
      <c r="DW84" s="12"/>
      <c r="DX84" s="12"/>
      <c r="DY84" s="12"/>
      <c r="DZ84" s="12"/>
      <c r="EA84" s="12"/>
      <c r="EB84" s="12"/>
      <c r="EC84" s="12"/>
      <c r="ED84" s="12"/>
      <c r="EE84" s="12"/>
      <c r="EF84" s="12"/>
      <c r="EG84" s="12"/>
      <c r="EH84" s="12"/>
      <c r="EI84" s="12"/>
      <c r="EJ84" s="12"/>
      <c r="EK84" s="12"/>
      <c r="EL84" s="12"/>
      <c r="EM84" s="12"/>
      <c r="EN84" s="12"/>
      <c r="EO84" s="12"/>
      <c r="EP84" s="12"/>
      <c r="EQ84" s="12"/>
      <c r="ER84" s="12"/>
      <c r="ES84" s="12"/>
    </row>
    <row r="85" spans="1:152" s="13" customFormat="1" ht="27">
      <c r="A85" s="14" t="s">
        <v>2</v>
      </c>
      <c r="B85" s="14" t="s">
        <v>3</v>
      </c>
      <c r="C85" s="15" t="s">
        <v>4</v>
      </c>
      <c r="D85" s="15" t="s">
        <v>5</v>
      </c>
      <c r="E85" s="15" t="s">
        <v>6</v>
      </c>
      <c r="F85" s="15" t="s">
        <v>7</v>
      </c>
      <c r="G85" s="16" t="s">
        <v>3347</v>
      </c>
      <c r="H85" s="16" t="s">
        <v>3348</v>
      </c>
      <c r="I85" s="16" t="s">
        <v>3349</v>
      </c>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c r="AY85" s="12"/>
      <c r="AZ85" s="12"/>
      <c r="BA85" s="12"/>
      <c r="BB85" s="12"/>
      <c r="BC85" s="12"/>
      <c r="BD85" s="12"/>
      <c r="BE85" s="12"/>
      <c r="BF85" s="12"/>
      <c r="BG85" s="12"/>
      <c r="BH85" s="12"/>
      <c r="BI85" s="12"/>
      <c r="BJ85" s="12"/>
      <c r="BK85" s="12"/>
      <c r="BL85" s="12"/>
      <c r="BM85" s="12"/>
      <c r="BN85" s="12"/>
      <c r="BO85" s="12"/>
      <c r="BP85" s="12"/>
      <c r="BQ85" s="12"/>
      <c r="BR85" s="12"/>
      <c r="BS85" s="12"/>
      <c r="BT85" s="12"/>
      <c r="BU85" s="12"/>
      <c r="BV85" s="12"/>
      <c r="BW85" s="12"/>
      <c r="BX85" s="12"/>
      <c r="BY85" s="12"/>
      <c r="BZ85" s="12"/>
      <c r="CA85" s="12"/>
      <c r="CB85" s="12"/>
      <c r="CC85" s="12"/>
      <c r="CD85" s="12"/>
      <c r="CE85" s="12"/>
      <c r="CF85" s="12"/>
      <c r="CG85" s="12"/>
      <c r="CH85" s="12"/>
      <c r="CI85" s="12"/>
      <c r="CJ85" s="12"/>
      <c r="CK85" s="12"/>
      <c r="CL85" s="12"/>
      <c r="CM85" s="12"/>
      <c r="CN85" s="12"/>
      <c r="CO85" s="12"/>
      <c r="CP85" s="12"/>
      <c r="CQ85" s="12"/>
      <c r="CR85" s="12"/>
      <c r="CS85" s="12"/>
      <c r="CT85" s="12"/>
      <c r="CU85" s="12"/>
      <c r="CV85" s="12"/>
      <c r="CW85" s="12"/>
      <c r="CX85" s="12"/>
      <c r="CY85" s="12"/>
      <c r="CZ85" s="12"/>
      <c r="DA85" s="12"/>
      <c r="DB85" s="12"/>
      <c r="DC85" s="12"/>
      <c r="DD85" s="12"/>
      <c r="DE85" s="12"/>
      <c r="DF85" s="12"/>
      <c r="DG85" s="12"/>
      <c r="DH85" s="12"/>
      <c r="DI85" s="12"/>
      <c r="DJ85" s="12"/>
      <c r="DK85" s="12"/>
      <c r="DL85" s="12"/>
      <c r="DM85" s="12"/>
      <c r="DN85" s="12"/>
      <c r="DO85" s="12"/>
      <c r="DP85" s="12"/>
      <c r="DQ85" s="12"/>
      <c r="DR85" s="12"/>
      <c r="DS85" s="12"/>
      <c r="DT85" s="12"/>
      <c r="DU85" s="12"/>
      <c r="DV85" s="12"/>
      <c r="DW85" s="12"/>
      <c r="DX85" s="12"/>
      <c r="DY85" s="12"/>
      <c r="DZ85" s="12"/>
      <c r="EA85" s="12"/>
      <c r="EB85" s="12"/>
      <c r="EC85" s="12"/>
      <c r="ED85" s="12"/>
      <c r="EE85" s="12"/>
      <c r="EF85" s="12"/>
      <c r="EG85" s="12"/>
      <c r="EH85" s="12"/>
      <c r="EI85" s="12"/>
      <c r="EJ85" s="12"/>
      <c r="EK85" s="12"/>
      <c r="EL85" s="12"/>
      <c r="EM85" s="12"/>
      <c r="EN85" s="12"/>
      <c r="EO85" s="12"/>
      <c r="EP85" s="12"/>
      <c r="EQ85" s="12"/>
      <c r="ER85" s="12"/>
      <c r="ES85" s="12"/>
    </row>
    <row r="86" spans="1:152" s="13" customFormat="1" ht="27">
      <c r="A86" s="31">
        <v>1</v>
      </c>
      <c r="B86" s="27">
        <v>1186220190</v>
      </c>
      <c r="C86" s="28">
        <v>42295800</v>
      </c>
      <c r="D86" s="36" t="s">
        <v>147</v>
      </c>
      <c r="E86" s="37" t="s">
        <v>3388</v>
      </c>
      <c r="F86" s="28" t="s">
        <v>10</v>
      </c>
      <c r="G86" s="22">
        <v>876913</v>
      </c>
      <c r="H86" s="22">
        <v>0</v>
      </c>
      <c r="I86" s="23">
        <f>+G86+H86</f>
        <v>876913</v>
      </c>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c r="AY86" s="12"/>
      <c r="AZ86" s="12"/>
      <c r="BA86" s="12"/>
      <c r="BB86" s="12"/>
      <c r="BC86" s="12"/>
      <c r="BD86" s="12"/>
      <c r="BE86" s="12"/>
      <c r="BF86" s="12"/>
      <c r="BG86" s="12"/>
      <c r="BH86" s="12"/>
      <c r="BI86" s="12"/>
      <c r="BJ86" s="12"/>
      <c r="BK86" s="12"/>
      <c r="BL86" s="12"/>
      <c r="BM86" s="12"/>
      <c r="BN86" s="12"/>
      <c r="BO86" s="12"/>
      <c r="BP86" s="12"/>
      <c r="BQ86" s="12"/>
      <c r="BR86" s="12"/>
      <c r="BS86" s="12"/>
      <c r="BT86" s="12"/>
      <c r="BU86" s="12"/>
      <c r="BV86" s="12"/>
      <c r="BW86" s="12"/>
      <c r="BX86" s="12"/>
      <c r="BY86" s="12"/>
      <c r="BZ86" s="12"/>
      <c r="CA86" s="12"/>
      <c r="CB86" s="12"/>
      <c r="CC86" s="12"/>
      <c r="CD86" s="12"/>
      <c r="CE86" s="12"/>
      <c r="CF86" s="12"/>
      <c r="CG86" s="12"/>
      <c r="CH86" s="12"/>
      <c r="CI86" s="12"/>
      <c r="CJ86" s="12"/>
      <c r="CK86" s="12"/>
      <c r="CL86" s="12"/>
      <c r="CM86" s="12"/>
      <c r="CN86" s="12"/>
      <c r="CO86" s="12"/>
      <c r="CP86" s="12"/>
      <c r="CQ86" s="12"/>
      <c r="CR86" s="12"/>
      <c r="CS86" s="12"/>
      <c r="CT86" s="12"/>
      <c r="CU86" s="12"/>
      <c r="CV86" s="12"/>
      <c r="CW86" s="12"/>
      <c r="CX86" s="12"/>
      <c r="CY86" s="12"/>
      <c r="CZ86" s="12"/>
      <c r="DA86" s="12"/>
      <c r="DB86" s="12"/>
      <c r="DC86" s="12"/>
      <c r="DD86" s="12"/>
      <c r="DE86" s="12"/>
      <c r="DF86" s="12"/>
      <c r="DG86" s="12"/>
      <c r="DH86" s="12"/>
      <c r="DI86" s="12"/>
      <c r="DJ86" s="12"/>
      <c r="DK86" s="12"/>
      <c r="DL86" s="12"/>
      <c r="DM86" s="12"/>
      <c r="DN86" s="12"/>
      <c r="DO86" s="12"/>
      <c r="DP86" s="12"/>
      <c r="DQ86" s="12"/>
      <c r="DR86" s="12"/>
      <c r="DS86" s="12"/>
      <c r="DT86" s="12"/>
      <c r="DU86" s="12"/>
      <c r="DV86" s="12"/>
      <c r="DW86" s="12"/>
      <c r="DX86" s="12"/>
      <c r="DY86" s="12"/>
      <c r="DZ86" s="12"/>
      <c r="EA86" s="12"/>
      <c r="EB86" s="12"/>
      <c r="EC86" s="12"/>
      <c r="ED86" s="12"/>
      <c r="EE86" s="12"/>
      <c r="EF86" s="12"/>
      <c r="EG86" s="12"/>
      <c r="EH86" s="12"/>
      <c r="EI86" s="12"/>
      <c r="EJ86" s="12"/>
      <c r="EK86" s="12"/>
      <c r="EL86" s="12"/>
      <c r="EM86" s="12"/>
      <c r="EN86" s="12"/>
      <c r="EO86" s="12"/>
      <c r="EP86" s="12"/>
      <c r="EQ86" s="12"/>
      <c r="ER86" s="12"/>
      <c r="ES86" s="12"/>
    </row>
    <row r="87" spans="1:152" s="13" customFormat="1" ht="18">
      <c r="A87" s="39" t="s">
        <v>149</v>
      </c>
      <c r="B87" s="166" t="s">
        <v>150</v>
      </c>
      <c r="C87" s="166"/>
      <c r="D87" s="166"/>
      <c r="E87" s="166"/>
      <c r="F87" s="29" t="s">
        <v>148</v>
      </c>
      <c r="G87" s="174" t="s">
        <v>3736</v>
      </c>
      <c r="H87" s="175"/>
      <c r="I87" s="176"/>
      <c r="J87" s="174" t="s">
        <v>3739</v>
      </c>
      <c r="K87" s="175"/>
      <c r="L87" s="176"/>
      <c r="M87" s="174" t="s">
        <v>3848</v>
      </c>
      <c r="N87" s="175"/>
      <c r="O87" s="176"/>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c r="AY87" s="12"/>
      <c r="AZ87" s="12"/>
      <c r="BA87" s="12"/>
      <c r="BB87" s="12"/>
      <c r="BC87" s="12"/>
      <c r="BD87" s="12"/>
      <c r="BE87" s="12"/>
      <c r="BF87" s="12"/>
      <c r="BG87" s="12"/>
      <c r="BH87" s="12"/>
      <c r="BI87" s="12"/>
      <c r="BJ87" s="12"/>
      <c r="BK87" s="12"/>
      <c r="BL87" s="12"/>
      <c r="BM87" s="12"/>
      <c r="BN87" s="12"/>
      <c r="BO87" s="12"/>
      <c r="BP87" s="12"/>
      <c r="BQ87" s="12"/>
      <c r="BR87" s="12"/>
      <c r="BS87" s="12"/>
      <c r="BT87" s="12"/>
      <c r="BU87" s="12"/>
      <c r="BV87" s="12"/>
      <c r="BW87" s="12"/>
      <c r="BX87" s="12"/>
      <c r="BY87" s="12"/>
      <c r="BZ87" s="12"/>
      <c r="CA87" s="12"/>
      <c r="CB87" s="12"/>
      <c r="CC87" s="12"/>
      <c r="CD87" s="12"/>
      <c r="CE87" s="12"/>
      <c r="CF87" s="12"/>
      <c r="CG87" s="12"/>
      <c r="CH87" s="12"/>
      <c r="CI87" s="12"/>
      <c r="CJ87" s="12"/>
      <c r="CK87" s="12"/>
      <c r="CL87" s="12"/>
      <c r="CM87" s="12"/>
      <c r="CN87" s="12"/>
      <c r="CO87" s="12"/>
      <c r="CP87" s="12"/>
      <c r="CQ87" s="12"/>
      <c r="CR87" s="12"/>
      <c r="CS87" s="12"/>
      <c r="CT87" s="12"/>
      <c r="CU87" s="12"/>
      <c r="CV87" s="12"/>
      <c r="CW87" s="12"/>
      <c r="CX87" s="12"/>
      <c r="CY87" s="12"/>
      <c r="CZ87" s="12"/>
      <c r="DA87" s="12"/>
      <c r="DB87" s="12"/>
      <c r="DC87" s="12"/>
      <c r="DD87" s="12"/>
      <c r="DE87" s="12"/>
      <c r="DF87" s="12"/>
      <c r="DG87" s="12"/>
      <c r="DH87" s="12"/>
      <c r="DI87" s="12"/>
      <c r="DJ87" s="12"/>
      <c r="DK87" s="12"/>
      <c r="DL87" s="12"/>
      <c r="DM87" s="12"/>
      <c r="DN87" s="12"/>
      <c r="DO87" s="12"/>
      <c r="DP87" s="12"/>
      <c r="DQ87" s="12"/>
      <c r="DR87" s="12"/>
      <c r="DS87" s="12"/>
      <c r="DT87" s="12"/>
      <c r="DU87" s="12"/>
      <c r="DV87" s="12"/>
      <c r="DW87" s="12"/>
      <c r="DX87" s="12"/>
      <c r="DY87" s="12"/>
      <c r="DZ87" s="12"/>
      <c r="EA87" s="12"/>
      <c r="EB87" s="12"/>
      <c r="EC87" s="12"/>
      <c r="ED87" s="12"/>
      <c r="EE87" s="12"/>
      <c r="EF87" s="12"/>
      <c r="EG87" s="12"/>
      <c r="EH87" s="12"/>
      <c r="EI87" s="12"/>
      <c r="EJ87" s="12"/>
      <c r="EK87" s="12"/>
      <c r="EL87" s="12"/>
      <c r="EM87" s="12"/>
      <c r="EN87" s="12"/>
      <c r="EO87" s="12"/>
      <c r="EP87" s="12"/>
      <c r="EQ87" s="12"/>
      <c r="ER87" s="12"/>
      <c r="ES87" s="12"/>
      <c r="ET87" s="12"/>
      <c r="EU87" s="12"/>
      <c r="EV87" s="12"/>
    </row>
    <row r="88" spans="1:152" s="13" customFormat="1" ht="27">
      <c r="A88" s="14" t="s">
        <v>2</v>
      </c>
      <c r="B88" s="14" t="s">
        <v>3</v>
      </c>
      <c r="C88" s="15" t="s">
        <v>4</v>
      </c>
      <c r="D88" s="15" t="s">
        <v>5</v>
      </c>
      <c r="E88" s="15" t="s">
        <v>6</v>
      </c>
      <c r="F88" s="15" t="s">
        <v>7</v>
      </c>
      <c r="G88" s="16" t="s">
        <v>3347</v>
      </c>
      <c r="H88" s="16" t="s">
        <v>3348</v>
      </c>
      <c r="I88" s="16" t="s">
        <v>3349</v>
      </c>
      <c r="J88" s="16" t="s">
        <v>3347</v>
      </c>
      <c r="K88" s="16" t="s">
        <v>3348</v>
      </c>
      <c r="L88" s="16" t="s">
        <v>3349</v>
      </c>
      <c r="M88" s="16" t="s">
        <v>3347</v>
      </c>
      <c r="N88" s="16" t="s">
        <v>3348</v>
      </c>
      <c r="O88" s="16" t="s">
        <v>3349</v>
      </c>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c r="AY88" s="12"/>
      <c r="AZ88" s="12"/>
      <c r="BA88" s="12"/>
      <c r="BB88" s="12"/>
      <c r="BC88" s="12"/>
      <c r="BD88" s="12"/>
      <c r="BE88" s="12"/>
      <c r="BF88" s="12"/>
      <c r="BG88" s="12"/>
      <c r="BH88" s="12"/>
      <c r="BI88" s="12"/>
      <c r="BJ88" s="12"/>
      <c r="BK88" s="12"/>
      <c r="BL88" s="12"/>
      <c r="BM88" s="12"/>
      <c r="BN88" s="12"/>
      <c r="BO88" s="12"/>
      <c r="BP88" s="12"/>
      <c r="BQ88" s="12"/>
      <c r="BR88" s="12"/>
      <c r="BS88" s="12"/>
      <c r="BT88" s="12"/>
      <c r="BU88" s="12"/>
      <c r="BV88" s="12"/>
      <c r="BW88" s="12"/>
      <c r="BX88" s="12"/>
      <c r="BY88" s="12"/>
      <c r="BZ88" s="12"/>
      <c r="CA88" s="12"/>
      <c r="CB88" s="12"/>
      <c r="CC88" s="12"/>
      <c r="CD88" s="12"/>
      <c r="CE88" s="12"/>
      <c r="CF88" s="12"/>
      <c r="CG88" s="12"/>
      <c r="CH88" s="12"/>
      <c r="CI88" s="12"/>
      <c r="CJ88" s="12"/>
      <c r="CK88" s="12"/>
      <c r="CL88" s="12"/>
      <c r="CM88" s="12"/>
      <c r="CN88" s="12"/>
      <c r="CO88" s="12"/>
      <c r="CP88" s="12"/>
      <c r="CQ88" s="12"/>
      <c r="CR88" s="12"/>
      <c r="CS88" s="12"/>
      <c r="CT88" s="12"/>
      <c r="CU88" s="12"/>
      <c r="CV88" s="12"/>
      <c r="CW88" s="12"/>
      <c r="CX88" s="12"/>
      <c r="CY88" s="12"/>
      <c r="CZ88" s="12"/>
      <c r="DA88" s="12"/>
      <c r="DB88" s="12"/>
      <c r="DC88" s="12"/>
      <c r="DD88" s="12"/>
      <c r="DE88" s="12"/>
      <c r="DF88" s="12"/>
      <c r="DG88" s="12"/>
      <c r="DH88" s="12"/>
      <c r="DI88" s="12"/>
      <c r="DJ88" s="12"/>
      <c r="DK88" s="12"/>
      <c r="DL88" s="12"/>
      <c r="DM88" s="12"/>
      <c r="DN88" s="12"/>
      <c r="DO88" s="12"/>
      <c r="DP88" s="12"/>
      <c r="DQ88" s="12"/>
      <c r="DR88" s="12"/>
      <c r="DS88" s="12"/>
      <c r="DT88" s="12"/>
      <c r="DU88" s="12"/>
      <c r="DV88" s="12"/>
      <c r="DW88" s="12"/>
      <c r="DX88" s="12"/>
      <c r="DY88" s="12"/>
      <c r="DZ88" s="12"/>
      <c r="EA88" s="12"/>
      <c r="EB88" s="12"/>
      <c r="EC88" s="12"/>
      <c r="ED88" s="12"/>
      <c r="EE88" s="12"/>
      <c r="EF88" s="12"/>
      <c r="EG88" s="12"/>
      <c r="EH88" s="12"/>
      <c r="EI88" s="12"/>
      <c r="EJ88" s="12"/>
      <c r="EK88" s="12"/>
      <c r="EL88" s="12"/>
      <c r="EM88" s="12"/>
      <c r="EN88" s="12"/>
      <c r="EO88" s="12"/>
      <c r="EP88" s="12"/>
      <c r="EQ88" s="12"/>
      <c r="ER88" s="12"/>
      <c r="ES88" s="12"/>
      <c r="ET88" s="12"/>
      <c r="EU88" s="12"/>
      <c r="EV88" s="12"/>
    </row>
    <row r="89" spans="1:152" s="13" customFormat="1" ht="27">
      <c r="A89" s="31">
        <v>1</v>
      </c>
      <c r="B89" s="27">
        <v>1196490205</v>
      </c>
      <c r="C89" s="28" t="s">
        <v>151</v>
      </c>
      <c r="D89" s="33" t="s">
        <v>152</v>
      </c>
      <c r="E89" s="44" t="s">
        <v>153</v>
      </c>
      <c r="F89" s="28" t="s">
        <v>154</v>
      </c>
      <c r="G89" s="22"/>
      <c r="H89" s="22"/>
      <c r="I89" s="23"/>
      <c r="J89" s="22">
        <v>90000</v>
      </c>
      <c r="K89" s="22">
        <v>0</v>
      </c>
      <c r="L89" s="23">
        <f t="shared" ref="L89:L90" si="41">+J89+K89</f>
        <v>90000</v>
      </c>
      <c r="M89" s="22">
        <v>160000</v>
      </c>
      <c r="N89" s="22">
        <v>0</v>
      </c>
      <c r="O89" s="23">
        <f t="shared" ref="O89:O90" si="42">+M89+N89</f>
        <v>160000</v>
      </c>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c r="AY89" s="12"/>
      <c r="AZ89" s="12"/>
      <c r="BA89" s="12"/>
      <c r="BB89" s="12"/>
      <c r="BC89" s="12"/>
      <c r="BD89" s="12"/>
      <c r="BE89" s="12"/>
      <c r="BF89" s="12"/>
      <c r="BG89" s="12"/>
      <c r="BH89" s="12"/>
      <c r="BI89" s="12"/>
      <c r="BJ89" s="12"/>
      <c r="BK89" s="12"/>
      <c r="BL89" s="12"/>
      <c r="BM89" s="12"/>
      <c r="BN89" s="12"/>
      <c r="BO89" s="12"/>
      <c r="BP89" s="12"/>
      <c r="BQ89" s="12"/>
      <c r="BR89" s="12"/>
      <c r="BS89" s="12"/>
      <c r="BT89" s="12"/>
      <c r="BU89" s="12"/>
      <c r="BV89" s="12"/>
      <c r="BW89" s="12"/>
      <c r="BX89" s="12"/>
      <c r="BY89" s="12"/>
      <c r="BZ89" s="12"/>
      <c r="CA89" s="12"/>
      <c r="CB89" s="12"/>
      <c r="CC89" s="12"/>
      <c r="CD89" s="12"/>
      <c r="CE89" s="12"/>
      <c r="CF89" s="12"/>
      <c r="CG89" s="12"/>
      <c r="CH89" s="12"/>
      <c r="CI89" s="12"/>
      <c r="CJ89" s="12"/>
      <c r="CK89" s="12"/>
      <c r="CL89" s="12"/>
      <c r="CM89" s="12"/>
      <c r="CN89" s="12"/>
      <c r="CO89" s="12"/>
      <c r="CP89" s="12"/>
      <c r="CQ89" s="12"/>
      <c r="CR89" s="12"/>
      <c r="CS89" s="12"/>
      <c r="CT89" s="12"/>
      <c r="CU89" s="12"/>
      <c r="CV89" s="12"/>
      <c r="CW89" s="12"/>
      <c r="CX89" s="12"/>
      <c r="CY89" s="12"/>
      <c r="CZ89" s="12"/>
      <c r="DA89" s="12"/>
      <c r="DB89" s="12"/>
      <c r="DC89" s="12"/>
      <c r="DD89" s="12"/>
      <c r="DE89" s="12"/>
      <c r="DF89" s="12"/>
      <c r="DG89" s="12"/>
      <c r="DH89" s="12"/>
      <c r="DI89" s="12"/>
      <c r="DJ89" s="12"/>
      <c r="DK89" s="12"/>
      <c r="DL89" s="12"/>
      <c r="DM89" s="12"/>
      <c r="DN89" s="12"/>
      <c r="DO89" s="12"/>
      <c r="DP89" s="12"/>
      <c r="DQ89" s="12"/>
      <c r="DR89" s="12"/>
      <c r="DS89" s="12"/>
      <c r="DT89" s="12"/>
      <c r="DU89" s="12"/>
      <c r="DV89" s="12"/>
      <c r="DW89" s="12"/>
      <c r="DX89" s="12"/>
      <c r="DY89" s="12"/>
      <c r="DZ89" s="12"/>
      <c r="EA89" s="12"/>
      <c r="EB89" s="12"/>
      <c r="EC89" s="12"/>
      <c r="ED89" s="12"/>
      <c r="EE89" s="12"/>
      <c r="EF89" s="12"/>
      <c r="EG89" s="12"/>
      <c r="EH89" s="12"/>
      <c r="EI89" s="12"/>
      <c r="EJ89" s="12"/>
      <c r="EK89" s="12"/>
      <c r="EL89" s="12"/>
      <c r="EM89" s="12"/>
      <c r="EN89" s="12"/>
      <c r="EO89" s="12"/>
      <c r="EP89" s="12"/>
      <c r="EQ89" s="12"/>
      <c r="ER89" s="12"/>
      <c r="ES89" s="12"/>
      <c r="ET89" s="12"/>
      <c r="EU89" s="12"/>
      <c r="EV89" s="12"/>
    </row>
    <row r="90" spans="1:152" s="13" customFormat="1" ht="54">
      <c r="A90" s="31">
        <v>2</v>
      </c>
      <c r="B90" s="27">
        <v>1198020112</v>
      </c>
      <c r="C90" s="28" t="s">
        <v>151</v>
      </c>
      <c r="D90" s="33" t="s">
        <v>155</v>
      </c>
      <c r="E90" s="44" t="s">
        <v>156</v>
      </c>
      <c r="F90" s="28" t="s">
        <v>154</v>
      </c>
      <c r="G90" s="22"/>
      <c r="H90" s="22"/>
      <c r="I90" s="23"/>
      <c r="J90" s="22">
        <v>160000</v>
      </c>
      <c r="K90" s="22">
        <v>0</v>
      </c>
      <c r="L90" s="23">
        <f t="shared" si="41"/>
        <v>160000</v>
      </c>
      <c r="M90" s="22">
        <v>160000</v>
      </c>
      <c r="N90" s="22">
        <v>0</v>
      </c>
      <c r="O90" s="23">
        <f t="shared" si="42"/>
        <v>160000</v>
      </c>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c r="AY90" s="12"/>
      <c r="AZ90" s="12"/>
      <c r="BA90" s="12"/>
      <c r="BB90" s="12"/>
      <c r="BC90" s="12"/>
      <c r="BD90" s="12"/>
      <c r="BE90" s="12"/>
      <c r="BF90" s="12"/>
      <c r="BG90" s="12"/>
      <c r="BH90" s="12"/>
      <c r="BI90" s="12"/>
      <c r="BJ90" s="12"/>
      <c r="BK90" s="12"/>
      <c r="BL90" s="12"/>
      <c r="BM90" s="12"/>
      <c r="BN90" s="12"/>
      <c r="BO90" s="12"/>
      <c r="BP90" s="12"/>
      <c r="BQ90" s="12"/>
      <c r="BR90" s="12"/>
      <c r="BS90" s="12"/>
      <c r="BT90" s="12"/>
      <c r="BU90" s="12"/>
      <c r="BV90" s="12"/>
      <c r="BW90" s="12"/>
      <c r="BX90" s="12"/>
      <c r="BY90" s="12"/>
      <c r="BZ90" s="12"/>
      <c r="CA90" s="12"/>
      <c r="CB90" s="12"/>
      <c r="CC90" s="12"/>
      <c r="CD90" s="12"/>
      <c r="CE90" s="12"/>
      <c r="CF90" s="12"/>
      <c r="CG90" s="12"/>
      <c r="CH90" s="12"/>
      <c r="CI90" s="12"/>
      <c r="CJ90" s="12"/>
      <c r="CK90" s="12"/>
      <c r="CL90" s="12"/>
      <c r="CM90" s="12"/>
      <c r="CN90" s="12"/>
      <c r="CO90" s="12"/>
      <c r="CP90" s="12"/>
      <c r="CQ90" s="12"/>
      <c r="CR90" s="12"/>
      <c r="CS90" s="12"/>
      <c r="CT90" s="12"/>
      <c r="CU90" s="12"/>
      <c r="CV90" s="12"/>
      <c r="CW90" s="12"/>
      <c r="CX90" s="12"/>
      <c r="CY90" s="12"/>
      <c r="CZ90" s="12"/>
      <c r="DA90" s="12"/>
      <c r="DB90" s="12"/>
      <c r="DC90" s="12"/>
      <c r="DD90" s="12"/>
      <c r="DE90" s="12"/>
      <c r="DF90" s="12"/>
      <c r="DG90" s="12"/>
      <c r="DH90" s="12"/>
      <c r="DI90" s="12"/>
      <c r="DJ90" s="12"/>
      <c r="DK90" s="12"/>
      <c r="DL90" s="12"/>
      <c r="DM90" s="12"/>
      <c r="DN90" s="12"/>
      <c r="DO90" s="12"/>
      <c r="DP90" s="12"/>
      <c r="DQ90" s="12"/>
      <c r="DR90" s="12"/>
      <c r="DS90" s="12"/>
      <c r="DT90" s="12"/>
      <c r="DU90" s="12"/>
      <c r="DV90" s="12"/>
      <c r="DW90" s="12"/>
      <c r="DX90" s="12"/>
      <c r="DY90" s="12"/>
      <c r="DZ90" s="12"/>
      <c r="EA90" s="12"/>
      <c r="EB90" s="12"/>
      <c r="EC90" s="12"/>
      <c r="ED90" s="12"/>
      <c r="EE90" s="12"/>
      <c r="EF90" s="12"/>
      <c r="EG90" s="12"/>
      <c r="EH90" s="12"/>
      <c r="EI90" s="12"/>
      <c r="EJ90" s="12"/>
      <c r="EK90" s="12"/>
      <c r="EL90" s="12"/>
      <c r="EM90" s="12"/>
      <c r="EN90" s="12"/>
      <c r="EO90" s="12"/>
      <c r="EP90" s="12"/>
      <c r="EQ90" s="12"/>
      <c r="ER90" s="12"/>
      <c r="ES90" s="12"/>
      <c r="ET90" s="12"/>
      <c r="EU90" s="12"/>
      <c r="EV90" s="12"/>
    </row>
    <row r="91" spans="1:152" s="13" customFormat="1" ht="63">
      <c r="A91" s="31">
        <v>3</v>
      </c>
      <c r="B91" s="27">
        <v>1196490205</v>
      </c>
      <c r="C91" s="28" t="s">
        <v>151</v>
      </c>
      <c r="D91" s="45" t="s">
        <v>157</v>
      </c>
      <c r="E91" s="44" t="s">
        <v>158</v>
      </c>
      <c r="F91" s="28" t="s">
        <v>154</v>
      </c>
      <c r="G91" s="22">
        <v>60000</v>
      </c>
      <c r="H91" s="22">
        <f>ROUND(G91*0.19,0)</f>
        <v>11400</v>
      </c>
      <c r="I91" s="23">
        <f>+G91+H91</f>
        <v>71400</v>
      </c>
      <c r="J91" s="22">
        <v>60000</v>
      </c>
      <c r="K91" s="22">
        <v>0</v>
      </c>
      <c r="L91" s="23">
        <f>+J91+K91</f>
        <v>60000</v>
      </c>
      <c r="M91" s="22">
        <v>28000</v>
      </c>
      <c r="N91" s="22">
        <v>0</v>
      </c>
      <c r="O91" s="23">
        <f>+M91+N91</f>
        <v>28000</v>
      </c>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c r="AY91" s="12"/>
      <c r="AZ91" s="12"/>
      <c r="BA91" s="12"/>
      <c r="BB91" s="12"/>
      <c r="BC91" s="12"/>
      <c r="BD91" s="12"/>
      <c r="BE91" s="12"/>
      <c r="BF91" s="12"/>
      <c r="BG91" s="12"/>
      <c r="BH91" s="12"/>
      <c r="BI91" s="12"/>
      <c r="BJ91" s="12"/>
      <c r="BK91" s="12"/>
      <c r="BL91" s="12"/>
      <c r="BM91" s="12"/>
      <c r="BN91" s="12"/>
      <c r="BO91" s="12"/>
      <c r="BP91" s="12"/>
      <c r="BQ91" s="12"/>
      <c r="BR91" s="12"/>
      <c r="BS91" s="12"/>
      <c r="BT91" s="12"/>
      <c r="BU91" s="12"/>
      <c r="BV91" s="12"/>
      <c r="BW91" s="12"/>
      <c r="BX91" s="12"/>
      <c r="BY91" s="12"/>
      <c r="BZ91" s="12"/>
      <c r="CA91" s="12"/>
      <c r="CB91" s="12"/>
      <c r="CC91" s="12"/>
      <c r="CD91" s="12"/>
      <c r="CE91" s="12"/>
      <c r="CF91" s="12"/>
      <c r="CG91" s="12"/>
      <c r="CH91" s="12"/>
      <c r="CI91" s="12"/>
      <c r="CJ91" s="12"/>
      <c r="CK91" s="12"/>
      <c r="CL91" s="12"/>
      <c r="CM91" s="12"/>
      <c r="CN91" s="12"/>
      <c r="CO91" s="12"/>
      <c r="CP91" s="12"/>
      <c r="CQ91" s="12"/>
      <c r="CR91" s="12"/>
      <c r="CS91" s="12"/>
      <c r="CT91" s="12"/>
      <c r="CU91" s="12"/>
      <c r="CV91" s="12"/>
      <c r="CW91" s="12"/>
      <c r="CX91" s="12"/>
      <c r="CY91" s="12"/>
      <c r="CZ91" s="12"/>
      <c r="DA91" s="12"/>
      <c r="DB91" s="12"/>
      <c r="DC91" s="12"/>
      <c r="DD91" s="12"/>
      <c r="DE91" s="12"/>
      <c r="DF91" s="12"/>
      <c r="DG91" s="12"/>
      <c r="DH91" s="12"/>
      <c r="DI91" s="12"/>
      <c r="DJ91" s="12"/>
      <c r="DK91" s="12"/>
      <c r="DL91" s="12"/>
      <c r="DM91" s="12"/>
      <c r="DN91" s="12"/>
      <c r="DO91" s="12"/>
      <c r="DP91" s="12"/>
      <c r="DQ91" s="12"/>
      <c r="DR91" s="12"/>
      <c r="DS91" s="12"/>
      <c r="DT91" s="12"/>
      <c r="DU91" s="12"/>
      <c r="DV91" s="12"/>
      <c r="DW91" s="12"/>
      <c r="DX91" s="12"/>
      <c r="DY91" s="12"/>
      <c r="DZ91" s="12"/>
      <c r="EA91" s="12"/>
      <c r="EB91" s="12"/>
      <c r="EC91" s="12"/>
      <c r="ED91" s="12"/>
      <c r="EE91" s="12"/>
      <c r="EF91" s="12"/>
      <c r="EG91" s="12"/>
      <c r="EH91" s="12"/>
      <c r="EI91" s="12"/>
      <c r="EJ91" s="12"/>
      <c r="EK91" s="12"/>
      <c r="EL91" s="12"/>
      <c r="EM91" s="12"/>
      <c r="EN91" s="12"/>
      <c r="EO91" s="12"/>
      <c r="EP91" s="12"/>
      <c r="EQ91" s="12"/>
      <c r="ER91" s="12"/>
      <c r="ES91" s="12"/>
      <c r="ET91" s="12"/>
      <c r="EU91" s="12"/>
      <c r="EV91" s="12"/>
    </row>
    <row r="92" spans="1:152" s="133" customFormat="1" ht="99">
      <c r="A92" s="30">
        <v>4</v>
      </c>
      <c r="B92" s="30">
        <v>1186220256</v>
      </c>
      <c r="C92" s="35" t="s">
        <v>151</v>
      </c>
      <c r="D92" s="40" t="s">
        <v>159</v>
      </c>
      <c r="E92" s="35" t="s">
        <v>160</v>
      </c>
      <c r="F92" s="35" t="s">
        <v>53</v>
      </c>
      <c r="G92" s="24">
        <v>4600000</v>
      </c>
      <c r="H92" s="24">
        <v>0</v>
      </c>
      <c r="I92" s="25">
        <f>+G92+H92</f>
        <v>4600000</v>
      </c>
      <c r="J92" s="24"/>
      <c r="K92" s="24"/>
      <c r="L92" s="25"/>
      <c r="M92" s="24">
        <v>5200000</v>
      </c>
      <c r="N92" s="24">
        <v>0</v>
      </c>
      <c r="O92" s="25">
        <f t="shared" ref="O92:O94" si="43">+M92+N92</f>
        <v>5200000</v>
      </c>
      <c r="P92" s="132"/>
      <c r="Q92" s="132"/>
      <c r="R92" s="132"/>
      <c r="S92" s="132"/>
      <c r="T92" s="132"/>
      <c r="U92" s="132"/>
      <c r="V92" s="132"/>
      <c r="W92" s="132"/>
      <c r="X92" s="132"/>
      <c r="Y92" s="132"/>
      <c r="Z92" s="132"/>
      <c r="AA92" s="132"/>
      <c r="AB92" s="132"/>
      <c r="AC92" s="132"/>
      <c r="AD92" s="132"/>
      <c r="AE92" s="132"/>
      <c r="AF92" s="132"/>
      <c r="AG92" s="132"/>
      <c r="AH92" s="132"/>
      <c r="AI92" s="132"/>
      <c r="AJ92" s="132"/>
      <c r="AK92" s="132"/>
      <c r="AL92" s="132"/>
      <c r="AM92" s="132"/>
      <c r="AN92" s="132"/>
      <c r="AO92" s="132"/>
      <c r="AP92" s="132"/>
      <c r="AQ92" s="132"/>
      <c r="AR92" s="132"/>
      <c r="AS92" s="132"/>
      <c r="AT92" s="132"/>
      <c r="AU92" s="132"/>
      <c r="AV92" s="132"/>
      <c r="AW92" s="132"/>
      <c r="AX92" s="132"/>
      <c r="AY92" s="132"/>
      <c r="AZ92" s="132"/>
      <c r="BA92" s="132"/>
      <c r="BB92" s="132"/>
      <c r="BC92" s="132"/>
      <c r="BD92" s="132"/>
      <c r="BE92" s="132"/>
      <c r="BF92" s="132"/>
      <c r="BG92" s="132"/>
      <c r="BH92" s="132"/>
      <c r="BI92" s="132"/>
      <c r="BJ92" s="132"/>
      <c r="BK92" s="132"/>
      <c r="BL92" s="132"/>
      <c r="BM92" s="132"/>
      <c r="BN92" s="132"/>
      <c r="BO92" s="132"/>
      <c r="BP92" s="132"/>
      <c r="BQ92" s="132"/>
      <c r="BR92" s="132"/>
      <c r="BS92" s="132"/>
      <c r="BT92" s="132"/>
      <c r="BU92" s="132"/>
      <c r="BV92" s="132"/>
      <c r="BW92" s="132"/>
      <c r="BX92" s="132"/>
      <c r="BY92" s="132"/>
      <c r="BZ92" s="132"/>
      <c r="CA92" s="132"/>
      <c r="CB92" s="132"/>
      <c r="CC92" s="132"/>
      <c r="CD92" s="132"/>
      <c r="CE92" s="132"/>
      <c r="CF92" s="132"/>
      <c r="CG92" s="132"/>
      <c r="CH92" s="132"/>
      <c r="CI92" s="132"/>
      <c r="CJ92" s="132"/>
      <c r="CK92" s="132"/>
      <c r="CL92" s="132"/>
      <c r="CM92" s="132"/>
      <c r="CN92" s="132"/>
      <c r="CO92" s="132"/>
      <c r="CP92" s="132"/>
      <c r="CQ92" s="132"/>
      <c r="CR92" s="132"/>
      <c r="CS92" s="132"/>
      <c r="CT92" s="132"/>
      <c r="CU92" s="132"/>
      <c r="CV92" s="132"/>
      <c r="CW92" s="132"/>
      <c r="CX92" s="132"/>
      <c r="CY92" s="132"/>
      <c r="CZ92" s="132"/>
      <c r="DA92" s="132"/>
      <c r="DB92" s="132"/>
      <c r="DC92" s="132"/>
      <c r="DD92" s="132"/>
      <c r="DE92" s="132"/>
      <c r="DF92" s="132"/>
      <c r="DG92" s="132"/>
      <c r="DH92" s="132"/>
      <c r="DI92" s="132"/>
      <c r="DJ92" s="132"/>
      <c r="DK92" s="132"/>
      <c r="DL92" s="132"/>
      <c r="DM92" s="132"/>
      <c r="DN92" s="132"/>
      <c r="DO92" s="132"/>
      <c r="DP92" s="132"/>
      <c r="DQ92" s="132"/>
      <c r="DR92" s="132"/>
      <c r="DS92" s="132"/>
      <c r="DT92" s="132"/>
      <c r="DU92" s="132"/>
      <c r="DV92" s="132"/>
      <c r="DW92" s="132"/>
      <c r="DX92" s="132"/>
      <c r="DY92" s="132"/>
      <c r="DZ92" s="132"/>
      <c r="EA92" s="132"/>
      <c r="EB92" s="132"/>
      <c r="EC92" s="132"/>
      <c r="ED92" s="132"/>
      <c r="EE92" s="132"/>
      <c r="EF92" s="132"/>
      <c r="EG92" s="132"/>
      <c r="EH92" s="132"/>
      <c r="EI92" s="132"/>
      <c r="EJ92" s="132"/>
      <c r="EK92" s="132"/>
      <c r="EL92" s="132"/>
      <c r="EM92" s="132"/>
      <c r="EN92" s="132"/>
      <c r="EO92" s="132"/>
      <c r="EP92" s="132"/>
      <c r="EQ92" s="132"/>
      <c r="ER92" s="132"/>
      <c r="ES92" s="132"/>
      <c r="ET92" s="132"/>
      <c r="EU92" s="132"/>
      <c r="EV92" s="132"/>
    </row>
    <row r="93" spans="1:152" s="13" customFormat="1" ht="36">
      <c r="A93" s="31">
        <v>5</v>
      </c>
      <c r="B93" s="35" t="s">
        <v>46</v>
      </c>
      <c r="C93" s="28" t="s">
        <v>151</v>
      </c>
      <c r="D93" s="36" t="s">
        <v>161</v>
      </c>
      <c r="E93" s="47" t="s">
        <v>162</v>
      </c>
      <c r="F93" s="28" t="s">
        <v>53</v>
      </c>
      <c r="G93" s="22"/>
      <c r="H93" s="22"/>
      <c r="I93" s="23"/>
      <c r="J93" s="22"/>
      <c r="K93" s="22"/>
      <c r="L93" s="23"/>
      <c r="M93" s="22">
        <v>300000</v>
      </c>
      <c r="N93" s="22">
        <v>0</v>
      </c>
      <c r="O93" s="23">
        <f t="shared" si="43"/>
        <v>300000</v>
      </c>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c r="AY93" s="12"/>
      <c r="AZ93" s="12"/>
      <c r="BA93" s="12"/>
      <c r="BB93" s="12"/>
      <c r="BC93" s="12"/>
      <c r="BD93" s="12"/>
      <c r="BE93" s="12"/>
      <c r="BF93" s="12"/>
      <c r="BG93" s="12"/>
      <c r="BH93" s="12"/>
      <c r="BI93" s="12"/>
      <c r="BJ93" s="12"/>
      <c r="BK93" s="12"/>
      <c r="BL93" s="12"/>
      <c r="BM93" s="12"/>
      <c r="BN93" s="12"/>
      <c r="BO93" s="12"/>
      <c r="BP93" s="12"/>
      <c r="BQ93" s="12"/>
      <c r="BR93" s="12"/>
      <c r="BS93" s="12"/>
      <c r="BT93" s="12"/>
      <c r="BU93" s="12"/>
      <c r="BV93" s="12"/>
      <c r="BW93" s="12"/>
      <c r="BX93" s="12"/>
      <c r="BY93" s="12"/>
      <c r="BZ93" s="12"/>
      <c r="CA93" s="12"/>
      <c r="CB93" s="12"/>
      <c r="CC93" s="12"/>
      <c r="CD93" s="12"/>
      <c r="CE93" s="12"/>
      <c r="CF93" s="12"/>
      <c r="CG93" s="12"/>
      <c r="CH93" s="12"/>
      <c r="CI93" s="12"/>
      <c r="CJ93" s="12"/>
      <c r="CK93" s="12"/>
      <c r="CL93" s="12"/>
      <c r="CM93" s="12"/>
      <c r="CN93" s="12"/>
      <c r="CO93" s="12"/>
      <c r="CP93" s="12"/>
      <c r="CQ93" s="12"/>
      <c r="CR93" s="12"/>
      <c r="CS93" s="12"/>
      <c r="CT93" s="12"/>
      <c r="CU93" s="12"/>
      <c r="CV93" s="12"/>
      <c r="CW93" s="12"/>
      <c r="CX93" s="12"/>
      <c r="CY93" s="12"/>
      <c r="CZ93" s="12"/>
      <c r="DA93" s="12"/>
      <c r="DB93" s="12"/>
      <c r="DC93" s="12"/>
      <c r="DD93" s="12"/>
      <c r="DE93" s="12"/>
      <c r="DF93" s="12"/>
      <c r="DG93" s="12"/>
      <c r="DH93" s="12"/>
      <c r="DI93" s="12"/>
      <c r="DJ93" s="12"/>
      <c r="DK93" s="12"/>
      <c r="DL93" s="12"/>
      <c r="DM93" s="12"/>
      <c r="DN93" s="12"/>
      <c r="DO93" s="12"/>
      <c r="DP93" s="12"/>
      <c r="DQ93" s="12"/>
      <c r="DR93" s="12"/>
      <c r="DS93" s="12"/>
      <c r="DT93" s="12"/>
      <c r="DU93" s="12"/>
      <c r="DV93" s="12"/>
      <c r="DW93" s="12"/>
      <c r="DX93" s="12"/>
      <c r="DY93" s="12"/>
      <c r="DZ93" s="12"/>
      <c r="EA93" s="12"/>
      <c r="EB93" s="12"/>
      <c r="EC93" s="12"/>
      <c r="ED93" s="12"/>
      <c r="EE93" s="12"/>
      <c r="EF93" s="12"/>
      <c r="EG93" s="12"/>
      <c r="EH93" s="12"/>
      <c r="EI93" s="12"/>
      <c r="EJ93" s="12"/>
      <c r="EK93" s="12"/>
      <c r="EL93" s="12"/>
      <c r="EM93" s="12"/>
      <c r="EN93" s="12"/>
      <c r="EO93" s="12"/>
      <c r="EP93" s="12"/>
      <c r="EQ93" s="12"/>
      <c r="ER93" s="12"/>
      <c r="ES93" s="12"/>
      <c r="ET93" s="12"/>
      <c r="EU93" s="12"/>
      <c r="EV93" s="12"/>
    </row>
    <row r="94" spans="1:152" s="13" customFormat="1" ht="36">
      <c r="A94" s="31">
        <v>6</v>
      </c>
      <c r="B94" s="35" t="s">
        <v>46</v>
      </c>
      <c r="C94" s="28" t="s">
        <v>151</v>
      </c>
      <c r="D94" s="36" t="s">
        <v>163</v>
      </c>
      <c r="E94" s="48" t="s">
        <v>164</v>
      </c>
      <c r="F94" s="28" t="s">
        <v>53</v>
      </c>
      <c r="G94" s="22"/>
      <c r="H94" s="22"/>
      <c r="I94" s="23"/>
      <c r="J94" s="22"/>
      <c r="K94" s="22"/>
      <c r="L94" s="23"/>
      <c r="M94" s="22">
        <v>300000</v>
      </c>
      <c r="N94" s="22">
        <v>0</v>
      </c>
      <c r="O94" s="23">
        <f t="shared" si="43"/>
        <v>300000</v>
      </c>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c r="AY94" s="12"/>
      <c r="AZ94" s="12"/>
      <c r="BA94" s="12"/>
      <c r="BB94" s="12"/>
      <c r="BC94" s="12"/>
      <c r="BD94" s="12"/>
      <c r="BE94" s="12"/>
      <c r="BF94" s="12"/>
      <c r="BG94" s="12"/>
      <c r="BH94" s="12"/>
      <c r="BI94" s="12"/>
      <c r="BJ94" s="12"/>
      <c r="BK94" s="12"/>
      <c r="BL94" s="12"/>
      <c r="BM94" s="12"/>
      <c r="BN94" s="12"/>
      <c r="BO94" s="12"/>
      <c r="BP94" s="12"/>
      <c r="BQ94" s="12"/>
      <c r="BR94" s="12"/>
      <c r="BS94" s="12"/>
      <c r="BT94" s="12"/>
      <c r="BU94" s="12"/>
      <c r="BV94" s="12"/>
      <c r="BW94" s="12"/>
      <c r="BX94" s="12"/>
      <c r="BY94" s="12"/>
      <c r="BZ94" s="12"/>
      <c r="CA94" s="12"/>
      <c r="CB94" s="12"/>
      <c r="CC94" s="12"/>
      <c r="CD94" s="12"/>
      <c r="CE94" s="12"/>
      <c r="CF94" s="12"/>
      <c r="CG94" s="12"/>
      <c r="CH94" s="12"/>
      <c r="CI94" s="12"/>
      <c r="CJ94" s="12"/>
      <c r="CK94" s="12"/>
      <c r="CL94" s="12"/>
      <c r="CM94" s="12"/>
      <c r="CN94" s="12"/>
      <c r="CO94" s="12"/>
      <c r="CP94" s="12"/>
      <c r="CQ94" s="12"/>
      <c r="CR94" s="12"/>
      <c r="CS94" s="12"/>
      <c r="CT94" s="12"/>
      <c r="CU94" s="12"/>
      <c r="CV94" s="12"/>
      <c r="CW94" s="12"/>
      <c r="CX94" s="12"/>
      <c r="CY94" s="12"/>
      <c r="CZ94" s="12"/>
      <c r="DA94" s="12"/>
      <c r="DB94" s="12"/>
      <c r="DC94" s="12"/>
      <c r="DD94" s="12"/>
      <c r="DE94" s="12"/>
      <c r="DF94" s="12"/>
      <c r="DG94" s="12"/>
      <c r="DH94" s="12"/>
      <c r="DI94" s="12"/>
      <c r="DJ94" s="12"/>
      <c r="DK94" s="12"/>
      <c r="DL94" s="12"/>
      <c r="DM94" s="12"/>
      <c r="DN94" s="12"/>
      <c r="DO94" s="12"/>
      <c r="DP94" s="12"/>
      <c r="DQ94" s="12"/>
      <c r="DR94" s="12"/>
      <c r="DS94" s="12"/>
      <c r="DT94" s="12"/>
      <c r="DU94" s="12"/>
      <c r="DV94" s="12"/>
      <c r="DW94" s="12"/>
      <c r="DX94" s="12"/>
      <c r="DY94" s="12"/>
      <c r="DZ94" s="12"/>
      <c r="EA94" s="12"/>
      <c r="EB94" s="12"/>
      <c r="EC94" s="12"/>
      <c r="ED94" s="12"/>
      <c r="EE94" s="12"/>
      <c r="EF94" s="12"/>
      <c r="EG94" s="12"/>
      <c r="EH94" s="12"/>
      <c r="EI94" s="12"/>
      <c r="EJ94" s="12"/>
      <c r="EK94" s="12"/>
      <c r="EL94" s="12"/>
      <c r="EM94" s="12"/>
      <c r="EN94" s="12"/>
      <c r="EO94" s="12"/>
      <c r="EP94" s="12"/>
      <c r="EQ94" s="12"/>
      <c r="ER94" s="12"/>
      <c r="ES94" s="12"/>
      <c r="ET94" s="12"/>
      <c r="EU94" s="12"/>
      <c r="EV94" s="12"/>
    </row>
    <row r="95" spans="1:152" s="13" customFormat="1" ht="13.5" customHeight="1">
      <c r="A95" s="39" t="s">
        <v>166</v>
      </c>
      <c r="B95" s="166" t="s">
        <v>167</v>
      </c>
      <c r="C95" s="166"/>
      <c r="D95" s="166"/>
      <c r="E95" s="166"/>
      <c r="F95" s="29" t="s">
        <v>165</v>
      </c>
      <c r="G95" s="174" t="s">
        <v>3738</v>
      </c>
      <c r="H95" s="175"/>
      <c r="I95" s="176"/>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c r="AY95" s="12"/>
      <c r="AZ95" s="12"/>
      <c r="BA95" s="12"/>
      <c r="BB95" s="12"/>
      <c r="BC95" s="12"/>
      <c r="BD95" s="12"/>
      <c r="BE95" s="12"/>
      <c r="BF95" s="12"/>
      <c r="BG95" s="12"/>
      <c r="BH95" s="12"/>
      <c r="BI95" s="12"/>
      <c r="BJ95" s="12"/>
      <c r="BK95" s="12"/>
      <c r="BL95" s="12"/>
      <c r="BM95" s="12"/>
      <c r="BN95" s="12"/>
      <c r="BO95" s="12"/>
      <c r="BP95" s="12"/>
      <c r="BQ95" s="12"/>
      <c r="BR95" s="12"/>
      <c r="BS95" s="12"/>
      <c r="BT95" s="12"/>
      <c r="BU95" s="12"/>
      <c r="BV95" s="12"/>
      <c r="BW95" s="12"/>
      <c r="BX95" s="12"/>
      <c r="BY95" s="12"/>
      <c r="BZ95" s="12"/>
      <c r="CA95" s="12"/>
      <c r="CB95" s="12"/>
      <c r="CC95" s="12"/>
      <c r="CD95" s="12"/>
      <c r="CE95" s="12"/>
      <c r="CF95" s="12"/>
      <c r="CG95" s="12"/>
      <c r="CH95" s="12"/>
      <c r="CI95" s="12"/>
      <c r="CJ95" s="12"/>
      <c r="CK95" s="12"/>
      <c r="CL95" s="12"/>
      <c r="CM95" s="12"/>
      <c r="CN95" s="12"/>
      <c r="CO95" s="12"/>
      <c r="CP95" s="12"/>
      <c r="CQ95" s="12"/>
      <c r="CR95" s="12"/>
      <c r="CS95" s="12"/>
      <c r="CT95" s="12"/>
      <c r="CU95" s="12"/>
      <c r="CV95" s="12"/>
      <c r="CW95" s="12"/>
      <c r="CX95" s="12"/>
      <c r="CY95" s="12"/>
      <c r="CZ95" s="12"/>
      <c r="DA95" s="12"/>
      <c r="DB95" s="12"/>
      <c r="DC95" s="12"/>
      <c r="DD95" s="12"/>
      <c r="DE95" s="12"/>
      <c r="DF95" s="12"/>
      <c r="DG95" s="12"/>
      <c r="DH95" s="12"/>
      <c r="DI95" s="12"/>
      <c r="DJ95" s="12"/>
      <c r="DK95" s="12"/>
      <c r="DL95" s="12"/>
      <c r="DM95" s="12"/>
      <c r="DN95" s="12"/>
      <c r="DO95" s="12"/>
      <c r="DP95" s="12"/>
      <c r="DQ95" s="12"/>
      <c r="DR95" s="12"/>
      <c r="DS95" s="12"/>
      <c r="DT95" s="12"/>
      <c r="DU95" s="12"/>
      <c r="DV95" s="12"/>
      <c r="DW95" s="12"/>
      <c r="DX95" s="12"/>
      <c r="DY95" s="12"/>
      <c r="DZ95" s="12"/>
      <c r="EA95" s="12"/>
      <c r="EB95" s="12"/>
      <c r="EC95" s="12"/>
      <c r="ED95" s="12"/>
      <c r="EE95" s="12"/>
      <c r="EF95" s="12"/>
      <c r="EG95" s="12"/>
      <c r="EH95" s="12"/>
      <c r="EI95" s="12"/>
      <c r="EJ95" s="12"/>
      <c r="EK95" s="12"/>
      <c r="EL95" s="12"/>
      <c r="EM95" s="12"/>
      <c r="EN95" s="12"/>
      <c r="EO95" s="12"/>
      <c r="EP95" s="12"/>
      <c r="EQ95" s="12"/>
      <c r="ER95" s="12"/>
      <c r="ES95" s="12"/>
    </row>
    <row r="96" spans="1:152" s="13" customFormat="1" ht="27">
      <c r="A96" s="14" t="s">
        <v>2</v>
      </c>
      <c r="B96" s="14" t="s">
        <v>3</v>
      </c>
      <c r="C96" s="15" t="s">
        <v>4</v>
      </c>
      <c r="D96" s="15" t="s">
        <v>5</v>
      </c>
      <c r="E96" s="15" t="s">
        <v>6</v>
      </c>
      <c r="F96" s="15" t="s">
        <v>7</v>
      </c>
      <c r="G96" s="16" t="s">
        <v>3347</v>
      </c>
      <c r="H96" s="16" t="s">
        <v>3348</v>
      </c>
      <c r="I96" s="16" t="s">
        <v>3349</v>
      </c>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c r="AY96" s="12"/>
      <c r="AZ96" s="12"/>
      <c r="BA96" s="12"/>
      <c r="BB96" s="12"/>
      <c r="BC96" s="12"/>
      <c r="BD96" s="12"/>
      <c r="BE96" s="12"/>
      <c r="BF96" s="12"/>
      <c r="BG96" s="12"/>
      <c r="BH96" s="12"/>
      <c r="BI96" s="12"/>
      <c r="BJ96" s="12"/>
      <c r="BK96" s="12"/>
      <c r="BL96" s="12"/>
      <c r="BM96" s="12"/>
      <c r="BN96" s="12"/>
      <c r="BO96" s="12"/>
      <c r="BP96" s="12"/>
      <c r="BQ96" s="12"/>
      <c r="BR96" s="12"/>
      <c r="BS96" s="12"/>
      <c r="BT96" s="12"/>
      <c r="BU96" s="12"/>
      <c r="BV96" s="12"/>
      <c r="BW96" s="12"/>
      <c r="BX96" s="12"/>
      <c r="BY96" s="12"/>
      <c r="BZ96" s="12"/>
      <c r="CA96" s="12"/>
      <c r="CB96" s="12"/>
      <c r="CC96" s="12"/>
      <c r="CD96" s="12"/>
      <c r="CE96" s="12"/>
      <c r="CF96" s="12"/>
      <c r="CG96" s="12"/>
      <c r="CH96" s="12"/>
      <c r="CI96" s="12"/>
      <c r="CJ96" s="12"/>
      <c r="CK96" s="12"/>
      <c r="CL96" s="12"/>
      <c r="CM96" s="12"/>
      <c r="CN96" s="12"/>
      <c r="CO96" s="12"/>
      <c r="CP96" s="12"/>
      <c r="CQ96" s="12"/>
      <c r="CR96" s="12"/>
      <c r="CS96" s="12"/>
      <c r="CT96" s="12"/>
      <c r="CU96" s="12"/>
      <c r="CV96" s="12"/>
      <c r="CW96" s="12"/>
      <c r="CX96" s="12"/>
      <c r="CY96" s="12"/>
      <c r="CZ96" s="12"/>
      <c r="DA96" s="12"/>
      <c r="DB96" s="12"/>
      <c r="DC96" s="12"/>
      <c r="DD96" s="12"/>
      <c r="DE96" s="12"/>
      <c r="DF96" s="12"/>
      <c r="DG96" s="12"/>
      <c r="DH96" s="12"/>
      <c r="DI96" s="12"/>
      <c r="DJ96" s="12"/>
      <c r="DK96" s="12"/>
      <c r="DL96" s="12"/>
      <c r="DM96" s="12"/>
      <c r="DN96" s="12"/>
      <c r="DO96" s="12"/>
      <c r="DP96" s="12"/>
      <c r="DQ96" s="12"/>
      <c r="DR96" s="12"/>
      <c r="DS96" s="12"/>
      <c r="DT96" s="12"/>
      <c r="DU96" s="12"/>
      <c r="DV96" s="12"/>
      <c r="DW96" s="12"/>
      <c r="DX96" s="12"/>
      <c r="DY96" s="12"/>
      <c r="DZ96" s="12"/>
      <c r="EA96" s="12"/>
      <c r="EB96" s="12"/>
      <c r="EC96" s="12"/>
      <c r="ED96" s="12"/>
      <c r="EE96" s="12"/>
      <c r="EF96" s="12"/>
      <c r="EG96" s="12"/>
      <c r="EH96" s="12"/>
      <c r="EI96" s="12"/>
      <c r="EJ96" s="12"/>
      <c r="EK96" s="12"/>
      <c r="EL96" s="12"/>
      <c r="EM96" s="12"/>
      <c r="EN96" s="12"/>
      <c r="EO96" s="12"/>
      <c r="EP96" s="12"/>
      <c r="EQ96" s="12"/>
      <c r="ER96" s="12"/>
      <c r="ES96" s="12"/>
    </row>
    <row r="97" spans="1:152" s="13" customFormat="1" ht="54">
      <c r="A97" s="31">
        <v>1</v>
      </c>
      <c r="B97" s="27">
        <v>1176090009</v>
      </c>
      <c r="C97" s="21">
        <v>42142703</v>
      </c>
      <c r="D97" s="33" t="s">
        <v>168</v>
      </c>
      <c r="E97" s="28" t="s">
        <v>169</v>
      </c>
      <c r="F97" s="28" t="s">
        <v>53</v>
      </c>
      <c r="G97" s="22">
        <v>573130</v>
      </c>
      <c r="H97" s="22">
        <f>ROUND(G97*0.19,0)</f>
        <v>108895</v>
      </c>
      <c r="I97" s="23">
        <f>+G97+H97</f>
        <v>682025</v>
      </c>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c r="AY97" s="12"/>
      <c r="AZ97" s="12"/>
      <c r="BA97" s="12"/>
      <c r="BB97" s="12"/>
      <c r="BC97" s="12"/>
      <c r="BD97" s="12"/>
      <c r="BE97" s="12"/>
      <c r="BF97" s="12"/>
      <c r="BG97" s="12"/>
      <c r="BH97" s="12"/>
      <c r="BI97" s="12"/>
      <c r="BJ97" s="12"/>
      <c r="BK97" s="12"/>
      <c r="BL97" s="12"/>
      <c r="BM97" s="12"/>
      <c r="BN97" s="12"/>
      <c r="BO97" s="12"/>
      <c r="BP97" s="12"/>
      <c r="BQ97" s="12"/>
      <c r="BR97" s="12"/>
      <c r="BS97" s="12"/>
      <c r="BT97" s="12"/>
      <c r="BU97" s="12"/>
      <c r="BV97" s="12"/>
      <c r="BW97" s="12"/>
      <c r="BX97" s="12"/>
      <c r="BY97" s="12"/>
      <c r="BZ97" s="12"/>
      <c r="CA97" s="12"/>
      <c r="CB97" s="12"/>
      <c r="CC97" s="12"/>
      <c r="CD97" s="12"/>
      <c r="CE97" s="12"/>
      <c r="CF97" s="12"/>
      <c r="CG97" s="12"/>
      <c r="CH97" s="12"/>
      <c r="CI97" s="12"/>
      <c r="CJ97" s="12"/>
      <c r="CK97" s="12"/>
      <c r="CL97" s="12"/>
      <c r="CM97" s="12"/>
      <c r="CN97" s="12"/>
      <c r="CO97" s="12"/>
      <c r="CP97" s="12"/>
      <c r="CQ97" s="12"/>
      <c r="CR97" s="12"/>
      <c r="CS97" s="12"/>
      <c r="CT97" s="12"/>
      <c r="CU97" s="12"/>
      <c r="CV97" s="12"/>
      <c r="CW97" s="12"/>
      <c r="CX97" s="12"/>
      <c r="CY97" s="12"/>
      <c r="CZ97" s="12"/>
      <c r="DA97" s="12"/>
      <c r="DB97" s="12"/>
      <c r="DC97" s="12"/>
      <c r="DD97" s="12"/>
      <c r="DE97" s="12"/>
      <c r="DF97" s="12"/>
      <c r="DG97" s="12"/>
      <c r="DH97" s="12"/>
      <c r="DI97" s="12"/>
      <c r="DJ97" s="12"/>
      <c r="DK97" s="12"/>
      <c r="DL97" s="12"/>
      <c r="DM97" s="12"/>
      <c r="DN97" s="12"/>
      <c r="DO97" s="12"/>
      <c r="DP97" s="12"/>
      <c r="DQ97" s="12"/>
      <c r="DR97" s="12"/>
      <c r="DS97" s="12"/>
      <c r="DT97" s="12"/>
      <c r="DU97" s="12"/>
      <c r="DV97" s="12"/>
      <c r="DW97" s="12"/>
      <c r="DX97" s="12"/>
      <c r="DY97" s="12"/>
      <c r="DZ97" s="12"/>
      <c r="EA97" s="12"/>
      <c r="EB97" s="12"/>
      <c r="EC97" s="12"/>
      <c r="ED97" s="12"/>
      <c r="EE97" s="12"/>
      <c r="EF97" s="12"/>
      <c r="EG97" s="12"/>
      <c r="EH97" s="12"/>
      <c r="EI97" s="12"/>
      <c r="EJ97" s="12"/>
      <c r="EK97" s="12"/>
      <c r="EL97" s="12"/>
      <c r="EM97" s="12"/>
      <c r="EN97" s="12"/>
      <c r="EO97" s="12"/>
      <c r="EP97" s="12"/>
      <c r="EQ97" s="12"/>
      <c r="ER97" s="12"/>
      <c r="ES97" s="12"/>
    </row>
    <row r="98" spans="1:152" s="13" customFormat="1" ht="72">
      <c r="A98" s="31">
        <v>2</v>
      </c>
      <c r="B98" s="27">
        <v>1176090010</v>
      </c>
      <c r="C98" s="28">
        <v>42142703</v>
      </c>
      <c r="D98" s="33" t="s">
        <v>170</v>
      </c>
      <c r="E98" s="28" t="s">
        <v>171</v>
      </c>
      <c r="F98" s="28" t="s">
        <v>53</v>
      </c>
      <c r="G98" s="22">
        <v>573130</v>
      </c>
      <c r="H98" s="22">
        <f>ROUND(G98*0.19,0)</f>
        <v>108895</v>
      </c>
      <c r="I98" s="23">
        <f>+G98+H98</f>
        <v>682025</v>
      </c>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c r="AY98" s="12"/>
      <c r="AZ98" s="12"/>
      <c r="BA98" s="12"/>
      <c r="BB98" s="12"/>
      <c r="BC98" s="12"/>
      <c r="BD98" s="12"/>
      <c r="BE98" s="12"/>
      <c r="BF98" s="12"/>
      <c r="BG98" s="12"/>
      <c r="BH98" s="12"/>
      <c r="BI98" s="12"/>
      <c r="BJ98" s="12"/>
      <c r="BK98" s="12"/>
      <c r="BL98" s="12"/>
      <c r="BM98" s="12"/>
      <c r="BN98" s="12"/>
      <c r="BO98" s="12"/>
      <c r="BP98" s="12"/>
      <c r="BQ98" s="12"/>
      <c r="BR98" s="12"/>
      <c r="BS98" s="12"/>
      <c r="BT98" s="12"/>
      <c r="BU98" s="12"/>
      <c r="BV98" s="12"/>
      <c r="BW98" s="12"/>
      <c r="BX98" s="12"/>
      <c r="BY98" s="12"/>
      <c r="BZ98" s="12"/>
      <c r="CA98" s="12"/>
      <c r="CB98" s="12"/>
      <c r="CC98" s="12"/>
      <c r="CD98" s="12"/>
      <c r="CE98" s="12"/>
      <c r="CF98" s="12"/>
      <c r="CG98" s="12"/>
      <c r="CH98" s="12"/>
      <c r="CI98" s="12"/>
      <c r="CJ98" s="12"/>
      <c r="CK98" s="12"/>
      <c r="CL98" s="12"/>
      <c r="CM98" s="12"/>
      <c r="CN98" s="12"/>
      <c r="CO98" s="12"/>
      <c r="CP98" s="12"/>
      <c r="CQ98" s="12"/>
      <c r="CR98" s="12"/>
      <c r="CS98" s="12"/>
      <c r="CT98" s="12"/>
      <c r="CU98" s="12"/>
      <c r="CV98" s="12"/>
      <c r="CW98" s="12"/>
      <c r="CX98" s="12"/>
      <c r="CY98" s="12"/>
      <c r="CZ98" s="12"/>
      <c r="DA98" s="12"/>
      <c r="DB98" s="12"/>
      <c r="DC98" s="12"/>
      <c r="DD98" s="12"/>
      <c r="DE98" s="12"/>
      <c r="DF98" s="12"/>
      <c r="DG98" s="12"/>
      <c r="DH98" s="12"/>
      <c r="DI98" s="12"/>
      <c r="DJ98" s="12"/>
      <c r="DK98" s="12"/>
      <c r="DL98" s="12"/>
      <c r="DM98" s="12"/>
      <c r="DN98" s="12"/>
      <c r="DO98" s="12"/>
      <c r="DP98" s="12"/>
      <c r="DQ98" s="12"/>
      <c r="DR98" s="12"/>
      <c r="DS98" s="12"/>
      <c r="DT98" s="12"/>
      <c r="DU98" s="12"/>
      <c r="DV98" s="12"/>
      <c r="DW98" s="12"/>
      <c r="DX98" s="12"/>
      <c r="DY98" s="12"/>
      <c r="DZ98" s="12"/>
      <c r="EA98" s="12"/>
      <c r="EB98" s="12"/>
      <c r="EC98" s="12"/>
      <c r="ED98" s="12"/>
      <c r="EE98" s="12"/>
      <c r="EF98" s="12"/>
      <c r="EG98" s="12"/>
      <c r="EH98" s="12"/>
      <c r="EI98" s="12"/>
      <c r="EJ98" s="12"/>
      <c r="EK98" s="12"/>
      <c r="EL98" s="12"/>
      <c r="EM98" s="12"/>
      <c r="EN98" s="12"/>
      <c r="EO98" s="12"/>
      <c r="EP98" s="12"/>
      <c r="EQ98" s="12"/>
      <c r="ER98" s="12"/>
      <c r="ES98" s="12"/>
    </row>
    <row r="99" spans="1:152" s="13" customFormat="1" ht="18">
      <c r="A99" s="39" t="s">
        <v>172</v>
      </c>
      <c r="B99" s="166" t="s">
        <v>173</v>
      </c>
      <c r="C99" s="166"/>
      <c r="D99" s="166"/>
      <c r="E99" s="166"/>
      <c r="F99" s="29" t="s">
        <v>49</v>
      </c>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c r="AY99" s="12"/>
      <c r="AZ99" s="12"/>
      <c r="BA99" s="12"/>
      <c r="BB99" s="12"/>
      <c r="BC99" s="12"/>
      <c r="BD99" s="12"/>
      <c r="BE99" s="12"/>
      <c r="BF99" s="12"/>
      <c r="BG99" s="12"/>
      <c r="BH99" s="12"/>
      <c r="BI99" s="12"/>
      <c r="BJ99" s="12"/>
      <c r="BK99" s="12"/>
      <c r="BL99" s="12"/>
      <c r="BM99" s="12"/>
      <c r="BN99" s="12"/>
      <c r="BO99" s="12"/>
      <c r="BP99" s="12"/>
      <c r="BQ99" s="12"/>
      <c r="BR99" s="12"/>
      <c r="BS99" s="12"/>
      <c r="BT99" s="12"/>
      <c r="BU99" s="12"/>
      <c r="BV99" s="12"/>
      <c r="BW99" s="12"/>
      <c r="BX99" s="12"/>
      <c r="BY99" s="12"/>
      <c r="BZ99" s="12"/>
      <c r="CA99" s="12"/>
      <c r="CB99" s="12"/>
      <c r="CC99" s="12"/>
      <c r="CD99" s="12"/>
      <c r="CE99" s="12"/>
      <c r="CF99" s="12"/>
      <c r="CG99" s="12"/>
      <c r="CH99" s="12"/>
      <c r="CI99" s="12"/>
      <c r="CJ99" s="12"/>
      <c r="CK99" s="12"/>
      <c r="CL99" s="12"/>
      <c r="CM99" s="12"/>
      <c r="CN99" s="12"/>
      <c r="CO99" s="12"/>
      <c r="CP99" s="12"/>
      <c r="CQ99" s="12"/>
      <c r="CR99" s="12"/>
      <c r="CS99" s="12"/>
      <c r="CT99" s="12"/>
      <c r="CU99" s="12"/>
      <c r="CV99" s="12"/>
      <c r="CW99" s="12"/>
      <c r="CX99" s="12"/>
      <c r="CY99" s="12"/>
      <c r="CZ99" s="12"/>
      <c r="DA99" s="12"/>
      <c r="DB99" s="12"/>
      <c r="DC99" s="12"/>
      <c r="DD99" s="12"/>
      <c r="DE99" s="12"/>
      <c r="DF99" s="12"/>
      <c r="DG99" s="12"/>
      <c r="DH99" s="12"/>
      <c r="DI99" s="12"/>
      <c r="DJ99" s="12"/>
      <c r="DK99" s="12"/>
      <c r="DL99" s="12"/>
      <c r="DM99" s="12"/>
      <c r="DN99" s="12"/>
      <c r="DO99" s="12"/>
      <c r="DP99" s="12"/>
      <c r="DQ99" s="12"/>
      <c r="DR99" s="12"/>
      <c r="DS99" s="12"/>
      <c r="DT99" s="12"/>
      <c r="DU99" s="12"/>
      <c r="DV99" s="12"/>
      <c r="DW99" s="12"/>
      <c r="DX99" s="12"/>
      <c r="DY99" s="12"/>
      <c r="DZ99" s="12"/>
      <c r="EA99" s="12"/>
      <c r="EB99" s="12"/>
      <c r="EC99" s="12"/>
      <c r="ED99" s="12"/>
      <c r="EE99" s="12"/>
      <c r="EF99" s="12"/>
      <c r="EG99" s="12"/>
      <c r="EH99" s="12"/>
      <c r="EI99" s="12"/>
      <c r="EJ99" s="12"/>
      <c r="EK99" s="12"/>
      <c r="EL99" s="12"/>
      <c r="EM99" s="12"/>
      <c r="EN99" s="12"/>
      <c r="EO99" s="12"/>
      <c r="EP99" s="12"/>
      <c r="EQ99" s="12"/>
      <c r="ER99" s="12"/>
      <c r="ES99" s="12"/>
    </row>
    <row r="100" spans="1:152" s="13" customFormat="1" ht="27">
      <c r="A100" s="14" t="s">
        <v>2</v>
      </c>
      <c r="B100" s="14" t="s">
        <v>3</v>
      </c>
      <c r="C100" s="15" t="s">
        <v>4</v>
      </c>
      <c r="D100" s="15" t="s">
        <v>5</v>
      </c>
      <c r="E100" s="15" t="s">
        <v>6</v>
      </c>
      <c r="F100" s="15" t="s">
        <v>7</v>
      </c>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c r="AY100" s="12"/>
      <c r="AZ100" s="12"/>
      <c r="BA100" s="12"/>
      <c r="BB100" s="12"/>
      <c r="BC100" s="12"/>
      <c r="BD100" s="12"/>
      <c r="BE100" s="12"/>
      <c r="BF100" s="12"/>
      <c r="BG100" s="12"/>
      <c r="BH100" s="12"/>
      <c r="BI100" s="12"/>
      <c r="BJ100" s="12"/>
      <c r="BK100" s="12"/>
      <c r="BL100" s="12"/>
      <c r="BM100" s="12"/>
      <c r="BN100" s="12"/>
      <c r="BO100" s="12"/>
      <c r="BP100" s="12"/>
      <c r="BQ100" s="12"/>
      <c r="BR100" s="12"/>
      <c r="BS100" s="12"/>
      <c r="BT100" s="12"/>
      <c r="BU100" s="12"/>
      <c r="BV100" s="12"/>
      <c r="BW100" s="12"/>
      <c r="BX100" s="12"/>
      <c r="BY100" s="12"/>
      <c r="BZ100" s="12"/>
      <c r="CA100" s="12"/>
      <c r="CB100" s="12"/>
      <c r="CC100" s="12"/>
      <c r="CD100" s="12"/>
      <c r="CE100" s="12"/>
      <c r="CF100" s="12"/>
      <c r="CG100" s="12"/>
      <c r="CH100" s="12"/>
      <c r="CI100" s="12"/>
      <c r="CJ100" s="12"/>
      <c r="CK100" s="12"/>
      <c r="CL100" s="12"/>
      <c r="CM100" s="12"/>
      <c r="CN100" s="12"/>
      <c r="CO100" s="12"/>
      <c r="CP100" s="12"/>
      <c r="CQ100" s="12"/>
      <c r="CR100" s="12"/>
      <c r="CS100" s="12"/>
      <c r="CT100" s="12"/>
      <c r="CU100" s="12"/>
      <c r="CV100" s="12"/>
      <c r="CW100" s="12"/>
      <c r="CX100" s="12"/>
      <c r="CY100" s="12"/>
      <c r="CZ100" s="12"/>
      <c r="DA100" s="12"/>
      <c r="DB100" s="12"/>
      <c r="DC100" s="12"/>
      <c r="DD100" s="12"/>
      <c r="DE100" s="12"/>
      <c r="DF100" s="12"/>
      <c r="DG100" s="12"/>
      <c r="DH100" s="12"/>
      <c r="DI100" s="12"/>
      <c r="DJ100" s="12"/>
      <c r="DK100" s="12"/>
      <c r="DL100" s="12"/>
      <c r="DM100" s="12"/>
      <c r="DN100" s="12"/>
      <c r="DO100" s="12"/>
      <c r="DP100" s="12"/>
      <c r="DQ100" s="12"/>
      <c r="DR100" s="12"/>
      <c r="DS100" s="12"/>
      <c r="DT100" s="12"/>
      <c r="DU100" s="12"/>
      <c r="DV100" s="12"/>
      <c r="DW100" s="12"/>
      <c r="DX100" s="12"/>
      <c r="DY100" s="12"/>
      <c r="DZ100" s="12"/>
      <c r="EA100" s="12"/>
      <c r="EB100" s="12"/>
      <c r="EC100" s="12"/>
      <c r="ED100" s="12"/>
      <c r="EE100" s="12"/>
      <c r="EF100" s="12"/>
      <c r="EG100" s="12"/>
      <c r="EH100" s="12"/>
      <c r="EI100" s="12"/>
      <c r="EJ100" s="12"/>
      <c r="EK100" s="12"/>
      <c r="EL100" s="12"/>
      <c r="EM100" s="12"/>
      <c r="EN100" s="12"/>
      <c r="EO100" s="12"/>
      <c r="EP100" s="12"/>
      <c r="EQ100" s="12"/>
      <c r="ER100" s="12"/>
      <c r="ES100" s="12"/>
    </row>
    <row r="101" spans="1:152" s="13" customFormat="1" ht="27">
      <c r="A101" s="31">
        <v>1</v>
      </c>
      <c r="B101" s="27">
        <v>1199040016</v>
      </c>
      <c r="C101" s="28">
        <v>42312500</v>
      </c>
      <c r="D101" s="34" t="s">
        <v>174</v>
      </c>
      <c r="E101" s="34" t="s">
        <v>175</v>
      </c>
      <c r="F101" s="28" t="s">
        <v>53</v>
      </c>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c r="AY101" s="12"/>
      <c r="AZ101" s="12"/>
      <c r="BA101" s="12"/>
      <c r="BB101" s="12"/>
      <c r="BC101" s="12"/>
      <c r="BD101" s="12"/>
      <c r="BE101" s="12"/>
      <c r="BF101" s="12"/>
      <c r="BG101" s="12"/>
      <c r="BH101" s="12"/>
      <c r="BI101" s="12"/>
      <c r="BJ101" s="12"/>
      <c r="BK101" s="12"/>
      <c r="BL101" s="12"/>
      <c r="BM101" s="12"/>
      <c r="BN101" s="12"/>
      <c r="BO101" s="12"/>
      <c r="BP101" s="12"/>
      <c r="BQ101" s="12"/>
      <c r="BR101" s="12"/>
      <c r="BS101" s="12"/>
      <c r="BT101" s="12"/>
      <c r="BU101" s="12"/>
      <c r="BV101" s="12"/>
      <c r="BW101" s="12"/>
      <c r="BX101" s="12"/>
      <c r="BY101" s="12"/>
      <c r="BZ101" s="12"/>
      <c r="CA101" s="12"/>
      <c r="CB101" s="12"/>
      <c r="CC101" s="12"/>
      <c r="CD101" s="12"/>
      <c r="CE101" s="12"/>
      <c r="CF101" s="12"/>
      <c r="CG101" s="12"/>
      <c r="CH101" s="12"/>
      <c r="CI101" s="12"/>
      <c r="CJ101" s="12"/>
      <c r="CK101" s="12"/>
      <c r="CL101" s="12"/>
      <c r="CM101" s="12"/>
      <c r="CN101" s="12"/>
      <c r="CO101" s="12"/>
      <c r="CP101" s="12"/>
      <c r="CQ101" s="12"/>
      <c r="CR101" s="12"/>
      <c r="CS101" s="12"/>
      <c r="CT101" s="12"/>
      <c r="CU101" s="12"/>
      <c r="CV101" s="12"/>
      <c r="CW101" s="12"/>
      <c r="CX101" s="12"/>
      <c r="CY101" s="12"/>
      <c r="CZ101" s="12"/>
      <c r="DA101" s="12"/>
      <c r="DB101" s="12"/>
      <c r="DC101" s="12"/>
      <c r="DD101" s="12"/>
      <c r="DE101" s="12"/>
      <c r="DF101" s="12"/>
      <c r="DG101" s="12"/>
      <c r="DH101" s="12"/>
      <c r="DI101" s="12"/>
      <c r="DJ101" s="12"/>
      <c r="DK101" s="12"/>
      <c r="DL101" s="12"/>
      <c r="DM101" s="12"/>
      <c r="DN101" s="12"/>
      <c r="DO101" s="12"/>
      <c r="DP101" s="12"/>
      <c r="DQ101" s="12"/>
      <c r="DR101" s="12"/>
      <c r="DS101" s="12"/>
      <c r="DT101" s="12"/>
      <c r="DU101" s="12"/>
      <c r="DV101" s="12"/>
      <c r="DW101" s="12"/>
      <c r="DX101" s="12"/>
      <c r="DY101" s="12"/>
      <c r="DZ101" s="12"/>
      <c r="EA101" s="12"/>
      <c r="EB101" s="12"/>
      <c r="EC101" s="12"/>
      <c r="ED101" s="12"/>
      <c r="EE101" s="12"/>
      <c r="EF101" s="12"/>
      <c r="EG101" s="12"/>
      <c r="EH101" s="12"/>
      <c r="EI101" s="12"/>
      <c r="EJ101" s="12"/>
      <c r="EK101" s="12"/>
      <c r="EL101" s="12"/>
      <c r="EM101" s="12"/>
      <c r="EN101" s="12"/>
      <c r="EO101" s="12"/>
      <c r="EP101" s="12"/>
      <c r="EQ101" s="12"/>
      <c r="ER101" s="12"/>
      <c r="ES101" s="12"/>
    </row>
    <row r="102" spans="1:152" s="13" customFormat="1" ht="13.5" customHeight="1">
      <c r="A102" s="39" t="s">
        <v>177</v>
      </c>
      <c r="B102" s="166" t="s">
        <v>178</v>
      </c>
      <c r="C102" s="166"/>
      <c r="D102" s="166"/>
      <c r="E102" s="166"/>
      <c r="F102" s="29" t="s">
        <v>176</v>
      </c>
      <c r="G102" s="174" t="s">
        <v>3733</v>
      </c>
      <c r="H102" s="175"/>
      <c r="I102" s="176"/>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c r="AY102" s="12"/>
      <c r="AZ102" s="12"/>
      <c r="BA102" s="12"/>
      <c r="BB102" s="12"/>
      <c r="BC102" s="12"/>
      <c r="BD102" s="12"/>
      <c r="BE102" s="12"/>
      <c r="BF102" s="12"/>
      <c r="BG102" s="12"/>
      <c r="BH102" s="12"/>
      <c r="BI102" s="12"/>
      <c r="BJ102" s="12"/>
      <c r="BK102" s="12"/>
      <c r="BL102" s="12"/>
      <c r="BM102" s="12"/>
      <c r="BN102" s="12"/>
      <c r="BO102" s="12"/>
      <c r="BP102" s="12"/>
      <c r="BQ102" s="12"/>
      <c r="BR102" s="12"/>
      <c r="BS102" s="12"/>
      <c r="BT102" s="12"/>
      <c r="BU102" s="12"/>
      <c r="BV102" s="12"/>
      <c r="BW102" s="12"/>
      <c r="BX102" s="12"/>
      <c r="BY102" s="12"/>
      <c r="BZ102" s="12"/>
      <c r="CA102" s="12"/>
      <c r="CB102" s="12"/>
      <c r="CC102" s="12"/>
      <c r="CD102" s="12"/>
      <c r="CE102" s="12"/>
      <c r="CF102" s="12"/>
      <c r="CG102" s="12"/>
      <c r="CH102" s="12"/>
      <c r="CI102" s="12"/>
      <c r="CJ102" s="12"/>
      <c r="CK102" s="12"/>
      <c r="CL102" s="12"/>
      <c r="CM102" s="12"/>
      <c r="CN102" s="12"/>
      <c r="CO102" s="12"/>
      <c r="CP102" s="12"/>
      <c r="CQ102" s="12"/>
      <c r="CR102" s="12"/>
      <c r="CS102" s="12"/>
      <c r="CT102" s="12"/>
      <c r="CU102" s="12"/>
      <c r="CV102" s="12"/>
      <c r="CW102" s="12"/>
      <c r="CX102" s="12"/>
      <c r="CY102" s="12"/>
      <c r="CZ102" s="12"/>
      <c r="DA102" s="12"/>
      <c r="DB102" s="12"/>
      <c r="DC102" s="12"/>
      <c r="DD102" s="12"/>
      <c r="DE102" s="12"/>
      <c r="DF102" s="12"/>
      <c r="DG102" s="12"/>
      <c r="DH102" s="12"/>
      <c r="DI102" s="12"/>
      <c r="DJ102" s="12"/>
      <c r="DK102" s="12"/>
      <c r="DL102" s="12"/>
      <c r="DM102" s="12"/>
      <c r="DN102" s="12"/>
      <c r="DO102" s="12"/>
      <c r="DP102" s="12"/>
      <c r="DQ102" s="12"/>
      <c r="DR102" s="12"/>
      <c r="DS102" s="12"/>
      <c r="DT102" s="12"/>
      <c r="DU102" s="12"/>
      <c r="DV102" s="12"/>
      <c r="DW102" s="12"/>
      <c r="DX102" s="12"/>
      <c r="DY102" s="12"/>
      <c r="DZ102" s="12"/>
      <c r="EA102" s="12"/>
      <c r="EB102" s="12"/>
      <c r="EC102" s="12"/>
      <c r="ED102" s="12"/>
      <c r="EE102" s="12"/>
      <c r="EF102" s="12"/>
      <c r="EG102" s="12"/>
      <c r="EH102" s="12"/>
      <c r="EI102" s="12"/>
      <c r="EJ102" s="12"/>
      <c r="EK102" s="12"/>
      <c r="EL102" s="12"/>
      <c r="EM102" s="12"/>
      <c r="EN102" s="12"/>
      <c r="EO102" s="12"/>
      <c r="EP102" s="12"/>
      <c r="EQ102" s="12"/>
      <c r="ER102" s="12"/>
      <c r="ES102" s="12"/>
      <c r="ET102" s="12"/>
      <c r="EU102" s="12"/>
      <c r="EV102" s="12"/>
    </row>
    <row r="103" spans="1:152" s="13" customFormat="1" ht="27">
      <c r="A103" s="14" t="s">
        <v>2</v>
      </c>
      <c r="B103" s="14" t="s">
        <v>3</v>
      </c>
      <c r="C103" s="15" t="s">
        <v>4</v>
      </c>
      <c r="D103" s="15" t="s">
        <v>5</v>
      </c>
      <c r="E103" s="15" t="s">
        <v>6</v>
      </c>
      <c r="F103" s="15" t="s">
        <v>7</v>
      </c>
      <c r="G103" s="16" t="s">
        <v>3347</v>
      </c>
      <c r="H103" s="16" t="s">
        <v>3348</v>
      </c>
      <c r="I103" s="16" t="s">
        <v>3349</v>
      </c>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row>
    <row r="104" spans="1:152" s="13" customFormat="1" ht="54">
      <c r="A104" s="31">
        <v>1</v>
      </c>
      <c r="B104" s="27">
        <v>1196490162</v>
      </c>
      <c r="C104" s="28">
        <v>42272500</v>
      </c>
      <c r="D104" s="33" t="s">
        <v>179</v>
      </c>
      <c r="E104" s="34" t="s">
        <v>180</v>
      </c>
      <c r="F104" s="28" t="s">
        <v>10</v>
      </c>
      <c r="G104" s="22">
        <v>46002</v>
      </c>
      <c r="H104" s="22">
        <v>0</v>
      </c>
      <c r="I104" s="23">
        <f>+G104+H104</f>
        <v>46002</v>
      </c>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row>
    <row r="105" spans="1:152" s="13" customFormat="1" ht="13.5" customHeight="1">
      <c r="A105" s="39" t="s">
        <v>181</v>
      </c>
      <c r="B105" s="166" t="s">
        <v>182</v>
      </c>
      <c r="C105" s="166"/>
      <c r="D105" s="166"/>
      <c r="E105" s="166"/>
      <c r="F105" s="29" t="s">
        <v>176</v>
      </c>
      <c r="G105" s="174" t="s">
        <v>3722</v>
      </c>
      <c r="H105" s="175"/>
      <c r="I105" s="176"/>
      <c r="J105" s="174" t="s">
        <v>3729</v>
      </c>
      <c r="K105" s="175"/>
      <c r="L105" s="176"/>
      <c r="M105" s="174" t="s">
        <v>3733</v>
      </c>
      <c r="N105" s="175"/>
      <c r="O105" s="176"/>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row>
    <row r="106" spans="1:152" s="13" customFormat="1" ht="27">
      <c r="A106" s="14" t="s">
        <v>2</v>
      </c>
      <c r="B106" s="14" t="s">
        <v>3</v>
      </c>
      <c r="C106" s="15" t="s">
        <v>4</v>
      </c>
      <c r="D106" s="15" t="s">
        <v>5</v>
      </c>
      <c r="E106" s="15" t="s">
        <v>6</v>
      </c>
      <c r="F106" s="15" t="s">
        <v>7</v>
      </c>
      <c r="G106" s="16" t="s">
        <v>3347</v>
      </c>
      <c r="H106" s="16" t="s">
        <v>3348</v>
      </c>
      <c r="I106" s="16" t="s">
        <v>3349</v>
      </c>
      <c r="J106" s="16" t="s">
        <v>3347</v>
      </c>
      <c r="K106" s="16" t="s">
        <v>3348</v>
      </c>
      <c r="L106" s="16" t="s">
        <v>3349</v>
      </c>
      <c r="M106" s="16" t="s">
        <v>3347</v>
      </c>
      <c r="N106" s="16" t="s">
        <v>3348</v>
      </c>
      <c r="O106" s="16" t="s">
        <v>3349</v>
      </c>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row>
    <row r="107" spans="1:152" s="13" customFormat="1" ht="64.5" customHeight="1">
      <c r="A107" s="31">
        <v>1</v>
      </c>
      <c r="B107" s="31">
        <v>1196491801</v>
      </c>
      <c r="C107" s="46">
        <v>42221514</v>
      </c>
      <c r="D107" s="49" t="s">
        <v>3389</v>
      </c>
      <c r="E107" s="49" t="s">
        <v>3389</v>
      </c>
      <c r="F107" s="21" t="s">
        <v>10</v>
      </c>
      <c r="G107" s="22">
        <v>974460</v>
      </c>
      <c r="H107" s="22">
        <f>ROUND(G107*0.19,0)</f>
        <v>185147</v>
      </c>
      <c r="I107" s="23">
        <f>+G107+H107</f>
        <v>1159607</v>
      </c>
      <c r="J107" s="22"/>
      <c r="K107" s="22"/>
      <c r="L107" s="23"/>
      <c r="M107" s="22"/>
      <c r="N107" s="22"/>
      <c r="O107" s="23"/>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row>
    <row r="108" spans="1:152" s="13" customFormat="1" ht="99">
      <c r="A108" s="31">
        <v>2</v>
      </c>
      <c r="B108" s="31">
        <v>1196491802</v>
      </c>
      <c r="C108" s="46">
        <v>42221514</v>
      </c>
      <c r="D108" s="49" t="s">
        <v>183</v>
      </c>
      <c r="E108" s="49" t="s">
        <v>183</v>
      </c>
      <c r="F108" s="21" t="s">
        <v>10</v>
      </c>
      <c r="G108" s="22">
        <v>400000</v>
      </c>
      <c r="H108" s="22">
        <f t="shared" ref="H108:H117" si="44">ROUND(G108*0.19,0)</f>
        <v>76000</v>
      </c>
      <c r="I108" s="23">
        <f t="shared" ref="I108:I117" si="45">+G108+H108</f>
        <v>476000</v>
      </c>
      <c r="J108" s="22"/>
      <c r="K108" s="22"/>
      <c r="L108" s="23"/>
      <c r="M108" s="22"/>
      <c r="N108" s="22"/>
      <c r="O108" s="23"/>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row>
    <row r="109" spans="1:152" s="13" customFormat="1" ht="90">
      <c r="A109" s="31">
        <v>3</v>
      </c>
      <c r="B109" s="31">
        <v>1196491803</v>
      </c>
      <c r="C109" s="46">
        <v>42221514</v>
      </c>
      <c r="D109" s="49" t="s">
        <v>184</v>
      </c>
      <c r="E109" s="49" t="s">
        <v>184</v>
      </c>
      <c r="F109" s="21" t="s">
        <v>10</v>
      </c>
      <c r="G109" s="22">
        <v>480000</v>
      </c>
      <c r="H109" s="22">
        <f t="shared" si="44"/>
        <v>91200</v>
      </c>
      <c r="I109" s="23">
        <f t="shared" si="45"/>
        <v>571200</v>
      </c>
      <c r="J109" s="22"/>
      <c r="K109" s="22"/>
      <c r="L109" s="23"/>
      <c r="M109" s="22"/>
      <c r="N109" s="22"/>
      <c r="O109" s="23"/>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row>
    <row r="110" spans="1:152" s="13" customFormat="1" ht="90">
      <c r="A110" s="31">
        <v>4</v>
      </c>
      <c r="B110" s="31" t="s">
        <v>185</v>
      </c>
      <c r="C110" s="46">
        <v>42221514</v>
      </c>
      <c r="D110" s="49" t="s">
        <v>186</v>
      </c>
      <c r="E110" s="49" t="s">
        <v>186</v>
      </c>
      <c r="F110" s="21" t="s">
        <v>10</v>
      </c>
      <c r="G110" s="22">
        <v>480000</v>
      </c>
      <c r="H110" s="22">
        <f t="shared" si="44"/>
        <v>91200</v>
      </c>
      <c r="I110" s="23">
        <f t="shared" si="45"/>
        <v>571200</v>
      </c>
      <c r="J110" s="22"/>
      <c r="K110" s="22"/>
      <c r="L110" s="23"/>
      <c r="M110" s="22"/>
      <c r="N110" s="22"/>
      <c r="O110" s="23"/>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row>
    <row r="111" spans="1:152" s="13" customFormat="1" ht="90">
      <c r="A111" s="31">
        <v>5</v>
      </c>
      <c r="B111" s="31">
        <v>1196491805</v>
      </c>
      <c r="C111" s="46">
        <v>42221514</v>
      </c>
      <c r="D111" s="49" t="s">
        <v>187</v>
      </c>
      <c r="E111" s="49" t="s">
        <v>187</v>
      </c>
      <c r="F111" s="21" t="s">
        <v>10</v>
      </c>
      <c r="G111" s="22">
        <v>480000</v>
      </c>
      <c r="H111" s="22">
        <f t="shared" si="44"/>
        <v>91200</v>
      </c>
      <c r="I111" s="23">
        <f t="shared" si="45"/>
        <v>571200</v>
      </c>
      <c r="J111" s="22"/>
      <c r="K111" s="22"/>
      <c r="L111" s="23"/>
      <c r="M111" s="22"/>
      <c r="N111" s="22"/>
      <c r="O111" s="23"/>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row>
    <row r="112" spans="1:152" s="13" customFormat="1" ht="81">
      <c r="A112" s="31">
        <v>6</v>
      </c>
      <c r="B112" s="50" t="s">
        <v>188</v>
      </c>
      <c r="C112" s="46">
        <v>42221514</v>
      </c>
      <c r="D112" s="49" t="s">
        <v>189</v>
      </c>
      <c r="E112" s="49" t="s">
        <v>189</v>
      </c>
      <c r="F112" s="51" t="s">
        <v>10</v>
      </c>
      <c r="G112" s="22">
        <v>913500</v>
      </c>
      <c r="H112" s="22">
        <f t="shared" si="44"/>
        <v>173565</v>
      </c>
      <c r="I112" s="23">
        <f t="shared" si="45"/>
        <v>1087065</v>
      </c>
      <c r="J112" s="22"/>
      <c r="K112" s="22"/>
      <c r="L112" s="23"/>
      <c r="M112" s="22"/>
      <c r="N112" s="22"/>
      <c r="O112" s="23"/>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row>
    <row r="113" spans="1:155" s="13" customFormat="1" ht="45">
      <c r="A113" s="31">
        <v>7</v>
      </c>
      <c r="B113" s="31">
        <v>1196410233</v>
      </c>
      <c r="C113" s="46">
        <v>42221514</v>
      </c>
      <c r="D113" s="49" t="s">
        <v>190</v>
      </c>
      <c r="E113" s="49" t="s">
        <v>190</v>
      </c>
      <c r="F113" s="51" t="s">
        <v>10</v>
      </c>
      <c r="G113" s="22">
        <v>305200</v>
      </c>
      <c r="H113" s="22">
        <f t="shared" si="44"/>
        <v>57988</v>
      </c>
      <c r="I113" s="23">
        <f t="shared" si="45"/>
        <v>363188</v>
      </c>
      <c r="J113" s="22"/>
      <c r="K113" s="22"/>
      <c r="L113" s="23"/>
      <c r="M113" s="22"/>
      <c r="N113" s="22"/>
      <c r="O113" s="23"/>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row>
    <row r="114" spans="1:155" s="13" customFormat="1" ht="90">
      <c r="A114" s="31">
        <v>8</v>
      </c>
      <c r="B114" s="31">
        <v>1196410699</v>
      </c>
      <c r="C114" s="46">
        <v>42221514</v>
      </c>
      <c r="D114" s="49" t="s">
        <v>191</v>
      </c>
      <c r="E114" s="49" t="s">
        <v>191</v>
      </c>
      <c r="F114" s="51" t="s">
        <v>53</v>
      </c>
      <c r="G114" s="22">
        <v>130000</v>
      </c>
      <c r="H114" s="22">
        <f t="shared" si="44"/>
        <v>24700</v>
      </c>
      <c r="I114" s="23">
        <f t="shared" si="45"/>
        <v>154700</v>
      </c>
      <c r="J114" s="22"/>
      <c r="K114" s="22"/>
      <c r="L114" s="23"/>
      <c r="M114" s="22"/>
      <c r="N114" s="22"/>
      <c r="O114" s="23"/>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row>
    <row r="115" spans="1:155" s="13" customFormat="1" ht="45">
      <c r="A115" s="31">
        <v>9</v>
      </c>
      <c r="B115" s="31" t="s">
        <v>192</v>
      </c>
      <c r="C115" s="46">
        <v>42221514</v>
      </c>
      <c r="D115" s="49" t="s">
        <v>193</v>
      </c>
      <c r="E115" s="49" t="s">
        <v>193</v>
      </c>
      <c r="F115" s="51" t="s">
        <v>10</v>
      </c>
      <c r="G115" s="22">
        <v>940000</v>
      </c>
      <c r="H115" s="22">
        <f t="shared" si="44"/>
        <v>178600</v>
      </c>
      <c r="I115" s="23">
        <f t="shared" si="45"/>
        <v>1118600</v>
      </c>
      <c r="J115" s="22"/>
      <c r="K115" s="22"/>
      <c r="L115" s="23"/>
      <c r="M115" s="22"/>
      <c r="N115" s="22"/>
      <c r="O115" s="23"/>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row>
    <row r="116" spans="1:155" s="13" customFormat="1" ht="72">
      <c r="A116" s="31">
        <v>10</v>
      </c>
      <c r="B116" s="52" t="s">
        <v>194</v>
      </c>
      <c r="C116" s="46">
        <v>42221514</v>
      </c>
      <c r="D116" s="53" t="s">
        <v>195</v>
      </c>
      <c r="E116" s="54" t="s">
        <v>196</v>
      </c>
      <c r="F116" s="51" t="s">
        <v>10</v>
      </c>
      <c r="G116" s="22">
        <v>125000</v>
      </c>
      <c r="H116" s="22">
        <f t="shared" si="44"/>
        <v>23750</v>
      </c>
      <c r="I116" s="23">
        <f t="shared" si="45"/>
        <v>148750</v>
      </c>
      <c r="J116" s="22">
        <v>52000</v>
      </c>
      <c r="K116" s="22">
        <f t="shared" ref="K116:K117" si="46">ROUND(J116*0.19,0)</f>
        <v>9880</v>
      </c>
      <c r="L116" s="23">
        <f t="shared" ref="L116:L117" si="47">+J116+K116</f>
        <v>61880</v>
      </c>
      <c r="M116" s="22">
        <v>66682</v>
      </c>
      <c r="N116" s="22">
        <f t="shared" ref="N116" si="48">ROUND(M116*0.19,0)</f>
        <v>12670</v>
      </c>
      <c r="O116" s="23">
        <f t="shared" ref="O116" si="49">+M116+N116</f>
        <v>79352</v>
      </c>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row>
    <row r="117" spans="1:155" s="13" customFormat="1" ht="108">
      <c r="A117" s="31">
        <v>11</v>
      </c>
      <c r="B117" s="52" t="s">
        <v>194</v>
      </c>
      <c r="C117" s="46">
        <v>42221514</v>
      </c>
      <c r="D117" s="53" t="s">
        <v>197</v>
      </c>
      <c r="E117" s="54" t="s">
        <v>198</v>
      </c>
      <c r="F117" s="51" t="s">
        <v>10</v>
      </c>
      <c r="G117" s="22">
        <v>135000</v>
      </c>
      <c r="H117" s="22">
        <f t="shared" si="44"/>
        <v>25650</v>
      </c>
      <c r="I117" s="23">
        <f t="shared" si="45"/>
        <v>160650</v>
      </c>
      <c r="J117" s="22">
        <v>75000</v>
      </c>
      <c r="K117" s="22">
        <f t="shared" si="46"/>
        <v>14250</v>
      </c>
      <c r="L117" s="23">
        <f t="shared" si="47"/>
        <v>89250</v>
      </c>
      <c r="M117" s="22"/>
      <c r="N117" s="22"/>
      <c r="O117" s="23"/>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row>
    <row r="118" spans="1:155" s="13" customFormat="1" ht="36">
      <c r="A118" s="39" t="s">
        <v>200</v>
      </c>
      <c r="B118" s="166" t="s">
        <v>201</v>
      </c>
      <c r="C118" s="166"/>
      <c r="D118" s="166"/>
      <c r="E118" s="166"/>
      <c r="F118" s="29" t="s">
        <v>199</v>
      </c>
      <c r="G118" s="174" t="s">
        <v>3847</v>
      </c>
      <c r="H118" s="175"/>
      <c r="I118" s="176"/>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row>
    <row r="119" spans="1:155" s="13" customFormat="1" ht="27">
      <c r="A119" s="14" t="s">
        <v>2</v>
      </c>
      <c r="B119" s="14" t="s">
        <v>3</v>
      </c>
      <c r="C119" s="15" t="s">
        <v>4</v>
      </c>
      <c r="D119" s="15" t="s">
        <v>5</v>
      </c>
      <c r="E119" s="15" t="s">
        <v>6</v>
      </c>
      <c r="F119" s="15" t="s">
        <v>7</v>
      </c>
      <c r="G119" s="16" t="s">
        <v>3347</v>
      </c>
      <c r="H119" s="16" t="s">
        <v>3348</v>
      </c>
      <c r="I119" s="16" t="s">
        <v>3349</v>
      </c>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row>
    <row r="120" spans="1:155" s="13" customFormat="1" ht="45">
      <c r="A120" s="31">
        <v>1</v>
      </c>
      <c r="B120" s="27">
        <v>1196490949</v>
      </c>
      <c r="C120" s="28" t="s">
        <v>202</v>
      </c>
      <c r="D120" s="33" t="s">
        <v>203</v>
      </c>
      <c r="E120" s="28" t="s">
        <v>204</v>
      </c>
      <c r="F120" s="21" t="s">
        <v>10</v>
      </c>
      <c r="G120" s="22"/>
      <c r="H120" s="22"/>
      <c r="I120" s="2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row>
    <row r="121" spans="1:155" s="13" customFormat="1" ht="18">
      <c r="A121" s="31">
        <v>2</v>
      </c>
      <c r="B121" s="27">
        <v>1196490973</v>
      </c>
      <c r="C121" s="28">
        <v>42291613</v>
      </c>
      <c r="D121" s="33" t="s">
        <v>205</v>
      </c>
      <c r="E121" s="28" t="s">
        <v>206</v>
      </c>
      <c r="F121" s="21" t="s">
        <v>10</v>
      </c>
      <c r="G121" s="55">
        <f>1500000/10</f>
        <v>150000</v>
      </c>
      <c r="H121" s="22">
        <f>ROUND(G121*0.19,0)</f>
        <v>28500</v>
      </c>
      <c r="I121" s="22">
        <f>G121+H121</f>
        <v>178500</v>
      </c>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row>
    <row r="122" spans="1:155" s="13" customFormat="1" ht="27">
      <c r="A122" s="39" t="s">
        <v>208</v>
      </c>
      <c r="B122" s="166" t="s">
        <v>209</v>
      </c>
      <c r="C122" s="166"/>
      <c r="D122" s="166"/>
      <c r="E122" s="166"/>
      <c r="F122" s="29" t="s">
        <v>207</v>
      </c>
      <c r="G122" s="174" t="s">
        <v>3722</v>
      </c>
      <c r="H122" s="175"/>
      <c r="I122" s="176"/>
      <c r="J122" s="174" t="s">
        <v>3739</v>
      </c>
      <c r="K122" s="175"/>
      <c r="L122" s="176"/>
      <c r="M122" s="174" t="s">
        <v>3986</v>
      </c>
      <c r="N122" s="175"/>
      <c r="O122" s="176"/>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row>
    <row r="123" spans="1:155" s="13" customFormat="1" ht="27">
      <c r="A123" s="14" t="s">
        <v>2</v>
      </c>
      <c r="B123" s="14" t="s">
        <v>3</v>
      </c>
      <c r="C123" s="15" t="s">
        <v>4</v>
      </c>
      <c r="D123" s="15" t="s">
        <v>5</v>
      </c>
      <c r="E123" s="15" t="s">
        <v>6</v>
      </c>
      <c r="F123" s="15" t="s">
        <v>7</v>
      </c>
      <c r="G123" s="16" t="s">
        <v>3347</v>
      </c>
      <c r="H123" s="16" t="s">
        <v>3348</v>
      </c>
      <c r="I123" s="16" t="s">
        <v>3349</v>
      </c>
      <c r="J123" s="16" t="s">
        <v>3347</v>
      </c>
      <c r="K123" s="16" t="s">
        <v>3348</v>
      </c>
      <c r="L123" s="16" t="s">
        <v>3349</v>
      </c>
      <c r="M123" s="16" t="s">
        <v>3347</v>
      </c>
      <c r="N123" s="16" t="s">
        <v>3348</v>
      </c>
      <c r="O123" s="16" t="s">
        <v>3349</v>
      </c>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c r="AY123" s="12"/>
      <c r="AZ123" s="12"/>
      <c r="BA123" s="12"/>
      <c r="BB123" s="12"/>
      <c r="BC123" s="12"/>
      <c r="BD123" s="12"/>
      <c r="BE123" s="12"/>
      <c r="BF123" s="12"/>
      <c r="BG123" s="12"/>
      <c r="BH123" s="12"/>
      <c r="BI123" s="12"/>
      <c r="BJ123" s="12"/>
      <c r="BK123" s="12"/>
      <c r="BL123" s="12"/>
      <c r="BM123" s="12"/>
      <c r="BN123" s="12"/>
      <c r="BO123" s="12"/>
      <c r="BP123" s="12"/>
      <c r="BQ123" s="12"/>
      <c r="BR123" s="12"/>
      <c r="BS123" s="12"/>
      <c r="BT123" s="12"/>
      <c r="BU123" s="12"/>
      <c r="BV123" s="12"/>
      <c r="BW123" s="12"/>
      <c r="BX123" s="12"/>
      <c r="BY123" s="12"/>
      <c r="BZ123" s="12"/>
      <c r="CA123" s="12"/>
      <c r="CB123" s="12"/>
      <c r="CC123" s="12"/>
      <c r="CD123" s="12"/>
      <c r="CE123" s="12"/>
      <c r="CF123" s="12"/>
      <c r="CG123" s="12"/>
      <c r="CH123" s="12"/>
      <c r="CI123" s="12"/>
      <c r="CJ123" s="12"/>
      <c r="CK123" s="12"/>
      <c r="CL123" s="12"/>
      <c r="CM123" s="12"/>
      <c r="CN123" s="12"/>
      <c r="CO123" s="12"/>
      <c r="CP123" s="12"/>
      <c r="CQ123" s="12"/>
      <c r="CR123" s="12"/>
      <c r="CS123" s="12"/>
      <c r="CT123" s="12"/>
      <c r="CU123" s="12"/>
      <c r="CV123" s="12"/>
      <c r="CW123" s="12"/>
      <c r="CX123" s="12"/>
      <c r="CY123" s="12"/>
      <c r="CZ123" s="12"/>
      <c r="DA123" s="12"/>
      <c r="DB123" s="12"/>
      <c r="DC123" s="12"/>
      <c r="DD123" s="12"/>
      <c r="DE123" s="12"/>
      <c r="DF123" s="12"/>
      <c r="DG123" s="12"/>
      <c r="DH123" s="12"/>
      <c r="DI123" s="12"/>
      <c r="DJ123" s="12"/>
      <c r="DK123" s="12"/>
      <c r="DL123" s="12"/>
      <c r="DM123" s="12"/>
      <c r="DN123" s="12"/>
      <c r="DO123" s="12"/>
      <c r="DP123" s="12"/>
      <c r="DQ123" s="12"/>
      <c r="DR123" s="12"/>
      <c r="DS123" s="12"/>
      <c r="DT123" s="12"/>
      <c r="DU123" s="12"/>
      <c r="DV123" s="12"/>
      <c r="DW123" s="12"/>
      <c r="DX123" s="12"/>
      <c r="DY123" s="12"/>
      <c r="DZ123" s="12"/>
      <c r="EA123" s="12"/>
      <c r="EB123" s="12"/>
      <c r="EC123" s="12"/>
      <c r="ED123" s="12"/>
      <c r="EE123" s="12"/>
      <c r="EF123" s="12"/>
      <c r="EG123" s="12"/>
      <c r="EH123" s="12"/>
      <c r="EI123" s="12"/>
      <c r="EJ123" s="12"/>
      <c r="EK123" s="12"/>
      <c r="EL123" s="12"/>
      <c r="EM123" s="12"/>
      <c r="EN123" s="12"/>
      <c r="EO123" s="12"/>
      <c r="EP123" s="12"/>
      <c r="EQ123" s="12"/>
      <c r="ER123" s="12"/>
      <c r="ES123" s="12"/>
      <c r="ET123" s="12"/>
      <c r="EU123" s="12"/>
      <c r="EV123" s="12"/>
      <c r="EW123" s="12"/>
      <c r="EX123" s="12"/>
      <c r="EY123" s="12"/>
    </row>
    <row r="124" spans="1:155" s="133" customFormat="1" ht="36">
      <c r="A124" s="30">
        <v>1</v>
      </c>
      <c r="B124" s="30">
        <v>1196420015</v>
      </c>
      <c r="C124" s="35" t="s">
        <v>210</v>
      </c>
      <c r="D124" s="40" t="s">
        <v>211</v>
      </c>
      <c r="E124" s="43" t="s">
        <v>3390</v>
      </c>
      <c r="F124" s="56" t="s">
        <v>10</v>
      </c>
      <c r="G124" s="24">
        <v>3600000</v>
      </c>
      <c r="H124" s="24">
        <v>0</v>
      </c>
      <c r="I124" s="25">
        <f>+G124+H124</f>
        <v>3600000</v>
      </c>
      <c r="J124" s="24">
        <v>2200000</v>
      </c>
      <c r="K124" s="24">
        <v>0</v>
      </c>
      <c r="L124" s="25">
        <f>+J124+K124</f>
        <v>2200000</v>
      </c>
      <c r="M124" s="24"/>
      <c r="N124" s="24"/>
      <c r="O124" s="25"/>
      <c r="P124" s="132"/>
      <c r="Q124" s="132"/>
      <c r="R124" s="132"/>
      <c r="S124" s="132"/>
      <c r="T124" s="132"/>
      <c r="U124" s="132"/>
      <c r="V124" s="132"/>
      <c r="W124" s="132"/>
      <c r="X124" s="132"/>
      <c r="Y124" s="132"/>
      <c r="Z124" s="132"/>
      <c r="AA124" s="132"/>
      <c r="AB124" s="132"/>
      <c r="AC124" s="132"/>
      <c r="AD124" s="132"/>
      <c r="AE124" s="132"/>
      <c r="AF124" s="132"/>
      <c r="AG124" s="132"/>
      <c r="AH124" s="132"/>
      <c r="AI124" s="132"/>
      <c r="AJ124" s="132"/>
      <c r="AK124" s="132"/>
      <c r="AL124" s="132"/>
      <c r="AM124" s="132"/>
      <c r="AN124" s="132"/>
      <c r="AO124" s="132"/>
      <c r="AP124" s="132"/>
      <c r="AQ124" s="132"/>
      <c r="AR124" s="132"/>
      <c r="AS124" s="132"/>
      <c r="AT124" s="132"/>
      <c r="AU124" s="132"/>
      <c r="AV124" s="132"/>
      <c r="AW124" s="132"/>
      <c r="AX124" s="132"/>
      <c r="AY124" s="132"/>
      <c r="AZ124" s="132"/>
      <c r="BA124" s="132"/>
      <c r="BB124" s="132"/>
      <c r="BC124" s="132"/>
      <c r="BD124" s="132"/>
      <c r="BE124" s="132"/>
      <c r="BF124" s="132"/>
      <c r="BG124" s="132"/>
      <c r="BH124" s="132"/>
      <c r="BI124" s="132"/>
      <c r="BJ124" s="132"/>
      <c r="BK124" s="132"/>
      <c r="BL124" s="132"/>
      <c r="BM124" s="132"/>
      <c r="BN124" s="132"/>
      <c r="BO124" s="132"/>
      <c r="BP124" s="132"/>
      <c r="BQ124" s="132"/>
      <c r="BR124" s="132"/>
      <c r="BS124" s="132"/>
      <c r="BT124" s="132"/>
      <c r="BU124" s="132"/>
      <c r="BV124" s="132"/>
      <c r="BW124" s="132"/>
      <c r="BX124" s="132"/>
      <c r="BY124" s="132"/>
      <c r="BZ124" s="132"/>
      <c r="CA124" s="132"/>
      <c r="CB124" s="132"/>
      <c r="CC124" s="132"/>
      <c r="CD124" s="132"/>
      <c r="CE124" s="132"/>
      <c r="CF124" s="132"/>
      <c r="CG124" s="132"/>
      <c r="CH124" s="132"/>
      <c r="CI124" s="132"/>
      <c r="CJ124" s="132"/>
      <c r="CK124" s="132"/>
      <c r="CL124" s="132"/>
      <c r="CM124" s="132"/>
      <c r="CN124" s="132"/>
      <c r="CO124" s="132"/>
      <c r="CP124" s="132"/>
      <c r="CQ124" s="132"/>
      <c r="CR124" s="132"/>
      <c r="CS124" s="132"/>
      <c r="CT124" s="132"/>
      <c r="CU124" s="132"/>
      <c r="CV124" s="132"/>
      <c r="CW124" s="132"/>
      <c r="CX124" s="132"/>
      <c r="CY124" s="132"/>
      <c r="CZ124" s="132"/>
      <c r="DA124" s="132"/>
      <c r="DB124" s="132"/>
      <c r="DC124" s="132"/>
      <c r="DD124" s="132"/>
      <c r="DE124" s="132"/>
      <c r="DF124" s="132"/>
      <c r="DG124" s="132"/>
      <c r="DH124" s="132"/>
      <c r="DI124" s="132"/>
      <c r="DJ124" s="132"/>
      <c r="DK124" s="132"/>
      <c r="DL124" s="132"/>
      <c r="DM124" s="132"/>
      <c r="DN124" s="132"/>
      <c r="DO124" s="132"/>
      <c r="DP124" s="132"/>
      <c r="DQ124" s="132"/>
      <c r="DR124" s="132"/>
      <c r="DS124" s="132"/>
      <c r="DT124" s="132"/>
      <c r="DU124" s="132"/>
      <c r="DV124" s="132"/>
      <c r="DW124" s="132"/>
      <c r="DX124" s="132"/>
      <c r="DY124" s="132"/>
      <c r="DZ124" s="132"/>
      <c r="EA124" s="132"/>
      <c r="EB124" s="132"/>
      <c r="EC124" s="132"/>
      <c r="ED124" s="132"/>
      <c r="EE124" s="132"/>
      <c r="EF124" s="132"/>
      <c r="EG124" s="132"/>
      <c r="EH124" s="132"/>
      <c r="EI124" s="132"/>
      <c r="EJ124" s="132"/>
      <c r="EK124" s="132"/>
      <c r="EL124" s="132"/>
      <c r="EM124" s="132"/>
      <c r="EN124" s="132"/>
      <c r="EO124" s="132"/>
      <c r="EP124" s="132"/>
      <c r="EQ124" s="132"/>
      <c r="ER124" s="132"/>
      <c r="ES124" s="132"/>
      <c r="ET124" s="132"/>
      <c r="EU124" s="132"/>
      <c r="EV124" s="132"/>
      <c r="EW124" s="132"/>
      <c r="EX124" s="132"/>
      <c r="EY124" s="132"/>
    </row>
    <row r="125" spans="1:155" s="133" customFormat="1" ht="36">
      <c r="A125" s="30">
        <v>2</v>
      </c>
      <c r="B125" s="30">
        <v>1196420177</v>
      </c>
      <c r="C125" s="35" t="s">
        <v>212</v>
      </c>
      <c r="D125" s="40" t="s">
        <v>213</v>
      </c>
      <c r="E125" s="43" t="s">
        <v>3391</v>
      </c>
      <c r="F125" s="56" t="s">
        <v>10</v>
      </c>
      <c r="G125" s="24">
        <v>3600000</v>
      </c>
      <c r="H125" s="24">
        <v>0</v>
      </c>
      <c r="I125" s="25">
        <f t="shared" ref="I125:I127" si="50">+G125+H125</f>
        <v>3600000</v>
      </c>
      <c r="J125" s="24">
        <v>2200000</v>
      </c>
      <c r="K125" s="24">
        <v>0</v>
      </c>
      <c r="L125" s="25">
        <f t="shared" ref="L125:L161" si="51">+J125+K125</f>
        <v>2200000</v>
      </c>
      <c r="M125" s="24"/>
      <c r="N125" s="24"/>
      <c r="O125" s="25"/>
      <c r="P125" s="132"/>
      <c r="Q125" s="132"/>
      <c r="R125" s="132"/>
      <c r="S125" s="132"/>
      <c r="T125" s="132"/>
      <c r="U125" s="132"/>
      <c r="V125" s="132"/>
      <c r="W125" s="132"/>
      <c r="X125" s="132"/>
      <c r="Y125" s="132"/>
      <c r="Z125" s="132"/>
      <c r="AA125" s="132"/>
      <c r="AB125" s="132"/>
      <c r="AC125" s="132"/>
      <c r="AD125" s="132"/>
      <c r="AE125" s="132"/>
      <c r="AF125" s="132"/>
      <c r="AG125" s="132"/>
      <c r="AH125" s="132"/>
      <c r="AI125" s="132"/>
      <c r="AJ125" s="132"/>
      <c r="AK125" s="132"/>
      <c r="AL125" s="132"/>
      <c r="AM125" s="132"/>
      <c r="AN125" s="132"/>
      <c r="AO125" s="132"/>
      <c r="AP125" s="132"/>
      <c r="AQ125" s="132"/>
      <c r="AR125" s="132"/>
      <c r="AS125" s="132"/>
      <c r="AT125" s="132"/>
      <c r="AU125" s="132"/>
      <c r="AV125" s="132"/>
      <c r="AW125" s="132"/>
      <c r="AX125" s="132"/>
      <c r="AY125" s="132"/>
      <c r="AZ125" s="132"/>
      <c r="BA125" s="132"/>
      <c r="BB125" s="132"/>
      <c r="BC125" s="132"/>
      <c r="BD125" s="132"/>
      <c r="BE125" s="132"/>
      <c r="BF125" s="132"/>
      <c r="BG125" s="132"/>
      <c r="BH125" s="132"/>
      <c r="BI125" s="132"/>
      <c r="BJ125" s="132"/>
      <c r="BK125" s="132"/>
      <c r="BL125" s="132"/>
      <c r="BM125" s="132"/>
      <c r="BN125" s="132"/>
      <c r="BO125" s="132"/>
      <c r="BP125" s="132"/>
      <c r="BQ125" s="132"/>
      <c r="BR125" s="132"/>
      <c r="BS125" s="132"/>
      <c r="BT125" s="132"/>
      <c r="BU125" s="132"/>
      <c r="BV125" s="132"/>
      <c r="BW125" s="132"/>
      <c r="BX125" s="132"/>
      <c r="BY125" s="132"/>
      <c r="BZ125" s="132"/>
      <c r="CA125" s="132"/>
      <c r="CB125" s="132"/>
      <c r="CC125" s="132"/>
      <c r="CD125" s="132"/>
      <c r="CE125" s="132"/>
      <c r="CF125" s="132"/>
      <c r="CG125" s="132"/>
      <c r="CH125" s="132"/>
      <c r="CI125" s="132"/>
      <c r="CJ125" s="132"/>
      <c r="CK125" s="132"/>
      <c r="CL125" s="132"/>
      <c r="CM125" s="132"/>
      <c r="CN125" s="132"/>
      <c r="CO125" s="132"/>
      <c r="CP125" s="132"/>
      <c r="CQ125" s="132"/>
      <c r="CR125" s="132"/>
      <c r="CS125" s="132"/>
      <c r="CT125" s="132"/>
      <c r="CU125" s="132"/>
      <c r="CV125" s="132"/>
      <c r="CW125" s="132"/>
      <c r="CX125" s="132"/>
      <c r="CY125" s="132"/>
      <c r="CZ125" s="132"/>
      <c r="DA125" s="132"/>
      <c r="DB125" s="132"/>
      <c r="DC125" s="132"/>
      <c r="DD125" s="132"/>
      <c r="DE125" s="132"/>
      <c r="DF125" s="132"/>
      <c r="DG125" s="132"/>
      <c r="DH125" s="132"/>
      <c r="DI125" s="132"/>
      <c r="DJ125" s="132"/>
      <c r="DK125" s="132"/>
      <c r="DL125" s="132"/>
      <c r="DM125" s="132"/>
      <c r="DN125" s="132"/>
      <c r="DO125" s="132"/>
      <c r="DP125" s="132"/>
      <c r="DQ125" s="132"/>
      <c r="DR125" s="132"/>
      <c r="DS125" s="132"/>
      <c r="DT125" s="132"/>
      <c r="DU125" s="132"/>
      <c r="DV125" s="132"/>
      <c r="DW125" s="132"/>
      <c r="DX125" s="132"/>
      <c r="DY125" s="132"/>
      <c r="DZ125" s="132"/>
      <c r="EA125" s="132"/>
      <c r="EB125" s="132"/>
      <c r="EC125" s="132"/>
      <c r="ED125" s="132"/>
      <c r="EE125" s="132"/>
      <c r="EF125" s="132"/>
      <c r="EG125" s="132"/>
      <c r="EH125" s="132"/>
      <c r="EI125" s="132"/>
      <c r="EJ125" s="132"/>
      <c r="EK125" s="132"/>
      <c r="EL125" s="132"/>
      <c r="EM125" s="132"/>
      <c r="EN125" s="132"/>
      <c r="EO125" s="132"/>
      <c r="EP125" s="132"/>
      <c r="EQ125" s="132"/>
      <c r="ER125" s="132"/>
      <c r="ES125" s="132"/>
      <c r="ET125" s="132"/>
      <c r="EU125" s="132"/>
      <c r="EV125" s="132"/>
      <c r="EW125" s="132"/>
      <c r="EX125" s="132"/>
      <c r="EY125" s="132"/>
    </row>
    <row r="126" spans="1:155" s="133" customFormat="1" ht="36">
      <c r="A126" s="30">
        <v>3</v>
      </c>
      <c r="B126" s="30">
        <v>1196420178</v>
      </c>
      <c r="C126" s="35" t="s">
        <v>214</v>
      </c>
      <c r="D126" s="40" t="s">
        <v>215</v>
      </c>
      <c r="E126" s="43" t="s">
        <v>3393</v>
      </c>
      <c r="F126" s="56" t="s">
        <v>10</v>
      </c>
      <c r="G126" s="24">
        <v>3600000</v>
      </c>
      <c r="H126" s="24">
        <v>0</v>
      </c>
      <c r="I126" s="25">
        <f t="shared" si="50"/>
        <v>3600000</v>
      </c>
      <c r="J126" s="24">
        <v>2200000</v>
      </c>
      <c r="K126" s="24">
        <v>0</v>
      </c>
      <c r="L126" s="25">
        <f t="shared" si="51"/>
        <v>2200000</v>
      </c>
      <c r="M126" s="24"/>
      <c r="N126" s="24"/>
      <c r="O126" s="25"/>
      <c r="P126" s="132"/>
      <c r="Q126" s="132"/>
      <c r="R126" s="132"/>
      <c r="S126" s="132"/>
      <c r="T126" s="132"/>
      <c r="U126" s="132"/>
      <c r="V126" s="132"/>
      <c r="W126" s="132"/>
      <c r="X126" s="132"/>
      <c r="Y126" s="132"/>
      <c r="Z126" s="132"/>
      <c r="AA126" s="132"/>
      <c r="AB126" s="132"/>
      <c r="AC126" s="132"/>
      <c r="AD126" s="132"/>
      <c r="AE126" s="132"/>
      <c r="AF126" s="132"/>
      <c r="AG126" s="132"/>
      <c r="AH126" s="132"/>
      <c r="AI126" s="132"/>
      <c r="AJ126" s="132"/>
      <c r="AK126" s="132"/>
      <c r="AL126" s="132"/>
      <c r="AM126" s="132"/>
      <c r="AN126" s="132"/>
      <c r="AO126" s="132"/>
      <c r="AP126" s="132"/>
      <c r="AQ126" s="132"/>
      <c r="AR126" s="132"/>
      <c r="AS126" s="132"/>
      <c r="AT126" s="132"/>
      <c r="AU126" s="132"/>
      <c r="AV126" s="132"/>
      <c r="AW126" s="132"/>
      <c r="AX126" s="132"/>
      <c r="AY126" s="132"/>
      <c r="AZ126" s="132"/>
      <c r="BA126" s="132"/>
      <c r="BB126" s="132"/>
      <c r="BC126" s="132"/>
      <c r="BD126" s="132"/>
      <c r="BE126" s="132"/>
      <c r="BF126" s="132"/>
      <c r="BG126" s="132"/>
      <c r="BH126" s="132"/>
      <c r="BI126" s="132"/>
      <c r="BJ126" s="132"/>
      <c r="BK126" s="132"/>
      <c r="BL126" s="132"/>
      <c r="BM126" s="132"/>
      <c r="BN126" s="132"/>
      <c r="BO126" s="132"/>
      <c r="BP126" s="132"/>
      <c r="BQ126" s="132"/>
      <c r="BR126" s="132"/>
      <c r="BS126" s="132"/>
      <c r="BT126" s="132"/>
      <c r="BU126" s="132"/>
      <c r="BV126" s="132"/>
      <c r="BW126" s="132"/>
      <c r="BX126" s="132"/>
      <c r="BY126" s="132"/>
      <c r="BZ126" s="132"/>
      <c r="CA126" s="132"/>
      <c r="CB126" s="132"/>
      <c r="CC126" s="132"/>
      <c r="CD126" s="132"/>
      <c r="CE126" s="132"/>
      <c r="CF126" s="132"/>
      <c r="CG126" s="132"/>
      <c r="CH126" s="132"/>
      <c r="CI126" s="132"/>
      <c r="CJ126" s="132"/>
      <c r="CK126" s="132"/>
      <c r="CL126" s="132"/>
      <c r="CM126" s="132"/>
      <c r="CN126" s="132"/>
      <c r="CO126" s="132"/>
      <c r="CP126" s="132"/>
      <c r="CQ126" s="132"/>
      <c r="CR126" s="132"/>
      <c r="CS126" s="132"/>
      <c r="CT126" s="132"/>
      <c r="CU126" s="132"/>
      <c r="CV126" s="132"/>
      <c r="CW126" s="132"/>
      <c r="CX126" s="132"/>
      <c r="CY126" s="132"/>
      <c r="CZ126" s="132"/>
      <c r="DA126" s="132"/>
      <c r="DB126" s="132"/>
      <c r="DC126" s="132"/>
      <c r="DD126" s="132"/>
      <c r="DE126" s="132"/>
      <c r="DF126" s="132"/>
      <c r="DG126" s="132"/>
      <c r="DH126" s="132"/>
      <c r="DI126" s="132"/>
      <c r="DJ126" s="132"/>
      <c r="DK126" s="132"/>
      <c r="DL126" s="132"/>
      <c r="DM126" s="132"/>
      <c r="DN126" s="132"/>
      <c r="DO126" s="132"/>
      <c r="DP126" s="132"/>
      <c r="DQ126" s="132"/>
      <c r="DR126" s="132"/>
      <c r="DS126" s="132"/>
      <c r="DT126" s="132"/>
      <c r="DU126" s="132"/>
      <c r="DV126" s="132"/>
      <c r="DW126" s="132"/>
      <c r="DX126" s="132"/>
      <c r="DY126" s="132"/>
      <c r="DZ126" s="132"/>
      <c r="EA126" s="132"/>
      <c r="EB126" s="132"/>
      <c r="EC126" s="132"/>
      <c r="ED126" s="132"/>
      <c r="EE126" s="132"/>
      <c r="EF126" s="132"/>
      <c r="EG126" s="132"/>
      <c r="EH126" s="132"/>
      <c r="EI126" s="132"/>
      <c r="EJ126" s="132"/>
      <c r="EK126" s="132"/>
      <c r="EL126" s="132"/>
      <c r="EM126" s="132"/>
      <c r="EN126" s="132"/>
      <c r="EO126" s="132"/>
      <c r="EP126" s="132"/>
      <c r="EQ126" s="132"/>
      <c r="ER126" s="132"/>
      <c r="ES126" s="132"/>
      <c r="ET126" s="132"/>
      <c r="EU126" s="132"/>
      <c r="EV126" s="132"/>
      <c r="EW126" s="132"/>
      <c r="EX126" s="132"/>
      <c r="EY126" s="132"/>
    </row>
    <row r="127" spans="1:155" s="133" customFormat="1" ht="36">
      <c r="A127" s="30">
        <v>4</v>
      </c>
      <c r="B127" s="30">
        <v>1196420179</v>
      </c>
      <c r="C127" s="35" t="s">
        <v>216</v>
      </c>
      <c r="D127" s="40" t="s">
        <v>217</v>
      </c>
      <c r="E127" s="43" t="s">
        <v>3392</v>
      </c>
      <c r="F127" s="56" t="s">
        <v>10</v>
      </c>
      <c r="G127" s="24">
        <v>3600000</v>
      </c>
      <c r="H127" s="24">
        <v>0</v>
      </c>
      <c r="I127" s="25">
        <f t="shared" si="50"/>
        <v>3600000</v>
      </c>
      <c r="J127" s="24">
        <v>2200000</v>
      </c>
      <c r="K127" s="24">
        <v>0</v>
      </c>
      <c r="L127" s="25">
        <f t="shared" si="51"/>
        <v>2200000</v>
      </c>
      <c r="M127" s="24"/>
      <c r="N127" s="24"/>
      <c r="O127" s="25"/>
      <c r="P127" s="132"/>
      <c r="Q127" s="132"/>
      <c r="R127" s="132"/>
      <c r="S127" s="132"/>
      <c r="T127" s="132"/>
      <c r="U127" s="132"/>
      <c r="V127" s="132"/>
      <c r="W127" s="132"/>
      <c r="X127" s="132"/>
      <c r="Y127" s="132"/>
      <c r="Z127" s="132"/>
      <c r="AA127" s="132"/>
      <c r="AB127" s="132"/>
      <c r="AC127" s="132"/>
      <c r="AD127" s="132"/>
      <c r="AE127" s="132"/>
      <c r="AF127" s="132"/>
      <c r="AG127" s="132"/>
      <c r="AH127" s="132"/>
      <c r="AI127" s="132"/>
      <c r="AJ127" s="132"/>
      <c r="AK127" s="132"/>
      <c r="AL127" s="132"/>
      <c r="AM127" s="132"/>
      <c r="AN127" s="132"/>
      <c r="AO127" s="132"/>
      <c r="AP127" s="132"/>
      <c r="AQ127" s="132"/>
      <c r="AR127" s="132"/>
      <c r="AS127" s="132"/>
      <c r="AT127" s="132"/>
      <c r="AU127" s="132"/>
      <c r="AV127" s="132"/>
      <c r="AW127" s="132"/>
      <c r="AX127" s="132"/>
      <c r="AY127" s="132"/>
      <c r="AZ127" s="132"/>
      <c r="BA127" s="132"/>
      <c r="BB127" s="132"/>
      <c r="BC127" s="132"/>
      <c r="BD127" s="132"/>
      <c r="BE127" s="132"/>
      <c r="BF127" s="132"/>
      <c r="BG127" s="132"/>
      <c r="BH127" s="132"/>
      <c r="BI127" s="132"/>
      <c r="BJ127" s="132"/>
      <c r="BK127" s="132"/>
      <c r="BL127" s="132"/>
      <c r="BM127" s="132"/>
      <c r="BN127" s="132"/>
      <c r="BO127" s="132"/>
      <c r="BP127" s="132"/>
      <c r="BQ127" s="132"/>
      <c r="BR127" s="132"/>
      <c r="BS127" s="132"/>
      <c r="BT127" s="132"/>
      <c r="BU127" s="132"/>
      <c r="BV127" s="132"/>
      <c r="BW127" s="132"/>
      <c r="BX127" s="132"/>
      <c r="BY127" s="132"/>
      <c r="BZ127" s="132"/>
      <c r="CA127" s="132"/>
      <c r="CB127" s="132"/>
      <c r="CC127" s="132"/>
      <c r="CD127" s="132"/>
      <c r="CE127" s="132"/>
      <c r="CF127" s="132"/>
      <c r="CG127" s="132"/>
      <c r="CH127" s="132"/>
      <c r="CI127" s="132"/>
      <c r="CJ127" s="132"/>
      <c r="CK127" s="132"/>
      <c r="CL127" s="132"/>
      <c r="CM127" s="132"/>
      <c r="CN127" s="132"/>
      <c r="CO127" s="132"/>
      <c r="CP127" s="132"/>
      <c r="CQ127" s="132"/>
      <c r="CR127" s="132"/>
      <c r="CS127" s="132"/>
      <c r="CT127" s="132"/>
      <c r="CU127" s="132"/>
      <c r="CV127" s="132"/>
      <c r="CW127" s="132"/>
      <c r="CX127" s="132"/>
      <c r="CY127" s="132"/>
      <c r="CZ127" s="132"/>
      <c r="DA127" s="132"/>
      <c r="DB127" s="132"/>
      <c r="DC127" s="132"/>
      <c r="DD127" s="132"/>
      <c r="DE127" s="132"/>
      <c r="DF127" s="132"/>
      <c r="DG127" s="132"/>
      <c r="DH127" s="132"/>
      <c r="DI127" s="132"/>
      <c r="DJ127" s="132"/>
      <c r="DK127" s="132"/>
      <c r="DL127" s="132"/>
      <c r="DM127" s="132"/>
      <c r="DN127" s="132"/>
      <c r="DO127" s="132"/>
      <c r="DP127" s="132"/>
      <c r="DQ127" s="132"/>
      <c r="DR127" s="132"/>
      <c r="DS127" s="132"/>
      <c r="DT127" s="132"/>
      <c r="DU127" s="132"/>
      <c r="DV127" s="132"/>
      <c r="DW127" s="132"/>
      <c r="DX127" s="132"/>
      <c r="DY127" s="132"/>
      <c r="DZ127" s="132"/>
      <c r="EA127" s="132"/>
      <c r="EB127" s="132"/>
      <c r="EC127" s="132"/>
      <c r="ED127" s="132"/>
      <c r="EE127" s="132"/>
      <c r="EF127" s="132"/>
      <c r="EG127" s="132"/>
      <c r="EH127" s="132"/>
      <c r="EI127" s="132"/>
      <c r="EJ127" s="132"/>
      <c r="EK127" s="132"/>
      <c r="EL127" s="132"/>
      <c r="EM127" s="132"/>
      <c r="EN127" s="132"/>
      <c r="EO127" s="132"/>
      <c r="EP127" s="132"/>
      <c r="EQ127" s="132"/>
      <c r="ER127" s="132"/>
      <c r="ES127" s="132"/>
      <c r="ET127" s="132"/>
      <c r="EU127" s="132"/>
      <c r="EV127" s="132"/>
      <c r="EW127" s="132"/>
      <c r="EX127" s="132"/>
      <c r="EY127" s="132"/>
    </row>
    <row r="128" spans="1:155" s="133" customFormat="1" ht="45">
      <c r="A128" s="30">
        <v>5</v>
      </c>
      <c r="B128" s="30">
        <v>1196420011</v>
      </c>
      <c r="C128" s="35" t="s">
        <v>218</v>
      </c>
      <c r="D128" s="40" t="s">
        <v>219</v>
      </c>
      <c r="E128" s="43" t="s">
        <v>3394</v>
      </c>
      <c r="F128" s="56" t="s">
        <v>10</v>
      </c>
      <c r="G128" s="24"/>
      <c r="H128" s="24"/>
      <c r="I128" s="25"/>
      <c r="J128" s="24">
        <v>5800000</v>
      </c>
      <c r="K128" s="24">
        <v>0</v>
      </c>
      <c r="L128" s="25">
        <f t="shared" si="51"/>
        <v>5800000</v>
      </c>
      <c r="M128" s="24">
        <v>5500000</v>
      </c>
      <c r="N128" s="24">
        <v>0</v>
      </c>
      <c r="O128" s="25">
        <f t="shared" ref="O128:O159" si="52">+M128+N128</f>
        <v>5500000</v>
      </c>
      <c r="P128" s="132"/>
      <c r="Q128" s="132"/>
      <c r="R128" s="132"/>
      <c r="S128" s="132"/>
      <c r="T128" s="132"/>
      <c r="U128" s="132"/>
      <c r="V128" s="132"/>
      <c r="W128" s="132"/>
      <c r="X128" s="132"/>
      <c r="Y128" s="132"/>
      <c r="Z128" s="132"/>
      <c r="AA128" s="132"/>
      <c r="AB128" s="132"/>
      <c r="AC128" s="132"/>
      <c r="AD128" s="132"/>
      <c r="AE128" s="132"/>
      <c r="AF128" s="132"/>
      <c r="AG128" s="132"/>
      <c r="AH128" s="132"/>
      <c r="AI128" s="132"/>
      <c r="AJ128" s="132"/>
      <c r="AK128" s="132"/>
      <c r="AL128" s="132"/>
      <c r="AM128" s="132"/>
      <c r="AN128" s="132"/>
      <c r="AO128" s="132"/>
      <c r="AP128" s="132"/>
      <c r="AQ128" s="132"/>
      <c r="AR128" s="132"/>
      <c r="AS128" s="132"/>
      <c r="AT128" s="132"/>
      <c r="AU128" s="132"/>
      <c r="AV128" s="132"/>
      <c r="AW128" s="132"/>
      <c r="AX128" s="132"/>
      <c r="AY128" s="132"/>
      <c r="AZ128" s="132"/>
      <c r="BA128" s="132"/>
      <c r="BB128" s="132"/>
      <c r="BC128" s="132"/>
      <c r="BD128" s="132"/>
      <c r="BE128" s="132"/>
      <c r="BF128" s="132"/>
      <c r="BG128" s="132"/>
      <c r="BH128" s="132"/>
      <c r="BI128" s="132"/>
      <c r="BJ128" s="132"/>
      <c r="BK128" s="132"/>
      <c r="BL128" s="132"/>
      <c r="BM128" s="132"/>
      <c r="BN128" s="132"/>
      <c r="BO128" s="132"/>
      <c r="BP128" s="132"/>
      <c r="BQ128" s="132"/>
      <c r="BR128" s="132"/>
      <c r="BS128" s="132"/>
      <c r="BT128" s="132"/>
      <c r="BU128" s="132"/>
      <c r="BV128" s="132"/>
      <c r="BW128" s="132"/>
      <c r="BX128" s="132"/>
      <c r="BY128" s="132"/>
      <c r="BZ128" s="132"/>
      <c r="CA128" s="132"/>
      <c r="CB128" s="132"/>
      <c r="CC128" s="132"/>
      <c r="CD128" s="132"/>
      <c r="CE128" s="132"/>
      <c r="CF128" s="132"/>
      <c r="CG128" s="132"/>
      <c r="CH128" s="132"/>
      <c r="CI128" s="132"/>
      <c r="CJ128" s="132"/>
      <c r="CK128" s="132"/>
      <c r="CL128" s="132"/>
      <c r="CM128" s="132"/>
      <c r="CN128" s="132"/>
      <c r="CO128" s="132"/>
      <c r="CP128" s="132"/>
      <c r="CQ128" s="132"/>
      <c r="CR128" s="132"/>
      <c r="CS128" s="132"/>
      <c r="CT128" s="132"/>
      <c r="CU128" s="132"/>
      <c r="CV128" s="132"/>
      <c r="CW128" s="132"/>
      <c r="CX128" s="132"/>
      <c r="CY128" s="132"/>
      <c r="CZ128" s="132"/>
      <c r="DA128" s="132"/>
      <c r="DB128" s="132"/>
      <c r="DC128" s="132"/>
      <c r="DD128" s="132"/>
      <c r="DE128" s="132"/>
      <c r="DF128" s="132"/>
      <c r="DG128" s="132"/>
      <c r="DH128" s="132"/>
      <c r="DI128" s="132"/>
      <c r="DJ128" s="132"/>
      <c r="DK128" s="132"/>
      <c r="DL128" s="132"/>
      <c r="DM128" s="132"/>
      <c r="DN128" s="132"/>
      <c r="DO128" s="132"/>
      <c r="DP128" s="132"/>
      <c r="DQ128" s="132"/>
      <c r="DR128" s="132"/>
      <c r="DS128" s="132"/>
      <c r="DT128" s="132"/>
      <c r="DU128" s="132"/>
      <c r="DV128" s="132"/>
      <c r="DW128" s="132"/>
      <c r="DX128" s="132"/>
      <c r="DY128" s="132"/>
      <c r="DZ128" s="132"/>
      <c r="EA128" s="132"/>
      <c r="EB128" s="132"/>
      <c r="EC128" s="132"/>
      <c r="ED128" s="132"/>
      <c r="EE128" s="132"/>
      <c r="EF128" s="132"/>
      <c r="EG128" s="132"/>
      <c r="EH128" s="132"/>
      <c r="EI128" s="132"/>
      <c r="EJ128" s="132"/>
      <c r="EK128" s="132"/>
      <c r="EL128" s="132"/>
      <c r="EM128" s="132"/>
      <c r="EN128" s="132"/>
      <c r="EO128" s="132"/>
      <c r="EP128" s="132"/>
      <c r="EQ128" s="132"/>
      <c r="ER128" s="132"/>
      <c r="ES128" s="132"/>
      <c r="ET128" s="132"/>
      <c r="EU128" s="132"/>
      <c r="EV128" s="132"/>
      <c r="EW128" s="132"/>
      <c r="EX128" s="132"/>
      <c r="EY128" s="132"/>
    </row>
    <row r="129" spans="1:155" s="133" customFormat="1" ht="45">
      <c r="A129" s="30">
        <v>6</v>
      </c>
      <c r="B129" s="56">
        <v>1196420171</v>
      </c>
      <c r="C129" s="35" t="s">
        <v>220</v>
      </c>
      <c r="D129" s="40" t="s">
        <v>221</v>
      </c>
      <c r="E129" s="43" t="s">
        <v>222</v>
      </c>
      <c r="F129" s="56" t="s">
        <v>10</v>
      </c>
      <c r="G129" s="24"/>
      <c r="H129" s="24"/>
      <c r="I129" s="25"/>
      <c r="J129" s="24">
        <v>5800000</v>
      </c>
      <c r="K129" s="24">
        <v>0</v>
      </c>
      <c r="L129" s="25">
        <f t="shared" si="51"/>
        <v>5800000</v>
      </c>
      <c r="M129" s="24">
        <v>5500000</v>
      </c>
      <c r="N129" s="24">
        <v>0</v>
      </c>
      <c r="O129" s="25">
        <f t="shared" si="52"/>
        <v>5500000</v>
      </c>
      <c r="P129" s="132"/>
      <c r="Q129" s="132"/>
      <c r="R129" s="132"/>
      <c r="S129" s="132"/>
      <c r="T129" s="132"/>
      <c r="U129" s="132"/>
      <c r="V129" s="132"/>
      <c r="W129" s="132"/>
      <c r="X129" s="132"/>
      <c r="Y129" s="132"/>
      <c r="Z129" s="132"/>
      <c r="AA129" s="132"/>
      <c r="AB129" s="132"/>
      <c r="AC129" s="132"/>
      <c r="AD129" s="132"/>
      <c r="AE129" s="132"/>
      <c r="AF129" s="132"/>
      <c r="AG129" s="132"/>
      <c r="AH129" s="132"/>
      <c r="AI129" s="132"/>
      <c r="AJ129" s="132"/>
      <c r="AK129" s="132"/>
      <c r="AL129" s="132"/>
      <c r="AM129" s="132"/>
      <c r="AN129" s="132"/>
      <c r="AO129" s="132"/>
      <c r="AP129" s="132"/>
      <c r="AQ129" s="132"/>
      <c r="AR129" s="132"/>
      <c r="AS129" s="132"/>
      <c r="AT129" s="132"/>
      <c r="AU129" s="132"/>
      <c r="AV129" s="132"/>
      <c r="AW129" s="132"/>
      <c r="AX129" s="132"/>
      <c r="AY129" s="132"/>
      <c r="AZ129" s="132"/>
      <c r="BA129" s="132"/>
      <c r="BB129" s="132"/>
      <c r="BC129" s="132"/>
      <c r="BD129" s="132"/>
      <c r="BE129" s="132"/>
      <c r="BF129" s="132"/>
      <c r="BG129" s="132"/>
      <c r="BH129" s="132"/>
      <c r="BI129" s="132"/>
      <c r="BJ129" s="132"/>
      <c r="BK129" s="132"/>
      <c r="BL129" s="132"/>
      <c r="BM129" s="132"/>
      <c r="BN129" s="132"/>
      <c r="BO129" s="132"/>
      <c r="BP129" s="132"/>
      <c r="BQ129" s="132"/>
      <c r="BR129" s="132"/>
      <c r="BS129" s="132"/>
      <c r="BT129" s="132"/>
      <c r="BU129" s="132"/>
      <c r="BV129" s="132"/>
      <c r="BW129" s="132"/>
      <c r="BX129" s="132"/>
      <c r="BY129" s="132"/>
      <c r="BZ129" s="132"/>
      <c r="CA129" s="132"/>
      <c r="CB129" s="132"/>
      <c r="CC129" s="132"/>
      <c r="CD129" s="132"/>
      <c r="CE129" s="132"/>
      <c r="CF129" s="132"/>
      <c r="CG129" s="132"/>
      <c r="CH129" s="132"/>
      <c r="CI129" s="132"/>
      <c r="CJ129" s="132"/>
      <c r="CK129" s="132"/>
      <c r="CL129" s="132"/>
      <c r="CM129" s="132"/>
      <c r="CN129" s="132"/>
      <c r="CO129" s="132"/>
      <c r="CP129" s="132"/>
      <c r="CQ129" s="132"/>
      <c r="CR129" s="132"/>
      <c r="CS129" s="132"/>
      <c r="CT129" s="132"/>
      <c r="CU129" s="132"/>
      <c r="CV129" s="132"/>
      <c r="CW129" s="132"/>
      <c r="CX129" s="132"/>
      <c r="CY129" s="132"/>
      <c r="CZ129" s="132"/>
      <c r="DA129" s="132"/>
      <c r="DB129" s="132"/>
      <c r="DC129" s="132"/>
      <c r="DD129" s="132"/>
      <c r="DE129" s="132"/>
      <c r="DF129" s="132"/>
      <c r="DG129" s="132"/>
      <c r="DH129" s="132"/>
      <c r="DI129" s="132"/>
      <c r="DJ129" s="132"/>
      <c r="DK129" s="132"/>
      <c r="DL129" s="132"/>
      <c r="DM129" s="132"/>
      <c r="DN129" s="132"/>
      <c r="DO129" s="132"/>
      <c r="DP129" s="132"/>
      <c r="DQ129" s="132"/>
      <c r="DR129" s="132"/>
      <c r="DS129" s="132"/>
      <c r="DT129" s="132"/>
      <c r="DU129" s="132"/>
      <c r="DV129" s="132"/>
      <c r="DW129" s="132"/>
      <c r="DX129" s="132"/>
      <c r="DY129" s="132"/>
      <c r="DZ129" s="132"/>
      <c r="EA129" s="132"/>
      <c r="EB129" s="132"/>
      <c r="EC129" s="132"/>
      <c r="ED129" s="132"/>
      <c r="EE129" s="132"/>
      <c r="EF129" s="132"/>
      <c r="EG129" s="132"/>
      <c r="EH129" s="132"/>
      <c r="EI129" s="132"/>
      <c r="EJ129" s="132"/>
      <c r="EK129" s="132"/>
      <c r="EL129" s="132"/>
      <c r="EM129" s="132"/>
      <c r="EN129" s="132"/>
      <c r="EO129" s="132"/>
      <c r="EP129" s="132"/>
      <c r="EQ129" s="132"/>
      <c r="ER129" s="132"/>
      <c r="ES129" s="132"/>
      <c r="ET129" s="132"/>
      <c r="EU129" s="132"/>
      <c r="EV129" s="132"/>
      <c r="EW129" s="132"/>
      <c r="EX129" s="132"/>
      <c r="EY129" s="132"/>
    </row>
    <row r="130" spans="1:155" s="133" customFormat="1" ht="45">
      <c r="A130" s="30">
        <v>7</v>
      </c>
      <c r="B130" s="56">
        <v>1196420172</v>
      </c>
      <c r="C130" s="35" t="s">
        <v>223</v>
      </c>
      <c r="D130" s="40" t="s">
        <v>224</v>
      </c>
      <c r="E130" s="43" t="s">
        <v>3395</v>
      </c>
      <c r="F130" s="56" t="s">
        <v>10</v>
      </c>
      <c r="G130" s="24"/>
      <c r="H130" s="24"/>
      <c r="I130" s="25"/>
      <c r="J130" s="24">
        <v>5800000</v>
      </c>
      <c r="K130" s="24">
        <v>0</v>
      </c>
      <c r="L130" s="25">
        <f t="shared" si="51"/>
        <v>5800000</v>
      </c>
      <c r="M130" s="24">
        <v>5500000</v>
      </c>
      <c r="N130" s="24">
        <v>0</v>
      </c>
      <c r="O130" s="25">
        <f t="shared" si="52"/>
        <v>5500000</v>
      </c>
      <c r="P130" s="132"/>
      <c r="Q130" s="132"/>
      <c r="R130" s="132"/>
      <c r="S130" s="132"/>
      <c r="T130" s="132"/>
      <c r="U130" s="132"/>
      <c r="V130" s="132"/>
      <c r="W130" s="132"/>
      <c r="X130" s="132"/>
      <c r="Y130" s="132"/>
      <c r="Z130" s="132"/>
      <c r="AA130" s="132"/>
      <c r="AB130" s="132"/>
      <c r="AC130" s="132"/>
      <c r="AD130" s="132"/>
      <c r="AE130" s="132"/>
      <c r="AF130" s="132"/>
      <c r="AG130" s="132"/>
      <c r="AH130" s="132"/>
      <c r="AI130" s="132"/>
      <c r="AJ130" s="132"/>
      <c r="AK130" s="132"/>
      <c r="AL130" s="132"/>
      <c r="AM130" s="132"/>
      <c r="AN130" s="132"/>
      <c r="AO130" s="132"/>
      <c r="AP130" s="132"/>
      <c r="AQ130" s="132"/>
      <c r="AR130" s="132"/>
      <c r="AS130" s="132"/>
      <c r="AT130" s="132"/>
      <c r="AU130" s="132"/>
      <c r="AV130" s="132"/>
      <c r="AW130" s="132"/>
      <c r="AX130" s="132"/>
      <c r="AY130" s="132"/>
      <c r="AZ130" s="132"/>
      <c r="BA130" s="132"/>
      <c r="BB130" s="132"/>
      <c r="BC130" s="132"/>
      <c r="BD130" s="132"/>
      <c r="BE130" s="132"/>
      <c r="BF130" s="132"/>
      <c r="BG130" s="132"/>
      <c r="BH130" s="132"/>
      <c r="BI130" s="132"/>
      <c r="BJ130" s="132"/>
      <c r="BK130" s="132"/>
      <c r="BL130" s="132"/>
      <c r="BM130" s="132"/>
      <c r="BN130" s="132"/>
      <c r="BO130" s="132"/>
      <c r="BP130" s="132"/>
      <c r="BQ130" s="132"/>
      <c r="BR130" s="132"/>
      <c r="BS130" s="132"/>
      <c r="BT130" s="132"/>
      <c r="BU130" s="132"/>
      <c r="BV130" s="132"/>
      <c r="BW130" s="132"/>
      <c r="BX130" s="132"/>
      <c r="BY130" s="132"/>
      <c r="BZ130" s="132"/>
      <c r="CA130" s="132"/>
      <c r="CB130" s="132"/>
      <c r="CC130" s="132"/>
      <c r="CD130" s="132"/>
      <c r="CE130" s="132"/>
      <c r="CF130" s="132"/>
      <c r="CG130" s="132"/>
      <c r="CH130" s="132"/>
      <c r="CI130" s="132"/>
      <c r="CJ130" s="132"/>
      <c r="CK130" s="132"/>
      <c r="CL130" s="132"/>
      <c r="CM130" s="132"/>
      <c r="CN130" s="132"/>
      <c r="CO130" s="132"/>
      <c r="CP130" s="132"/>
      <c r="CQ130" s="132"/>
      <c r="CR130" s="132"/>
      <c r="CS130" s="132"/>
      <c r="CT130" s="132"/>
      <c r="CU130" s="132"/>
      <c r="CV130" s="132"/>
      <c r="CW130" s="132"/>
      <c r="CX130" s="132"/>
      <c r="CY130" s="132"/>
      <c r="CZ130" s="132"/>
      <c r="DA130" s="132"/>
      <c r="DB130" s="132"/>
      <c r="DC130" s="132"/>
      <c r="DD130" s="132"/>
      <c r="DE130" s="132"/>
      <c r="DF130" s="132"/>
      <c r="DG130" s="132"/>
      <c r="DH130" s="132"/>
      <c r="DI130" s="132"/>
      <c r="DJ130" s="132"/>
      <c r="DK130" s="132"/>
      <c r="DL130" s="132"/>
      <c r="DM130" s="132"/>
      <c r="DN130" s="132"/>
      <c r="DO130" s="132"/>
      <c r="DP130" s="132"/>
      <c r="DQ130" s="132"/>
      <c r="DR130" s="132"/>
      <c r="DS130" s="132"/>
      <c r="DT130" s="132"/>
      <c r="DU130" s="132"/>
      <c r="DV130" s="132"/>
      <c r="DW130" s="132"/>
      <c r="DX130" s="132"/>
      <c r="DY130" s="132"/>
      <c r="DZ130" s="132"/>
      <c r="EA130" s="132"/>
      <c r="EB130" s="132"/>
      <c r="EC130" s="132"/>
      <c r="ED130" s="132"/>
      <c r="EE130" s="132"/>
      <c r="EF130" s="132"/>
      <c r="EG130" s="132"/>
      <c r="EH130" s="132"/>
      <c r="EI130" s="132"/>
      <c r="EJ130" s="132"/>
      <c r="EK130" s="132"/>
      <c r="EL130" s="132"/>
      <c r="EM130" s="132"/>
      <c r="EN130" s="132"/>
      <c r="EO130" s="132"/>
      <c r="EP130" s="132"/>
      <c r="EQ130" s="132"/>
      <c r="ER130" s="132"/>
      <c r="ES130" s="132"/>
      <c r="ET130" s="132"/>
      <c r="EU130" s="132"/>
      <c r="EV130" s="132"/>
      <c r="EW130" s="132"/>
      <c r="EX130" s="132"/>
      <c r="EY130" s="132"/>
    </row>
    <row r="131" spans="1:155" s="135" customFormat="1" ht="45">
      <c r="A131" s="30">
        <v>8</v>
      </c>
      <c r="B131" s="56">
        <v>1196420173</v>
      </c>
      <c r="C131" s="35" t="s">
        <v>225</v>
      </c>
      <c r="D131" s="40" t="s">
        <v>226</v>
      </c>
      <c r="E131" s="43" t="s">
        <v>3396</v>
      </c>
      <c r="F131" s="56" t="s">
        <v>10</v>
      </c>
      <c r="G131" s="24"/>
      <c r="H131" s="24"/>
      <c r="I131" s="25"/>
      <c r="J131" s="24">
        <v>5800000</v>
      </c>
      <c r="K131" s="24">
        <v>0</v>
      </c>
      <c r="L131" s="25">
        <f t="shared" si="51"/>
        <v>5800000</v>
      </c>
      <c r="M131" s="24">
        <v>5500000</v>
      </c>
      <c r="N131" s="24">
        <v>0</v>
      </c>
      <c r="O131" s="25">
        <f t="shared" si="52"/>
        <v>5500000</v>
      </c>
      <c r="P131" s="132"/>
      <c r="Q131" s="132"/>
      <c r="R131" s="132"/>
      <c r="S131" s="132"/>
      <c r="T131" s="132"/>
      <c r="U131" s="132"/>
      <c r="V131" s="132"/>
      <c r="W131" s="132"/>
      <c r="X131" s="132"/>
      <c r="Y131" s="132"/>
      <c r="Z131" s="132"/>
      <c r="AA131" s="132"/>
      <c r="AB131" s="132"/>
      <c r="AC131" s="132"/>
      <c r="AD131" s="132"/>
      <c r="AE131" s="132"/>
      <c r="AF131" s="132"/>
      <c r="AG131" s="132"/>
      <c r="AH131" s="132"/>
      <c r="AI131" s="132"/>
      <c r="AJ131" s="132"/>
      <c r="AK131" s="132"/>
      <c r="AL131" s="132"/>
      <c r="AM131" s="132"/>
      <c r="AN131" s="132"/>
      <c r="AO131" s="132"/>
      <c r="AP131" s="132"/>
      <c r="AQ131" s="132"/>
      <c r="AR131" s="132"/>
      <c r="AS131" s="132"/>
      <c r="AT131" s="132"/>
      <c r="AU131" s="132"/>
      <c r="AV131" s="132"/>
      <c r="AW131" s="132"/>
      <c r="AX131" s="132"/>
      <c r="AY131" s="132"/>
      <c r="AZ131" s="132"/>
      <c r="BA131" s="132"/>
      <c r="BB131" s="132"/>
      <c r="BC131" s="132"/>
      <c r="BD131" s="132"/>
      <c r="BE131" s="132"/>
      <c r="BF131" s="132"/>
      <c r="BG131" s="132"/>
      <c r="BH131" s="132"/>
      <c r="BI131" s="132"/>
      <c r="BJ131" s="132"/>
      <c r="BK131" s="132"/>
      <c r="BL131" s="132"/>
      <c r="BM131" s="132"/>
      <c r="BN131" s="132"/>
      <c r="BO131" s="132"/>
      <c r="BP131" s="132"/>
      <c r="BQ131" s="132"/>
      <c r="BR131" s="132"/>
      <c r="BS131" s="132"/>
      <c r="BT131" s="132"/>
      <c r="BU131" s="132"/>
      <c r="BV131" s="132"/>
      <c r="BW131" s="132"/>
      <c r="BX131" s="132"/>
      <c r="BY131" s="132"/>
      <c r="BZ131" s="132"/>
      <c r="CA131" s="132"/>
      <c r="CB131" s="132"/>
      <c r="CC131" s="132"/>
      <c r="CD131" s="132"/>
      <c r="CE131" s="132"/>
      <c r="CF131" s="132"/>
      <c r="CG131" s="132"/>
      <c r="CH131" s="132"/>
      <c r="CI131" s="132"/>
      <c r="CJ131" s="132"/>
      <c r="CK131" s="132"/>
      <c r="CL131" s="132"/>
      <c r="CM131" s="132"/>
      <c r="CN131" s="132"/>
      <c r="CO131" s="132"/>
      <c r="CP131" s="132"/>
      <c r="CQ131" s="132"/>
      <c r="CR131" s="132"/>
      <c r="CS131" s="132"/>
      <c r="CT131" s="132"/>
      <c r="CU131" s="132"/>
      <c r="CV131" s="132"/>
      <c r="CW131" s="132"/>
      <c r="CX131" s="132"/>
      <c r="CY131" s="132"/>
      <c r="CZ131" s="132"/>
      <c r="DA131" s="132"/>
      <c r="DB131" s="132"/>
      <c r="DC131" s="132"/>
      <c r="DD131" s="132"/>
      <c r="DE131" s="132"/>
      <c r="DF131" s="132"/>
      <c r="DG131" s="132"/>
      <c r="DH131" s="132"/>
      <c r="DI131" s="132"/>
      <c r="DJ131" s="132"/>
      <c r="DK131" s="132"/>
      <c r="DL131" s="132"/>
      <c r="DM131" s="132"/>
      <c r="DN131" s="132"/>
      <c r="DO131" s="132"/>
      <c r="DP131" s="132"/>
      <c r="DQ131" s="132"/>
      <c r="DR131" s="132"/>
      <c r="DS131" s="132"/>
      <c r="DT131" s="132"/>
      <c r="DU131" s="132"/>
      <c r="DV131" s="132"/>
      <c r="DW131" s="132"/>
      <c r="DX131" s="132"/>
      <c r="DY131" s="132"/>
      <c r="DZ131" s="132"/>
      <c r="EA131" s="132"/>
      <c r="EB131" s="132"/>
      <c r="EC131" s="132"/>
      <c r="ED131" s="132"/>
      <c r="EE131" s="132"/>
      <c r="EF131" s="132"/>
      <c r="EG131" s="132"/>
      <c r="EH131" s="132"/>
      <c r="EI131" s="132"/>
      <c r="EJ131" s="132"/>
      <c r="EK131" s="132"/>
      <c r="EL131" s="132"/>
      <c r="EM131" s="132"/>
      <c r="EN131" s="132"/>
      <c r="EO131" s="132"/>
      <c r="EP131" s="132"/>
      <c r="EQ131" s="132"/>
      <c r="ER131" s="132"/>
      <c r="ES131" s="132"/>
      <c r="ET131" s="132"/>
      <c r="EU131" s="132"/>
      <c r="EV131" s="132"/>
      <c r="EW131" s="132"/>
      <c r="EX131" s="132"/>
      <c r="EY131" s="132"/>
    </row>
    <row r="132" spans="1:155" s="135" customFormat="1" ht="45">
      <c r="A132" s="30">
        <v>9</v>
      </c>
      <c r="B132" s="35" t="s">
        <v>227</v>
      </c>
      <c r="C132" s="35" t="s">
        <v>228</v>
      </c>
      <c r="D132" s="40" t="s">
        <v>229</v>
      </c>
      <c r="E132" s="43" t="s">
        <v>3397</v>
      </c>
      <c r="F132" s="56" t="s">
        <v>10</v>
      </c>
      <c r="G132" s="24"/>
      <c r="H132" s="24"/>
      <c r="I132" s="25"/>
      <c r="J132" s="24">
        <v>5800000</v>
      </c>
      <c r="K132" s="24">
        <v>0</v>
      </c>
      <c r="L132" s="25">
        <f t="shared" si="51"/>
        <v>5800000</v>
      </c>
      <c r="M132" s="24">
        <v>5500000</v>
      </c>
      <c r="N132" s="24">
        <v>0</v>
      </c>
      <c r="O132" s="25">
        <f t="shared" si="52"/>
        <v>5500000</v>
      </c>
      <c r="P132" s="132"/>
      <c r="Q132" s="132"/>
      <c r="R132" s="132"/>
      <c r="S132" s="132"/>
      <c r="T132" s="132"/>
      <c r="U132" s="132"/>
      <c r="V132" s="132"/>
      <c r="W132" s="132"/>
      <c r="X132" s="132"/>
      <c r="Y132" s="132"/>
      <c r="Z132" s="132"/>
      <c r="AA132" s="132"/>
      <c r="AB132" s="132"/>
      <c r="AC132" s="132"/>
      <c r="AD132" s="132"/>
      <c r="AE132" s="132"/>
      <c r="AF132" s="132"/>
      <c r="AG132" s="132"/>
      <c r="AH132" s="132"/>
      <c r="AI132" s="132"/>
      <c r="AJ132" s="132"/>
      <c r="AK132" s="132"/>
      <c r="AL132" s="132"/>
      <c r="AM132" s="132"/>
      <c r="AN132" s="132"/>
      <c r="AO132" s="132"/>
      <c r="AP132" s="132"/>
      <c r="AQ132" s="132"/>
      <c r="AR132" s="132"/>
      <c r="AS132" s="132"/>
      <c r="AT132" s="132"/>
      <c r="AU132" s="132"/>
      <c r="AV132" s="132"/>
      <c r="AW132" s="132"/>
      <c r="AX132" s="132"/>
      <c r="AY132" s="132"/>
      <c r="AZ132" s="132"/>
      <c r="BA132" s="132"/>
      <c r="BB132" s="132"/>
      <c r="BC132" s="132"/>
      <c r="BD132" s="132"/>
      <c r="BE132" s="132"/>
      <c r="BF132" s="132"/>
      <c r="BG132" s="132"/>
      <c r="BH132" s="132"/>
      <c r="BI132" s="132"/>
      <c r="BJ132" s="132"/>
      <c r="BK132" s="132"/>
      <c r="BL132" s="132"/>
      <c r="BM132" s="132"/>
      <c r="BN132" s="132"/>
      <c r="BO132" s="132"/>
      <c r="BP132" s="132"/>
      <c r="BQ132" s="132"/>
      <c r="BR132" s="132"/>
      <c r="BS132" s="132"/>
      <c r="BT132" s="132"/>
      <c r="BU132" s="132"/>
      <c r="BV132" s="132"/>
      <c r="BW132" s="132"/>
      <c r="BX132" s="132"/>
      <c r="BY132" s="132"/>
      <c r="BZ132" s="132"/>
      <c r="CA132" s="132"/>
      <c r="CB132" s="132"/>
      <c r="CC132" s="132"/>
      <c r="CD132" s="132"/>
      <c r="CE132" s="132"/>
      <c r="CF132" s="132"/>
      <c r="CG132" s="132"/>
      <c r="CH132" s="132"/>
      <c r="CI132" s="132"/>
      <c r="CJ132" s="132"/>
      <c r="CK132" s="132"/>
      <c r="CL132" s="132"/>
      <c r="CM132" s="132"/>
      <c r="CN132" s="132"/>
      <c r="CO132" s="132"/>
      <c r="CP132" s="132"/>
      <c r="CQ132" s="132"/>
      <c r="CR132" s="132"/>
      <c r="CS132" s="132"/>
      <c r="CT132" s="132"/>
      <c r="CU132" s="132"/>
      <c r="CV132" s="132"/>
      <c r="CW132" s="132"/>
      <c r="CX132" s="132"/>
      <c r="CY132" s="132"/>
      <c r="CZ132" s="132"/>
      <c r="DA132" s="132"/>
      <c r="DB132" s="132"/>
      <c r="DC132" s="132"/>
      <c r="DD132" s="132"/>
      <c r="DE132" s="132"/>
      <c r="DF132" s="132"/>
      <c r="DG132" s="132"/>
      <c r="DH132" s="132"/>
      <c r="DI132" s="132"/>
      <c r="DJ132" s="132"/>
      <c r="DK132" s="132"/>
      <c r="DL132" s="132"/>
      <c r="DM132" s="132"/>
      <c r="DN132" s="132"/>
      <c r="DO132" s="132"/>
      <c r="DP132" s="132"/>
      <c r="DQ132" s="132"/>
      <c r="DR132" s="132"/>
      <c r="DS132" s="132"/>
      <c r="DT132" s="132"/>
      <c r="DU132" s="132"/>
      <c r="DV132" s="132"/>
      <c r="DW132" s="132"/>
      <c r="DX132" s="132"/>
      <c r="DY132" s="132"/>
      <c r="DZ132" s="132"/>
      <c r="EA132" s="132"/>
      <c r="EB132" s="132"/>
      <c r="EC132" s="132"/>
      <c r="ED132" s="132"/>
      <c r="EE132" s="132"/>
      <c r="EF132" s="132"/>
      <c r="EG132" s="132"/>
      <c r="EH132" s="132"/>
      <c r="EI132" s="132"/>
      <c r="EJ132" s="132"/>
      <c r="EK132" s="132"/>
      <c r="EL132" s="132"/>
      <c r="EM132" s="132"/>
      <c r="EN132" s="132"/>
      <c r="EO132" s="132"/>
      <c r="EP132" s="132"/>
      <c r="EQ132" s="132"/>
      <c r="ER132" s="132"/>
      <c r="ES132" s="132"/>
      <c r="ET132" s="132"/>
      <c r="EU132" s="132"/>
      <c r="EV132" s="132"/>
      <c r="EW132" s="132"/>
      <c r="EX132" s="132"/>
      <c r="EY132" s="132"/>
    </row>
    <row r="133" spans="1:155" s="135" customFormat="1" ht="36">
      <c r="A133" s="30">
        <v>10</v>
      </c>
      <c r="B133" s="56">
        <v>1196420162</v>
      </c>
      <c r="C133" s="35" t="s">
        <v>230</v>
      </c>
      <c r="D133" s="40" t="s">
        <v>231</v>
      </c>
      <c r="E133" s="43" t="s">
        <v>232</v>
      </c>
      <c r="F133" s="56" t="s">
        <v>10</v>
      </c>
      <c r="G133" s="24"/>
      <c r="H133" s="24"/>
      <c r="I133" s="25"/>
      <c r="J133" s="24">
        <v>3900000</v>
      </c>
      <c r="K133" s="24">
        <v>0</v>
      </c>
      <c r="L133" s="25">
        <f t="shared" si="51"/>
        <v>3900000</v>
      </c>
      <c r="M133" s="24">
        <v>4000000</v>
      </c>
      <c r="N133" s="24">
        <v>0</v>
      </c>
      <c r="O133" s="25">
        <f t="shared" si="52"/>
        <v>4000000</v>
      </c>
      <c r="P133" s="132"/>
      <c r="Q133" s="132"/>
      <c r="R133" s="132"/>
      <c r="S133" s="132"/>
      <c r="T133" s="132"/>
      <c r="U133" s="132"/>
      <c r="V133" s="132"/>
      <c r="W133" s="132"/>
      <c r="X133" s="132"/>
      <c r="Y133" s="132"/>
      <c r="Z133" s="132"/>
      <c r="AA133" s="132"/>
      <c r="AB133" s="132"/>
      <c r="AC133" s="132"/>
      <c r="AD133" s="132"/>
      <c r="AE133" s="132"/>
      <c r="AF133" s="132"/>
      <c r="AG133" s="132"/>
      <c r="AH133" s="132"/>
      <c r="AI133" s="132"/>
      <c r="AJ133" s="132"/>
      <c r="AK133" s="132"/>
      <c r="AL133" s="132"/>
      <c r="AM133" s="132"/>
      <c r="AN133" s="132"/>
      <c r="AO133" s="132"/>
      <c r="AP133" s="132"/>
      <c r="AQ133" s="132"/>
      <c r="AR133" s="132"/>
      <c r="AS133" s="132"/>
      <c r="AT133" s="132"/>
      <c r="AU133" s="132"/>
      <c r="AV133" s="132"/>
      <c r="AW133" s="132"/>
      <c r="AX133" s="132"/>
      <c r="AY133" s="132"/>
      <c r="AZ133" s="132"/>
      <c r="BA133" s="132"/>
      <c r="BB133" s="132"/>
      <c r="BC133" s="132"/>
      <c r="BD133" s="132"/>
      <c r="BE133" s="132"/>
      <c r="BF133" s="132"/>
      <c r="BG133" s="132"/>
      <c r="BH133" s="132"/>
      <c r="BI133" s="132"/>
      <c r="BJ133" s="132"/>
      <c r="BK133" s="132"/>
      <c r="BL133" s="132"/>
      <c r="BM133" s="132"/>
      <c r="BN133" s="132"/>
      <c r="BO133" s="132"/>
      <c r="BP133" s="132"/>
      <c r="BQ133" s="132"/>
      <c r="BR133" s="132"/>
      <c r="BS133" s="132"/>
      <c r="BT133" s="132"/>
      <c r="BU133" s="132"/>
      <c r="BV133" s="132"/>
      <c r="BW133" s="132"/>
      <c r="BX133" s="132"/>
      <c r="BY133" s="132"/>
      <c r="BZ133" s="132"/>
      <c r="CA133" s="132"/>
      <c r="CB133" s="132"/>
      <c r="CC133" s="132"/>
      <c r="CD133" s="132"/>
      <c r="CE133" s="132"/>
      <c r="CF133" s="132"/>
      <c r="CG133" s="132"/>
      <c r="CH133" s="132"/>
      <c r="CI133" s="132"/>
      <c r="CJ133" s="132"/>
      <c r="CK133" s="132"/>
      <c r="CL133" s="132"/>
      <c r="CM133" s="132"/>
      <c r="CN133" s="132"/>
      <c r="CO133" s="132"/>
      <c r="CP133" s="132"/>
      <c r="CQ133" s="132"/>
      <c r="CR133" s="132"/>
      <c r="CS133" s="132"/>
      <c r="CT133" s="132"/>
      <c r="CU133" s="132"/>
      <c r="CV133" s="132"/>
      <c r="CW133" s="132"/>
      <c r="CX133" s="132"/>
      <c r="CY133" s="132"/>
      <c r="CZ133" s="132"/>
      <c r="DA133" s="132"/>
      <c r="DB133" s="132"/>
      <c r="DC133" s="132"/>
      <c r="DD133" s="132"/>
      <c r="DE133" s="132"/>
      <c r="DF133" s="132"/>
      <c r="DG133" s="132"/>
      <c r="DH133" s="132"/>
      <c r="DI133" s="132"/>
      <c r="DJ133" s="132"/>
      <c r="DK133" s="132"/>
      <c r="DL133" s="132"/>
      <c r="DM133" s="132"/>
      <c r="DN133" s="132"/>
      <c r="DO133" s="132"/>
      <c r="DP133" s="132"/>
      <c r="DQ133" s="132"/>
      <c r="DR133" s="132"/>
      <c r="DS133" s="132"/>
      <c r="DT133" s="132"/>
      <c r="DU133" s="132"/>
      <c r="DV133" s="132"/>
      <c r="DW133" s="132"/>
      <c r="DX133" s="132"/>
      <c r="DY133" s="132"/>
      <c r="DZ133" s="132"/>
      <c r="EA133" s="132"/>
      <c r="EB133" s="132"/>
      <c r="EC133" s="132"/>
      <c r="ED133" s="132"/>
      <c r="EE133" s="132"/>
      <c r="EF133" s="132"/>
      <c r="EG133" s="132"/>
      <c r="EH133" s="132"/>
      <c r="EI133" s="132"/>
      <c r="EJ133" s="132"/>
      <c r="EK133" s="132"/>
      <c r="EL133" s="132"/>
      <c r="EM133" s="132"/>
      <c r="EN133" s="132"/>
      <c r="EO133" s="132"/>
      <c r="EP133" s="132"/>
      <c r="EQ133" s="132"/>
      <c r="ER133" s="132"/>
      <c r="ES133" s="132"/>
      <c r="ET133" s="132"/>
      <c r="EU133" s="132"/>
      <c r="EV133" s="132"/>
      <c r="EW133" s="132"/>
      <c r="EX133" s="132"/>
      <c r="EY133" s="132"/>
    </row>
    <row r="134" spans="1:155" s="135" customFormat="1" ht="36">
      <c r="A134" s="30">
        <v>11</v>
      </c>
      <c r="B134" s="56">
        <v>1196420025</v>
      </c>
      <c r="C134" s="35" t="s">
        <v>233</v>
      </c>
      <c r="D134" s="40" t="s">
        <v>234</v>
      </c>
      <c r="E134" s="43" t="s">
        <v>3398</v>
      </c>
      <c r="F134" s="56" t="s">
        <v>10</v>
      </c>
      <c r="G134" s="24"/>
      <c r="H134" s="24"/>
      <c r="I134" s="25"/>
      <c r="J134" s="24">
        <v>3800000</v>
      </c>
      <c r="K134" s="24">
        <v>0</v>
      </c>
      <c r="L134" s="25">
        <f t="shared" si="51"/>
        <v>3800000</v>
      </c>
      <c r="M134" s="24">
        <v>4000000</v>
      </c>
      <c r="N134" s="24">
        <v>0</v>
      </c>
      <c r="O134" s="25">
        <f t="shared" si="52"/>
        <v>4000000</v>
      </c>
      <c r="P134" s="132"/>
      <c r="Q134" s="132"/>
      <c r="R134" s="132"/>
      <c r="S134" s="132"/>
      <c r="T134" s="132"/>
      <c r="U134" s="132"/>
      <c r="V134" s="132"/>
      <c r="W134" s="132"/>
      <c r="X134" s="132"/>
      <c r="Y134" s="132"/>
      <c r="Z134" s="132"/>
      <c r="AA134" s="132"/>
      <c r="AB134" s="132"/>
      <c r="AC134" s="132"/>
      <c r="AD134" s="132"/>
      <c r="AE134" s="132"/>
      <c r="AF134" s="132"/>
      <c r="AG134" s="132"/>
      <c r="AH134" s="132"/>
      <c r="AI134" s="132"/>
      <c r="AJ134" s="132"/>
      <c r="AK134" s="132"/>
      <c r="AL134" s="132"/>
      <c r="AM134" s="132"/>
      <c r="AN134" s="132"/>
      <c r="AO134" s="132"/>
      <c r="AP134" s="132"/>
      <c r="AQ134" s="132"/>
      <c r="AR134" s="132"/>
      <c r="AS134" s="132"/>
      <c r="AT134" s="132"/>
      <c r="AU134" s="132"/>
      <c r="AV134" s="132"/>
      <c r="AW134" s="132"/>
      <c r="AX134" s="132"/>
      <c r="AY134" s="132"/>
      <c r="AZ134" s="132"/>
      <c r="BA134" s="132"/>
      <c r="BB134" s="132"/>
      <c r="BC134" s="132"/>
      <c r="BD134" s="132"/>
      <c r="BE134" s="132"/>
      <c r="BF134" s="132"/>
      <c r="BG134" s="132"/>
      <c r="BH134" s="132"/>
      <c r="BI134" s="132"/>
      <c r="BJ134" s="132"/>
      <c r="BK134" s="132"/>
      <c r="BL134" s="132"/>
      <c r="BM134" s="132"/>
      <c r="BN134" s="132"/>
      <c r="BO134" s="132"/>
      <c r="BP134" s="132"/>
      <c r="BQ134" s="132"/>
      <c r="BR134" s="132"/>
      <c r="BS134" s="132"/>
      <c r="BT134" s="132"/>
      <c r="BU134" s="132"/>
      <c r="BV134" s="132"/>
      <c r="BW134" s="132"/>
      <c r="BX134" s="132"/>
      <c r="BY134" s="132"/>
      <c r="BZ134" s="132"/>
      <c r="CA134" s="132"/>
      <c r="CB134" s="132"/>
      <c r="CC134" s="132"/>
      <c r="CD134" s="132"/>
      <c r="CE134" s="132"/>
      <c r="CF134" s="132"/>
      <c r="CG134" s="132"/>
      <c r="CH134" s="132"/>
      <c r="CI134" s="132"/>
      <c r="CJ134" s="132"/>
      <c r="CK134" s="132"/>
      <c r="CL134" s="132"/>
      <c r="CM134" s="132"/>
      <c r="CN134" s="132"/>
      <c r="CO134" s="132"/>
      <c r="CP134" s="132"/>
      <c r="CQ134" s="132"/>
      <c r="CR134" s="132"/>
      <c r="CS134" s="132"/>
      <c r="CT134" s="132"/>
      <c r="CU134" s="132"/>
      <c r="CV134" s="132"/>
      <c r="CW134" s="132"/>
      <c r="CX134" s="132"/>
      <c r="CY134" s="132"/>
      <c r="CZ134" s="132"/>
      <c r="DA134" s="132"/>
      <c r="DB134" s="132"/>
      <c r="DC134" s="132"/>
      <c r="DD134" s="132"/>
      <c r="DE134" s="132"/>
      <c r="DF134" s="132"/>
      <c r="DG134" s="132"/>
      <c r="DH134" s="132"/>
      <c r="DI134" s="132"/>
      <c r="DJ134" s="132"/>
      <c r="DK134" s="132"/>
      <c r="DL134" s="132"/>
      <c r="DM134" s="132"/>
      <c r="DN134" s="132"/>
      <c r="DO134" s="132"/>
      <c r="DP134" s="132"/>
      <c r="DQ134" s="132"/>
      <c r="DR134" s="132"/>
      <c r="DS134" s="132"/>
      <c r="DT134" s="132"/>
      <c r="DU134" s="132"/>
      <c r="DV134" s="132"/>
      <c r="DW134" s="132"/>
      <c r="DX134" s="132"/>
      <c r="DY134" s="132"/>
      <c r="DZ134" s="132"/>
      <c r="EA134" s="132"/>
      <c r="EB134" s="132"/>
      <c r="EC134" s="132"/>
      <c r="ED134" s="132"/>
      <c r="EE134" s="132"/>
      <c r="EF134" s="132"/>
      <c r="EG134" s="132"/>
      <c r="EH134" s="132"/>
      <c r="EI134" s="132"/>
      <c r="EJ134" s="132"/>
      <c r="EK134" s="132"/>
      <c r="EL134" s="132"/>
      <c r="EM134" s="132"/>
      <c r="EN134" s="132"/>
      <c r="EO134" s="132"/>
      <c r="EP134" s="132"/>
      <c r="EQ134" s="132"/>
      <c r="ER134" s="132"/>
      <c r="ES134" s="132"/>
      <c r="ET134" s="132"/>
      <c r="EU134" s="132"/>
      <c r="EV134" s="132"/>
      <c r="EW134" s="132"/>
      <c r="EX134" s="132"/>
      <c r="EY134" s="132"/>
    </row>
    <row r="135" spans="1:155" s="135" customFormat="1" ht="36">
      <c r="A135" s="30">
        <v>12</v>
      </c>
      <c r="B135" s="56">
        <v>1196420163</v>
      </c>
      <c r="C135" s="35" t="s">
        <v>235</v>
      </c>
      <c r="D135" s="40" t="s">
        <v>236</v>
      </c>
      <c r="E135" s="43" t="s">
        <v>237</v>
      </c>
      <c r="F135" s="56" t="s">
        <v>10</v>
      </c>
      <c r="G135" s="24"/>
      <c r="H135" s="24"/>
      <c r="I135" s="25"/>
      <c r="J135" s="24">
        <v>3800000</v>
      </c>
      <c r="K135" s="24">
        <v>0</v>
      </c>
      <c r="L135" s="25">
        <f t="shared" si="51"/>
        <v>3800000</v>
      </c>
      <c r="M135" s="24">
        <v>4000000</v>
      </c>
      <c r="N135" s="24">
        <v>0</v>
      </c>
      <c r="O135" s="25">
        <f t="shared" si="52"/>
        <v>4000000</v>
      </c>
      <c r="P135" s="132"/>
      <c r="Q135" s="132"/>
      <c r="R135" s="132"/>
      <c r="S135" s="132"/>
      <c r="T135" s="132"/>
      <c r="U135" s="132"/>
      <c r="V135" s="132"/>
      <c r="W135" s="132"/>
      <c r="X135" s="132"/>
      <c r="Y135" s="132"/>
      <c r="Z135" s="132"/>
      <c r="AA135" s="132"/>
      <c r="AB135" s="132"/>
      <c r="AC135" s="132"/>
      <c r="AD135" s="132"/>
      <c r="AE135" s="132"/>
      <c r="AF135" s="132"/>
      <c r="AG135" s="132"/>
      <c r="AH135" s="132"/>
      <c r="AI135" s="132"/>
      <c r="AJ135" s="132"/>
      <c r="AK135" s="132"/>
      <c r="AL135" s="132"/>
      <c r="AM135" s="132"/>
      <c r="AN135" s="132"/>
      <c r="AO135" s="132"/>
      <c r="AP135" s="132"/>
      <c r="AQ135" s="132"/>
      <c r="AR135" s="132"/>
      <c r="AS135" s="132"/>
      <c r="AT135" s="132"/>
      <c r="AU135" s="132"/>
      <c r="AV135" s="132"/>
      <c r="AW135" s="132"/>
      <c r="AX135" s="132"/>
      <c r="AY135" s="132"/>
      <c r="AZ135" s="132"/>
      <c r="BA135" s="132"/>
      <c r="BB135" s="132"/>
      <c r="BC135" s="132"/>
      <c r="BD135" s="132"/>
      <c r="BE135" s="132"/>
      <c r="BF135" s="132"/>
      <c r="BG135" s="132"/>
      <c r="BH135" s="132"/>
      <c r="BI135" s="132"/>
      <c r="BJ135" s="132"/>
      <c r="BK135" s="132"/>
      <c r="BL135" s="132"/>
      <c r="BM135" s="132"/>
      <c r="BN135" s="132"/>
      <c r="BO135" s="132"/>
      <c r="BP135" s="132"/>
      <c r="BQ135" s="132"/>
      <c r="BR135" s="132"/>
      <c r="BS135" s="132"/>
      <c r="BT135" s="132"/>
      <c r="BU135" s="132"/>
      <c r="BV135" s="132"/>
      <c r="BW135" s="132"/>
      <c r="BX135" s="132"/>
      <c r="BY135" s="132"/>
      <c r="BZ135" s="132"/>
      <c r="CA135" s="132"/>
      <c r="CB135" s="132"/>
      <c r="CC135" s="132"/>
      <c r="CD135" s="132"/>
      <c r="CE135" s="132"/>
      <c r="CF135" s="132"/>
      <c r="CG135" s="132"/>
      <c r="CH135" s="132"/>
      <c r="CI135" s="132"/>
      <c r="CJ135" s="132"/>
      <c r="CK135" s="132"/>
      <c r="CL135" s="132"/>
      <c r="CM135" s="132"/>
      <c r="CN135" s="132"/>
      <c r="CO135" s="132"/>
      <c r="CP135" s="132"/>
      <c r="CQ135" s="132"/>
      <c r="CR135" s="132"/>
      <c r="CS135" s="132"/>
      <c r="CT135" s="132"/>
      <c r="CU135" s="132"/>
      <c r="CV135" s="132"/>
      <c r="CW135" s="132"/>
      <c r="CX135" s="132"/>
      <c r="CY135" s="132"/>
      <c r="CZ135" s="132"/>
      <c r="DA135" s="132"/>
      <c r="DB135" s="132"/>
      <c r="DC135" s="132"/>
      <c r="DD135" s="132"/>
      <c r="DE135" s="132"/>
      <c r="DF135" s="132"/>
      <c r="DG135" s="132"/>
      <c r="DH135" s="132"/>
      <c r="DI135" s="132"/>
      <c r="DJ135" s="132"/>
      <c r="DK135" s="132"/>
      <c r="DL135" s="132"/>
      <c r="DM135" s="132"/>
      <c r="DN135" s="132"/>
      <c r="DO135" s="132"/>
      <c r="DP135" s="132"/>
      <c r="DQ135" s="132"/>
      <c r="DR135" s="132"/>
      <c r="DS135" s="132"/>
      <c r="DT135" s="132"/>
      <c r="DU135" s="132"/>
      <c r="DV135" s="132"/>
      <c r="DW135" s="132"/>
      <c r="DX135" s="132"/>
      <c r="DY135" s="132"/>
      <c r="DZ135" s="132"/>
      <c r="EA135" s="132"/>
      <c r="EB135" s="132"/>
      <c r="EC135" s="132"/>
      <c r="ED135" s="132"/>
      <c r="EE135" s="132"/>
      <c r="EF135" s="132"/>
      <c r="EG135" s="132"/>
      <c r="EH135" s="132"/>
      <c r="EI135" s="132"/>
      <c r="EJ135" s="132"/>
      <c r="EK135" s="132"/>
      <c r="EL135" s="132"/>
      <c r="EM135" s="132"/>
      <c r="EN135" s="132"/>
      <c r="EO135" s="132"/>
      <c r="EP135" s="132"/>
      <c r="EQ135" s="132"/>
      <c r="ER135" s="132"/>
      <c r="ES135" s="132"/>
      <c r="ET135" s="132"/>
      <c r="EU135" s="132"/>
      <c r="EV135" s="132"/>
      <c r="EW135" s="132"/>
      <c r="EX135" s="132"/>
      <c r="EY135" s="132"/>
    </row>
    <row r="136" spans="1:155" s="135" customFormat="1" ht="36">
      <c r="A136" s="30">
        <v>13</v>
      </c>
      <c r="B136" s="56">
        <v>1196420164</v>
      </c>
      <c r="C136" s="35" t="s">
        <v>238</v>
      </c>
      <c r="D136" s="40" t="s">
        <v>239</v>
      </c>
      <c r="E136" s="43" t="s">
        <v>240</v>
      </c>
      <c r="F136" s="56" t="s">
        <v>10</v>
      </c>
      <c r="G136" s="24"/>
      <c r="H136" s="24"/>
      <c r="I136" s="25"/>
      <c r="J136" s="24">
        <v>3900000</v>
      </c>
      <c r="K136" s="24">
        <v>0</v>
      </c>
      <c r="L136" s="25">
        <f t="shared" si="51"/>
        <v>3900000</v>
      </c>
      <c r="M136" s="24">
        <v>4000000</v>
      </c>
      <c r="N136" s="24">
        <v>0</v>
      </c>
      <c r="O136" s="25">
        <f t="shared" si="52"/>
        <v>4000000</v>
      </c>
      <c r="P136" s="132"/>
      <c r="Q136" s="132"/>
      <c r="R136" s="132"/>
      <c r="S136" s="132"/>
      <c r="T136" s="132"/>
      <c r="U136" s="132"/>
      <c r="V136" s="132"/>
      <c r="W136" s="132"/>
      <c r="X136" s="132"/>
      <c r="Y136" s="132"/>
      <c r="Z136" s="132"/>
      <c r="AA136" s="132"/>
      <c r="AB136" s="132"/>
      <c r="AC136" s="132"/>
      <c r="AD136" s="132"/>
      <c r="AE136" s="132"/>
      <c r="AF136" s="132"/>
      <c r="AG136" s="132"/>
      <c r="AH136" s="132"/>
      <c r="AI136" s="132"/>
      <c r="AJ136" s="132"/>
      <c r="AK136" s="132"/>
      <c r="AL136" s="132"/>
      <c r="AM136" s="132"/>
      <c r="AN136" s="132"/>
      <c r="AO136" s="132"/>
      <c r="AP136" s="132"/>
      <c r="AQ136" s="132"/>
      <c r="AR136" s="132"/>
      <c r="AS136" s="132"/>
      <c r="AT136" s="132"/>
      <c r="AU136" s="132"/>
      <c r="AV136" s="132"/>
      <c r="AW136" s="132"/>
      <c r="AX136" s="132"/>
      <c r="AY136" s="132"/>
      <c r="AZ136" s="132"/>
      <c r="BA136" s="132"/>
      <c r="BB136" s="132"/>
      <c r="BC136" s="132"/>
      <c r="BD136" s="132"/>
      <c r="BE136" s="132"/>
      <c r="BF136" s="132"/>
      <c r="BG136" s="132"/>
      <c r="BH136" s="132"/>
      <c r="BI136" s="132"/>
      <c r="BJ136" s="132"/>
      <c r="BK136" s="132"/>
      <c r="BL136" s="132"/>
      <c r="BM136" s="132"/>
      <c r="BN136" s="132"/>
      <c r="BO136" s="132"/>
      <c r="BP136" s="132"/>
      <c r="BQ136" s="132"/>
      <c r="BR136" s="132"/>
      <c r="BS136" s="132"/>
      <c r="BT136" s="132"/>
      <c r="BU136" s="132"/>
      <c r="BV136" s="132"/>
      <c r="BW136" s="132"/>
      <c r="BX136" s="132"/>
      <c r="BY136" s="132"/>
      <c r="BZ136" s="132"/>
      <c r="CA136" s="132"/>
      <c r="CB136" s="132"/>
      <c r="CC136" s="132"/>
      <c r="CD136" s="132"/>
      <c r="CE136" s="132"/>
      <c r="CF136" s="132"/>
      <c r="CG136" s="132"/>
      <c r="CH136" s="132"/>
      <c r="CI136" s="132"/>
      <c r="CJ136" s="132"/>
      <c r="CK136" s="132"/>
      <c r="CL136" s="132"/>
      <c r="CM136" s="132"/>
      <c r="CN136" s="132"/>
      <c r="CO136" s="132"/>
      <c r="CP136" s="132"/>
      <c r="CQ136" s="132"/>
      <c r="CR136" s="132"/>
      <c r="CS136" s="132"/>
      <c r="CT136" s="132"/>
      <c r="CU136" s="132"/>
      <c r="CV136" s="132"/>
      <c r="CW136" s="132"/>
      <c r="CX136" s="132"/>
      <c r="CY136" s="132"/>
      <c r="CZ136" s="132"/>
      <c r="DA136" s="132"/>
      <c r="DB136" s="132"/>
      <c r="DC136" s="132"/>
      <c r="DD136" s="132"/>
      <c r="DE136" s="132"/>
      <c r="DF136" s="132"/>
      <c r="DG136" s="132"/>
      <c r="DH136" s="132"/>
      <c r="DI136" s="132"/>
      <c r="DJ136" s="132"/>
      <c r="DK136" s="132"/>
      <c r="DL136" s="132"/>
      <c r="DM136" s="132"/>
      <c r="DN136" s="132"/>
      <c r="DO136" s="132"/>
      <c r="DP136" s="132"/>
      <c r="DQ136" s="132"/>
      <c r="DR136" s="132"/>
      <c r="DS136" s="132"/>
      <c r="DT136" s="132"/>
      <c r="DU136" s="132"/>
      <c r="DV136" s="132"/>
      <c r="DW136" s="132"/>
      <c r="DX136" s="132"/>
      <c r="DY136" s="132"/>
      <c r="DZ136" s="132"/>
      <c r="EA136" s="132"/>
      <c r="EB136" s="132"/>
      <c r="EC136" s="132"/>
      <c r="ED136" s="132"/>
      <c r="EE136" s="132"/>
      <c r="EF136" s="132"/>
      <c r="EG136" s="132"/>
      <c r="EH136" s="132"/>
      <c r="EI136" s="132"/>
      <c r="EJ136" s="132"/>
      <c r="EK136" s="132"/>
      <c r="EL136" s="132"/>
      <c r="EM136" s="132"/>
      <c r="EN136" s="132"/>
      <c r="EO136" s="132"/>
      <c r="EP136" s="132"/>
      <c r="EQ136" s="132"/>
      <c r="ER136" s="132"/>
      <c r="ES136" s="132"/>
      <c r="ET136" s="132"/>
      <c r="EU136" s="132"/>
      <c r="EV136" s="132"/>
      <c r="EW136" s="132"/>
      <c r="EX136" s="132"/>
      <c r="EY136" s="132"/>
    </row>
    <row r="137" spans="1:155" s="135" customFormat="1" ht="36">
      <c r="A137" s="30">
        <v>14</v>
      </c>
      <c r="B137" s="56">
        <v>1196420134</v>
      </c>
      <c r="C137" s="35" t="s">
        <v>241</v>
      </c>
      <c r="D137" s="40" t="s">
        <v>242</v>
      </c>
      <c r="E137" s="43" t="s">
        <v>3399</v>
      </c>
      <c r="F137" s="56" t="s">
        <v>10</v>
      </c>
      <c r="G137" s="24"/>
      <c r="H137" s="24"/>
      <c r="I137" s="25"/>
      <c r="J137" s="24">
        <v>3900000</v>
      </c>
      <c r="K137" s="24">
        <v>0</v>
      </c>
      <c r="L137" s="25">
        <f t="shared" si="51"/>
        <v>3900000</v>
      </c>
      <c r="M137" s="24">
        <v>4000000</v>
      </c>
      <c r="N137" s="24">
        <v>0</v>
      </c>
      <c r="O137" s="25">
        <f t="shared" si="52"/>
        <v>4000000</v>
      </c>
      <c r="P137" s="132"/>
      <c r="Q137" s="132"/>
      <c r="R137" s="132"/>
      <c r="S137" s="132"/>
      <c r="T137" s="132"/>
      <c r="U137" s="132"/>
      <c r="V137" s="132"/>
      <c r="W137" s="132"/>
      <c r="X137" s="132"/>
      <c r="Y137" s="132"/>
      <c r="Z137" s="132"/>
      <c r="AA137" s="132"/>
      <c r="AB137" s="132"/>
      <c r="AC137" s="132"/>
      <c r="AD137" s="132"/>
      <c r="AE137" s="132"/>
      <c r="AF137" s="132"/>
      <c r="AG137" s="132"/>
      <c r="AH137" s="132"/>
      <c r="AI137" s="132"/>
      <c r="AJ137" s="132"/>
      <c r="AK137" s="132"/>
      <c r="AL137" s="132"/>
      <c r="AM137" s="132"/>
      <c r="AN137" s="132"/>
      <c r="AO137" s="132"/>
      <c r="AP137" s="132"/>
      <c r="AQ137" s="132"/>
      <c r="AR137" s="132"/>
      <c r="AS137" s="132"/>
      <c r="AT137" s="132"/>
      <c r="AU137" s="132"/>
      <c r="AV137" s="132"/>
      <c r="AW137" s="132"/>
      <c r="AX137" s="132"/>
      <c r="AY137" s="132"/>
      <c r="AZ137" s="132"/>
      <c r="BA137" s="132"/>
      <c r="BB137" s="132"/>
      <c r="BC137" s="132"/>
      <c r="BD137" s="132"/>
      <c r="BE137" s="132"/>
      <c r="BF137" s="132"/>
      <c r="BG137" s="132"/>
      <c r="BH137" s="132"/>
      <c r="BI137" s="132"/>
      <c r="BJ137" s="132"/>
      <c r="BK137" s="132"/>
      <c r="BL137" s="132"/>
      <c r="BM137" s="132"/>
      <c r="BN137" s="132"/>
      <c r="BO137" s="132"/>
      <c r="BP137" s="132"/>
      <c r="BQ137" s="132"/>
      <c r="BR137" s="132"/>
      <c r="BS137" s="132"/>
      <c r="BT137" s="132"/>
      <c r="BU137" s="132"/>
      <c r="BV137" s="132"/>
      <c r="BW137" s="132"/>
      <c r="BX137" s="132"/>
      <c r="BY137" s="132"/>
      <c r="BZ137" s="132"/>
      <c r="CA137" s="132"/>
      <c r="CB137" s="132"/>
      <c r="CC137" s="132"/>
      <c r="CD137" s="132"/>
      <c r="CE137" s="132"/>
      <c r="CF137" s="132"/>
      <c r="CG137" s="132"/>
      <c r="CH137" s="132"/>
      <c r="CI137" s="132"/>
      <c r="CJ137" s="132"/>
      <c r="CK137" s="132"/>
      <c r="CL137" s="132"/>
      <c r="CM137" s="132"/>
      <c r="CN137" s="132"/>
      <c r="CO137" s="132"/>
      <c r="CP137" s="132"/>
      <c r="CQ137" s="132"/>
      <c r="CR137" s="132"/>
      <c r="CS137" s="132"/>
      <c r="CT137" s="132"/>
      <c r="CU137" s="132"/>
      <c r="CV137" s="132"/>
      <c r="CW137" s="132"/>
      <c r="CX137" s="132"/>
      <c r="CY137" s="132"/>
      <c r="CZ137" s="132"/>
      <c r="DA137" s="132"/>
      <c r="DB137" s="132"/>
      <c r="DC137" s="132"/>
      <c r="DD137" s="132"/>
      <c r="DE137" s="132"/>
      <c r="DF137" s="132"/>
      <c r="DG137" s="132"/>
      <c r="DH137" s="132"/>
      <c r="DI137" s="132"/>
      <c r="DJ137" s="132"/>
      <c r="DK137" s="132"/>
      <c r="DL137" s="132"/>
      <c r="DM137" s="132"/>
      <c r="DN137" s="132"/>
      <c r="DO137" s="132"/>
      <c r="DP137" s="132"/>
      <c r="DQ137" s="132"/>
      <c r="DR137" s="132"/>
      <c r="DS137" s="132"/>
      <c r="DT137" s="132"/>
      <c r="DU137" s="132"/>
      <c r="DV137" s="132"/>
      <c r="DW137" s="132"/>
      <c r="DX137" s="132"/>
      <c r="DY137" s="132"/>
      <c r="DZ137" s="132"/>
      <c r="EA137" s="132"/>
      <c r="EB137" s="132"/>
      <c r="EC137" s="132"/>
      <c r="ED137" s="132"/>
      <c r="EE137" s="132"/>
      <c r="EF137" s="132"/>
      <c r="EG137" s="132"/>
      <c r="EH137" s="132"/>
      <c r="EI137" s="132"/>
      <c r="EJ137" s="132"/>
      <c r="EK137" s="132"/>
      <c r="EL137" s="132"/>
      <c r="EM137" s="132"/>
      <c r="EN137" s="132"/>
      <c r="EO137" s="132"/>
      <c r="EP137" s="132"/>
      <c r="EQ137" s="132"/>
      <c r="ER137" s="132"/>
      <c r="ES137" s="132"/>
      <c r="ET137" s="132"/>
      <c r="EU137" s="132"/>
      <c r="EV137" s="132"/>
      <c r="EW137" s="132"/>
      <c r="EX137" s="132"/>
      <c r="EY137" s="132"/>
    </row>
    <row r="138" spans="1:155" s="135" customFormat="1" ht="36">
      <c r="A138" s="30">
        <v>15</v>
      </c>
      <c r="B138" s="35" t="s">
        <v>227</v>
      </c>
      <c r="C138" s="35" t="s">
        <v>244</v>
      </c>
      <c r="D138" s="40" t="s">
        <v>245</v>
      </c>
      <c r="E138" s="43" t="s">
        <v>243</v>
      </c>
      <c r="F138" s="56" t="s">
        <v>10</v>
      </c>
      <c r="G138" s="24"/>
      <c r="H138" s="24"/>
      <c r="I138" s="25"/>
      <c r="J138" s="24">
        <v>3900000</v>
      </c>
      <c r="K138" s="24">
        <v>0</v>
      </c>
      <c r="L138" s="25">
        <f t="shared" si="51"/>
        <v>3900000</v>
      </c>
      <c r="M138" s="24"/>
      <c r="N138" s="24"/>
      <c r="O138" s="25"/>
      <c r="P138" s="132"/>
      <c r="Q138" s="132"/>
      <c r="R138" s="132"/>
      <c r="S138" s="132"/>
      <c r="T138" s="132"/>
      <c r="U138" s="132"/>
      <c r="V138" s="132"/>
      <c r="W138" s="132"/>
      <c r="X138" s="132"/>
      <c r="Y138" s="132"/>
      <c r="Z138" s="132"/>
      <c r="AA138" s="132"/>
      <c r="AB138" s="132"/>
      <c r="AC138" s="132"/>
      <c r="AD138" s="132"/>
      <c r="AE138" s="132"/>
      <c r="AF138" s="132"/>
      <c r="AG138" s="132"/>
      <c r="AH138" s="132"/>
      <c r="AI138" s="132"/>
      <c r="AJ138" s="132"/>
      <c r="AK138" s="132"/>
      <c r="AL138" s="132"/>
      <c r="AM138" s="132"/>
      <c r="AN138" s="132"/>
      <c r="AO138" s="132"/>
      <c r="AP138" s="132"/>
      <c r="AQ138" s="132"/>
      <c r="AR138" s="132"/>
      <c r="AS138" s="132"/>
      <c r="AT138" s="132"/>
      <c r="AU138" s="132"/>
      <c r="AV138" s="132"/>
      <c r="AW138" s="132"/>
      <c r="AX138" s="132"/>
      <c r="AY138" s="132"/>
      <c r="AZ138" s="132"/>
      <c r="BA138" s="132"/>
      <c r="BB138" s="132"/>
      <c r="BC138" s="132"/>
      <c r="BD138" s="132"/>
      <c r="BE138" s="132"/>
      <c r="BF138" s="132"/>
      <c r="BG138" s="132"/>
      <c r="BH138" s="132"/>
      <c r="BI138" s="132"/>
      <c r="BJ138" s="132"/>
      <c r="BK138" s="132"/>
      <c r="BL138" s="132"/>
      <c r="BM138" s="132"/>
      <c r="BN138" s="132"/>
      <c r="BO138" s="132"/>
      <c r="BP138" s="132"/>
      <c r="BQ138" s="132"/>
      <c r="BR138" s="132"/>
      <c r="BS138" s="132"/>
      <c r="BT138" s="132"/>
      <c r="BU138" s="132"/>
      <c r="BV138" s="132"/>
      <c r="BW138" s="132"/>
      <c r="BX138" s="132"/>
      <c r="BY138" s="132"/>
      <c r="BZ138" s="132"/>
      <c r="CA138" s="132"/>
      <c r="CB138" s="132"/>
      <c r="CC138" s="132"/>
      <c r="CD138" s="132"/>
      <c r="CE138" s="132"/>
      <c r="CF138" s="132"/>
      <c r="CG138" s="132"/>
      <c r="CH138" s="132"/>
      <c r="CI138" s="132"/>
      <c r="CJ138" s="132"/>
      <c r="CK138" s="132"/>
      <c r="CL138" s="132"/>
      <c r="CM138" s="132"/>
      <c r="CN138" s="132"/>
      <c r="CO138" s="132"/>
      <c r="CP138" s="132"/>
      <c r="CQ138" s="132"/>
      <c r="CR138" s="132"/>
      <c r="CS138" s="132"/>
      <c r="CT138" s="132"/>
      <c r="CU138" s="132"/>
      <c r="CV138" s="132"/>
      <c r="CW138" s="132"/>
      <c r="CX138" s="132"/>
      <c r="CY138" s="132"/>
      <c r="CZ138" s="132"/>
      <c r="DA138" s="132"/>
      <c r="DB138" s="132"/>
      <c r="DC138" s="132"/>
      <c r="DD138" s="132"/>
      <c r="DE138" s="132"/>
      <c r="DF138" s="132"/>
      <c r="DG138" s="132"/>
      <c r="DH138" s="132"/>
      <c r="DI138" s="132"/>
      <c r="DJ138" s="132"/>
      <c r="DK138" s="132"/>
      <c r="DL138" s="132"/>
      <c r="DM138" s="132"/>
      <c r="DN138" s="132"/>
      <c r="DO138" s="132"/>
      <c r="DP138" s="132"/>
      <c r="DQ138" s="132"/>
      <c r="DR138" s="132"/>
      <c r="DS138" s="132"/>
      <c r="DT138" s="132"/>
      <c r="DU138" s="132"/>
      <c r="DV138" s="132"/>
      <c r="DW138" s="132"/>
      <c r="DX138" s="132"/>
      <c r="DY138" s="132"/>
      <c r="DZ138" s="132"/>
      <c r="EA138" s="132"/>
      <c r="EB138" s="132"/>
      <c r="EC138" s="132"/>
      <c r="ED138" s="132"/>
      <c r="EE138" s="132"/>
      <c r="EF138" s="132"/>
      <c r="EG138" s="132"/>
      <c r="EH138" s="132"/>
      <c r="EI138" s="132"/>
      <c r="EJ138" s="132"/>
      <c r="EK138" s="132"/>
      <c r="EL138" s="132"/>
      <c r="EM138" s="132"/>
      <c r="EN138" s="132"/>
      <c r="EO138" s="132"/>
      <c r="EP138" s="132"/>
      <c r="EQ138" s="132"/>
      <c r="ER138" s="132"/>
      <c r="ES138" s="132"/>
      <c r="ET138" s="132"/>
      <c r="EU138" s="132"/>
      <c r="EV138" s="132"/>
      <c r="EW138" s="132"/>
      <c r="EX138" s="132"/>
      <c r="EY138" s="132"/>
    </row>
    <row r="139" spans="1:155" s="135" customFormat="1" ht="36">
      <c r="A139" s="30">
        <v>16</v>
      </c>
      <c r="B139" s="35" t="s">
        <v>227</v>
      </c>
      <c r="C139" s="35" t="s">
        <v>246</v>
      </c>
      <c r="D139" s="40" t="s">
        <v>247</v>
      </c>
      <c r="E139" s="43" t="s">
        <v>3399</v>
      </c>
      <c r="F139" s="56" t="s">
        <v>10</v>
      </c>
      <c r="G139" s="24"/>
      <c r="H139" s="24"/>
      <c r="I139" s="25"/>
      <c r="J139" s="24">
        <v>3900000</v>
      </c>
      <c r="K139" s="24">
        <v>0</v>
      </c>
      <c r="L139" s="25">
        <f t="shared" si="51"/>
        <v>3900000</v>
      </c>
      <c r="M139" s="24"/>
      <c r="N139" s="24"/>
      <c r="O139" s="25"/>
      <c r="P139" s="132"/>
      <c r="Q139" s="132"/>
      <c r="R139" s="132"/>
      <c r="S139" s="132"/>
      <c r="T139" s="132"/>
      <c r="U139" s="132"/>
      <c r="V139" s="132"/>
      <c r="W139" s="132"/>
      <c r="X139" s="132"/>
      <c r="Y139" s="132"/>
      <c r="Z139" s="132"/>
      <c r="AA139" s="132"/>
      <c r="AB139" s="132"/>
      <c r="AC139" s="132"/>
      <c r="AD139" s="132"/>
      <c r="AE139" s="132"/>
      <c r="AF139" s="132"/>
      <c r="AG139" s="132"/>
      <c r="AH139" s="132"/>
      <c r="AI139" s="132"/>
      <c r="AJ139" s="132"/>
      <c r="AK139" s="132"/>
      <c r="AL139" s="132"/>
      <c r="AM139" s="132"/>
      <c r="AN139" s="132"/>
      <c r="AO139" s="132"/>
      <c r="AP139" s="132"/>
      <c r="AQ139" s="132"/>
      <c r="AR139" s="132"/>
      <c r="AS139" s="132"/>
      <c r="AT139" s="132"/>
      <c r="AU139" s="132"/>
      <c r="AV139" s="132"/>
      <c r="AW139" s="132"/>
      <c r="AX139" s="132"/>
      <c r="AY139" s="132"/>
      <c r="AZ139" s="132"/>
      <c r="BA139" s="132"/>
      <c r="BB139" s="132"/>
      <c r="BC139" s="132"/>
      <c r="BD139" s="132"/>
      <c r="BE139" s="132"/>
      <c r="BF139" s="132"/>
      <c r="BG139" s="132"/>
      <c r="BH139" s="132"/>
      <c r="BI139" s="132"/>
      <c r="BJ139" s="132"/>
      <c r="BK139" s="132"/>
      <c r="BL139" s="132"/>
      <c r="BM139" s="132"/>
      <c r="BN139" s="132"/>
      <c r="BO139" s="132"/>
      <c r="BP139" s="132"/>
      <c r="BQ139" s="132"/>
      <c r="BR139" s="132"/>
      <c r="BS139" s="132"/>
      <c r="BT139" s="132"/>
      <c r="BU139" s="132"/>
      <c r="BV139" s="132"/>
      <c r="BW139" s="132"/>
      <c r="BX139" s="132"/>
      <c r="BY139" s="132"/>
      <c r="BZ139" s="132"/>
      <c r="CA139" s="132"/>
      <c r="CB139" s="132"/>
      <c r="CC139" s="132"/>
      <c r="CD139" s="132"/>
      <c r="CE139" s="132"/>
      <c r="CF139" s="132"/>
      <c r="CG139" s="132"/>
      <c r="CH139" s="132"/>
      <c r="CI139" s="132"/>
      <c r="CJ139" s="132"/>
      <c r="CK139" s="132"/>
      <c r="CL139" s="132"/>
      <c r="CM139" s="132"/>
      <c r="CN139" s="132"/>
      <c r="CO139" s="132"/>
      <c r="CP139" s="132"/>
      <c r="CQ139" s="132"/>
      <c r="CR139" s="132"/>
      <c r="CS139" s="132"/>
      <c r="CT139" s="132"/>
      <c r="CU139" s="132"/>
      <c r="CV139" s="132"/>
      <c r="CW139" s="132"/>
      <c r="CX139" s="132"/>
      <c r="CY139" s="132"/>
      <c r="CZ139" s="132"/>
      <c r="DA139" s="132"/>
      <c r="DB139" s="132"/>
      <c r="DC139" s="132"/>
      <c r="DD139" s="132"/>
      <c r="DE139" s="132"/>
      <c r="DF139" s="132"/>
      <c r="DG139" s="132"/>
      <c r="DH139" s="132"/>
      <c r="DI139" s="132"/>
      <c r="DJ139" s="132"/>
      <c r="DK139" s="132"/>
      <c r="DL139" s="132"/>
      <c r="DM139" s="132"/>
      <c r="DN139" s="132"/>
      <c r="DO139" s="132"/>
      <c r="DP139" s="132"/>
      <c r="DQ139" s="132"/>
      <c r="DR139" s="132"/>
      <c r="DS139" s="132"/>
      <c r="DT139" s="132"/>
      <c r="DU139" s="132"/>
      <c r="DV139" s="132"/>
      <c r="DW139" s="132"/>
      <c r="DX139" s="132"/>
      <c r="DY139" s="132"/>
      <c r="DZ139" s="132"/>
      <c r="EA139" s="132"/>
      <c r="EB139" s="132"/>
      <c r="EC139" s="132"/>
      <c r="ED139" s="132"/>
      <c r="EE139" s="132"/>
      <c r="EF139" s="132"/>
      <c r="EG139" s="132"/>
      <c r="EH139" s="132"/>
      <c r="EI139" s="132"/>
      <c r="EJ139" s="132"/>
      <c r="EK139" s="132"/>
      <c r="EL139" s="132"/>
      <c r="EM139" s="132"/>
      <c r="EN139" s="132"/>
      <c r="EO139" s="132"/>
      <c r="EP139" s="132"/>
      <c r="EQ139" s="132"/>
      <c r="ER139" s="132"/>
      <c r="ES139" s="132"/>
      <c r="ET139" s="132"/>
      <c r="EU139" s="132"/>
      <c r="EV139" s="132"/>
      <c r="EW139" s="132"/>
      <c r="EX139" s="132"/>
      <c r="EY139" s="132"/>
    </row>
    <row r="140" spans="1:155" s="135" customFormat="1" ht="36">
      <c r="A140" s="30">
        <v>17</v>
      </c>
      <c r="B140" s="56">
        <v>1196420052</v>
      </c>
      <c r="C140" s="35" t="s">
        <v>248</v>
      </c>
      <c r="D140" s="40" t="s">
        <v>249</v>
      </c>
      <c r="E140" s="43" t="s">
        <v>3400</v>
      </c>
      <c r="F140" s="56" t="s">
        <v>10</v>
      </c>
      <c r="G140" s="24"/>
      <c r="H140" s="24"/>
      <c r="I140" s="25"/>
      <c r="J140" s="24">
        <v>3800000</v>
      </c>
      <c r="K140" s="24">
        <v>0</v>
      </c>
      <c r="L140" s="25">
        <f t="shared" si="51"/>
        <v>3800000</v>
      </c>
      <c r="M140" s="24">
        <v>3000000</v>
      </c>
      <c r="N140" s="24">
        <v>0</v>
      </c>
      <c r="O140" s="25">
        <f t="shared" si="52"/>
        <v>3000000</v>
      </c>
      <c r="P140" s="132"/>
      <c r="Q140" s="132"/>
      <c r="R140" s="132"/>
      <c r="S140" s="132"/>
      <c r="T140" s="132"/>
      <c r="U140" s="132"/>
      <c r="V140" s="132"/>
      <c r="W140" s="132"/>
      <c r="X140" s="132"/>
      <c r="Y140" s="132"/>
      <c r="Z140" s="132"/>
      <c r="AA140" s="132"/>
      <c r="AB140" s="132"/>
      <c r="AC140" s="132"/>
      <c r="AD140" s="132"/>
      <c r="AE140" s="132"/>
      <c r="AF140" s="132"/>
      <c r="AG140" s="132"/>
      <c r="AH140" s="132"/>
      <c r="AI140" s="132"/>
      <c r="AJ140" s="132"/>
      <c r="AK140" s="132"/>
      <c r="AL140" s="132"/>
      <c r="AM140" s="132"/>
      <c r="AN140" s="132"/>
      <c r="AO140" s="132"/>
      <c r="AP140" s="132"/>
      <c r="AQ140" s="132"/>
      <c r="AR140" s="132"/>
      <c r="AS140" s="132"/>
      <c r="AT140" s="132"/>
      <c r="AU140" s="132"/>
      <c r="AV140" s="132"/>
      <c r="AW140" s="132"/>
      <c r="AX140" s="132"/>
      <c r="AY140" s="132"/>
      <c r="AZ140" s="132"/>
      <c r="BA140" s="132"/>
      <c r="BB140" s="132"/>
      <c r="BC140" s="132"/>
      <c r="BD140" s="132"/>
      <c r="BE140" s="132"/>
      <c r="BF140" s="132"/>
      <c r="BG140" s="132"/>
      <c r="BH140" s="132"/>
      <c r="BI140" s="132"/>
      <c r="BJ140" s="132"/>
      <c r="BK140" s="132"/>
      <c r="BL140" s="132"/>
      <c r="BM140" s="132"/>
      <c r="BN140" s="132"/>
      <c r="BO140" s="132"/>
      <c r="BP140" s="132"/>
      <c r="BQ140" s="132"/>
      <c r="BR140" s="132"/>
      <c r="BS140" s="132"/>
      <c r="BT140" s="132"/>
      <c r="BU140" s="132"/>
      <c r="BV140" s="132"/>
      <c r="BW140" s="132"/>
      <c r="BX140" s="132"/>
      <c r="BY140" s="132"/>
      <c r="BZ140" s="132"/>
      <c r="CA140" s="132"/>
      <c r="CB140" s="132"/>
      <c r="CC140" s="132"/>
      <c r="CD140" s="132"/>
      <c r="CE140" s="132"/>
      <c r="CF140" s="132"/>
      <c r="CG140" s="132"/>
      <c r="CH140" s="132"/>
      <c r="CI140" s="132"/>
      <c r="CJ140" s="132"/>
      <c r="CK140" s="132"/>
      <c r="CL140" s="132"/>
      <c r="CM140" s="132"/>
      <c r="CN140" s="132"/>
      <c r="CO140" s="132"/>
      <c r="CP140" s="132"/>
      <c r="CQ140" s="132"/>
      <c r="CR140" s="132"/>
      <c r="CS140" s="132"/>
      <c r="CT140" s="132"/>
      <c r="CU140" s="132"/>
      <c r="CV140" s="132"/>
      <c r="CW140" s="132"/>
      <c r="CX140" s="132"/>
      <c r="CY140" s="132"/>
      <c r="CZ140" s="132"/>
      <c r="DA140" s="132"/>
      <c r="DB140" s="132"/>
      <c r="DC140" s="132"/>
      <c r="DD140" s="132"/>
      <c r="DE140" s="132"/>
      <c r="DF140" s="132"/>
      <c r="DG140" s="132"/>
      <c r="DH140" s="132"/>
      <c r="DI140" s="132"/>
      <c r="DJ140" s="132"/>
      <c r="DK140" s="132"/>
      <c r="DL140" s="132"/>
      <c r="DM140" s="132"/>
      <c r="DN140" s="132"/>
      <c r="DO140" s="132"/>
      <c r="DP140" s="132"/>
      <c r="DQ140" s="132"/>
      <c r="DR140" s="132"/>
      <c r="DS140" s="132"/>
      <c r="DT140" s="132"/>
      <c r="DU140" s="132"/>
      <c r="DV140" s="132"/>
      <c r="DW140" s="132"/>
      <c r="DX140" s="132"/>
      <c r="DY140" s="132"/>
      <c r="DZ140" s="132"/>
      <c r="EA140" s="132"/>
      <c r="EB140" s="132"/>
      <c r="EC140" s="132"/>
      <c r="ED140" s="132"/>
      <c r="EE140" s="132"/>
      <c r="EF140" s="132"/>
      <c r="EG140" s="132"/>
      <c r="EH140" s="132"/>
      <c r="EI140" s="132"/>
      <c r="EJ140" s="132"/>
      <c r="EK140" s="132"/>
      <c r="EL140" s="132"/>
      <c r="EM140" s="132"/>
      <c r="EN140" s="132"/>
      <c r="EO140" s="132"/>
      <c r="EP140" s="132"/>
      <c r="EQ140" s="132"/>
      <c r="ER140" s="132"/>
      <c r="ES140" s="132"/>
      <c r="ET140" s="132"/>
      <c r="EU140" s="132"/>
      <c r="EV140" s="132"/>
      <c r="EW140" s="132"/>
      <c r="EX140" s="132"/>
      <c r="EY140" s="132"/>
    </row>
    <row r="141" spans="1:155" s="135" customFormat="1" ht="27">
      <c r="A141" s="30">
        <v>18</v>
      </c>
      <c r="B141" s="56">
        <v>1196420053</v>
      </c>
      <c r="C141" s="35" t="s">
        <v>250</v>
      </c>
      <c r="D141" s="40" t="s">
        <v>251</v>
      </c>
      <c r="E141" s="43" t="s">
        <v>3401</v>
      </c>
      <c r="F141" s="56" t="s">
        <v>10</v>
      </c>
      <c r="G141" s="24"/>
      <c r="H141" s="24"/>
      <c r="I141" s="25"/>
      <c r="J141" s="24">
        <v>3800000</v>
      </c>
      <c r="K141" s="24">
        <v>0</v>
      </c>
      <c r="L141" s="25">
        <f t="shared" si="51"/>
        <v>3800000</v>
      </c>
      <c r="M141" s="24">
        <v>3000000</v>
      </c>
      <c r="N141" s="24">
        <v>0</v>
      </c>
      <c r="O141" s="25">
        <f t="shared" si="52"/>
        <v>3000000</v>
      </c>
      <c r="P141" s="132"/>
      <c r="Q141" s="132"/>
      <c r="R141" s="132"/>
      <c r="S141" s="132"/>
      <c r="T141" s="132"/>
      <c r="U141" s="132"/>
      <c r="V141" s="132"/>
      <c r="W141" s="132"/>
      <c r="X141" s="132"/>
      <c r="Y141" s="132"/>
      <c r="Z141" s="132"/>
      <c r="AA141" s="132"/>
      <c r="AB141" s="132"/>
      <c r="AC141" s="132"/>
      <c r="AD141" s="132"/>
      <c r="AE141" s="132"/>
      <c r="AF141" s="132"/>
      <c r="AG141" s="132"/>
      <c r="AH141" s="132"/>
      <c r="AI141" s="132"/>
      <c r="AJ141" s="132"/>
      <c r="AK141" s="132"/>
      <c r="AL141" s="132"/>
      <c r="AM141" s="132"/>
      <c r="AN141" s="132"/>
      <c r="AO141" s="132"/>
      <c r="AP141" s="132"/>
      <c r="AQ141" s="132"/>
      <c r="AR141" s="132"/>
      <c r="AS141" s="132"/>
      <c r="AT141" s="132"/>
      <c r="AU141" s="132"/>
      <c r="AV141" s="132"/>
      <c r="AW141" s="132"/>
      <c r="AX141" s="132"/>
      <c r="AY141" s="132"/>
      <c r="AZ141" s="132"/>
      <c r="BA141" s="132"/>
      <c r="BB141" s="132"/>
      <c r="BC141" s="132"/>
      <c r="BD141" s="132"/>
      <c r="BE141" s="132"/>
      <c r="BF141" s="132"/>
      <c r="BG141" s="132"/>
      <c r="BH141" s="132"/>
      <c r="BI141" s="132"/>
      <c r="BJ141" s="132"/>
      <c r="BK141" s="132"/>
      <c r="BL141" s="132"/>
      <c r="BM141" s="132"/>
      <c r="BN141" s="132"/>
      <c r="BO141" s="132"/>
      <c r="BP141" s="132"/>
      <c r="BQ141" s="132"/>
      <c r="BR141" s="132"/>
      <c r="BS141" s="132"/>
      <c r="BT141" s="132"/>
      <c r="BU141" s="132"/>
      <c r="BV141" s="132"/>
      <c r="BW141" s="132"/>
      <c r="BX141" s="132"/>
      <c r="BY141" s="132"/>
      <c r="BZ141" s="132"/>
      <c r="CA141" s="132"/>
      <c r="CB141" s="132"/>
      <c r="CC141" s="132"/>
      <c r="CD141" s="132"/>
      <c r="CE141" s="132"/>
      <c r="CF141" s="132"/>
      <c r="CG141" s="132"/>
      <c r="CH141" s="132"/>
      <c r="CI141" s="132"/>
      <c r="CJ141" s="132"/>
      <c r="CK141" s="132"/>
      <c r="CL141" s="132"/>
      <c r="CM141" s="132"/>
      <c r="CN141" s="132"/>
      <c r="CO141" s="132"/>
      <c r="CP141" s="132"/>
      <c r="CQ141" s="132"/>
      <c r="CR141" s="132"/>
      <c r="CS141" s="132"/>
      <c r="CT141" s="132"/>
      <c r="CU141" s="132"/>
      <c r="CV141" s="132"/>
      <c r="CW141" s="132"/>
      <c r="CX141" s="132"/>
      <c r="CY141" s="132"/>
      <c r="CZ141" s="132"/>
      <c r="DA141" s="132"/>
      <c r="DB141" s="132"/>
      <c r="DC141" s="132"/>
      <c r="DD141" s="132"/>
      <c r="DE141" s="132"/>
      <c r="DF141" s="132"/>
      <c r="DG141" s="132"/>
      <c r="DH141" s="132"/>
      <c r="DI141" s="132"/>
      <c r="DJ141" s="132"/>
      <c r="DK141" s="132"/>
      <c r="DL141" s="132"/>
      <c r="DM141" s="132"/>
      <c r="DN141" s="132"/>
      <c r="DO141" s="132"/>
      <c r="DP141" s="132"/>
      <c r="DQ141" s="132"/>
      <c r="DR141" s="132"/>
      <c r="DS141" s="132"/>
      <c r="DT141" s="132"/>
      <c r="DU141" s="132"/>
      <c r="DV141" s="132"/>
      <c r="DW141" s="132"/>
      <c r="DX141" s="132"/>
      <c r="DY141" s="132"/>
      <c r="DZ141" s="132"/>
      <c r="EA141" s="132"/>
      <c r="EB141" s="132"/>
      <c r="EC141" s="132"/>
      <c r="ED141" s="132"/>
      <c r="EE141" s="132"/>
      <c r="EF141" s="132"/>
      <c r="EG141" s="132"/>
      <c r="EH141" s="132"/>
      <c r="EI141" s="132"/>
      <c r="EJ141" s="132"/>
      <c r="EK141" s="132"/>
      <c r="EL141" s="132"/>
      <c r="EM141" s="132"/>
      <c r="EN141" s="132"/>
      <c r="EO141" s="132"/>
      <c r="EP141" s="132"/>
      <c r="EQ141" s="132"/>
      <c r="ER141" s="132"/>
      <c r="ES141" s="132"/>
      <c r="ET141" s="132"/>
      <c r="EU141" s="132"/>
      <c r="EV141" s="132"/>
      <c r="EW141" s="132"/>
      <c r="EX141" s="132"/>
      <c r="EY141" s="132"/>
    </row>
    <row r="142" spans="1:155" s="135" customFormat="1" ht="36">
      <c r="A142" s="30">
        <v>19</v>
      </c>
      <c r="B142" s="56">
        <v>1196420054</v>
      </c>
      <c r="C142" s="35" t="s">
        <v>252</v>
      </c>
      <c r="D142" s="40" t="s">
        <v>253</v>
      </c>
      <c r="E142" s="43" t="s">
        <v>3402</v>
      </c>
      <c r="F142" s="56" t="s">
        <v>10</v>
      </c>
      <c r="G142" s="24"/>
      <c r="H142" s="24"/>
      <c r="I142" s="25"/>
      <c r="J142" s="24">
        <v>3800000</v>
      </c>
      <c r="K142" s="24">
        <v>0</v>
      </c>
      <c r="L142" s="25">
        <f t="shared" si="51"/>
        <v>3800000</v>
      </c>
      <c r="M142" s="24">
        <v>3000000</v>
      </c>
      <c r="N142" s="24">
        <v>0</v>
      </c>
      <c r="O142" s="25">
        <f t="shared" si="52"/>
        <v>3000000</v>
      </c>
      <c r="P142" s="132"/>
      <c r="Q142" s="132"/>
      <c r="R142" s="132"/>
      <c r="S142" s="132"/>
      <c r="T142" s="132"/>
      <c r="U142" s="132"/>
      <c r="V142" s="132"/>
      <c r="W142" s="132"/>
      <c r="X142" s="132"/>
      <c r="Y142" s="132"/>
      <c r="Z142" s="132"/>
      <c r="AA142" s="132"/>
      <c r="AB142" s="132"/>
      <c r="AC142" s="132"/>
      <c r="AD142" s="132"/>
      <c r="AE142" s="132"/>
      <c r="AF142" s="132"/>
      <c r="AG142" s="132"/>
      <c r="AH142" s="132"/>
      <c r="AI142" s="132"/>
      <c r="AJ142" s="132"/>
      <c r="AK142" s="132"/>
      <c r="AL142" s="132"/>
      <c r="AM142" s="132"/>
      <c r="AN142" s="132"/>
      <c r="AO142" s="132"/>
      <c r="AP142" s="132"/>
      <c r="AQ142" s="132"/>
      <c r="AR142" s="132"/>
      <c r="AS142" s="132"/>
      <c r="AT142" s="132"/>
      <c r="AU142" s="132"/>
      <c r="AV142" s="132"/>
      <c r="AW142" s="132"/>
      <c r="AX142" s="132"/>
      <c r="AY142" s="132"/>
      <c r="AZ142" s="132"/>
      <c r="BA142" s="132"/>
      <c r="BB142" s="132"/>
      <c r="BC142" s="132"/>
      <c r="BD142" s="132"/>
      <c r="BE142" s="132"/>
      <c r="BF142" s="132"/>
      <c r="BG142" s="132"/>
      <c r="BH142" s="132"/>
      <c r="BI142" s="132"/>
      <c r="BJ142" s="132"/>
      <c r="BK142" s="132"/>
      <c r="BL142" s="132"/>
      <c r="BM142" s="132"/>
      <c r="BN142" s="132"/>
      <c r="BO142" s="132"/>
      <c r="BP142" s="132"/>
      <c r="BQ142" s="132"/>
      <c r="BR142" s="132"/>
      <c r="BS142" s="132"/>
      <c r="BT142" s="132"/>
      <c r="BU142" s="132"/>
      <c r="BV142" s="132"/>
      <c r="BW142" s="132"/>
      <c r="BX142" s="132"/>
      <c r="BY142" s="132"/>
      <c r="BZ142" s="132"/>
      <c r="CA142" s="132"/>
      <c r="CB142" s="132"/>
      <c r="CC142" s="132"/>
      <c r="CD142" s="132"/>
      <c r="CE142" s="132"/>
      <c r="CF142" s="132"/>
      <c r="CG142" s="132"/>
      <c r="CH142" s="132"/>
      <c r="CI142" s="132"/>
      <c r="CJ142" s="132"/>
      <c r="CK142" s="132"/>
      <c r="CL142" s="132"/>
      <c r="CM142" s="132"/>
      <c r="CN142" s="132"/>
      <c r="CO142" s="132"/>
      <c r="CP142" s="132"/>
      <c r="CQ142" s="132"/>
      <c r="CR142" s="132"/>
      <c r="CS142" s="132"/>
      <c r="CT142" s="132"/>
      <c r="CU142" s="132"/>
      <c r="CV142" s="132"/>
      <c r="CW142" s="132"/>
      <c r="CX142" s="132"/>
      <c r="CY142" s="132"/>
      <c r="CZ142" s="132"/>
      <c r="DA142" s="132"/>
      <c r="DB142" s="132"/>
      <c r="DC142" s="132"/>
      <c r="DD142" s="132"/>
      <c r="DE142" s="132"/>
      <c r="DF142" s="132"/>
      <c r="DG142" s="132"/>
      <c r="DH142" s="132"/>
      <c r="DI142" s="132"/>
      <c r="DJ142" s="132"/>
      <c r="DK142" s="132"/>
      <c r="DL142" s="132"/>
      <c r="DM142" s="132"/>
      <c r="DN142" s="132"/>
      <c r="DO142" s="132"/>
      <c r="DP142" s="132"/>
      <c r="DQ142" s="132"/>
      <c r="DR142" s="132"/>
      <c r="DS142" s="132"/>
      <c r="DT142" s="132"/>
      <c r="DU142" s="132"/>
      <c r="DV142" s="132"/>
      <c r="DW142" s="132"/>
      <c r="DX142" s="132"/>
      <c r="DY142" s="132"/>
      <c r="DZ142" s="132"/>
      <c r="EA142" s="132"/>
      <c r="EB142" s="132"/>
      <c r="EC142" s="132"/>
      <c r="ED142" s="132"/>
      <c r="EE142" s="132"/>
      <c r="EF142" s="132"/>
      <c r="EG142" s="132"/>
      <c r="EH142" s="132"/>
      <c r="EI142" s="132"/>
      <c r="EJ142" s="132"/>
      <c r="EK142" s="132"/>
      <c r="EL142" s="132"/>
      <c r="EM142" s="132"/>
      <c r="EN142" s="132"/>
      <c r="EO142" s="132"/>
      <c r="EP142" s="132"/>
      <c r="EQ142" s="132"/>
      <c r="ER142" s="132"/>
      <c r="ES142" s="132"/>
      <c r="ET142" s="132"/>
      <c r="EU142" s="132"/>
      <c r="EV142" s="132"/>
      <c r="EW142" s="132"/>
      <c r="EX142" s="132"/>
      <c r="EY142" s="132"/>
    </row>
    <row r="143" spans="1:155" s="135" customFormat="1" ht="27">
      <c r="A143" s="30">
        <v>20</v>
      </c>
      <c r="B143" s="56">
        <v>1196420057</v>
      </c>
      <c r="C143" s="35" t="s">
        <v>254</v>
      </c>
      <c r="D143" s="40" t="s">
        <v>255</v>
      </c>
      <c r="E143" s="43" t="s">
        <v>3403</v>
      </c>
      <c r="F143" s="56" t="s">
        <v>10</v>
      </c>
      <c r="G143" s="24"/>
      <c r="H143" s="24"/>
      <c r="I143" s="25"/>
      <c r="J143" s="24">
        <v>3800000</v>
      </c>
      <c r="K143" s="24">
        <v>0</v>
      </c>
      <c r="L143" s="25">
        <f t="shared" si="51"/>
        <v>3800000</v>
      </c>
      <c r="M143" s="24">
        <v>3000000</v>
      </c>
      <c r="N143" s="24">
        <v>0</v>
      </c>
      <c r="O143" s="25">
        <f t="shared" si="52"/>
        <v>3000000</v>
      </c>
      <c r="P143" s="132"/>
      <c r="Q143" s="132"/>
      <c r="R143" s="132"/>
      <c r="S143" s="132"/>
      <c r="T143" s="132"/>
      <c r="U143" s="132"/>
      <c r="V143" s="132"/>
      <c r="W143" s="132"/>
      <c r="X143" s="132"/>
      <c r="Y143" s="132"/>
      <c r="Z143" s="132"/>
      <c r="AA143" s="132"/>
      <c r="AB143" s="132"/>
      <c r="AC143" s="132"/>
      <c r="AD143" s="132"/>
      <c r="AE143" s="132"/>
      <c r="AF143" s="132"/>
      <c r="AG143" s="132"/>
      <c r="AH143" s="132"/>
      <c r="AI143" s="132"/>
      <c r="AJ143" s="132"/>
      <c r="AK143" s="132"/>
      <c r="AL143" s="132"/>
      <c r="AM143" s="132"/>
      <c r="AN143" s="132"/>
      <c r="AO143" s="132"/>
      <c r="AP143" s="132"/>
      <c r="AQ143" s="132"/>
      <c r="AR143" s="132"/>
      <c r="AS143" s="132"/>
      <c r="AT143" s="132"/>
      <c r="AU143" s="132"/>
      <c r="AV143" s="132"/>
      <c r="AW143" s="132"/>
      <c r="AX143" s="132"/>
      <c r="AY143" s="132"/>
      <c r="AZ143" s="132"/>
      <c r="BA143" s="132"/>
      <c r="BB143" s="132"/>
      <c r="BC143" s="132"/>
      <c r="BD143" s="132"/>
      <c r="BE143" s="132"/>
      <c r="BF143" s="132"/>
      <c r="BG143" s="132"/>
      <c r="BH143" s="132"/>
      <c r="BI143" s="132"/>
      <c r="BJ143" s="132"/>
      <c r="BK143" s="132"/>
      <c r="BL143" s="132"/>
      <c r="BM143" s="132"/>
      <c r="BN143" s="132"/>
      <c r="BO143" s="132"/>
      <c r="BP143" s="132"/>
      <c r="BQ143" s="132"/>
      <c r="BR143" s="132"/>
      <c r="BS143" s="132"/>
      <c r="BT143" s="132"/>
      <c r="BU143" s="132"/>
      <c r="BV143" s="132"/>
      <c r="BW143" s="132"/>
      <c r="BX143" s="132"/>
      <c r="BY143" s="132"/>
      <c r="BZ143" s="132"/>
      <c r="CA143" s="132"/>
      <c r="CB143" s="132"/>
      <c r="CC143" s="132"/>
      <c r="CD143" s="132"/>
      <c r="CE143" s="132"/>
      <c r="CF143" s="132"/>
      <c r="CG143" s="132"/>
      <c r="CH143" s="132"/>
      <c r="CI143" s="132"/>
      <c r="CJ143" s="132"/>
      <c r="CK143" s="132"/>
      <c r="CL143" s="132"/>
      <c r="CM143" s="132"/>
      <c r="CN143" s="132"/>
      <c r="CO143" s="132"/>
      <c r="CP143" s="132"/>
      <c r="CQ143" s="132"/>
      <c r="CR143" s="132"/>
      <c r="CS143" s="132"/>
      <c r="CT143" s="132"/>
      <c r="CU143" s="132"/>
      <c r="CV143" s="132"/>
      <c r="CW143" s="132"/>
      <c r="CX143" s="132"/>
      <c r="CY143" s="132"/>
      <c r="CZ143" s="132"/>
      <c r="DA143" s="132"/>
      <c r="DB143" s="132"/>
      <c r="DC143" s="132"/>
      <c r="DD143" s="132"/>
      <c r="DE143" s="132"/>
      <c r="DF143" s="132"/>
      <c r="DG143" s="132"/>
      <c r="DH143" s="132"/>
      <c r="DI143" s="132"/>
      <c r="DJ143" s="132"/>
      <c r="DK143" s="132"/>
      <c r="DL143" s="132"/>
      <c r="DM143" s="132"/>
      <c r="DN143" s="132"/>
      <c r="DO143" s="132"/>
      <c r="DP143" s="132"/>
      <c r="DQ143" s="132"/>
      <c r="DR143" s="132"/>
      <c r="DS143" s="132"/>
      <c r="DT143" s="132"/>
      <c r="DU143" s="132"/>
      <c r="DV143" s="132"/>
      <c r="DW143" s="132"/>
      <c r="DX143" s="132"/>
      <c r="DY143" s="132"/>
      <c r="DZ143" s="132"/>
      <c r="EA143" s="132"/>
      <c r="EB143" s="132"/>
      <c r="EC143" s="132"/>
      <c r="ED143" s="132"/>
      <c r="EE143" s="132"/>
      <c r="EF143" s="132"/>
      <c r="EG143" s="132"/>
      <c r="EH143" s="132"/>
      <c r="EI143" s="132"/>
      <c r="EJ143" s="132"/>
      <c r="EK143" s="132"/>
      <c r="EL143" s="132"/>
      <c r="EM143" s="132"/>
      <c r="EN143" s="132"/>
      <c r="EO143" s="132"/>
      <c r="EP143" s="132"/>
      <c r="EQ143" s="132"/>
      <c r="ER143" s="132"/>
      <c r="ES143" s="132"/>
      <c r="ET143" s="132"/>
      <c r="EU143" s="132"/>
      <c r="EV143" s="132"/>
      <c r="EW143" s="132"/>
      <c r="EX143" s="132"/>
      <c r="EY143" s="132"/>
    </row>
    <row r="144" spans="1:155" s="135" customFormat="1" ht="36">
      <c r="A144" s="30">
        <v>21</v>
      </c>
      <c r="B144" s="56">
        <v>1196420010</v>
      </c>
      <c r="C144" s="35" t="s">
        <v>256</v>
      </c>
      <c r="D144" s="40" t="s">
        <v>257</v>
      </c>
      <c r="E144" s="43" t="s">
        <v>3404</v>
      </c>
      <c r="F144" s="56" t="s">
        <v>10</v>
      </c>
      <c r="G144" s="24"/>
      <c r="H144" s="24"/>
      <c r="I144" s="25"/>
      <c r="J144" s="24">
        <v>4100000</v>
      </c>
      <c r="K144" s="24">
        <v>0</v>
      </c>
      <c r="L144" s="25">
        <f t="shared" si="51"/>
        <v>4100000</v>
      </c>
      <c r="M144" s="24">
        <v>4000000</v>
      </c>
      <c r="N144" s="24">
        <v>0</v>
      </c>
      <c r="O144" s="25">
        <f t="shared" si="52"/>
        <v>4000000</v>
      </c>
      <c r="P144" s="132"/>
      <c r="Q144" s="132"/>
      <c r="R144" s="132"/>
      <c r="S144" s="132"/>
      <c r="T144" s="132"/>
      <c r="U144" s="132"/>
      <c r="V144" s="132"/>
      <c r="W144" s="132"/>
      <c r="X144" s="132"/>
      <c r="Y144" s="132"/>
      <c r="Z144" s="132"/>
      <c r="AA144" s="132"/>
      <c r="AB144" s="132"/>
      <c r="AC144" s="132"/>
      <c r="AD144" s="132"/>
      <c r="AE144" s="132"/>
      <c r="AF144" s="132"/>
      <c r="AG144" s="132"/>
      <c r="AH144" s="132"/>
      <c r="AI144" s="132"/>
      <c r="AJ144" s="132"/>
      <c r="AK144" s="132"/>
      <c r="AL144" s="132"/>
      <c r="AM144" s="132"/>
      <c r="AN144" s="132"/>
      <c r="AO144" s="132"/>
      <c r="AP144" s="132"/>
      <c r="AQ144" s="132"/>
      <c r="AR144" s="132"/>
      <c r="AS144" s="132"/>
      <c r="AT144" s="132"/>
      <c r="AU144" s="132"/>
      <c r="AV144" s="132"/>
      <c r="AW144" s="132"/>
      <c r="AX144" s="132"/>
      <c r="AY144" s="132"/>
      <c r="AZ144" s="132"/>
      <c r="BA144" s="132"/>
      <c r="BB144" s="132"/>
      <c r="BC144" s="132"/>
      <c r="BD144" s="132"/>
      <c r="BE144" s="132"/>
      <c r="BF144" s="132"/>
      <c r="BG144" s="132"/>
      <c r="BH144" s="132"/>
      <c r="BI144" s="132"/>
      <c r="BJ144" s="132"/>
      <c r="BK144" s="132"/>
      <c r="BL144" s="132"/>
      <c r="BM144" s="132"/>
      <c r="BN144" s="132"/>
      <c r="BO144" s="132"/>
      <c r="BP144" s="132"/>
      <c r="BQ144" s="132"/>
      <c r="BR144" s="132"/>
      <c r="BS144" s="132"/>
      <c r="BT144" s="132"/>
      <c r="BU144" s="132"/>
      <c r="BV144" s="132"/>
      <c r="BW144" s="132"/>
      <c r="BX144" s="132"/>
      <c r="BY144" s="132"/>
      <c r="BZ144" s="132"/>
      <c r="CA144" s="132"/>
      <c r="CB144" s="132"/>
      <c r="CC144" s="132"/>
      <c r="CD144" s="132"/>
      <c r="CE144" s="132"/>
      <c r="CF144" s="132"/>
      <c r="CG144" s="132"/>
      <c r="CH144" s="132"/>
      <c r="CI144" s="132"/>
      <c r="CJ144" s="132"/>
      <c r="CK144" s="132"/>
      <c r="CL144" s="132"/>
      <c r="CM144" s="132"/>
      <c r="CN144" s="132"/>
      <c r="CO144" s="132"/>
      <c r="CP144" s="132"/>
      <c r="CQ144" s="132"/>
      <c r="CR144" s="132"/>
      <c r="CS144" s="132"/>
      <c r="CT144" s="132"/>
      <c r="CU144" s="132"/>
      <c r="CV144" s="132"/>
      <c r="CW144" s="132"/>
      <c r="CX144" s="132"/>
      <c r="CY144" s="132"/>
      <c r="CZ144" s="132"/>
      <c r="DA144" s="132"/>
      <c r="DB144" s="132"/>
      <c r="DC144" s="132"/>
      <c r="DD144" s="132"/>
      <c r="DE144" s="132"/>
      <c r="DF144" s="132"/>
      <c r="DG144" s="132"/>
      <c r="DH144" s="132"/>
      <c r="DI144" s="132"/>
      <c r="DJ144" s="132"/>
      <c r="DK144" s="132"/>
      <c r="DL144" s="132"/>
      <c r="DM144" s="132"/>
      <c r="DN144" s="132"/>
      <c r="DO144" s="132"/>
      <c r="DP144" s="132"/>
      <c r="DQ144" s="132"/>
      <c r="DR144" s="132"/>
      <c r="DS144" s="132"/>
      <c r="DT144" s="132"/>
      <c r="DU144" s="132"/>
      <c r="DV144" s="132"/>
      <c r="DW144" s="132"/>
      <c r="DX144" s="132"/>
      <c r="DY144" s="132"/>
      <c r="DZ144" s="132"/>
      <c r="EA144" s="132"/>
      <c r="EB144" s="132"/>
      <c r="EC144" s="132"/>
      <c r="ED144" s="132"/>
      <c r="EE144" s="132"/>
      <c r="EF144" s="132"/>
      <c r="EG144" s="132"/>
      <c r="EH144" s="132"/>
      <c r="EI144" s="132"/>
      <c r="EJ144" s="132"/>
      <c r="EK144" s="132"/>
      <c r="EL144" s="132"/>
      <c r="EM144" s="132"/>
      <c r="EN144" s="132"/>
      <c r="EO144" s="132"/>
      <c r="EP144" s="132"/>
      <c r="EQ144" s="132"/>
      <c r="ER144" s="132"/>
      <c r="ES144" s="132"/>
      <c r="ET144" s="132"/>
      <c r="EU144" s="132"/>
      <c r="EV144" s="132"/>
      <c r="EW144" s="132"/>
      <c r="EX144" s="132"/>
      <c r="EY144" s="132"/>
    </row>
    <row r="145" spans="1:155" s="135" customFormat="1" ht="27">
      <c r="A145" s="30">
        <v>22</v>
      </c>
      <c r="B145" s="56">
        <v>1196420136</v>
      </c>
      <c r="C145" s="35" t="s">
        <v>258</v>
      </c>
      <c r="D145" s="40" t="s">
        <v>259</v>
      </c>
      <c r="E145" s="43" t="s">
        <v>3405</v>
      </c>
      <c r="F145" s="56" t="s">
        <v>10</v>
      </c>
      <c r="G145" s="24"/>
      <c r="H145" s="24"/>
      <c r="I145" s="25"/>
      <c r="J145" s="24">
        <v>3800000</v>
      </c>
      <c r="K145" s="24">
        <v>0</v>
      </c>
      <c r="L145" s="25">
        <f t="shared" si="51"/>
        <v>3800000</v>
      </c>
      <c r="M145" s="24">
        <v>4000000</v>
      </c>
      <c r="N145" s="24">
        <v>0</v>
      </c>
      <c r="O145" s="24">
        <v>3800000</v>
      </c>
      <c r="P145" s="132"/>
      <c r="Q145" s="132"/>
      <c r="R145" s="132"/>
      <c r="S145" s="132"/>
      <c r="T145" s="132"/>
      <c r="U145" s="132"/>
      <c r="V145" s="132"/>
      <c r="W145" s="132"/>
      <c r="X145" s="132"/>
      <c r="Y145" s="132"/>
      <c r="Z145" s="132"/>
      <c r="AA145" s="132"/>
      <c r="AB145" s="132"/>
      <c r="AC145" s="132"/>
      <c r="AD145" s="132"/>
      <c r="AE145" s="132"/>
      <c r="AF145" s="132"/>
      <c r="AG145" s="132"/>
      <c r="AH145" s="132"/>
      <c r="AI145" s="132"/>
      <c r="AJ145" s="132"/>
      <c r="AK145" s="132"/>
      <c r="AL145" s="132"/>
      <c r="AM145" s="132"/>
      <c r="AN145" s="132"/>
      <c r="AO145" s="132"/>
      <c r="AP145" s="132"/>
      <c r="AQ145" s="132"/>
      <c r="AR145" s="132"/>
      <c r="AS145" s="132"/>
      <c r="AT145" s="132"/>
      <c r="AU145" s="132"/>
      <c r="AV145" s="132"/>
      <c r="AW145" s="132"/>
      <c r="AX145" s="132"/>
      <c r="AY145" s="132"/>
      <c r="AZ145" s="132"/>
      <c r="BA145" s="132"/>
      <c r="BB145" s="132"/>
      <c r="BC145" s="132"/>
      <c r="BD145" s="132"/>
      <c r="BE145" s="132"/>
      <c r="BF145" s="132"/>
      <c r="BG145" s="132"/>
      <c r="BH145" s="132"/>
      <c r="BI145" s="132"/>
      <c r="BJ145" s="132"/>
      <c r="BK145" s="132"/>
      <c r="BL145" s="132"/>
      <c r="BM145" s="132"/>
      <c r="BN145" s="132"/>
      <c r="BO145" s="132"/>
      <c r="BP145" s="132"/>
      <c r="BQ145" s="132"/>
      <c r="BR145" s="132"/>
      <c r="BS145" s="132"/>
      <c r="BT145" s="132"/>
      <c r="BU145" s="132"/>
      <c r="BV145" s="132"/>
      <c r="BW145" s="132"/>
      <c r="BX145" s="132"/>
      <c r="BY145" s="132"/>
      <c r="BZ145" s="132"/>
      <c r="CA145" s="132"/>
      <c r="CB145" s="132"/>
      <c r="CC145" s="132"/>
      <c r="CD145" s="132"/>
      <c r="CE145" s="132"/>
      <c r="CF145" s="132"/>
      <c r="CG145" s="132"/>
      <c r="CH145" s="132"/>
      <c r="CI145" s="132"/>
      <c r="CJ145" s="132"/>
      <c r="CK145" s="132"/>
      <c r="CL145" s="132"/>
      <c r="CM145" s="132"/>
      <c r="CN145" s="132"/>
      <c r="CO145" s="132"/>
      <c r="CP145" s="132"/>
      <c r="CQ145" s="132"/>
      <c r="CR145" s="132"/>
      <c r="CS145" s="132"/>
      <c r="CT145" s="132"/>
      <c r="CU145" s="132"/>
      <c r="CV145" s="132"/>
      <c r="CW145" s="132"/>
      <c r="CX145" s="132"/>
      <c r="CY145" s="132"/>
      <c r="CZ145" s="132"/>
      <c r="DA145" s="132"/>
      <c r="DB145" s="132"/>
      <c r="DC145" s="132"/>
      <c r="DD145" s="132"/>
      <c r="DE145" s="132"/>
      <c r="DF145" s="132"/>
      <c r="DG145" s="132"/>
      <c r="DH145" s="132"/>
      <c r="DI145" s="132"/>
      <c r="DJ145" s="132"/>
      <c r="DK145" s="132"/>
      <c r="DL145" s="132"/>
      <c r="DM145" s="132"/>
      <c r="DN145" s="132"/>
      <c r="DO145" s="132"/>
      <c r="DP145" s="132"/>
      <c r="DQ145" s="132"/>
      <c r="DR145" s="132"/>
      <c r="DS145" s="132"/>
      <c r="DT145" s="132"/>
      <c r="DU145" s="132"/>
      <c r="DV145" s="132"/>
      <c r="DW145" s="132"/>
      <c r="DX145" s="132"/>
      <c r="DY145" s="132"/>
      <c r="DZ145" s="132"/>
      <c r="EA145" s="132"/>
      <c r="EB145" s="132"/>
      <c r="EC145" s="132"/>
      <c r="ED145" s="132"/>
      <c r="EE145" s="132"/>
      <c r="EF145" s="132"/>
      <c r="EG145" s="132"/>
      <c r="EH145" s="132"/>
      <c r="EI145" s="132"/>
      <c r="EJ145" s="132"/>
      <c r="EK145" s="132"/>
      <c r="EL145" s="132"/>
      <c r="EM145" s="132"/>
      <c r="EN145" s="132"/>
      <c r="EO145" s="132"/>
      <c r="EP145" s="132"/>
      <c r="EQ145" s="132"/>
      <c r="ER145" s="132"/>
      <c r="ES145" s="132"/>
      <c r="ET145" s="132"/>
      <c r="EU145" s="132"/>
      <c r="EV145" s="132"/>
      <c r="EW145" s="132"/>
      <c r="EX145" s="132"/>
      <c r="EY145" s="132"/>
    </row>
    <row r="146" spans="1:155" s="135" customFormat="1" ht="27">
      <c r="A146" s="30">
        <v>23</v>
      </c>
      <c r="B146" s="56">
        <v>1196420137</v>
      </c>
      <c r="C146" s="35" t="s">
        <v>260</v>
      </c>
      <c r="D146" s="40" t="s">
        <v>261</v>
      </c>
      <c r="E146" s="43" t="s">
        <v>3406</v>
      </c>
      <c r="F146" s="56" t="s">
        <v>10</v>
      </c>
      <c r="G146" s="24"/>
      <c r="H146" s="24"/>
      <c r="I146" s="25"/>
      <c r="J146" s="24">
        <v>3800000</v>
      </c>
      <c r="K146" s="24">
        <v>0</v>
      </c>
      <c r="L146" s="25">
        <f t="shared" si="51"/>
        <v>3800000</v>
      </c>
      <c r="M146" s="24">
        <v>4000000</v>
      </c>
      <c r="N146" s="24">
        <v>0</v>
      </c>
      <c r="O146" s="24">
        <v>3800000</v>
      </c>
      <c r="P146" s="132"/>
      <c r="Q146" s="132"/>
      <c r="R146" s="132"/>
      <c r="S146" s="132"/>
      <c r="T146" s="132"/>
      <c r="U146" s="132"/>
      <c r="V146" s="132"/>
      <c r="W146" s="132"/>
      <c r="X146" s="132"/>
      <c r="Y146" s="132"/>
      <c r="Z146" s="132"/>
      <c r="AA146" s="132"/>
      <c r="AB146" s="132"/>
      <c r="AC146" s="132"/>
      <c r="AD146" s="132"/>
      <c r="AE146" s="132"/>
      <c r="AF146" s="132"/>
      <c r="AG146" s="132"/>
      <c r="AH146" s="132"/>
      <c r="AI146" s="132"/>
      <c r="AJ146" s="132"/>
      <c r="AK146" s="132"/>
      <c r="AL146" s="132"/>
      <c r="AM146" s="132"/>
      <c r="AN146" s="132"/>
      <c r="AO146" s="132"/>
      <c r="AP146" s="132"/>
      <c r="AQ146" s="132"/>
      <c r="AR146" s="132"/>
      <c r="AS146" s="132"/>
      <c r="AT146" s="132"/>
      <c r="AU146" s="132"/>
      <c r="AV146" s="132"/>
      <c r="AW146" s="132"/>
      <c r="AX146" s="132"/>
      <c r="AY146" s="132"/>
      <c r="AZ146" s="132"/>
      <c r="BA146" s="132"/>
      <c r="BB146" s="132"/>
      <c r="BC146" s="132"/>
      <c r="BD146" s="132"/>
      <c r="BE146" s="132"/>
      <c r="BF146" s="132"/>
      <c r="BG146" s="132"/>
      <c r="BH146" s="132"/>
      <c r="BI146" s="132"/>
      <c r="BJ146" s="132"/>
      <c r="BK146" s="132"/>
      <c r="BL146" s="132"/>
      <c r="BM146" s="132"/>
      <c r="BN146" s="132"/>
      <c r="BO146" s="132"/>
      <c r="BP146" s="132"/>
      <c r="BQ146" s="132"/>
      <c r="BR146" s="132"/>
      <c r="BS146" s="132"/>
      <c r="BT146" s="132"/>
      <c r="BU146" s="132"/>
      <c r="BV146" s="132"/>
      <c r="BW146" s="132"/>
      <c r="BX146" s="132"/>
      <c r="BY146" s="132"/>
      <c r="BZ146" s="132"/>
      <c r="CA146" s="132"/>
      <c r="CB146" s="132"/>
      <c r="CC146" s="132"/>
      <c r="CD146" s="132"/>
      <c r="CE146" s="132"/>
      <c r="CF146" s="132"/>
      <c r="CG146" s="132"/>
      <c r="CH146" s="132"/>
      <c r="CI146" s="132"/>
      <c r="CJ146" s="132"/>
      <c r="CK146" s="132"/>
      <c r="CL146" s="132"/>
      <c r="CM146" s="132"/>
      <c r="CN146" s="132"/>
      <c r="CO146" s="132"/>
      <c r="CP146" s="132"/>
      <c r="CQ146" s="132"/>
      <c r="CR146" s="132"/>
      <c r="CS146" s="132"/>
      <c r="CT146" s="132"/>
      <c r="CU146" s="132"/>
      <c r="CV146" s="132"/>
      <c r="CW146" s="132"/>
      <c r="CX146" s="132"/>
      <c r="CY146" s="132"/>
      <c r="CZ146" s="132"/>
      <c r="DA146" s="132"/>
      <c r="DB146" s="132"/>
      <c r="DC146" s="132"/>
      <c r="DD146" s="132"/>
      <c r="DE146" s="132"/>
      <c r="DF146" s="132"/>
      <c r="DG146" s="132"/>
      <c r="DH146" s="132"/>
      <c r="DI146" s="132"/>
      <c r="DJ146" s="132"/>
      <c r="DK146" s="132"/>
      <c r="DL146" s="132"/>
      <c r="DM146" s="132"/>
      <c r="DN146" s="132"/>
      <c r="DO146" s="132"/>
      <c r="DP146" s="132"/>
      <c r="DQ146" s="132"/>
      <c r="DR146" s="132"/>
      <c r="DS146" s="132"/>
      <c r="DT146" s="132"/>
      <c r="DU146" s="132"/>
      <c r="DV146" s="132"/>
      <c r="DW146" s="132"/>
      <c r="DX146" s="132"/>
      <c r="DY146" s="132"/>
      <c r="DZ146" s="132"/>
      <c r="EA146" s="132"/>
      <c r="EB146" s="132"/>
      <c r="EC146" s="132"/>
      <c r="ED146" s="132"/>
      <c r="EE146" s="132"/>
      <c r="EF146" s="132"/>
      <c r="EG146" s="132"/>
      <c r="EH146" s="132"/>
      <c r="EI146" s="132"/>
      <c r="EJ146" s="132"/>
      <c r="EK146" s="132"/>
      <c r="EL146" s="132"/>
      <c r="EM146" s="132"/>
      <c r="EN146" s="132"/>
      <c r="EO146" s="132"/>
      <c r="EP146" s="132"/>
      <c r="EQ146" s="132"/>
      <c r="ER146" s="132"/>
      <c r="ES146" s="132"/>
      <c r="ET146" s="132"/>
      <c r="EU146" s="132"/>
      <c r="EV146" s="132"/>
      <c r="EW146" s="132"/>
      <c r="EX146" s="132"/>
      <c r="EY146" s="132"/>
    </row>
    <row r="147" spans="1:155" s="135" customFormat="1" ht="45">
      <c r="A147" s="30">
        <v>24</v>
      </c>
      <c r="B147" s="56">
        <v>1196420138</v>
      </c>
      <c r="C147" s="35" t="s">
        <v>262</v>
      </c>
      <c r="D147" s="40" t="s">
        <v>263</v>
      </c>
      <c r="E147" s="43" t="s">
        <v>3407</v>
      </c>
      <c r="F147" s="56" t="s">
        <v>10</v>
      </c>
      <c r="G147" s="24"/>
      <c r="H147" s="24"/>
      <c r="I147" s="25"/>
      <c r="J147" s="24">
        <v>3800000</v>
      </c>
      <c r="K147" s="24">
        <v>0</v>
      </c>
      <c r="L147" s="25">
        <f t="shared" si="51"/>
        <v>3800000</v>
      </c>
      <c r="M147" s="24">
        <v>4000000</v>
      </c>
      <c r="N147" s="24">
        <v>0</v>
      </c>
      <c r="O147" s="24">
        <v>3800000</v>
      </c>
      <c r="P147" s="132"/>
      <c r="Q147" s="132"/>
      <c r="R147" s="132"/>
      <c r="S147" s="132"/>
      <c r="T147" s="132"/>
      <c r="U147" s="132"/>
      <c r="V147" s="132"/>
      <c r="W147" s="132"/>
      <c r="X147" s="132"/>
      <c r="Y147" s="132"/>
      <c r="Z147" s="132"/>
      <c r="AA147" s="132"/>
      <c r="AB147" s="132"/>
      <c r="AC147" s="132"/>
      <c r="AD147" s="132"/>
      <c r="AE147" s="132"/>
      <c r="AF147" s="132"/>
      <c r="AG147" s="132"/>
      <c r="AH147" s="132"/>
      <c r="AI147" s="132"/>
      <c r="AJ147" s="132"/>
      <c r="AK147" s="132"/>
      <c r="AL147" s="132"/>
      <c r="AM147" s="132"/>
      <c r="AN147" s="132"/>
      <c r="AO147" s="132"/>
      <c r="AP147" s="132"/>
      <c r="AQ147" s="132"/>
      <c r="AR147" s="132"/>
      <c r="AS147" s="132"/>
      <c r="AT147" s="132"/>
      <c r="AU147" s="132"/>
      <c r="AV147" s="132"/>
      <c r="AW147" s="132"/>
      <c r="AX147" s="132"/>
      <c r="AY147" s="132"/>
      <c r="AZ147" s="132"/>
      <c r="BA147" s="132"/>
      <c r="BB147" s="132"/>
      <c r="BC147" s="132"/>
      <c r="BD147" s="132"/>
      <c r="BE147" s="132"/>
      <c r="BF147" s="132"/>
      <c r="BG147" s="132"/>
      <c r="BH147" s="132"/>
      <c r="BI147" s="132"/>
      <c r="BJ147" s="132"/>
      <c r="BK147" s="132"/>
      <c r="BL147" s="132"/>
      <c r="BM147" s="132"/>
      <c r="BN147" s="132"/>
      <c r="BO147" s="132"/>
      <c r="BP147" s="132"/>
      <c r="BQ147" s="132"/>
      <c r="BR147" s="132"/>
      <c r="BS147" s="132"/>
      <c r="BT147" s="132"/>
      <c r="BU147" s="132"/>
      <c r="BV147" s="132"/>
      <c r="BW147" s="132"/>
      <c r="BX147" s="132"/>
      <c r="BY147" s="132"/>
      <c r="BZ147" s="132"/>
      <c r="CA147" s="132"/>
      <c r="CB147" s="132"/>
      <c r="CC147" s="132"/>
      <c r="CD147" s="132"/>
      <c r="CE147" s="132"/>
      <c r="CF147" s="132"/>
      <c r="CG147" s="132"/>
      <c r="CH147" s="132"/>
      <c r="CI147" s="132"/>
      <c r="CJ147" s="132"/>
      <c r="CK147" s="132"/>
      <c r="CL147" s="132"/>
      <c r="CM147" s="132"/>
      <c r="CN147" s="132"/>
      <c r="CO147" s="132"/>
      <c r="CP147" s="132"/>
      <c r="CQ147" s="132"/>
      <c r="CR147" s="132"/>
      <c r="CS147" s="132"/>
      <c r="CT147" s="132"/>
      <c r="CU147" s="132"/>
      <c r="CV147" s="132"/>
      <c r="CW147" s="132"/>
      <c r="CX147" s="132"/>
      <c r="CY147" s="132"/>
      <c r="CZ147" s="132"/>
      <c r="DA147" s="132"/>
      <c r="DB147" s="132"/>
      <c r="DC147" s="132"/>
      <c r="DD147" s="132"/>
      <c r="DE147" s="132"/>
      <c r="DF147" s="132"/>
      <c r="DG147" s="132"/>
      <c r="DH147" s="132"/>
      <c r="DI147" s="132"/>
      <c r="DJ147" s="132"/>
      <c r="DK147" s="132"/>
      <c r="DL147" s="132"/>
      <c r="DM147" s="132"/>
      <c r="DN147" s="132"/>
      <c r="DO147" s="132"/>
      <c r="DP147" s="132"/>
      <c r="DQ147" s="132"/>
      <c r="DR147" s="132"/>
      <c r="DS147" s="132"/>
      <c r="DT147" s="132"/>
      <c r="DU147" s="132"/>
      <c r="DV147" s="132"/>
      <c r="DW147" s="132"/>
      <c r="DX147" s="132"/>
      <c r="DY147" s="132"/>
      <c r="DZ147" s="132"/>
      <c r="EA147" s="132"/>
      <c r="EB147" s="132"/>
      <c r="EC147" s="132"/>
      <c r="ED147" s="132"/>
      <c r="EE147" s="132"/>
      <c r="EF147" s="132"/>
      <c r="EG147" s="132"/>
      <c r="EH147" s="132"/>
      <c r="EI147" s="132"/>
      <c r="EJ147" s="132"/>
      <c r="EK147" s="132"/>
      <c r="EL147" s="132"/>
      <c r="EM147" s="132"/>
      <c r="EN147" s="132"/>
      <c r="EO147" s="132"/>
      <c r="EP147" s="132"/>
      <c r="EQ147" s="132"/>
      <c r="ER147" s="132"/>
      <c r="ES147" s="132"/>
      <c r="ET147" s="132"/>
      <c r="EU147" s="132"/>
      <c r="EV147" s="132"/>
      <c r="EW147" s="132"/>
      <c r="EX147" s="132"/>
      <c r="EY147" s="132"/>
    </row>
    <row r="148" spans="1:155" s="135" customFormat="1" ht="27">
      <c r="A148" s="30">
        <v>25</v>
      </c>
      <c r="B148" s="56">
        <v>1196420180</v>
      </c>
      <c r="C148" s="35" t="s">
        <v>264</v>
      </c>
      <c r="D148" s="40" t="s">
        <v>265</v>
      </c>
      <c r="E148" s="43" t="s">
        <v>3409</v>
      </c>
      <c r="F148" s="56" t="s">
        <v>10</v>
      </c>
      <c r="G148" s="24"/>
      <c r="H148" s="24"/>
      <c r="I148" s="25"/>
      <c r="J148" s="24">
        <v>3800000</v>
      </c>
      <c r="K148" s="24">
        <v>0</v>
      </c>
      <c r="L148" s="25">
        <f t="shared" si="51"/>
        <v>3800000</v>
      </c>
      <c r="M148" s="24">
        <v>4000000</v>
      </c>
      <c r="N148" s="24">
        <v>0</v>
      </c>
      <c r="O148" s="24">
        <v>3800000</v>
      </c>
      <c r="P148" s="132"/>
      <c r="Q148" s="132"/>
      <c r="R148" s="132"/>
      <c r="S148" s="132"/>
      <c r="T148" s="132"/>
      <c r="U148" s="132"/>
      <c r="V148" s="132"/>
      <c r="W148" s="132"/>
      <c r="X148" s="132"/>
      <c r="Y148" s="132"/>
      <c r="Z148" s="132"/>
      <c r="AA148" s="132"/>
      <c r="AB148" s="132"/>
      <c r="AC148" s="132"/>
      <c r="AD148" s="132"/>
      <c r="AE148" s="132"/>
      <c r="AF148" s="132"/>
      <c r="AG148" s="132"/>
      <c r="AH148" s="132"/>
      <c r="AI148" s="132"/>
      <c r="AJ148" s="132"/>
      <c r="AK148" s="132"/>
      <c r="AL148" s="132"/>
      <c r="AM148" s="132"/>
      <c r="AN148" s="132"/>
      <c r="AO148" s="132"/>
      <c r="AP148" s="132"/>
      <c r="AQ148" s="132"/>
      <c r="AR148" s="132"/>
      <c r="AS148" s="132"/>
      <c r="AT148" s="132"/>
      <c r="AU148" s="132"/>
      <c r="AV148" s="132"/>
      <c r="AW148" s="132"/>
      <c r="AX148" s="132"/>
      <c r="AY148" s="132"/>
      <c r="AZ148" s="132"/>
      <c r="BA148" s="132"/>
      <c r="BB148" s="132"/>
      <c r="BC148" s="132"/>
      <c r="BD148" s="132"/>
      <c r="BE148" s="132"/>
      <c r="BF148" s="132"/>
      <c r="BG148" s="132"/>
      <c r="BH148" s="132"/>
      <c r="BI148" s="132"/>
      <c r="BJ148" s="132"/>
      <c r="BK148" s="132"/>
      <c r="BL148" s="132"/>
      <c r="BM148" s="132"/>
      <c r="BN148" s="132"/>
      <c r="BO148" s="132"/>
      <c r="BP148" s="132"/>
      <c r="BQ148" s="132"/>
      <c r="BR148" s="132"/>
      <c r="BS148" s="132"/>
      <c r="BT148" s="132"/>
      <c r="BU148" s="132"/>
      <c r="BV148" s="132"/>
      <c r="BW148" s="132"/>
      <c r="BX148" s="132"/>
      <c r="BY148" s="132"/>
      <c r="BZ148" s="132"/>
      <c r="CA148" s="132"/>
      <c r="CB148" s="132"/>
      <c r="CC148" s="132"/>
      <c r="CD148" s="132"/>
      <c r="CE148" s="132"/>
      <c r="CF148" s="132"/>
      <c r="CG148" s="132"/>
      <c r="CH148" s="132"/>
      <c r="CI148" s="132"/>
      <c r="CJ148" s="132"/>
      <c r="CK148" s="132"/>
      <c r="CL148" s="132"/>
      <c r="CM148" s="132"/>
      <c r="CN148" s="132"/>
      <c r="CO148" s="132"/>
      <c r="CP148" s="132"/>
      <c r="CQ148" s="132"/>
      <c r="CR148" s="132"/>
      <c r="CS148" s="132"/>
      <c r="CT148" s="132"/>
      <c r="CU148" s="132"/>
      <c r="CV148" s="132"/>
      <c r="CW148" s="132"/>
      <c r="CX148" s="132"/>
      <c r="CY148" s="132"/>
      <c r="CZ148" s="132"/>
      <c r="DA148" s="132"/>
      <c r="DB148" s="132"/>
      <c r="DC148" s="132"/>
      <c r="DD148" s="132"/>
      <c r="DE148" s="132"/>
      <c r="DF148" s="132"/>
      <c r="DG148" s="132"/>
      <c r="DH148" s="132"/>
      <c r="DI148" s="132"/>
      <c r="DJ148" s="132"/>
      <c r="DK148" s="132"/>
      <c r="DL148" s="132"/>
      <c r="DM148" s="132"/>
      <c r="DN148" s="132"/>
      <c r="DO148" s="132"/>
      <c r="DP148" s="132"/>
      <c r="DQ148" s="132"/>
      <c r="DR148" s="132"/>
      <c r="DS148" s="132"/>
      <c r="DT148" s="132"/>
      <c r="DU148" s="132"/>
      <c r="DV148" s="132"/>
      <c r="DW148" s="132"/>
      <c r="DX148" s="132"/>
      <c r="DY148" s="132"/>
      <c r="DZ148" s="132"/>
      <c r="EA148" s="132"/>
      <c r="EB148" s="132"/>
      <c r="EC148" s="132"/>
      <c r="ED148" s="132"/>
      <c r="EE148" s="132"/>
      <c r="EF148" s="132"/>
      <c r="EG148" s="132"/>
      <c r="EH148" s="132"/>
      <c r="EI148" s="132"/>
      <c r="EJ148" s="132"/>
      <c r="EK148" s="132"/>
      <c r="EL148" s="132"/>
      <c r="EM148" s="132"/>
      <c r="EN148" s="132"/>
      <c r="EO148" s="132"/>
      <c r="EP148" s="132"/>
      <c r="EQ148" s="132"/>
      <c r="ER148" s="132"/>
      <c r="ES148" s="132"/>
      <c r="ET148" s="132"/>
      <c r="EU148" s="132"/>
      <c r="EV148" s="132"/>
      <c r="EW148" s="132"/>
      <c r="EX148" s="132"/>
      <c r="EY148" s="132"/>
    </row>
    <row r="149" spans="1:155" s="135" customFormat="1" ht="27">
      <c r="A149" s="30">
        <v>26</v>
      </c>
      <c r="B149" s="35" t="s">
        <v>227</v>
      </c>
      <c r="C149" s="35" t="s">
        <v>266</v>
      </c>
      <c r="D149" s="40" t="s">
        <v>267</v>
      </c>
      <c r="E149" s="43" t="s">
        <v>3408</v>
      </c>
      <c r="F149" s="56" t="s">
        <v>10</v>
      </c>
      <c r="G149" s="24"/>
      <c r="H149" s="24"/>
      <c r="I149" s="25"/>
      <c r="J149" s="24">
        <v>3800000</v>
      </c>
      <c r="K149" s="24">
        <v>0</v>
      </c>
      <c r="L149" s="25">
        <f t="shared" si="51"/>
        <v>3800000</v>
      </c>
      <c r="M149" s="24"/>
      <c r="N149" s="24"/>
      <c r="O149" s="25"/>
      <c r="P149" s="132"/>
      <c r="Q149" s="132"/>
      <c r="R149" s="132"/>
      <c r="S149" s="132"/>
      <c r="T149" s="132"/>
      <c r="U149" s="132"/>
      <c r="V149" s="132"/>
      <c r="W149" s="132"/>
      <c r="X149" s="132"/>
      <c r="Y149" s="132"/>
      <c r="Z149" s="132"/>
      <c r="AA149" s="132"/>
      <c r="AB149" s="132"/>
      <c r="AC149" s="132"/>
      <c r="AD149" s="132"/>
      <c r="AE149" s="132"/>
      <c r="AF149" s="132"/>
      <c r="AG149" s="132"/>
      <c r="AH149" s="132"/>
      <c r="AI149" s="132"/>
      <c r="AJ149" s="132"/>
      <c r="AK149" s="132"/>
      <c r="AL149" s="132"/>
      <c r="AM149" s="132"/>
      <c r="AN149" s="132"/>
      <c r="AO149" s="132"/>
      <c r="AP149" s="132"/>
      <c r="AQ149" s="132"/>
      <c r="AR149" s="132"/>
      <c r="AS149" s="132"/>
      <c r="AT149" s="132"/>
      <c r="AU149" s="132"/>
      <c r="AV149" s="132"/>
      <c r="AW149" s="132"/>
      <c r="AX149" s="132"/>
      <c r="AY149" s="132"/>
      <c r="AZ149" s="132"/>
      <c r="BA149" s="132"/>
      <c r="BB149" s="132"/>
      <c r="BC149" s="132"/>
      <c r="BD149" s="132"/>
      <c r="BE149" s="132"/>
      <c r="BF149" s="132"/>
      <c r="BG149" s="132"/>
      <c r="BH149" s="132"/>
      <c r="BI149" s="132"/>
      <c r="BJ149" s="132"/>
      <c r="BK149" s="132"/>
      <c r="BL149" s="132"/>
      <c r="BM149" s="132"/>
      <c r="BN149" s="132"/>
      <c r="BO149" s="132"/>
      <c r="BP149" s="132"/>
      <c r="BQ149" s="132"/>
      <c r="BR149" s="132"/>
      <c r="BS149" s="132"/>
      <c r="BT149" s="132"/>
      <c r="BU149" s="132"/>
      <c r="BV149" s="132"/>
      <c r="BW149" s="132"/>
      <c r="BX149" s="132"/>
      <c r="BY149" s="132"/>
      <c r="BZ149" s="132"/>
      <c r="CA149" s="132"/>
      <c r="CB149" s="132"/>
      <c r="CC149" s="132"/>
      <c r="CD149" s="132"/>
      <c r="CE149" s="132"/>
      <c r="CF149" s="132"/>
      <c r="CG149" s="132"/>
      <c r="CH149" s="132"/>
      <c r="CI149" s="132"/>
      <c r="CJ149" s="132"/>
      <c r="CK149" s="132"/>
      <c r="CL149" s="132"/>
      <c r="CM149" s="132"/>
      <c r="CN149" s="132"/>
      <c r="CO149" s="132"/>
      <c r="CP149" s="132"/>
      <c r="CQ149" s="132"/>
      <c r="CR149" s="132"/>
      <c r="CS149" s="132"/>
      <c r="CT149" s="132"/>
      <c r="CU149" s="132"/>
      <c r="CV149" s="132"/>
      <c r="CW149" s="132"/>
      <c r="CX149" s="132"/>
      <c r="CY149" s="132"/>
      <c r="CZ149" s="132"/>
      <c r="DA149" s="132"/>
      <c r="DB149" s="132"/>
      <c r="DC149" s="132"/>
      <c r="DD149" s="132"/>
      <c r="DE149" s="132"/>
      <c r="DF149" s="132"/>
      <c r="DG149" s="132"/>
      <c r="DH149" s="132"/>
      <c r="DI149" s="132"/>
      <c r="DJ149" s="132"/>
      <c r="DK149" s="132"/>
      <c r="DL149" s="132"/>
      <c r="DM149" s="132"/>
      <c r="DN149" s="132"/>
      <c r="DO149" s="132"/>
      <c r="DP149" s="132"/>
      <c r="DQ149" s="132"/>
      <c r="DR149" s="132"/>
      <c r="DS149" s="132"/>
      <c r="DT149" s="132"/>
      <c r="DU149" s="132"/>
      <c r="DV149" s="132"/>
      <c r="DW149" s="132"/>
      <c r="DX149" s="132"/>
      <c r="DY149" s="132"/>
      <c r="DZ149" s="132"/>
      <c r="EA149" s="132"/>
      <c r="EB149" s="132"/>
      <c r="EC149" s="132"/>
      <c r="ED149" s="132"/>
      <c r="EE149" s="132"/>
      <c r="EF149" s="132"/>
      <c r="EG149" s="132"/>
      <c r="EH149" s="132"/>
      <c r="EI149" s="132"/>
      <c r="EJ149" s="132"/>
      <c r="EK149" s="132"/>
      <c r="EL149" s="132"/>
      <c r="EM149" s="132"/>
      <c r="EN149" s="132"/>
      <c r="EO149" s="132"/>
      <c r="EP149" s="132"/>
      <c r="EQ149" s="132"/>
      <c r="ER149" s="132"/>
      <c r="ES149" s="132"/>
      <c r="ET149" s="132"/>
      <c r="EU149" s="132"/>
      <c r="EV149" s="132"/>
      <c r="EW149" s="132"/>
      <c r="EX149" s="132"/>
      <c r="EY149" s="132"/>
    </row>
    <row r="150" spans="1:155" s="135" customFormat="1" ht="27">
      <c r="A150" s="30">
        <v>27</v>
      </c>
      <c r="B150" s="35" t="s">
        <v>227</v>
      </c>
      <c r="C150" s="35" t="s">
        <v>268</v>
      </c>
      <c r="D150" s="40" t="s">
        <v>269</v>
      </c>
      <c r="E150" s="43" t="s">
        <v>3410</v>
      </c>
      <c r="F150" s="56" t="s">
        <v>10</v>
      </c>
      <c r="G150" s="24"/>
      <c r="H150" s="24"/>
      <c r="I150" s="25"/>
      <c r="J150" s="24">
        <v>3800000</v>
      </c>
      <c r="K150" s="24">
        <v>0</v>
      </c>
      <c r="L150" s="25">
        <f t="shared" si="51"/>
        <v>3800000</v>
      </c>
      <c r="M150" s="24"/>
      <c r="N150" s="24"/>
      <c r="O150" s="25"/>
      <c r="P150" s="132"/>
      <c r="Q150" s="132"/>
      <c r="R150" s="132"/>
      <c r="S150" s="132"/>
      <c r="T150" s="132"/>
      <c r="U150" s="132"/>
      <c r="V150" s="132"/>
      <c r="W150" s="132"/>
      <c r="X150" s="132"/>
      <c r="Y150" s="132"/>
      <c r="Z150" s="132"/>
      <c r="AA150" s="132"/>
      <c r="AB150" s="132"/>
      <c r="AC150" s="132"/>
      <c r="AD150" s="132"/>
      <c r="AE150" s="132"/>
      <c r="AF150" s="132"/>
      <c r="AG150" s="132"/>
      <c r="AH150" s="132"/>
      <c r="AI150" s="132"/>
      <c r="AJ150" s="132"/>
      <c r="AK150" s="132"/>
      <c r="AL150" s="132"/>
      <c r="AM150" s="132"/>
      <c r="AN150" s="132"/>
      <c r="AO150" s="132"/>
      <c r="AP150" s="132"/>
      <c r="AQ150" s="132"/>
      <c r="AR150" s="132"/>
      <c r="AS150" s="132"/>
      <c r="AT150" s="132"/>
      <c r="AU150" s="132"/>
      <c r="AV150" s="132"/>
      <c r="AW150" s="132"/>
      <c r="AX150" s="132"/>
      <c r="AY150" s="132"/>
      <c r="AZ150" s="132"/>
      <c r="BA150" s="132"/>
      <c r="BB150" s="132"/>
      <c r="BC150" s="132"/>
      <c r="BD150" s="132"/>
      <c r="BE150" s="132"/>
      <c r="BF150" s="132"/>
      <c r="BG150" s="132"/>
      <c r="BH150" s="132"/>
      <c r="BI150" s="132"/>
      <c r="BJ150" s="132"/>
      <c r="BK150" s="132"/>
      <c r="BL150" s="132"/>
      <c r="BM150" s="132"/>
      <c r="BN150" s="132"/>
      <c r="BO150" s="132"/>
      <c r="BP150" s="132"/>
      <c r="BQ150" s="132"/>
      <c r="BR150" s="132"/>
      <c r="BS150" s="132"/>
      <c r="BT150" s="132"/>
      <c r="BU150" s="132"/>
      <c r="BV150" s="132"/>
      <c r="BW150" s="132"/>
      <c r="BX150" s="132"/>
      <c r="BY150" s="132"/>
      <c r="BZ150" s="132"/>
      <c r="CA150" s="132"/>
      <c r="CB150" s="132"/>
      <c r="CC150" s="132"/>
      <c r="CD150" s="132"/>
      <c r="CE150" s="132"/>
      <c r="CF150" s="132"/>
      <c r="CG150" s="132"/>
      <c r="CH150" s="132"/>
      <c r="CI150" s="132"/>
      <c r="CJ150" s="132"/>
      <c r="CK150" s="132"/>
      <c r="CL150" s="132"/>
      <c r="CM150" s="132"/>
      <c r="CN150" s="132"/>
      <c r="CO150" s="132"/>
      <c r="CP150" s="132"/>
      <c r="CQ150" s="132"/>
      <c r="CR150" s="132"/>
      <c r="CS150" s="132"/>
      <c r="CT150" s="132"/>
      <c r="CU150" s="132"/>
      <c r="CV150" s="132"/>
      <c r="CW150" s="132"/>
      <c r="CX150" s="132"/>
      <c r="CY150" s="132"/>
      <c r="CZ150" s="132"/>
      <c r="DA150" s="132"/>
      <c r="DB150" s="132"/>
      <c r="DC150" s="132"/>
      <c r="DD150" s="132"/>
      <c r="DE150" s="132"/>
      <c r="DF150" s="132"/>
      <c r="DG150" s="132"/>
      <c r="DH150" s="132"/>
      <c r="DI150" s="132"/>
      <c r="DJ150" s="132"/>
      <c r="DK150" s="132"/>
      <c r="DL150" s="132"/>
      <c r="DM150" s="132"/>
      <c r="DN150" s="132"/>
      <c r="DO150" s="132"/>
      <c r="DP150" s="132"/>
      <c r="DQ150" s="132"/>
      <c r="DR150" s="132"/>
      <c r="DS150" s="132"/>
      <c r="DT150" s="132"/>
      <c r="DU150" s="132"/>
      <c r="DV150" s="132"/>
      <c r="DW150" s="132"/>
      <c r="DX150" s="132"/>
      <c r="DY150" s="132"/>
      <c r="DZ150" s="132"/>
      <c r="EA150" s="132"/>
      <c r="EB150" s="132"/>
      <c r="EC150" s="132"/>
      <c r="ED150" s="132"/>
      <c r="EE150" s="132"/>
      <c r="EF150" s="132"/>
      <c r="EG150" s="132"/>
      <c r="EH150" s="132"/>
      <c r="EI150" s="132"/>
      <c r="EJ150" s="132"/>
      <c r="EK150" s="132"/>
      <c r="EL150" s="132"/>
      <c r="EM150" s="132"/>
      <c r="EN150" s="132"/>
      <c r="EO150" s="132"/>
      <c r="EP150" s="132"/>
      <c r="EQ150" s="132"/>
      <c r="ER150" s="132"/>
      <c r="ES150" s="132"/>
      <c r="ET150" s="132"/>
      <c r="EU150" s="132"/>
      <c r="EV150" s="132"/>
      <c r="EW150" s="132"/>
      <c r="EX150" s="132"/>
      <c r="EY150" s="132"/>
    </row>
    <row r="151" spans="1:155" s="135" customFormat="1" ht="27">
      <c r="A151" s="30">
        <v>28</v>
      </c>
      <c r="B151" s="35" t="s">
        <v>227</v>
      </c>
      <c r="C151" s="35" t="s">
        <v>270</v>
      </c>
      <c r="D151" s="40" t="s">
        <v>271</v>
      </c>
      <c r="E151" s="43" t="s">
        <v>3411</v>
      </c>
      <c r="F151" s="56" t="s">
        <v>10</v>
      </c>
      <c r="G151" s="24"/>
      <c r="H151" s="24"/>
      <c r="I151" s="25"/>
      <c r="J151" s="24">
        <v>3800000</v>
      </c>
      <c r="K151" s="24">
        <v>0</v>
      </c>
      <c r="L151" s="25">
        <f t="shared" si="51"/>
        <v>3800000</v>
      </c>
      <c r="M151" s="24"/>
      <c r="N151" s="24"/>
      <c r="O151" s="25"/>
      <c r="P151" s="132"/>
      <c r="Q151" s="132"/>
      <c r="R151" s="132"/>
      <c r="S151" s="132"/>
      <c r="T151" s="132"/>
      <c r="U151" s="132"/>
      <c r="V151" s="132"/>
      <c r="W151" s="132"/>
      <c r="X151" s="132"/>
      <c r="Y151" s="132"/>
      <c r="Z151" s="132"/>
      <c r="AA151" s="132"/>
      <c r="AB151" s="132"/>
      <c r="AC151" s="132"/>
      <c r="AD151" s="132"/>
      <c r="AE151" s="132"/>
      <c r="AF151" s="132"/>
      <c r="AG151" s="132"/>
      <c r="AH151" s="132"/>
      <c r="AI151" s="132"/>
      <c r="AJ151" s="132"/>
      <c r="AK151" s="132"/>
      <c r="AL151" s="132"/>
      <c r="AM151" s="132"/>
      <c r="AN151" s="132"/>
      <c r="AO151" s="132"/>
      <c r="AP151" s="132"/>
      <c r="AQ151" s="132"/>
      <c r="AR151" s="132"/>
      <c r="AS151" s="132"/>
      <c r="AT151" s="132"/>
      <c r="AU151" s="132"/>
      <c r="AV151" s="132"/>
      <c r="AW151" s="132"/>
      <c r="AX151" s="132"/>
      <c r="AY151" s="132"/>
      <c r="AZ151" s="132"/>
      <c r="BA151" s="132"/>
      <c r="BB151" s="132"/>
      <c r="BC151" s="132"/>
      <c r="BD151" s="132"/>
      <c r="BE151" s="132"/>
      <c r="BF151" s="132"/>
      <c r="BG151" s="132"/>
      <c r="BH151" s="132"/>
      <c r="BI151" s="132"/>
      <c r="BJ151" s="132"/>
      <c r="BK151" s="132"/>
      <c r="BL151" s="132"/>
      <c r="BM151" s="132"/>
      <c r="BN151" s="132"/>
      <c r="BO151" s="132"/>
      <c r="BP151" s="132"/>
      <c r="BQ151" s="132"/>
      <c r="BR151" s="132"/>
      <c r="BS151" s="132"/>
      <c r="BT151" s="132"/>
      <c r="BU151" s="132"/>
      <c r="BV151" s="132"/>
      <c r="BW151" s="132"/>
      <c r="BX151" s="132"/>
      <c r="BY151" s="132"/>
      <c r="BZ151" s="132"/>
      <c r="CA151" s="132"/>
      <c r="CB151" s="132"/>
      <c r="CC151" s="132"/>
      <c r="CD151" s="132"/>
      <c r="CE151" s="132"/>
      <c r="CF151" s="132"/>
      <c r="CG151" s="132"/>
      <c r="CH151" s="132"/>
      <c r="CI151" s="132"/>
      <c r="CJ151" s="132"/>
      <c r="CK151" s="132"/>
      <c r="CL151" s="132"/>
      <c r="CM151" s="132"/>
      <c r="CN151" s="132"/>
      <c r="CO151" s="132"/>
      <c r="CP151" s="132"/>
      <c r="CQ151" s="132"/>
      <c r="CR151" s="132"/>
      <c r="CS151" s="132"/>
      <c r="CT151" s="132"/>
      <c r="CU151" s="132"/>
      <c r="CV151" s="132"/>
      <c r="CW151" s="132"/>
      <c r="CX151" s="132"/>
      <c r="CY151" s="132"/>
      <c r="CZ151" s="132"/>
      <c r="DA151" s="132"/>
      <c r="DB151" s="132"/>
      <c r="DC151" s="132"/>
      <c r="DD151" s="132"/>
      <c r="DE151" s="132"/>
      <c r="DF151" s="132"/>
      <c r="DG151" s="132"/>
      <c r="DH151" s="132"/>
      <c r="DI151" s="132"/>
      <c r="DJ151" s="132"/>
      <c r="DK151" s="132"/>
      <c r="DL151" s="132"/>
      <c r="DM151" s="132"/>
      <c r="DN151" s="132"/>
      <c r="DO151" s="132"/>
      <c r="DP151" s="132"/>
      <c r="DQ151" s="132"/>
      <c r="DR151" s="132"/>
      <c r="DS151" s="132"/>
      <c r="DT151" s="132"/>
      <c r="DU151" s="132"/>
      <c r="DV151" s="132"/>
      <c r="DW151" s="132"/>
      <c r="DX151" s="132"/>
      <c r="DY151" s="132"/>
      <c r="DZ151" s="132"/>
      <c r="EA151" s="132"/>
      <c r="EB151" s="132"/>
      <c r="EC151" s="132"/>
      <c r="ED151" s="132"/>
      <c r="EE151" s="132"/>
      <c r="EF151" s="132"/>
      <c r="EG151" s="132"/>
      <c r="EH151" s="132"/>
      <c r="EI151" s="132"/>
      <c r="EJ151" s="132"/>
      <c r="EK151" s="132"/>
      <c r="EL151" s="132"/>
      <c r="EM151" s="132"/>
      <c r="EN151" s="132"/>
      <c r="EO151" s="132"/>
      <c r="EP151" s="132"/>
      <c r="EQ151" s="132"/>
      <c r="ER151" s="132"/>
      <c r="ES151" s="132"/>
      <c r="ET151" s="132"/>
      <c r="EU151" s="132"/>
      <c r="EV151" s="132"/>
      <c r="EW151" s="132"/>
      <c r="EX151" s="132"/>
      <c r="EY151" s="132"/>
    </row>
    <row r="152" spans="1:155" s="135" customFormat="1" ht="36">
      <c r="A152" s="30">
        <v>29</v>
      </c>
      <c r="B152" s="35" t="s">
        <v>227</v>
      </c>
      <c r="C152" s="35" t="s">
        <v>272</v>
      </c>
      <c r="D152" s="40" t="s">
        <v>265</v>
      </c>
      <c r="E152" s="43" t="s">
        <v>3412</v>
      </c>
      <c r="F152" s="56" t="s">
        <v>10</v>
      </c>
      <c r="G152" s="24"/>
      <c r="H152" s="24"/>
      <c r="I152" s="25"/>
      <c r="J152" s="24">
        <v>3800000</v>
      </c>
      <c r="K152" s="24">
        <v>0</v>
      </c>
      <c r="L152" s="25">
        <f t="shared" si="51"/>
        <v>3800000</v>
      </c>
      <c r="M152" s="24">
        <v>4000000</v>
      </c>
      <c r="N152" s="24">
        <v>0</v>
      </c>
      <c r="O152" s="25">
        <f t="shared" si="52"/>
        <v>4000000</v>
      </c>
      <c r="P152" s="132"/>
      <c r="Q152" s="132"/>
      <c r="R152" s="132"/>
      <c r="S152" s="132"/>
      <c r="T152" s="132"/>
      <c r="U152" s="132"/>
      <c r="V152" s="132"/>
      <c r="W152" s="132"/>
      <c r="X152" s="132"/>
      <c r="Y152" s="132"/>
      <c r="Z152" s="132"/>
      <c r="AA152" s="132"/>
      <c r="AB152" s="132"/>
      <c r="AC152" s="132"/>
      <c r="AD152" s="132"/>
      <c r="AE152" s="132"/>
      <c r="AF152" s="132"/>
      <c r="AG152" s="132"/>
      <c r="AH152" s="132"/>
      <c r="AI152" s="132"/>
      <c r="AJ152" s="132"/>
      <c r="AK152" s="132"/>
      <c r="AL152" s="132"/>
      <c r="AM152" s="132"/>
      <c r="AN152" s="132"/>
      <c r="AO152" s="132"/>
      <c r="AP152" s="132"/>
      <c r="AQ152" s="132"/>
      <c r="AR152" s="132"/>
      <c r="AS152" s="132"/>
      <c r="AT152" s="132"/>
      <c r="AU152" s="132"/>
      <c r="AV152" s="132"/>
      <c r="AW152" s="132"/>
      <c r="AX152" s="132"/>
      <c r="AY152" s="132"/>
      <c r="AZ152" s="132"/>
      <c r="BA152" s="132"/>
      <c r="BB152" s="132"/>
      <c r="BC152" s="132"/>
      <c r="BD152" s="132"/>
      <c r="BE152" s="132"/>
      <c r="BF152" s="132"/>
      <c r="BG152" s="132"/>
      <c r="BH152" s="132"/>
      <c r="BI152" s="132"/>
      <c r="BJ152" s="132"/>
      <c r="BK152" s="132"/>
      <c r="BL152" s="132"/>
      <c r="BM152" s="132"/>
      <c r="BN152" s="132"/>
      <c r="BO152" s="132"/>
      <c r="BP152" s="132"/>
      <c r="BQ152" s="132"/>
      <c r="BR152" s="132"/>
      <c r="BS152" s="132"/>
      <c r="BT152" s="132"/>
      <c r="BU152" s="132"/>
      <c r="BV152" s="132"/>
      <c r="BW152" s="132"/>
      <c r="BX152" s="132"/>
      <c r="BY152" s="132"/>
      <c r="BZ152" s="132"/>
      <c r="CA152" s="132"/>
      <c r="CB152" s="132"/>
      <c r="CC152" s="132"/>
      <c r="CD152" s="132"/>
      <c r="CE152" s="132"/>
      <c r="CF152" s="132"/>
      <c r="CG152" s="132"/>
      <c r="CH152" s="132"/>
      <c r="CI152" s="132"/>
      <c r="CJ152" s="132"/>
      <c r="CK152" s="132"/>
      <c r="CL152" s="132"/>
      <c r="CM152" s="132"/>
      <c r="CN152" s="132"/>
      <c r="CO152" s="132"/>
      <c r="CP152" s="132"/>
      <c r="CQ152" s="132"/>
      <c r="CR152" s="132"/>
      <c r="CS152" s="132"/>
      <c r="CT152" s="132"/>
      <c r="CU152" s="132"/>
      <c r="CV152" s="132"/>
      <c r="CW152" s="132"/>
      <c r="CX152" s="132"/>
      <c r="CY152" s="132"/>
      <c r="CZ152" s="132"/>
      <c r="DA152" s="132"/>
      <c r="DB152" s="132"/>
      <c r="DC152" s="132"/>
      <c r="DD152" s="132"/>
      <c r="DE152" s="132"/>
      <c r="DF152" s="132"/>
      <c r="DG152" s="132"/>
      <c r="DH152" s="132"/>
      <c r="DI152" s="132"/>
      <c r="DJ152" s="132"/>
      <c r="DK152" s="132"/>
      <c r="DL152" s="132"/>
      <c r="DM152" s="132"/>
      <c r="DN152" s="132"/>
      <c r="DO152" s="132"/>
      <c r="DP152" s="132"/>
      <c r="DQ152" s="132"/>
      <c r="DR152" s="132"/>
      <c r="DS152" s="132"/>
      <c r="DT152" s="132"/>
      <c r="DU152" s="132"/>
      <c r="DV152" s="132"/>
      <c r="DW152" s="132"/>
      <c r="DX152" s="132"/>
      <c r="DY152" s="132"/>
      <c r="DZ152" s="132"/>
      <c r="EA152" s="132"/>
      <c r="EB152" s="132"/>
      <c r="EC152" s="132"/>
      <c r="ED152" s="132"/>
      <c r="EE152" s="132"/>
      <c r="EF152" s="132"/>
      <c r="EG152" s="132"/>
      <c r="EH152" s="132"/>
      <c r="EI152" s="132"/>
      <c r="EJ152" s="132"/>
      <c r="EK152" s="132"/>
      <c r="EL152" s="132"/>
      <c r="EM152" s="132"/>
      <c r="EN152" s="132"/>
      <c r="EO152" s="132"/>
      <c r="EP152" s="132"/>
      <c r="EQ152" s="132"/>
      <c r="ER152" s="132"/>
      <c r="ES152" s="132"/>
      <c r="ET152" s="132"/>
      <c r="EU152" s="132"/>
      <c r="EV152" s="132"/>
      <c r="EW152" s="132"/>
      <c r="EX152" s="132"/>
      <c r="EY152" s="132"/>
    </row>
    <row r="153" spans="1:155" s="135" customFormat="1" ht="45">
      <c r="A153" s="30">
        <v>30</v>
      </c>
      <c r="B153" s="35" t="s">
        <v>227</v>
      </c>
      <c r="C153" s="35" t="s">
        <v>273</v>
      </c>
      <c r="D153" s="40" t="s">
        <v>274</v>
      </c>
      <c r="E153" s="43" t="s">
        <v>3413</v>
      </c>
      <c r="F153" s="56" t="s">
        <v>10</v>
      </c>
      <c r="G153" s="24">
        <v>3600000</v>
      </c>
      <c r="H153" s="24">
        <v>0</v>
      </c>
      <c r="I153" s="25">
        <f t="shared" ref="I153:I161" si="53">+G153+H153</f>
        <v>3600000</v>
      </c>
      <c r="J153" s="24">
        <v>2200000</v>
      </c>
      <c r="K153" s="24">
        <v>0</v>
      </c>
      <c r="L153" s="25">
        <f t="shared" si="51"/>
        <v>2200000</v>
      </c>
      <c r="M153" s="24"/>
      <c r="N153" s="24"/>
      <c r="O153" s="25"/>
      <c r="P153" s="132"/>
      <c r="Q153" s="132"/>
      <c r="R153" s="132"/>
      <c r="S153" s="132"/>
      <c r="T153" s="132"/>
      <c r="U153" s="132"/>
      <c r="V153" s="132"/>
      <c r="W153" s="132"/>
      <c r="X153" s="132"/>
      <c r="Y153" s="132"/>
      <c r="Z153" s="132"/>
      <c r="AA153" s="132"/>
      <c r="AB153" s="132"/>
      <c r="AC153" s="132"/>
      <c r="AD153" s="132"/>
      <c r="AE153" s="132"/>
      <c r="AF153" s="132"/>
      <c r="AG153" s="132"/>
      <c r="AH153" s="132"/>
      <c r="AI153" s="132"/>
      <c r="AJ153" s="132"/>
      <c r="AK153" s="132"/>
      <c r="AL153" s="132"/>
      <c r="AM153" s="132"/>
      <c r="AN153" s="132"/>
      <c r="AO153" s="132"/>
      <c r="AP153" s="132"/>
      <c r="AQ153" s="132"/>
      <c r="AR153" s="132"/>
      <c r="AS153" s="132"/>
      <c r="AT153" s="132"/>
      <c r="AU153" s="132"/>
      <c r="AV153" s="132"/>
      <c r="AW153" s="132"/>
      <c r="AX153" s="132"/>
      <c r="AY153" s="132"/>
      <c r="AZ153" s="132"/>
      <c r="BA153" s="132"/>
      <c r="BB153" s="132"/>
      <c r="BC153" s="132"/>
      <c r="BD153" s="132"/>
      <c r="BE153" s="132"/>
      <c r="BF153" s="132"/>
      <c r="BG153" s="132"/>
      <c r="BH153" s="132"/>
      <c r="BI153" s="132"/>
      <c r="BJ153" s="132"/>
      <c r="BK153" s="132"/>
      <c r="BL153" s="132"/>
      <c r="BM153" s="132"/>
      <c r="BN153" s="132"/>
      <c r="BO153" s="132"/>
      <c r="BP153" s="132"/>
      <c r="BQ153" s="132"/>
      <c r="BR153" s="132"/>
      <c r="BS153" s="132"/>
      <c r="BT153" s="132"/>
      <c r="BU153" s="132"/>
      <c r="BV153" s="132"/>
      <c r="BW153" s="132"/>
      <c r="BX153" s="132"/>
      <c r="BY153" s="132"/>
      <c r="BZ153" s="132"/>
      <c r="CA153" s="132"/>
      <c r="CB153" s="132"/>
      <c r="CC153" s="132"/>
      <c r="CD153" s="132"/>
      <c r="CE153" s="132"/>
      <c r="CF153" s="132"/>
      <c r="CG153" s="132"/>
      <c r="CH153" s="132"/>
      <c r="CI153" s="132"/>
      <c r="CJ153" s="132"/>
      <c r="CK153" s="132"/>
      <c r="CL153" s="132"/>
      <c r="CM153" s="132"/>
      <c r="CN153" s="132"/>
      <c r="CO153" s="132"/>
      <c r="CP153" s="132"/>
      <c r="CQ153" s="132"/>
      <c r="CR153" s="132"/>
      <c r="CS153" s="132"/>
      <c r="CT153" s="132"/>
      <c r="CU153" s="132"/>
      <c r="CV153" s="132"/>
      <c r="CW153" s="132"/>
      <c r="CX153" s="132"/>
      <c r="CY153" s="132"/>
      <c r="CZ153" s="132"/>
      <c r="DA153" s="132"/>
      <c r="DB153" s="132"/>
      <c r="DC153" s="132"/>
      <c r="DD153" s="132"/>
      <c r="DE153" s="132"/>
      <c r="DF153" s="132"/>
      <c r="DG153" s="132"/>
      <c r="DH153" s="132"/>
      <c r="DI153" s="132"/>
      <c r="DJ153" s="132"/>
      <c r="DK153" s="132"/>
      <c r="DL153" s="132"/>
      <c r="DM153" s="132"/>
      <c r="DN153" s="132"/>
      <c r="DO153" s="132"/>
      <c r="DP153" s="132"/>
      <c r="DQ153" s="132"/>
      <c r="DR153" s="132"/>
      <c r="DS153" s="132"/>
      <c r="DT153" s="132"/>
      <c r="DU153" s="132"/>
      <c r="DV153" s="132"/>
      <c r="DW153" s="132"/>
      <c r="DX153" s="132"/>
      <c r="DY153" s="132"/>
      <c r="DZ153" s="132"/>
      <c r="EA153" s="132"/>
      <c r="EB153" s="132"/>
      <c r="EC153" s="132"/>
      <c r="ED153" s="132"/>
      <c r="EE153" s="132"/>
      <c r="EF153" s="132"/>
      <c r="EG153" s="132"/>
      <c r="EH153" s="132"/>
      <c r="EI153" s="132"/>
      <c r="EJ153" s="132"/>
      <c r="EK153" s="132"/>
      <c r="EL153" s="132"/>
      <c r="EM153" s="132"/>
      <c r="EN153" s="132"/>
      <c r="EO153" s="132"/>
      <c r="EP153" s="132"/>
      <c r="EQ153" s="132"/>
      <c r="ER153" s="132"/>
      <c r="ES153" s="132"/>
      <c r="ET153" s="132"/>
      <c r="EU153" s="132"/>
      <c r="EV153" s="132"/>
      <c r="EW153" s="132"/>
      <c r="EX153" s="132"/>
      <c r="EY153" s="132"/>
    </row>
    <row r="154" spans="1:155" s="135" customFormat="1" ht="45">
      <c r="A154" s="30">
        <v>31</v>
      </c>
      <c r="B154" s="35" t="s">
        <v>227</v>
      </c>
      <c r="C154" s="35" t="s">
        <v>275</v>
      </c>
      <c r="D154" s="40" t="s">
        <v>276</v>
      </c>
      <c r="E154" s="43" t="s">
        <v>3414</v>
      </c>
      <c r="F154" s="56" t="s">
        <v>10</v>
      </c>
      <c r="G154" s="24">
        <v>3600000</v>
      </c>
      <c r="H154" s="24">
        <v>0</v>
      </c>
      <c r="I154" s="25">
        <f t="shared" si="53"/>
        <v>3600000</v>
      </c>
      <c r="J154" s="24">
        <v>2100000</v>
      </c>
      <c r="K154" s="24">
        <v>0</v>
      </c>
      <c r="L154" s="25">
        <f t="shared" si="51"/>
        <v>2100000</v>
      </c>
      <c r="M154" s="24"/>
      <c r="N154" s="24"/>
      <c r="O154" s="25"/>
      <c r="P154" s="132"/>
      <c r="Q154" s="132"/>
      <c r="R154" s="132"/>
      <c r="S154" s="132"/>
      <c r="T154" s="132"/>
      <c r="U154" s="132"/>
      <c r="V154" s="132"/>
      <c r="W154" s="132"/>
      <c r="X154" s="132"/>
      <c r="Y154" s="132"/>
      <c r="Z154" s="132"/>
      <c r="AA154" s="132"/>
      <c r="AB154" s="132"/>
      <c r="AC154" s="132"/>
      <c r="AD154" s="132"/>
      <c r="AE154" s="132"/>
      <c r="AF154" s="132"/>
      <c r="AG154" s="132"/>
      <c r="AH154" s="132"/>
      <c r="AI154" s="132"/>
      <c r="AJ154" s="132"/>
      <c r="AK154" s="132"/>
      <c r="AL154" s="132"/>
      <c r="AM154" s="132"/>
      <c r="AN154" s="132"/>
      <c r="AO154" s="132"/>
      <c r="AP154" s="132"/>
      <c r="AQ154" s="132"/>
      <c r="AR154" s="132"/>
      <c r="AS154" s="132"/>
      <c r="AT154" s="132"/>
      <c r="AU154" s="132"/>
      <c r="AV154" s="132"/>
      <c r="AW154" s="132"/>
      <c r="AX154" s="132"/>
      <c r="AY154" s="132"/>
      <c r="AZ154" s="132"/>
      <c r="BA154" s="132"/>
      <c r="BB154" s="132"/>
      <c r="BC154" s="132"/>
      <c r="BD154" s="132"/>
      <c r="BE154" s="132"/>
      <c r="BF154" s="132"/>
      <c r="BG154" s="132"/>
      <c r="BH154" s="132"/>
      <c r="BI154" s="132"/>
      <c r="BJ154" s="132"/>
      <c r="BK154" s="132"/>
      <c r="BL154" s="132"/>
      <c r="BM154" s="132"/>
      <c r="BN154" s="132"/>
      <c r="BO154" s="132"/>
      <c r="BP154" s="132"/>
      <c r="BQ154" s="132"/>
      <c r="BR154" s="132"/>
      <c r="BS154" s="132"/>
      <c r="BT154" s="132"/>
      <c r="BU154" s="132"/>
      <c r="BV154" s="132"/>
      <c r="BW154" s="132"/>
      <c r="BX154" s="132"/>
      <c r="BY154" s="132"/>
      <c r="BZ154" s="132"/>
      <c r="CA154" s="132"/>
      <c r="CB154" s="132"/>
      <c r="CC154" s="132"/>
      <c r="CD154" s="132"/>
      <c r="CE154" s="132"/>
      <c r="CF154" s="132"/>
      <c r="CG154" s="132"/>
      <c r="CH154" s="132"/>
      <c r="CI154" s="132"/>
      <c r="CJ154" s="132"/>
      <c r="CK154" s="132"/>
      <c r="CL154" s="132"/>
      <c r="CM154" s="132"/>
      <c r="CN154" s="132"/>
      <c r="CO154" s="132"/>
      <c r="CP154" s="132"/>
      <c r="CQ154" s="132"/>
      <c r="CR154" s="132"/>
      <c r="CS154" s="132"/>
      <c r="CT154" s="132"/>
      <c r="CU154" s="132"/>
      <c r="CV154" s="132"/>
      <c r="CW154" s="132"/>
      <c r="CX154" s="132"/>
      <c r="CY154" s="132"/>
      <c r="CZ154" s="132"/>
      <c r="DA154" s="132"/>
      <c r="DB154" s="132"/>
      <c r="DC154" s="132"/>
      <c r="DD154" s="132"/>
      <c r="DE154" s="132"/>
      <c r="DF154" s="132"/>
      <c r="DG154" s="132"/>
      <c r="DH154" s="132"/>
      <c r="DI154" s="132"/>
      <c r="DJ154" s="132"/>
      <c r="DK154" s="132"/>
      <c r="DL154" s="132"/>
      <c r="DM154" s="132"/>
      <c r="DN154" s="132"/>
      <c r="DO154" s="132"/>
      <c r="DP154" s="132"/>
      <c r="DQ154" s="132"/>
      <c r="DR154" s="132"/>
      <c r="DS154" s="132"/>
      <c r="DT154" s="132"/>
      <c r="DU154" s="132"/>
      <c r="DV154" s="132"/>
      <c r="DW154" s="132"/>
      <c r="DX154" s="132"/>
      <c r="DY154" s="132"/>
      <c r="DZ154" s="132"/>
      <c r="EA154" s="132"/>
      <c r="EB154" s="132"/>
      <c r="EC154" s="132"/>
      <c r="ED154" s="132"/>
      <c r="EE154" s="132"/>
      <c r="EF154" s="132"/>
      <c r="EG154" s="132"/>
      <c r="EH154" s="132"/>
      <c r="EI154" s="132"/>
      <c r="EJ154" s="132"/>
      <c r="EK154" s="132"/>
      <c r="EL154" s="132"/>
      <c r="EM154" s="132"/>
      <c r="EN154" s="132"/>
      <c r="EO154" s="132"/>
      <c r="EP154" s="132"/>
      <c r="EQ154" s="132"/>
      <c r="ER154" s="132"/>
      <c r="ES154" s="132"/>
      <c r="ET154" s="132"/>
      <c r="EU154" s="132"/>
      <c r="EV154" s="132"/>
      <c r="EW154" s="132"/>
      <c r="EX154" s="132"/>
      <c r="EY154" s="132"/>
    </row>
    <row r="155" spans="1:155" s="135" customFormat="1" ht="45">
      <c r="A155" s="30">
        <v>32</v>
      </c>
      <c r="B155" s="35" t="s">
        <v>227</v>
      </c>
      <c r="C155" s="35" t="s">
        <v>277</v>
      </c>
      <c r="D155" s="40" t="s">
        <v>278</v>
      </c>
      <c r="E155" s="43" t="s">
        <v>3415</v>
      </c>
      <c r="F155" s="56" t="s">
        <v>10</v>
      </c>
      <c r="G155" s="24">
        <v>3600000</v>
      </c>
      <c r="H155" s="24">
        <v>0</v>
      </c>
      <c r="I155" s="25">
        <f t="shared" si="53"/>
        <v>3600000</v>
      </c>
      <c r="J155" s="24">
        <v>2100000</v>
      </c>
      <c r="K155" s="24">
        <v>0</v>
      </c>
      <c r="L155" s="25">
        <f t="shared" si="51"/>
        <v>2100000</v>
      </c>
      <c r="M155" s="24">
        <v>2500000</v>
      </c>
      <c r="N155" s="24">
        <v>0</v>
      </c>
      <c r="O155" s="25">
        <f t="shared" si="52"/>
        <v>2500000</v>
      </c>
      <c r="P155" s="132"/>
      <c r="Q155" s="132"/>
      <c r="R155" s="132"/>
      <c r="S155" s="132"/>
      <c r="T155" s="132"/>
      <c r="U155" s="132"/>
      <c r="V155" s="132"/>
      <c r="W155" s="132"/>
      <c r="X155" s="132"/>
      <c r="Y155" s="132"/>
      <c r="Z155" s="132"/>
      <c r="AA155" s="132"/>
      <c r="AB155" s="132"/>
      <c r="AC155" s="132"/>
      <c r="AD155" s="132"/>
      <c r="AE155" s="132"/>
      <c r="AF155" s="132"/>
      <c r="AG155" s="132"/>
      <c r="AH155" s="132"/>
      <c r="AI155" s="132"/>
      <c r="AJ155" s="132"/>
      <c r="AK155" s="132"/>
      <c r="AL155" s="132"/>
      <c r="AM155" s="132"/>
      <c r="AN155" s="132"/>
      <c r="AO155" s="132"/>
      <c r="AP155" s="132"/>
      <c r="AQ155" s="132"/>
      <c r="AR155" s="132"/>
      <c r="AS155" s="132"/>
      <c r="AT155" s="132"/>
      <c r="AU155" s="132"/>
      <c r="AV155" s="132"/>
      <c r="AW155" s="132"/>
      <c r="AX155" s="132"/>
      <c r="AY155" s="132"/>
      <c r="AZ155" s="132"/>
      <c r="BA155" s="132"/>
      <c r="BB155" s="132"/>
      <c r="BC155" s="132"/>
      <c r="BD155" s="132"/>
      <c r="BE155" s="132"/>
      <c r="BF155" s="132"/>
      <c r="BG155" s="132"/>
      <c r="BH155" s="132"/>
      <c r="BI155" s="132"/>
      <c r="BJ155" s="132"/>
      <c r="BK155" s="132"/>
      <c r="BL155" s="132"/>
      <c r="BM155" s="132"/>
      <c r="BN155" s="132"/>
      <c r="BO155" s="132"/>
      <c r="BP155" s="132"/>
      <c r="BQ155" s="132"/>
      <c r="BR155" s="132"/>
      <c r="BS155" s="132"/>
      <c r="BT155" s="132"/>
      <c r="BU155" s="132"/>
      <c r="BV155" s="132"/>
      <c r="BW155" s="132"/>
      <c r="BX155" s="132"/>
      <c r="BY155" s="132"/>
      <c r="BZ155" s="132"/>
      <c r="CA155" s="132"/>
      <c r="CB155" s="132"/>
      <c r="CC155" s="132"/>
      <c r="CD155" s="132"/>
      <c r="CE155" s="132"/>
      <c r="CF155" s="132"/>
      <c r="CG155" s="132"/>
      <c r="CH155" s="132"/>
      <c r="CI155" s="132"/>
      <c r="CJ155" s="132"/>
      <c r="CK155" s="132"/>
      <c r="CL155" s="132"/>
      <c r="CM155" s="132"/>
      <c r="CN155" s="132"/>
      <c r="CO155" s="132"/>
      <c r="CP155" s="132"/>
      <c r="CQ155" s="132"/>
      <c r="CR155" s="132"/>
      <c r="CS155" s="132"/>
      <c r="CT155" s="132"/>
      <c r="CU155" s="132"/>
      <c r="CV155" s="132"/>
      <c r="CW155" s="132"/>
      <c r="CX155" s="132"/>
      <c r="CY155" s="132"/>
      <c r="CZ155" s="132"/>
      <c r="DA155" s="132"/>
      <c r="DB155" s="132"/>
      <c r="DC155" s="132"/>
      <c r="DD155" s="132"/>
      <c r="DE155" s="132"/>
      <c r="DF155" s="132"/>
      <c r="DG155" s="132"/>
      <c r="DH155" s="132"/>
      <c r="DI155" s="132"/>
      <c r="DJ155" s="132"/>
      <c r="DK155" s="132"/>
      <c r="DL155" s="132"/>
      <c r="DM155" s="132"/>
      <c r="DN155" s="132"/>
      <c r="DO155" s="132"/>
      <c r="DP155" s="132"/>
      <c r="DQ155" s="132"/>
      <c r="DR155" s="132"/>
      <c r="DS155" s="132"/>
      <c r="DT155" s="132"/>
      <c r="DU155" s="132"/>
      <c r="DV155" s="132"/>
      <c r="DW155" s="132"/>
      <c r="DX155" s="132"/>
      <c r="DY155" s="132"/>
      <c r="DZ155" s="132"/>
      <c r="EA155" s="132"/>
      <c r="EB155" s="132"/>
      <c r="EC155" s="132"/>
      <c r="ED155" s="132"/>
      <c r="EE155" s="132"/>
      <c r="EF155" s="132"/>
      <c r="EG155" s="132"/>
      <c r="EH155" s="132"/>
      <c r="EI155" s="132"/>
      <c r="EJ155" s="132"/>
      <c r="EK155" s="132"/>
      <c r="EL155" s="132"/>
      <c r="EM155" s="132"/>
      <c r="EN155" s="132"/>
      <c r="EO155" s="132"/>
      <c r="EP155" s="132"/>
      <c r="EQ155" s="132"/>
      <c r="ER155" s="132"/>
      <c r="ES155" s="132"/>
      <c r="ET155" s="132"/>
      <c r="EU155" s="132"/>
      <c r="EV155" s="132"/>
      <c r="EW155" s="132"/>
      <c r="EX155" s="132"/>
      <c r="EY155" s="132"/>
    </row>
    <row r="156" spans="1:155" s="135" customFormat="1" ht="45">
      <c r="A156" s="30">
        <v>33</v>
      </c>
      <c r="B156" s="35" t="s">
        <v>227</v>
      </c>
      <c r="C156" s="35" t="s">
        <v>279</v>
      </c>
      <c r="D156" s="40" t="s">
        <v>280</v>
      </c>
      <c r="E156" s="43" t="s">
        <v>281</v>
      </c>
      <c r="F156" s="56" t="s">
        <v>10</v>
      </c>
      <c r="G156" s="24">
        <v>3600000</v>
      </c>
      <c r="H156" s="24">
        <v>0</v>
      </c>
      <c r="I156" s="25">
        <f t="shared" si="53"/>
        <v>3600000</v>
      </c>
      <c r="J156" s="24">
        <v>2100000</v>
      </c>
      <c r="K156" s="24">
        <v>0</v>
      </c>
      <c r="L156" s="25">
        <f t="shared" si="51"/>
        <v>2100000</v>
      </c>
      <c r="M156" s="24">
        <v>2500000</v>
      </c>
      <c r="N156" s="24">
        <v>0</v>
      </c>
      <c r="O156" s="25">
        <f t="shared" si="52"/>
        <v>2500000</v>
      </c>
      <c r="P156" s="132"/>
      <c r="Q156" s="132"/>
      <c r="R156" s="132"/>
      <c r="S156" s="132"/>
      <c r="T156" s="132"/>
      <c r="U156" s="132"/>
      <c r="V156" s="132"/>
      <c r="W156" s="132"/>
      <c r="X156" s="132"/>
      <c r="Y156" s="132"/>
      <c r="Z156" s="132"/>
      <c r="AA156" s="132"/>
      <c r="AB156" s="132"/>
      <c r="AC156" s="132"/>
      <c r="AD156" s="132"/>
      <c r="AE156" s="132"/>
      <c r="AF156" s="132"/>
      <c r="AG156" s="132"/>
      <c r="AH156" s="132"/>
      <c r="AI156" s="132"/>
      <c r="AJ156" s="132"/>
      <c r="AK156" s="132"/>
      <c r="AL156" s="132"/>
      <c r="AM156" s="132"/>
      <c r="AN156" s="132"/>
      <c r="AO156" s="132"/>
      <c r="AP156" s="132"/>
      <c r="AQ156" s="132"/>
      <c r="AR156" s="132"/>
      <c r="AS156" s="132"/>
      <c r="AT156" s="132"/>
      <c r="AU156" s="132"/>
      <c r="AV156" s="132"/>
      <c r="AW156" s="132"/>
      <c r="AX156" s="132"/>
      <c r="AY156" s="132"/>
      <c r="AZ156" s="132"/>
      <c r="BA156" s="132"/>
      <c r="BB156" s="132"/>
      <c r="BC156" s="132"/>
      <c r="BD156" s="132"/>
      <c r="BE156" s="132"/>
      <c r="BF156" s="132"/>
      <c r="BG156" s="132"/>
      <c r="BH156" s="132"/>
      <c r="BI156" s="132"/>
      <c r="BJ156" s="132"/>
      <c r="BK156" s="132"/>
      <c r="BL156" s="132"/>
      <c r="BM156" s="132"/>
      <c r="BN156" s="132"/>
      <c r="BO156" s="132"/>
      <c r="BP156" s="132"/>
      <c r="BQ156" s="132"/>
      <c r="BR156" s="132"/>
      <c r="BS156" s="132"/>
      <c r="BT156" s="132"/>
      <c r="BU156" s="132"/>
      <c r="BV156" s="132"/>
      <c r="BW156" s="132"/>
      <c r="BX156" s="132"/>
      <c r="BY156" s="132"/>
      <c r="BZ156" s="132"/>
      <c r="CA156" s="132"/>
      <c r="CB156" s="132"/>
      <c r="CC156" s="132"/>
      <c r="CD156" s="132"/>
      <c r="CE156" s="132"/>
      <c r="CF156" s="132"/>
      <c r="CG156" s="132"/>
      <c r="CH156" s="132"/>
      <c r="CI156" s="132"/>
      <c r="CJ156" s="132"/>
      <c r="CK156" s="132"/>
      <c r="CL156" s="132"/>
      <c r="CM156" s="132"/>
      <c r="CN156" s="132"/>
      <c r="CO156" s="132"/>
      <c r="CP156" s="132"/>
      <c r="CQ156" s="132"/>
      <c r="CR156" s="132"/>
      <c r="CS156" s="132"/>
      <c r="CT156" s="132"/>
      <c r="CU156" s="132"/>
      <c r="CV156" s="132"/>
      <c r="CW156" s="132"/>
      <c r="CX156" s="132"/>
      <c r="CY156" s="132"/>
      <c r="CZ156" s="132"/>
      <c r="DA156" s="132"/>
      <c r="DB156" s="132"/>
      <c r="DC156" s="132"/>
      <c r="DD156" s="132"/>
      <c r="DE156" s="132"/>
      <c r="DF156" s="132"/>
      <c r="DG156" s="132"/>
      <c r="DH156" s="132"/>
      <c r="DI156" s="132"/>
      <c r="DJ156" s="132"/>
      <c r="DK156" s="132"/>
      <c r="DL156" s="132"/>
      <c r="DM156" s="132"/>
      <c r="DN156" s="132"/>
      <c r="DO156" s="132"/>
      <c r="DP156" s="132"/>
      <c r="DQ156" s="132"/>
      <c r="DR156" s="132"/>
      <c r="DS156" s="132"/>
      <c r="DT156" s="132"/>
      <c r="DU156" s="132"/>
      <c r="DV156" s="132"/>
      <c r="DW156" s="132"/>
      <c r="DX156" s="132"/>
      <c r="DY156" s="132"/>
      <c r="DZ156" s="132"/>
      <c r="EA156" s="132"/>
      <c r="EB156" s="132"/>
      <c r="EC156" s="132"/>
      <c r="ED156" s="132"/>
      <c r="EE156" s="132"/>
      <c r="EF156" s="132"/>
      <c r="EG156" s="132"/>
      <c r="EH156" s="132"/>
      <c r="EI156" s="132"/>
      <c r="EJ156" s="132"/>
      <c r="EK156" s="132"/>
      <c r="EL156" s="132"/>
      <c r="EM156" s="132"/>
      <c r="EN156" s="132"/>
      <c r="EO156" s="132"/>
      <c r="EP156" s="132"/>
      <c r="EQ156" s="132"/>
      <c r="ER156" s="132"/>
      <c r="ES156" s="132"/>
      <c r="ET156" s="132"/>
      <c r="EU156" s="132"/>
      <c r="EV156" s="132"/>
      <c r="EW156" s="132"/>
      <c r="EX156" s="132"/>
      <c r="EY156" s="132"/>
    </row>
    <row r="157" spans="1:155" s="135" customFormat="1" ht="54">
      <c r="A157" s="30">
        <v>34</v>
      </c>
      <c r="B157" s="35" t="s">
        <v>227</v>
      </c>
      <c r="C157" s="35" t="s">
        <v>282</v>
      </c>
      <c r="D157" s="40" t="s">
        <v>283</v>
      </c>
      <c r="E157" s="43" t="s">
        <v>284</v>
      </c>
      <c r="F157" s="56" t="s">
        <v>10</v>
      </c>
      <c r="G157" s="24">
        <v>3600000</v>
      </c>
      <c r="H157" s="24">
        <v>0</v>
      </c>
      <c r="I157" s="25">
        <f t="shared" si="53"/>
        <v>3600000</v>
      </c>
      <c r="J157" s="24">
        <v>2100000</v>
      </c>
      <c r="K157" s="24">
        <v>0</v>
      </c>
      <c r="L157" s="25">
        <f t="shared" si="51"/>
        <v>2100000</v>
      </c>
      <c r="M157" s="24">
        <v>2500000</v>
      </c>
      <c r="N157" s="24">
        <v>0</v>
      </c>
      <c r="O157" s="25">
        <f t="shared" si="52"/>
        <v>2500000</v>
      </c>
      <c r="P157" s="132"/>
      <c r="Q157" s="132"/>
      <c r="R157" s="132"/>
      <c r="S157" s="132"/>
      <c r="T157" s="132"/>
      <c r="U157" s="132"/>
      <c r="V157" s="132"/>
      <c r="W157" s="132"/>
      <c r="X157" s="132"/>
      <c r="Y157" s="132"/>
      <c r="Z157" s="132"/>
      <c r="AA157" s="132"/>
      <c r="AB157" s="132"/>
      <c r="AC157" s="132"/>
      <c r="AD157" s="132"/>
      <c r="AE157" s="132"/>
      <c r="AF157" s="132"/>
      <c r="AG157" s="132"/>
      <c r="AH157" s="132"/>
      <c r="AI157" s="132"/>
      <c r="AJ157" s="132"/>
      <c r="AK157" s="132"/>
      <c r="AL157" s="132"/>
      <c r="AM157" s="132"/>
      <c r="AN157" s="132"/>
      <c r="AO157" s="132"/>
      <c r="AP157" s="132"/>
      <c r="AQ157" s="132"/>
      <c r="AR157" s="132"/>
      <c r="AS157" s="132"/>
      <c r="AT157" s="132"/>
      <c r="AU157" s="132"/>
      <c r="AV157" s="132"/>
      <c r="AW157" s="132"/>
      <c r="AX157" s="132"/>
      <c r="AY157" s="132"/>
      <c r="AZ157" s="132"/>
      <c r="BA157" s="132"/>
      <c r="BB157" s="132"/>
      <c r="BC157" s="132"/>
      <c r="BD157" s="132"/>
      <c r="BE157" s="132"/>
      <c r="BF157" s="132"/>
      <c r="BG157" s="132"/>
      <c r="BH157" s="132"/>
      <c r="BI157" s="132"/>
      <c r="BJ157" s="132"/>
      <c r="BK157" s="132"/>
      <c r="BL157" s="132"/>
      <c r="BM157" s="132"/>
      <c r="BN157" s="132"/>
      <c r="BO157" s="132"/>
      <c r="BP157" s="132"/>
      <c r="BQ157" s="132"/>
      <c r="BR157" s="132"/>
      <c r="BS157" s="132"/>
      <c r="BT157" s="132"/>
      <c r="BU157" s="132"/>
      <c r="BV157" s="132"/>
      <c r="BW157" s="132"/>
      <c r="BX157" s="132"/>
      <c r="BY157" s="132"/>
      <c r="BZ157" s="132"/>
      <c r="CA157" s="132"/>
      <c r="CB157" s="132"/>
      <c r="CC157" s="132"/>
      <c r="CD157" s="132"/>
      <c r="CE157" s="132"/>
      <c r="CF157" s="132"/>
      <c r="CG157" s="132"/>
      <c r="CH157" s="132"/>
      <c r="CI157" s="132"/>
      <c r="CJ157" s="132"/>
      <c r="CK157" s="132"/>
      <c r="CL157" s="132"/>
      <c r="CM157" s="132"/>
      <c r="CN157" s="132"/>
      <c r="CO157" s="132"/>
      <c r="CP157" s="132"/>
      <c r="CQ157" s="132"/>
      <c r="CR157" s="132"/>
      <c r="CS157" s="132"/>
      <c r="CT157" s="132"/>
      <c r="CU157" s="132"/>
      <c r="CV157" s="132"/>
      <c r="CW157" s="132"/>
      <c r="CX157" s="132"/>
      <c r="CY157" s="132"/>
      <c r="CZ157" s="132"/>
      <c r="DA157" s="132"/>
      <c r="DB157" s="132"/>
      <c r="DC157" s="132"/>
      <c r="DD157" s="132"/>
      <c r="DE157" s="132"/>
      <c r="DF157" s="132"/>
      <c r="DG157" s="132"/>
      <c r="DH157" s="132"/>
      <c r="DI157" s="132"/>
      <c r="DJ157" s="132"/>
      <c r="DK157" s="132"/>
      <c r="DL157" s="132"/>
      <c r="DM157" s="132"/>
      <c r="DN157" s="132"/>
      <c r="DO157" s="132"/>
      <c r="DP157" s="132"/>
      <c r="DQ157" s="132"/>
      <c r="DR157" s="132"/>
      <c r="DS157" s="132"/>
      <c r="DT157" s="132"/>
      <c r="DU157" s="132"/>
      <c r="DV157" s="132"/>
      <c r="DW157" s="132"/>
      <c r="DX157" s="132"/>
      <c r="DY157" s="132"/>
      <c r="DZ157" s="132"/>
      <c r="EA157" s="132"/>
      <c r="EB157" s="132"/>
      <c r="EC157" s="132"/>
      <c r="ED157" s="132"/>
      <c r="EE157" s="132"/>
      <c r="EF157" s="132"/>
      <c r="EG157" s="132"/>
      <c r="EH157" s="132"/>
      <c r="EI157" s="132"/>
      <c r="EJ157" s="132"/>
      <c r="EK157" s="132"/>
      <c r="EL157" s="132"/>
      <c r="EM157" s="132"/>
      <c r="EN157" s="132"/>
      <c r="EO157" s="132"/>
      <c r="EP157" s="132"/>
      <c r="EQ157" s="132"/>
      <c r="ER157" s="132"/>
      <c r="ES157" s="132"/>
      <c r="ET157" s="132"/>
      <c r="EU157" s="132"/>
      <c r="EV157" s="132"/>
      <c r="EW157" s="132"/>
      <c r="EX157" s="132"/>
      <c r="EY157" s="132"/>
    </row>
    <row r="158" spans="1:155" s="135" customFormat="1" ht="45">
      <c r="A158" s="30">
        <v>35</v>
      </c>
      <c r="B158" s="35" t="s">
        <v>227</v>
      </c>
      <c r="C158" s="35" t="s">
        <v>285</v>
      </c>
      <c r="D158" s="40" t="s">
        <v>286</v>
      </c>
      <c r="E158" s="43" t="s">
        <v>287</v>
      </c>
      <c r="F158" s="56" t="s">
        <v>10</v>
      </c>
      <c r="G158" s="24">
        <v>3600000</v>
      </c>
      <c r="H158" s="24">
        <v>0</v>
      </c>
      <c r="I158" s="25">
        <f t="shared" si="53"/>
        <v>3600000</v>
      </c>
      <c r="J158" s="24">
        <v>2100000</v>
      </c>
      <c r="K158" s="24">
        <v>0</v>
      </c>
      <c r="L158" s="25">
        <f t="shared" si="51"/>
        <v>2100000</v>
      </c>
      <c r="M158" s="24">
        <v>2500000</v>
      </c>
      <c r="N158" s="24">
        <v>0</v>
      </c>
      <c r="O158" s="25">
        <f t="shared" si="52"/>
        <v>2500000</v>
      </c>
      <c r="P158" s="132"/>
      <c r="Q158" s="132"/>
      <c r="R158" s="132"/>
      <c r="S158" s="132"/>
      <c r="T158" s="132"/>
      <c r="U158" s="132"/>
      <c r="V158" s="132"/>
      <c r="W158" s="132"/>
      <c r="X158" s="132"/>
      <c r="Y158" s="132"/>
      <c r="Z158" s="132"/>
      <c r="AA158" s="132"/>
      <c r="AB158" s="132"/>
      <c r="AC158" s="132"/>
      <c r="AD158" s="132"/>
      <c r="AE158" s="132"/>
      <c r="AF158" s="132"/>
      <c r="AG158" s="132"/>
      <c r="AH158" s="132"/>
      <c r="AI158" s="132"/>
      <c r="AJ158" s="132"/>
      <c r="AK158" s="132"/>
      <c r="AL158" s="132"/>
      <c r="AM158" s="132"/>
      <c r="AN158" s="132"/>
      <c r="AO158" s="132"/>
      <c r="AP158" s="132"/>
      <c r="AQ158" s="132"/>
      <c r="AR158" s="132"/>
      <c r="AS158" s="132"/>
      <c r="AT158" s="132"/>
      <c r="AU158" s="132"/>
      <c r="AV158" s="132"/>
      <c r="AW158" s="132"/>
      <c r="AX158" s="132"/>
      <c r="AY158" s="132"/>
      <c r="AZ158" s="132"/>
      <c r="BA158" s="132"/>
      <c r="BB158" s="132"/>
      <c r="BC158" s="132"/>
      <c r="BD158" s="132"/>
      <c r="BE158" s="132"/>
      <c r="BF158" s="132"/>
      <c r="BG158" s="132"/>
      <c r="BH158" s="132"/>
      <c r="BI158" s="132"/>
      <c r="BJ158" s="132"/>
      <c r="BK158" s="132"/>
      <c r="BL158" s="132"/>
      <c r="BM158" s="132"/>
      <c r="BN158" s="132"/>
      <c r="BO158" s="132"/>
      <c r="BP158" s="132"/>
      <c r="BQ158" s="132"/>
      <c r="BR158" s="132"/>
      <c r="BS158" s="132"/>
      <c r="BT158" s="132"/>
      <c r="BU158" s="132"/>
      <c r="BV158" s="132"/>
      <c r="BW158" s="132"/>
      <c r="BX158" s="132"/>
      <c r="BY158" s="132"/>
      <c r="BZ158" s="132"/>
      <c r="CA158" s="132"/>
      <c r="CB158" s="132"/>
      <c r="CC158" s="132"/>
      <c r="CD158" s="132"/>
      <c r="CE158" s="132"/>
      <c r="CF158" s="132"/>
      <c r="CG158" s="132"/>
      <c r="CH158" s="132"/>
      <c r="CI158" s="132"/>
      <c r="CJ158" s="132"/>
      <c r="CK158" s="132"/>
      <c r="CL158" s="132"/>
      <c r="CM158" s="132"/>
      <c r="CN158" s="132"/>
      <c r="CO158" s="132"/>
      <c r="CP158" s="132"/>
      <c r="CQ158" s="132"/>
      <c r="CR158" s="132"/>
      <c r="CS158" s="132"/>
      <c r="CT158" s="132"/>
      <c r="CU158" s="132"/>
      <c r="CV158" s="132"/>
      <c r="CW158" s="132"/>
      <c r="CX158" s="132"/>
      <c r="CY158" s="132"/>
      <c r="CZ158" s="132"/>
      <c r="DA158" s="132"/>
      <c r="DB158" s="132"/>
      <c r="DC158" s="132"/>
      <c r="DD158" s="132"/>
      <c r="DE158" s="132"/>
      <c r="DF158" s="132"/>
      <c r="DG158" s="132"/>
      <c r="DH158" s="132"/>
      <c r="DI158" s="132"/>
      <c r="DJ158" s="132"/>
      <c r="DK158" s="132"/>
      <c r="DL158" s="132"/>
      <c r="DM158" s="132"/>
      <c r="DN158" s="132"/>
      <c r="DO158" s="132"/>
      <c r="DP158" s="132"/>
      <c r="DQ158" s="132"/>
      <c r="DR158" s="132"/>
      <c r="DS158" s="132"/>
      <c r="DT158" s="132"/>
      <c r="DU158" s="132"/>
      <c r="DV158" s="132"/>
      <c r="DW158" s="132"/>
      <c r="DX158" s="132"/>
      <c r="DY158" s="132"/>
      <c r="DZ158" s="132"/>
      <c r="EA158" s="132"/>
      <c r="EB158" s="132"/>
      <c r="EC158" s="132"/>
      <c r="ED158" s="132"/>
      <c r="EE158" s="132"/>
      <c r="EF158" s="132"/>
      <c r="EG158" s="132"/>
      <c r="EH158" s="132"/>
      <c r="EI158" s="132"/>
      <c r="EJ158" s="132"/>
      <c r="EK158" s="132"/>
      <c r="EL158" s="132"/>
      <c r="EM158" s="132"/>
      <c r="EN158" s="132"/>
      <c r="EO158" s="132"/>
      <c r="EP158" s="132"/>
      <c r="EQ158" s="132"/>
      <c r="ER158" s="132"/>
      <c r="ES158" s="132"/>
      <c r="ET158" s="132"/>
      <c r="EU158" s="132"/>
      <c r="EV158" s="132"/>
      <c r="EW158" s="132"/>
      <c r="EX158" s="132"/>
      <c r="EY158" s="132"/>
    </row>
    <row r="159" spans="1:155" s="135" customFormat="1" ht="54">
      <c r="A159" s="30">
        <v>36</v>
      </c>
      <c r="B159" s="35" t="s">
        <v>227</v>
      </c>
      <c r="C159" s="35" t="s">
        <v>288</v>
      </c>
      <c r="D159" s="40" t="s">
        <v>289</v>
      </c>
      <c r="E159" s="43" t="s">
        <v>290</v>
      </c>
      <c r="F159" s="56" t="s">
        <v>10</v>
      </c>
      <c r="G159" s="24">
        <v>3600000</v>
      </c>
      <c r="H159" s="24">
        <v>0</v>
      </c>
      <c r="I159" s="25">
        <f t="shared" si="53"/>
        <v>3600000</v>
      </c>
      <c r="J159" s="24">
        <v>2100000</v>
      </c>
      <c r="K159" s="24">
        <v>0</v>
      </c>
      <c r="L159" s="25">
        <f t="shared" si="51"/>
        <v>2100000</v>
      </c>
      <c r="M159" s="24">
        <v>2500000</v>
      </c>
      <c r="N159" s="24">
        <v>0</v>
      </c>
      <c r="O159" s="25">
        <f t="shared" si="52"/>
        <v>2500000</v>
      </c>
      <c r="P159" s="132"/>
      <c r="Q159" s="132"/>
      <c r="R159" s="132"/>
      <c r="S159" s="132"/>
      <c r="T159" s="132"/>
      <c r="U159" s="132"/>
      <c r="V159" s="132"/>
      <c r="W159" s="132"/>
      <c r="X159" s="132"/>
      <c r="Y159" s="132"/>
      <c r="Z159" s="132"/>
      <c r="AA159" s="132"/>
      <c r="AB159" s="132"/>
      <c r="AC159" s="132"/>
      <c r="AD159" s="132"/>
      <c r="AE159" s="132"/>
      <c r="AF159" s="132"/>
      <c r="AG159" s="132"/>
      <c r="AH159" s="132"/>
      <c r="AI159" s="132"/>
      <c r="AJ159" s="132"/>
      <c r="AK159" s="132"/>
      <c r="AL159" s="132"/>
      <c r="AM159" s="132"/>
      <c r="AN159" s="132"/>
      <c r="AO159" s="132"/>
      <c r="AP159" s="132"/>
      <c r="AQ159" s="132"/>
      <c r="AR159" s="132"/>
      <c r="AS159" s="132"/>
      <c r="AT159" s="132"/>
      <c r="AU159" s="132"/>
      <c r="AV159" s="132"/>
      <c r="AW159" s="132"/>
      <c r="AX159" s="132"/>
      <c r="AY159" s="132"/>
      <c r="AZ159" s="132"/>
      <c r="BA159" s="132"/>
      <c r="BB159" s="132"/>
      <c r="BC159" s="132"/>
      <c r="BD159" s="132"/>
      <c r="BE159" s="132"/>
      <c r="BF159" s="132"/>
      <c r="BG159" s="132"/>
      <c r="BH159" s="132"/>
      <c r="BI159" s="132"/>
      <c r="BJ159" s="132"/>
      <c r="BK159" s="132"/>
      <c r="BL159" s="132"/>
      <c r="BM159" s="132"/>
      <c r="BN159" s="132"/>
      <c r="BO159" s="132"/>
      <c r="BP159" s="132"/>
      <c r="BQ159" s="132"/>
      <c r="BR159" s="132"/>
      <c r="BS159" s="132"/>
      <c r="BT159" s="132"/>
      <c r="BU159" s="132"/>
      <c r="BV159" s="132"/>
      <c r="BW159" s="132"/>
      <c r="BX159" s="132"/>
      <c r="BY159" s="132"/>
      <c r="BZ159" s="132"/>
      <c r="CA159" s="132"/>
      <c r="CB159" s="132"/>
      <c r="CC159" s="132"/>
      <c r="CD159" s="132"/>
      <c r="CE159" s="132"/>
      <c r="CF159" s="132"/>
      <c r="CG159" s="132"/>
      <c r="CH159" s="132"/>
      <c r="CI159" s="132"/>
      <c r="CJ159" s="132"/>
      <c r="CK159" s="132"/>
      <c r="CL159" s="132"/>
      <c r="CM159" s="132"/>
      <c r="CN159" s="132"/>
      <c r="CO159" s="132"/>
      <c r="CP159" s="132"/>
      <c r="CQ159" s="132"/>
      <c r="CR159" s="132"/>
      <c r="CS159" s="132"/>
      <c r="CT159" s="132"/>
      <c r="CU159" s="132"/>
      <c r="CV159" s="132"/>
      <c r="CW159" s="132"/>
      <c r="CX159" s="132"/>
      <c r="CY159" s="132"/>
      <c r="CZ159" s="132"/>
      <c r="DA159" s="132"/>
      <c r="DB159" s="132"/>
      <c r="DC159" s="132"/>
      <c r="DD159" s="132"/>
      <c r="DE159" s="132"/>
      <c r="DF159" s="132"/>
      <c r="DG159" s="132"/>
      <c r="DH159" s="132"/>
      <c r="DI159" s="132"/>
      <c r="DJ159" s="132"/>
      <c r="DK159" s="132"/>
      <c r="DL159" s="132"/>
      <c r="DM159" s="132"/>
      <c r="DN159" s="132"/>
      <c r="DO159" s="132"/>
      <c r="DP159" s="132"/>
      <c r="DQ159" s="132"/>
      <c r="DR159" s="132"/>
      <c r="DS159" s="132"/>
      <c r="DT159" s="132"/>
      <c r="DU159" s="132"/>
      <c r="DV159" s="132"/>
      <c r="DW159" s="132"/>
      <c r="DX159" s="132"/>
      <c r="DY159" s="132"/>
      <c r="DZ159" s="132"/>
      <c r="EA159" s="132"/>
      <c r="EB159" s="132"/>
      <c r="EC159" s="132"/>
      <c r="ED159" s="132"/>
      <c r="EE159" s="132"/>
      <c r="EF159" s="132"/>
      <c r="EG159" s="132"/>
      <c r="EH159" s="132"/>
      <c r="EI159" s="132"/>
      <c r="EJ159" s="132"/>
      <c r="EK159" s="132"/>
      <c r="EL159" s="132"/>
      <c r="EM159" s="132"/>
      <c r="EN159" s="132"/>
      <c r="EO159" s="132"/>
      <c r="EP159" s="132"/>
      <c r="EQ159" s="132"/>
      <c r="ER159" s="132"/>
      <c r="ES159" s="132"/>
      <c r="ET159" s="132"/>
      <c r="EU159" s="132"/>
      <c r="EV159" s="132"/>
      <c r="EW159" s="132"/>
      <c r="EX159" s="132"/>
      <c r="EY159" s="132"/>
    </row>
    <row r="160" spans="1:155" s="135" customFormat="1" ht="45">
      <c r="A160" s="30">
        <v>37</v>
      </c>
      <c r="B160" s="35" t="s">
        <v>227</v>
      </c>
      <c r="C160" s="35" t="s">
        <v>291</v>
      </c>
      <c r="D160" s="40" t="s">
        <v>292</v>
      </c>
      <c r="E160" s="43" t="s">
        <v>293</v>
      </c>
      <c r="F160" s="56" t="s">
        <v>10</v>
      </c>
      <c r="G160" s="24">
        <v>3600000</v>
      </c>
      <c r="H160" s="24">
        <v>0</v>
      </c>
      <c r="I160" s="25">
        <f t="shared" si="53"/>
        <v>3600000</v>
      </c>
      <c r="J160" s="24">
        <v>2100000</v>
      </c>
      <c r="K160" s="24">
        <v>0</v>
      </c>
      <c r="L160" s="25">
        <f t="shared" si="51"/>
        <v>2100000</v>
      </c>
      <c r="M160" s="24"/>
      <c r="N160" s="24"/>
      <c r="O160" s="25"/>
      <c r="P160" s="132"/>
      <c r="Q160" s="132"/>
      <c r="R160" s="132"/>
      <c r="S160" s="132"/>
      <c r="T160" s="132"/>
      <c r="U160" s="132"/>
      <c r="V160" s="132"/>
      <c r="W160" s="132"/>
      <c r="X160" s="132"/>
      <c r="Y160" s="132"/>
      <c r="Z160" s="132"/>
      <c r="AA160" s="132"/>
      <c r="AB160" s="132"/>
      <c r="AC160" s="132"/>
      <c r="AD160" s="132"/>
      <c r="AE160" s="132"/>
      <c r="AF160" s="132"/>
      <c r="AG160" s="132"/>
      <c r="AH160" s="132"/>
      <c r="AI160" s="132"/>
      <c r="AJ160" s="132"/>
      <c r="AK160" s="132"/>
      <c r="AL160" s="132"/>
      <c r="AM160" s="132"/>
      <c r="AN160" s="132"/>
      <c r="AO160" s="132"/>
      <c r="AP160" s="132"/>
      <c r="AQ160" s="132"/>
      <c r="AR160" s="132"/>
      <c r="AS160" s="132"/>
      <c r="AT160" s="132"/>
      <c r="AU160" s="132"/>
      <c r="AV160" s="132"/>
      <c r="AW160" s="132"/>
      <c r="AX160" s="132"/>
      <c r="AY160" s="132"/>
      <c r="AZ160" s="132"/>
      <c r="BA160" s="132"/>
      <c r="BB160" s="132"/>
      <c r="BC160" s="132"/>
      <c r="BD160" s="132"/>
      <c r="BE160" s="132"/>
      <c r="BF160" s="132"/>
      <c r="BG160" s="132"/>
      <c r="BH160" s="132"/>
      <c r="BI160" s="132"/>
      <c r="BJ160" s="132"/>
      <c r="BK160" s="132"/>
      <c r="BL160" s="132"/>
      <c r="BM160" s="132"/>
      <c r="BN160" s="132"/>
      <c r="BO160" s="132"/>
      <c r="BP160" s="132"/>
      <c r="BQ160" s="132"/>
      <c r="BR160" s="132"/>
      <c r="BS160" s="132"/>
      <c r="BT160" s="132"/>
      <c r="BU160" s="132"/>
      <c r="BV160" s="132"/>
      <c r="BW160" s="132"/>
      <c r="BX160" s="132"/>
      <c r="BY160" s="132"/>
      <c r="BZ160" s="132"/>
      <c r="CA160" s="132"/>
      <c r="CB160" s="132"/>
      <c r="CC160" s="132"/>
      <c r="CD160" s="132"/>
      <c r="CE160" s="132"/>
      <c r="CF160" s="132"/>
      <c r="CG160" s="132"/>
      <c r="CH160" s="132"/>
      <c r="CI160" s="132"/>
      <c r="CJ160" s="132"/>
      <c r="CK160" s="132"/>
      <c r="CL160" s="132"/>
      <c r="CM160" s="132"/>
      <c r="CN160" s="132"/>
      <c r="CO160" s="132"/>
      <c r="CP160" s="132"/>
      <c r="CQ160" s="132"/>
      <c r="CR160" s="132"/>
      <c r="CS160" s="132"/>
      <c r="CT160" s="132"/>
      <c r="CU160" s="132"/>
      <c r="CV160" s="132"/>
      <c r="CW160" s="132"/>
      <c r="CX160" s="132"/>
      <c r="CY160" s="132"/>
      <c r="CZ160" s="132"/>
      <c r="DA160" s="132"/>
      <c r="DB160" s="132"/>
      <c r="DC160" s="132"/>
      <c r="DD160" s="132"/>
      <c r="DE160" s="132"/>
      <c r="DF160" s="132"/>
      <c r="DG160" s="132"/>
      <c r="DH160" s="132"/>
      <c r="DI160" s="132"/>
      <c r="DJ160" s="132"/>
      <c r="DK160" s="132"/>
      <c r="DL160" s="132"/>
      <c r="DM160" s="132"/>
      <c r="DN160" s="132"/>
      <c r="DO160" s="132"/>
      <c r="DP160" s="132"/>
      <c r="DQ160" s="132"/>
      <c r="DR160" s="132"/>
      <c r="DS160" s="132"/>
      <c r="DT160" s="132"/>
      <c r="DU160" s="132"/>
      <c r="DV160" s="132"/>
      <c r="DW160" s="132"/>
      <c r="DX160" s="132"/>
      <c r="DY160" s="132"/>
      <c r="DZ160" s="132"/>
      <c r="EA160" s="132"/>
      <c r="EB160" s="132"/>
      <c r="EC160" s="132"/>
      <c r="ED160" s="132"/>
      <c r="EE160" s="132"/>
      <c r="EF160" s="132"/>
      <c r="EG160" s="132"/>
      <c r="EH160" s="132"/>
      <c r="EI160" s="132"/>
      <c r="EJ160" s="132"/>
      <c r="EK160" s="132"/>
      <c r="EL160" s="132"/>
      <c r="EM160" s="132"/>
      <c r="EN160" s="132"/>
      <c r="EO160" s="132"/>
      <c r="EP160" s="132"/>
      <c r="EQ160" s="132"/>
      <c r="ER160" s="132"/>
      <c r="ES160" s="132"/>
      <c r="ET160" s="132"/>
      <c r="EU160" s="132"/>
      <c r="EV160" s="132"/>
      <c r="EW160" s="132"/>
      <c r="EX160" s="132"/>
      <c r="EY160" s="132"/>
    </row>
    <row r="161" spans="1:155" s="135" customFormat="1" ht="72">
      <c r="A161" s="30">
        <v>38</v>
      </c>
      <c r="B161" s="35" t="s">
        <v>227</v>
      </c>
      <c r="C161" s="35" t="s">
        <v>294</v>
      </c>
      <c r="D161" s="40" t="s">
        <v>295</v>
      </c>
      <c r="E161" s="43" t="s">
        <v>296</v>
      </c>
      <c r="F161" s="56" t="s">
        <v>10</v>
      </c>
      <c r="G161" s="24">
        <v>3600000</v>
      </c>
      <c r="H161" s="24">
        <v>0</v>
      </c>
      <c r="I161" s="25">
        <f t="shared" si="53"/>
        <v>3600000</v>
      </c>
      <c r="J161" s="24">
        <v>2100000</v>
      </c>
      <c r="K161" s="24">
        <v>0</v>
      </c>
      <c r="L161" s="25">
        <f t="shared" si="51"/>
        <v>2100000</v>
      </c>
      <c r="M161" s="24"/>
      <c r="N161" s="24"/>
      <c r="O161" s="25"/>
      <c r="P161" s="132"/>
      <c r="Q161" s="132"/>
      <c r="R161" s="132"/>
      <c r="S161" s="132"/>
      <c r="T161" s="132"/>
      <c r="U161" s="132"/>
      <c r="V161" s="132"/>
      <c r="W161" s="132"/>
      <c r="X161" s="132"/>
      <c r="Y161" s="132"/>
      <c r="Z161" s="132"/>
      <c r="AA161" s="132"/>
      <c r="AB161" s="132"/>
      <c r="AC161" s="132"/>
      <c r="AD161" s="132"/>
      <c r="AE161" s="132"/>
      <c r="AF161" s="132"/>
      <c r="AG161" s="132"/>
      <c r="AH161" s="132"/>
      <c r="AI161" s="132"/>
      <c r="AJ161" s="132"/>
      <c r="AK161" s="132"/>
      <c r="AL161" s="132"/>
      <c r="AM161" s="132"/>
      <c r="AN161" s="132"/>
      <c r="AO161" s="132"/>
      <c r="AP161" s="132"/>
      <c r="AQ161" s="132"/>
      <c r="AR161" s="132"/>
      <c r="AS161" s="132"/>
      <c r="AT161" s="132"/>
      <c r="AU161" s="132"/>
      <c r="AV161" s="132"/>
      <c r="AW161" s="132"/>
      <c r="AX161" s="132"/>
      <c r="AY161" s="132"/>
      <c r="AZ161" s="132"/>
      <c r="BA161" s="132"/>
      <c r="BB161" s="132"/>
      <c r="BC161" s="132"/>
      <c r="BD161" s="132"/>
      <c r="BE161" s="132"/>
      <c r="BF161" s="132"/>
      <c r="BG161" s="132"/>
      <c r="BH161" s="132"/>
      <c r="BI161" s="132"/>
      <c r="BJ161" s="132"/>
      <c r="BK161" s="132"/>
      <c r="BL161" s="132"/>
      <c r="BM161" s="132"/>
      <c r="BN161" s="132"/>
      <c r="BO161" s="132"/>
      <c r="BP161" s="132"/>
      <c r="BQ161" s="132"/>
      <c r="BR161" s="132"/>
      <c r="BS161" s="132"/>
      <c r="BT161" s="132"/>
      <c r="BU161" s="132"/>
      <c r="BV161" s="132"/>
      <c r="BW161" s="132"/>
      <c r="BX161" s="132"/>
      <c r="BY161" s="132"/>
      <c r="BZ161" s="132"/>
      <c r="CA161" s="132"/>
      <c r="CB161" s="132"/>
      <c r="CC161" s="132"/>
      <c r="CD161" s="132"/>
      <c r="CE161" s="132"/>
      <c r="CF161" s="132"/>
      <c r="CG161" s="132"/>
      <c r="CH161" s="132"/>
      <c r="CI161" s="132"/>
      <c r="CJ161" s="132"/>
      <c r="CK161" s="132"/>
      <c r="CL161" s="132"/>
      <c r="CM161" s="132"/>
      <c r="CN161" s="132"/>
      <c r="CO161" s="132"/>
      <c r="CP161" s="132"/>
      <c r="CQ161" s="132"/>
      <c r="CR161" s="132"/>
      <c r="CS161" s="132"/>
      <c r="CT161" s="132"/>
      <c r="CU161" s="132"/>
      <c r="CV161" s="132"/>
      <c r="CW161" s="132"/>
      <c r="CX161" s="132"/>
      <c r="CY161" s="132"/>
      <c r="CZ161" s="132"/>
      <c r="DA161" s="132"/>
      <c r="DB161" s="132"/>
      <c r="DC161" s="132"/>
      <c r="DD161" s="132"/>
      <c r="DE161" s="132"/>
      <c r="DF161" s="132"/>
      <c r="DG161" s="132"/>
      <c r="DH161" s="132"/>
      <c r="DI161" s="132"/>
      <c r="DJ161" s="132"/>
      <c r="DK161" s="132"/>
      <c r="DL161" s="132"/>
      <c r="DM161" s="132"/>
      <c r="DN161" s="132"/>
      <c r="DO161" s="132"/>
      <c r="DP161" s="132"/>
      <c r="DQ161" s="132"/>
      <c r="DR161" s="132"/>
      <c r="DS161" s="132"/>
      <c r="DT161" s="132"/>
      <c r="DU161" s="132"/>
      <c r="DV161" s="132"/>
      <c r="DW161" s="132"/>
      <c r="DX161" s="132"/>
      <c r="DY161" s="132"/>
      <c r="DZ161" s="132"/>
      <c r="EA161" s="132"/>
      <c r="EB161" s="132"/>
      <c r="EC161" s="132"/>
      <c r="ED161" s="132"/>
      <c r="EE161" s="132"/>
      <c r="EF161" s="132"/>
      <c r="EG161" s="132"/>
      <c r="EH161" s="132"/>
      <c r="EI161" s="132"/>
      <c r="EJ161" s="132"/>
      <c r="EK161" s="132"/>
      <c r="EL161" s="132"/>
      <c r="EM161" s="132"/>
      <c r="EN161" s="132"/>
      <c r="EO161" s="132"/>
      <c r="EP161" s="132"/>
      <c r="EQ161" s="132"/>
      <c r="ER161" s="132"/>
      <c r="ES161" s="132"/>
      <c r="ET161" s="132"/>
      <c r="EU161" s="132"/>
      <c r="EV161" s="132"/>
      <c r="EW161" s="132"/>
      <c r="EX161" s="132"/>
      <c r="EY161" s="132"/>
    </row>
    <row r="162" spans="1:155" s="13" customFormat="1" ht="18">
      <c r="A162" s="39" t="s">
        <v>298</v>
      </c>
      <c r="B162" s="166" t="s">
        <v>299</v>
      </c>
      <c r="C162" s="166"/>
      <c r="D162" s="166"/>
      <c r="E162" s="166"/>
      <c r="F162" s="29" t="s">
        <v>297</v>
      </c>
      <c r="G162" s="174" t="s">
        <v>3713</v>
      </c>
      <c r="H162" s="175"/>
      <c r="I162" s="176"/>
      <c r="J162" s="174" t="s">
        <v>3726</v>
      </c>
      <c r="K162" s="175"/>
      <c r="L162" s="176"/>
      <c r="M162" s="174" t="s">
        <v>3733</v>
      </c>
      <c r="N162" s="175"/>
      <c r="O162" s="176"/>
      <c r="P162" s="174" t="s">
        <v>3734</v>
      </c>
      <c r="Q162" s="175"/>
      <c r="R162" s="176"/>
      <c r="S162" s="174" t="s">
        <v>3749</v>
      </c>
      <c r="T162" s="175"/>
      <c r="U162" s="176"/>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c r="AY162" s="12"/>
      <c r="AZ162" s="12"/>
      <c r="BA162" s="12"/>
      <c r="BB162" s="12"/>
      <c r="BC162" s="12"/>
      <c r="BD162" s="12"/>
      <c r="BE162" s="12"/>
      <c r="BF162" s="12"/>
      <c r="BG162" s="12"/>
      <c r="BH162" s="12"/>
      <c r="BI162" s="12"/>
      <c r="BJ162" s="12"/>
      <c r="BK162" s="12"/>
      <c r="BL162" s="12"/>
      <c r="BM162" s="12"/>
      <c r="BN162" s="12"/>
      <c r="BO162" s="12"/>
      <c r="BP162" s="12"/>
      <c r="BQ162" s="12"/>
      <c r="BR162" s="12"/>
      <c r="BS162" s="12"/>
      <c r="BT162" s="12"/>
      <c r="BU162" s="12"/>
      <c r="BV162" s="12"/>
      <c r="BW162" s="12"/>
      <c r="BX162" s="12"/>
      <c r="BY162" s="12"/>
      <c r="BZ162" s="12"/>
      <c r="CA162" s="12"/>
      <c r="CB162" s="12"/>
      <c r="CC162" s="12"/>
      <c r="CD162" s="12"/>
      <c r="CE162" s="12"/>
      <c r="CF162" s="12"/>
      <c r="CG162" s="12"/>
      <c r="CH162" s="12"/>
      <c r="CI162" s="12"/>
      <c r="CJ162" s="12"/>
      <c r="CK162" s="12"/>
      <c r="CL162" s="12"/>
      <c r="CM162" s="12"/>
      <c r="CN162" s="12"/>
      <c r="CO162" s="12"/>
      <c r="CP162" s="12"/>
      <c r="CQ162" s="12"/>
      <c r="CR162" s="12"/>
      <c r="CS162" s="12"/>
      <c r="CT162" s="12"/>
      <c r="CU162" s="12"/>
      <c r="CV162" s="12"/>
      <c r="CW162" s="12"/>
      <c r="CX162" s="12"/>
      <c r="CY162" s="12"/>
      <c r="CZ162" s="12"/>
      <c r="DA162" s="12"/>
      <c r="DB162" s="12"/>
      <c r="DC162" s="12"/>
      <c r="DD162" s="12"/>
      <c r="DE162" s="12"/>
      <c r="DF162" s="12"/>
      <c r="DG162" s="12"/>
      <c r="DH162" s="12"/>
      <c r="DI162" s="12"/>
      <c r="DJ162" s="12"/>
      <c r="DK162" s="12"/>
      <c r="DL162" s="12"/>
      <c r="DM162" s="12"/>
      <c r="DN162" s="12"/>
      <c r="DO162" s="12"/>
      <c r="DP162" s="12"/>
      <c r="DQ162" s="12"/>
      <c r="DR162" s="12"/>
      <c r="DS162" s="12"/>
      <c r="DT162" s="12"/>
      <c r="DU162" s="12"/>
      <c r="DV162" s="12"/>
      <c r="DW162" s="12"/>
      <c r="DX162" s="12"/>
      <c r="DY162" s="12"/>
      <c r="DZ162" s="12"/>
      <c r="EA162" s="12"/>
      <c r="EB162" s="12"/>
      <c r="EC162" s="12"/>
      <c r="ED162" s="12"/>
      <c r="EE162" s="12"/>
      <c r="EF162" s="12"/>
      <c r="EG162" s="12"/>
      <c r="EH162" s="12"/>
      <c r="EI162" s="12"/>
      <c r="EJ162" s="12"/>
      <c r="EK162" s="12"/>
      <c r="EL162" s="12"/>
      <c r="EM162" s="12"/>
      <c r="EN162" s="12"/>
      <c r="EO162" s="12"/>
      <c r="EP162" s="12"/>
      <c r="EQ162" s="12"/>
      <c r="ER162" s="12"/>
      <c r="ES162" s="12"/>
      <c r="ET162" s="12"/>
      <c r="EU162" s="12"/>
      <c r="EV162" s="12"/>
    </row>
    <row r="163" spans="1:155" s="13" customFormat="1" ht="27">
      <c r="A163" s="14" t="s">
        <v>2</v>
      </c>
      <c r="B163" s="14" t="s">
        <v>3</v>
      </c>
      <c r="C163" s="15" t="s">
        <v>4</v>
      </c>
      <c r="D163" s="15" t="s">
        <v>5</v>
      </c>
      <c r="E163" s="15" t="s">
        <v>6</v>
      </c>
      <c r="F163" s="15" t="s">
        <v>7</v>
      </c>
      <c r="G163" s="16" t="s">
        <v>3347</v>
      </c>
      <c r="H163" s="16" t="s">
        <v>3348</v>
      </c>
      <c r="I163" s="16" t="s">
        <v>3349</v>
      </c>
      <c r="J163" s="16" t="s">
        <v>3347</v>
      </c>
      <c r="K163" s="16" t="s">
        <v>3348</v>
      </c>
      <c r="L163" s="16" t="s">
        <v>3349</v>
      </c>
      <c r="M163" s="16" t="s">
        <v>3347</v>
      </c>
      <c r="N163" s="16" t="s">
        <v>3348</v>
      </c>
      <c r="O163" s="16" t="s">
        <v>3349</v>
      </c>
      <c r="P163" s="16" t="s">
        <v>3347</v>
      </c>
      <c r="Q163" s="16" t="s">
        <v>3348</v>
      </c>
      <c r="R163" s="16" t="s">
        <v>3349</v>
      </c>
      <c r="S163" s="16" t="s">
        <v>3347</v>
      </c>
      <c r="T163" s="16" t="s">
        <v>3348</v>
      </c>
      <c r="U163" s="16" t="s">
        <v>3349</v>
      </c>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c r="AY163" s="12"/>
      <c r="AZ163" s="12"/>
      <c r="BA163" s="12"/>
      <c r="BB163" s="12"/>
      <c r="BC163" s="12"/>
      <c r="BD163" s="12"/>
      <c r="BE163" s="12"/>
      <c r="BF163" s="12"/>
      <c r="BG163" s="12"/>
      <c r="BH163" s="12"/>
      <c r="BI163" s="12"/>
      <c r="BJ163" s="12"/>
      <c r="BK163" s="12"/>
      <c r="BL163" s="12"/>
      <c r="BM163" s="12"/>
      <c r="BN163" s="12"/>
      <c r="BO163" s="12"/>
      <c r="BP163" s="12"/>
      <c r="BQ163" s="12"/>
      <c r="BR163" s="12"/>
      <c r="BS163" s="12"/>
      <c r="BT163" s="12"/>
      <c r="BU163" s="12"/>
      <c r="BV163" s="12"/>
      <c r="BW163" s="12"/>
      <c r="BX163" s="12"/>
      <c r="BY163" s="12"/>
      <c r="BZ163" s="12"/>
      <c r="CA163" s="12"/>
      <c r="CB163" s="12"/>
      <c r="CC163" s="12"/>
      <c r="CD163" s="12"/>
      <c r="CE163" s="12"/>
      <c r="CF163" s="12"/>
      <c r="CG163" s="12"/>
      <c r="CH163" s="12"/>
      <c r="CI163" s="12"/>
      <c r="CJ163" s="12"/>
      <c r="CK163" s="12"/>
      <c r="CL163" s="12"/>
      <c r="CM163" s="12"/>
      <c r="CN163" s="12"/>
      <c r="CO163" s="12"/>
      <c r="CP163" s="12"/>
      <c r="CQ163" s="12"/>
      <c r="CR163" s="12"/>
      <c r="CS163" s="12"/>
      <c r="CT163" s="12"/>
      <c r="CU163" s="12"/>
      <c r="CV163" s="12"/>
      <c r="CW163" s="12"/>
      <c r="CX163" s="12"/>
      <c r="CY163" s="12"/>
      <c r="CZ163" s="12"/>
      <c r="DA163" s="12"/>
      <c r="DB163" s="12"/>
      <c r="DC163" s="12"/>
      <c r="DD163" s="12"/>
      <c r="DE163" s="12"/>
      <c r="DF163" s="12"/>
      <c r="DG163" s="12"/>
      <c r="DH163" s="12"/>
      <c r="DI163" s="12"/>
      <c r="DJ163" s="12"/>
      <c r="DK163" s="12"/>
      <c r="DL163" s="12"/>
      <c r="DM163" s="12"/>
      <c r="DN163" s="12"/>
      <c r="DO163" s="12"/>
      <c r="DP163" s="12"/>
      <c r="DQ163" s="12"/>
      <c r="DR163" s="12"/>
      <c r="DS163" s="12"/>
      <c r="DT163" s="12"/>
      <c r="DU163" s="12"/>
      <c r="DV163" s="12"/>
      <c r="DW163" s="12"/>
      <c r="DX163" s="12"/>
      <c r="DY163" s="12"/>
      <c r="DZ163" s="12"/>
      <c r="EA163" s="12"/>
      <c r="EB163" s="12"/>
      <c r="EC163" s="12"/>
      <c r="ED163" s="12"/>
      <c r="EE163" s="12"/>
      <c r="EF163" s="12"/>
      <c r="EG163" s="12"/>
      <c r="EH163" s="12"/>
      <c r="EI163" s="12"/>
      <c r="EJ163" s="12"/>
      <c r="EK163" s="12"/>
      <c r="EL163" s="12"/>
      <c r="EM163" s="12"/>
      <c r="EN163" s="12"/>
      <c r="EO163" s="12"/>
      <c r="EP163" s="12"/>
      <c r="EQ163" s="12"/>
      <c r="ER163" s="12"/>
      <c r="ES163" s="12"/>
      <c r="ET163" s="12"/>
      <c r="EU163" s="12"/>
      <c r="EV163" s="12"/>
    </row>
    <row r="164" spans="1:155" s="13" customFormat="1" ht="45">
      <c r="A164" s="31">
        <v>1</v>
      </c>
      <c r="B164" s="27">
        <v>1186220328</v>
      </c>
      <c r="C164" s="28">
        <v>42294909</v>
      </c>
      <c r="D164" s="36" t="s">
        <v>300</v>
      </c>
      <c r="E164" s="34" t="s">
        <v>301</v>
      </c>
      <c r="F164" s="21" t="s">
        <v>10</v>
      </c>
      <c r="G164" s="22">
        <v>750000</v>
      </c>
      <c r="H164" s="22">
        <v>0</v>
      </c>
      <c r="I164" s="22">
        <f>+G164+H164</f>
        <v>750000</v>
      </c>
      <c r="J164" s="22">
        <v>473500</v>
      </c>
      <c r="K164" s="22">
        <f>ROUND(J164*0.19,0)</f>
        <v>89965</v>
      </c>
      <c r="L164" s="22">
        <f>+J164+K164</f>
        <v>563465</v>
      </c>
      <c r="M164" s="22">
        <v>821997</v>
      </c>
      <c r="N164" s="22">
        <f>ROUND(M164*0.19,0)</f>
        <v>156179</v>
      </c>
      <c r="O164" s="22">
        <f>+M164+N164</f>
        <v>978176</v>
      </c>
      <c r="P164" s="22">
        <v>748533</v>
      </c>
      <c r="Q164" s="22">
        <f>ROUND(P164*0.19,0)</f>
        <v>142221</v>
      </c>
      <c r="R164" s="22">
        <f>+P164+Q164</f>
        <v>890754</v>
      </c>
      <c r="S164" s="22">
        <v>599500</v>
      </c>
      <c r="T164" s="22">
        <v>0</v>
      </c>
      <c r="U164" s="23">
        <f>+S164+T164</f>
        <v>599500</v>
      </c>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c r="AY164" s="12"/>
      <c r="AZ164" s="12"/>
      <c r="BA164" s="12"/>
      <c r="BB164" s="12"/>
      <c r="BC164" s="12"/>
      <c r="BD164" s="12"/>
      <c r="BE164" s="12"/>
      <c r="BF164" s="12"/>
      <c r="BG164" s="12"/>
      <c r="BH164" s="12"/>
      <c r="BI164" s="12"/>
      <c r="BJ164" s="12"/>
      <c r="BK164" s="12"/>
      <c r="BL164" s="12"/>
      <c r="BM164" s="12"/>
      <c r="BN164" s="12"/>
      <c r="BO164" s="12"/>
      <c r="BP164" s="12"/>
      <c r="BQ164" s="12"/>
      <c r="BR164" s="12"/>
      <c r="BS164" s="12"/>
      <c r="BT164" s="12"/>
      <c r="BU164" s="12"/>
      <c r="BV164" s="12"/>
      <c r="BW164" s="12"/>
      <c r="BX164" s="12"/>
      <c r="BY164" s="12"/>
      <c r="BZ164" s="12"/>
      <c r="CA164" s="12"/>
      <c r="CB164" s="12"/>
      <c r="CC164" s="12"/>
      <c r="CD164" s="12"/>
      <c r="CE164" s="12"/>
      <c r="CF164" s="12"/>
      <c r="CG164" s="12"/>
      <c r="CH164" s="12"/>
      <c r="CI164" s="12"/>
      <c r="CJ164" s="12"/>
      <c r="CK164" s="12"/>
      <c r="CL164" s="12"/>
      <c r="CM164" s="12"/>
      <c r="CN164" s="12"/>
      <c r="CO164" s="12"/>
      <c r="CP164" s="12"/>
      <c r="CQ164" s="12"/>
      <c r="CR164" s="12"/>
      <c r="CS164" s="12"/>
      <c r="CT164" s="12"/>
      <c r="CU164" s="12"/>
      <c r="CV164" s="12"/>
      <c r="CW164" s="12"/>
      <c r="CX164" s="12"/>
      <c r="CY164" s="12"/>
      <c r="CZ164" s="12"/>
      <c r="DA164" s="12"/>
      <c r="DB164" s="12"/>
      <c r="DC164" s="12"/>
      <c r="DD164" s="12"/>
      <c r="DE164" s="12"/>
      <c r="DF164" s="12"/>
      <c r="DG164" s="12"/>
      <c r="DH164" s="12"/>
      <c r="DI164" s="12"/>
      <c r="DJ164" s="12"/>
      <c r="DK164" s="12"/>
      <c r="DL164" s="12"/>
      <c r="DM164" s="12"/>
      <c r="DN164" s="12"/>
      <c r="DO164" s="12"/>
      <c r="DP164" s="12"/>
      <c r="DQ164" s="12"/>
      <c r="DR164" s="12"/>
      <c r="DS164" s="12"/>
      <c r="DT164" s="12"/>
      <c r="DU164" s="12"/>
      <c r="DV164" s="12"/>
      <c r="DW164" s="12"/>
      <c r="DX164" s="12"/>
      <c r="DY164" s="12"/>
      <c r="DZ164" s="12"/>
      <c r="EA164" s="12"/>
      <c r="EB164" s="12"/>
      <c r="EC164" s="12"/>
      <c r="ED164" s="12"/>
      <c r="EE164" s="12"/>
      <c r="EF164" s="12"/>
      <c r="EG164" s="12"/>
      <c r="EH164" s="12"/>
      <c r="EI164" s="12"/>
      <c r="EJ164" s="12"/>
      <c r="EK164" s="12"/>
      <c r="EL164" s="12"/>
      <c r="EM164" s="12"/>
      <c r="EN164" s="12"/>
      <c r="EO164" s="12"/>
      <c r="EP164" s="12"/>
      <c r="EQ164" s="12"/>
      <c r="ER164" s="12"/>
      <c r="ES164" s="12"/>
      <c r="ET164" s="12"/>
      <c r="EU164" s="12"/>
      <c r="EV164" s="12"/>
    </row>
    <row r="165" spans="1:155" s="13" customFormat="1" ht="45">
      <c r="A165" s="31">
        <v>2</v>
      </c>
      <c r="B165" s="27">
        <v>1186220179</v>
      </c>
      <c r="C165" s="28">
        <v>42294901</v>
      </c>
      <c r="D165" s="36" t="s">
        <v>302</v>
      </c>
      <c r="E165" s="34" t="s">
        <v>303</v>
      </c>
      <c r="F165" s="21" t="s">
        <v>10</v>
      </c>
      <c r="G165" s="22">
        <v>1750000</v>
      </c>
      <c r="H165" s="22">
        <f>ROUND(G165*0.19,0)</f>
        <v>332500</v>
      </c>
      <c r="I165" s="23">
        <f>+G165+H165</f>
        <v>2082500</v>
      </c>
      <c r="J165" s="22"/>
      <c r="K165" s="22"/>
      <c r="L165" s="23"/>
      <c r="M165" s="22">
        <v>1928575</v>
      </c>
      <c r="N165" s="22">
        <f t="shared" ref="N165:N167" si="54">ROUND(M165*0.19,0)</f>
        <v>366429</v>
      </c>
      <c r="O165" s="23">
        <f t="shared" ref="O165:O167" si="55">+M165+N165</f>
        <v>2295004</v>
      </c>
      <c r="P165" s="22">
        <v>784484</v>
      </c>
      <c r="Q165" s="22">
        <f t="shared" ref="Q165:Q175" si="56">ROUND(P165*0.19,0)</f>
        <v>149052</v>
      </c>
      <c r="R165" s="23">
        <f t="shared" ref="R165:R175" si="57">+P165+Q165</f>
        <v>933536</v>
      </c>
      <c r="S165" s="22">
        <v>1419600</v>
      </c>
      <c r="T165" s="22">
        <v>0</v>
      </c>
      <c r="U165" s="23">
        <f t="shared" ref="U165:U175" si="58">+S165+T165</f>
        <v>1419600</v>
      </c>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c r="AY165" s="12"/>
      <c r="AZ165" s="12"/>
      <c r="BA165" s="12"/>
      <c r="BB165" s="12"/>
      <c r="BC165" s="12"/>
      <c r="BD165" s="12"/>
      <c r="BE165" s="12"/>
      <c r="BF165" s="12"/>
      <c r="BG165" s="12"/>
      <c r="BH165" s="12"/>
      <c r="BI165" s="12"/>
      <c r="BJ165" s="12"/>
      <c r="BK165" s="12"/>
      <c r="BL165" s="12"/>
      <c r="BM165" s="12"/>
      <c r="BN165" s="12"/>
      <c r="BO165" s="12"/>
      <c r="BP165" s="12"/>
      <c r="BQ165" s="12"/>
      <c r="BR165" s="12"/>
      <c r="BS165" s="12"/>
      <c r="BT165" s="12"/>
      <c r="BU165" s="12"/>
      <c r="BV165" s="12"/>
      <c r="BW165" s="12"/>
      <c r="BX165" s="12"/>
      <c r="BY165" s="12"/>
      <c r="BZ165" s="12"/>
      <c r="CA165" s="12"/>
      <c r="CB165" s="12"/>
      <c r="CC165" s="12"/>
      <c r="CD165" s="12"/>
      <c r="CE165" s="12"/>
      <c r="CF165" s="12"/>
      <c r="CG165" s="12"/>
      <c r="CH165" s="12"/>
      <c r="CI165" s="12"/>
      <c r="CJ165" s="12"/>
      <c r="CK165" s="12"/>
      <c r="CL165" s="12"/>
      <c r="CM165" s="12"/>
      <c r="CN165" s="12"/>
      <c r="CO165" s="12"/>
      <c r="CP165" s="12"/>
      <c r="CQ165" s="12"/>
      <c r="CR165" s="12"/>
      <c r="CS165" s="12"/>
      <c r="CT165" s="12"/>
      <c r="CU165" s="12"/>
      <c r="CV165" s="12"/>
      <c r="CW165" s="12"/>
      <c r="CX165" s="12"/>
      <c r="CY165" s="12"/>
      <c r="CZ165" s="12"/>
      <c r="DA165" s="12"/>
      <c r="DB165" s="12"/>
      <c r="DC165" s="12"/>
      <c r="DD165" s="12"/>
      <c r="DE165" s="12"/>
      <c r="DF165" s="12"/>
      <c r="DG165" s="12"/>
      <c r="DH165" s="12"/>
      <c r="DI165" s="12"/>
      <c r="DJ165" s="12"/>
      <c r="DK165" s="12"/>
      <c r="DL165" s="12"/>
      <c r="DM165" s="12"/>
      <c r="DN165" s="12"/>
      <c r="DO165" s="12"/>
      <c r="DP165" s="12"/>
      <c r="DQ165" s="12"/>
      <c r="DR165" s="12"/>
      <c r="DS165" s="12"/>
      <c r="DT165" s="12"/>
      <c r="DU165" s="12"/>
      <c r="DV165" s="12"/>
      <c r="DW165" s="12"/>
      <c r="DX165" s="12"/>
      <c r="DY165" s="12"/>
      <c r="DZ165" s="12"/>
      <c r="EA165" s="12"/>
      <c r="EB165" s="12"/>
      <c r="EC165" s="12"/>
      <c r="ED165" s="12"/>
      <c r="EE165" s="12"/>
      <c r="EF165" s="12"/>
      <c r="EG165" s="12"/>
      <c r="EH165" s="12"/>
      <c r="EI165" s="12"/>
      <c r="EJ165" s="12"/>
      <c r="EK165" s="12"/>
      <c r="EL165" s="12"/>
      <c r="EM165" s="12"/>
      <c r="EN165" s="12"/>
      <c r="EO165" s="12"/>
      <c r="EP165" s="12"/>
      <c r="EQ165" s="12"/>
      <c r="ER165" s="12"/>
      <c r="ES165" s="12"/>
      <c r="ET165" s="12"/>
      <c r="EU165" s="12"/>
      <c r="EV165" s="12"/>
    </row>
    <row r="166" spans="1:155" s="13" customFormat="1" ht="45">
      <c r="A166" s="31">
        <v>3</v>
      </c>
      <c r="B166" s="21">
        <v>1186290943</v>
      </c>
      <c r="C166" s="28">
        <v>42294900</v>
      </c>
      <c r="D166" s="36" t="s">
        <v>304</v>
      </c>
      <c r="E166" s="34" t="s">
        <v>305</v>
      </c>
      <c r="F166" s="21" t="s">
        <v>10</v>
      </c>
      <c r="G166" s="22">
        <v>1750000</v>
      </c>
      <c r="H166" s="22">
        <f t="shared" ref="H166:H175" si="59">ROUND(G166*0.19,0)</f>
        <v>332500</v>
      </c>
      <c r="I166" s="23">
        <f t="shared" ref="I166:I175" si="60">+G166+H166</f>
        <v>2082500</v>
      </c>
      <c r="J166" s="22"/>
      <c r="K166" s="22"/>
      <c r="L166" s="23"/>
      <c r="M166" s="22">
        <v>1928575</v>
      </c>
      <c r="N166" s="22">
        <f t="shared" si="54"/>
        <v>366429</v>
      </c>
      <c r="O166" s="23">
        <f t="shared" si="55"/>
        <v>2295004</v>
      </c>
      <c r="P166" s="22">
        <v>784484</v>
      </c>
      <c r="Q166" s="22">
        <f t="shared" si="56"/>
        <v>149052</v>
      </c>
      <c r="R166" s="23">
        <f t="shared" si="57"/>
        <v>933536</v>
      </c>
      <c r="S166" s="22">
        <v>1419600</v>
      </c>
      <c r="T166" s="22">
        <v>0</v>
      </c>
      <c r="U166" s="23">
        <f t="shared" si="58"/>
        <v>1419600</v>
      </c>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c r="AY166" s="12"/>
      <c r="AZ166" s="12"/>
      <c r="BA166" s="12"/>
      <c r="BB166" s="12"/>
      <c r="BC166" s="12"/>
      <c r="BD166" s="12"/>
      <c r="BE166" s="12"/>
      <c r="BF166" s="12"/>
      <c r="BG166" s="12"/>
      <c r="BH166" s="12"/>
      <c r="BI166" s="12"/>
      <c r="BJ166" s="12"/>
      <c r="BK166" s="12"/>
      <c r="BL166" s="12"/>
      <c r="BM166" s="12"/>
      <c r="BN166" s="12"/>
      <c r="BO166" s="12"/>
      <c r="BP166" s="12"/>
      <c r="BQ166" s="12"/>
      <c r="BR166" s="12"/>
      <c r="BS166" s="12"/>
      <c r="BT166" s="12"/>
      <c r="BU166" s="12"/>
      <c r="BV166" s="12"/>
      <c r="BW166" s="12"/>
      <c r="BX166" s="12"/>
      <c r="BY166" s="12"/>
      <c r="BZ166" s="12"/>
      <c r="CA166" s="12"/>
      <c r="CB166" s="12"/>
      <c r="CC166" s="12"/>
      <c r="CD166" s="12"/>
      <c r="CE166" s="12"/>
      <c r="CF166" s="12"/>
      <c r="CG166" s="12"/>
      <c r="CH166" s="12"/>
      <c r="CI166" s="12"/>
      <c r="CJ166" s="12"/>
      <c r="CK166" s="12"/>
      <c r="CL166" s="12"/>
      <c r="CM166" s="12"/>
      <c r="CN166" s="12"/>
      <c r="CO166" s="12"/>
      <c r="CP166" s="12"/>
      <c r="CQ166" s="12"/>
      <c r="CR166" s="12"/>
      <c r="CS166" s="12"/>
      <c r="CT166" s="12"/>
      <c r="CU166" s="12"/>
      <c r="CV166" s="12"/>
      <c r="CW166" s="12"/>
      <c r="CX166" s="12"/>
      <c r="CY166" s="12"/>
      <c r="CZ166" s="12"/>
      <c r="DA166" s="12"/>
      <c r="DB166" s="12"/>
      <c r="DC166" s="12"/>
      <c r="DD166" s="12"/>
      <c r="DE166" s="12"/>
      <c r="DF166" s="12"/>
      <c r="DG166" s="12"/>
      <c r="DH166" s="12"/>
      <c r="DI166" s="12"/>
      <c r="DJ166" s="12"/>
      <c r="DK166" s="12"/>
      <c r="DL166" s="12"/>
      <c r="DM166" s="12"/>
      <c r="DN166" s="12"/>
      <c r="DO166" s="12"/>
      <c r="DP166" s="12"/>
      <c r="DQ166" s="12"/>
      <c r="DR166" s="12"/>
      <c r="DS166" s="12"/>
      <c r="DT166" s="12"/>
      <c r="DU166" s="12"/>
      <c r="DV166" s="12"/>
      <c r="DW166" s="12"/>
      <c r="DX166" s="12"/>
      <c r="DY166" s="12"/>
      <c r="DZ166" s="12"/>
      <c r="EA166" s="12"/>
      <c r="EB166" s="12"/>
      <c r="EC166" s="12"/>
      <c r="ED166" s="12"/>
      <c r="EE166" s="12"/>
      <c r="EF166" s="12"/>
      <c r="EG166" s="12"/>
      <c r="EH166" s="12"/>
      <c r="EI166" s="12"/>
      <c r="EJ166" s="12"/>
      <c r="EK166" s="12"/>
      <c r="EL166" s="12"/>
      <c r="EM166" s="12"/>
      <c r="EN166" s="12"/>
      <c r="EO166" s="12"/>
      <c r="EP166" s="12"/>
      <c r="EQ166" s="12"/>
      <c r="ER166" s="12"/>
      <c r="ES166" s="12"/>
      <c r="ET166" s="12"/>
      <c r="EU166" s="12"/>
      <c r="EV166" s="12"/>
    </row>
    <row r="167" spans="1:155" s="13" customFormat="1" ht="36">
      <c r="A167" s="31">
        <v>4</v>
      </c>
      <c r="B167" s="27">
        <v>1186290931</v>
      </c>
      <c r="C167" s="28">
        <v>42294901</v>
      </c>
      <c r="D167" s="36" t="s">
        <v>306</v>
      </c>
      <c r="E167" s="34" t="s">
        <v>3416</v>
      </c>
      <c r="F167" s="21" t="s">
        <v>10</v>
      </c>
      <c r="G167" s="22">
        <v>1250000</v>
      </c>
      <c r="H167" s="22">
        <f t="shared" si="59"/>
        <v>237500</v>
      </c>
      <c r="I167" s="23">
        <f t="shared" si="60"/>
        <v>1487500</v>
      </c>
      <c r="J167" s="22">
        <v>473500</v>
      </c>
      <c r="K167" s="22">
        <f t="shared" ref="K167:K175" si="61">ROUND(J167*0.19,0)</f>
        <v>89965</v>
      </c>
      <c r="L167" s="23">
        <f t="shared" ref="L167:L175" si="62">+J167+K167</f>
        <v>563465</v>
      </c>
      <c r="M167" s="22">
        <v>906686</v>
      </c>
      <c r="N167" s="22">
        <f t="shared" si="54"/>
        <v>172270</v>
      </c>
      <c r="O167" s="23">
        <f t="shared" si="55"/>
        <v>1078956</v>
      </c>
      <c r="P167" s="22">
        <v>784484</v>
      </c>
      <c r="Q167" s="22">
        <f t="shared" si="56"/>
        <v>149052</v>
      </c>
      <c r="R167" s="23">
        <f t="shared" si="57"/>
        <v>933536</v>
      </c>
      <c r="S167" s="22">
        <v>1419600</v>
      </c>
      <c r="T167" s="22">
        <v>0</v>
      </c>
      <c r="U167" s="23">
        <f t="shared" si="58"/>
        <v>1419600</v>
      </c>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c r="AY167" s="12"/>
      <c r="AZ167" s="12"/>
      <c r="BA167" s="12"/>
      <c r="BB167" s="12"/>
      <c r="BC167" s="12"/>
      <c r="BD167" s="12"/>
      <c r="BE167" s="12"/>
      <c r="BF167" s="12"/>
      <c r="BG167" s="12"/>
      <c r="BH167" s="12"/>
      <c r="BI167" s="12"/>
      <c r="BJ167" s="12"/>
      <c r="BK167" s="12"/>
      <c r="BL167" s="12"/>
      <c r="BM167" s="12"/>
      <c r="BN167" s="12"/>
      <c r="BO167" s="12"/>
      <c r="BP167" s="12"/>
      <c r="BQ167" s="12"/>
      <c r="BR167" s="12"/>
      <c r="BS167" s="12"/>
      <c r="BT167" s="12"/>
      <c r="BU167" s="12"/>
      <c r="BV167" s="12"/>
      <c r="BW167" s="12"/>
      <c r="BX167" s="12"/>
      <c r="BY167" s="12"/>
      <c r="BZ167" s="12"/>
      <c r="CA167" s="12"/>
      <c r="CB167" s="12"/>
      <c r="CC167" s="12"/>
      <c r="CD167" s="12"/>
      <c r="CE167" s="12"/>
      <c r="CF167" s="12"/>
      <c r="CG167" s="12"/>
      <c r="CH167" s="12"/>
      <c r="CI167" s="12"/>
      <c r="CJ167" s="12"/>
      <c r="CK167" s="12"/>
      <c r="CL167" s="12"/>
      <c r="CM167" s="12"/>
      <c r="CN167" s="12"/>
      <c r="CO167" s="12"/>
      <c r="CP167" s="12"/>
      <c r="CQ167" s="12"/>
      <c r="CR167" s="12"/>
      <c r="CS167" s="12"/>
      <c r="CT167" s="12"/>
      <c r="CU167" s="12"/>
      <c r="CV167" s="12"/>
      <c r="CW167" s="12"/>
      <c r="CX167" s="12"/>
      <c r="CY167" s="12"/>
      <c r="CZ167" s="12"/>
      <c r="DA167" s="12"/>
      <c r="DB167" s="12"/>
      <c r="DC167" s="12"/>
      <c r="DD167" s="12"/>
      <c r="DE167" s="12"/>
      <c r="DF167" s="12"/>
      <c r="DG167" s="12"/>
      <c r="DH167" s="12"/>
      <c r="DI167" s="12"/>
      <c r="DJ167" s="12"/>
      <c r="DK167" s="12"/>
      <c r="DL167" s="12"/>
      <c r="DM167" s="12"/>
      <c r="DN167" s="12"/>
      <c r="DO167" s="12"/>
      <c r="DP167" s="12"/>
      <c r="DQ167" s="12"/>
      <c r="DR167" s="12"/>
      <c r="DS167" s="12"/>
      <c r="DT167" s="12"/>
      <c r="DU167" s="12"/>
      <c r="DV167" s="12"/>
      <c r="DW167" s="12"/>
      <c r="DX167" s="12"/>
      <c r="DY167" s="12"/>
      <c r="DZ167" s="12"/>
      <c r="EA167" s="12"/>
      <c r="EB167" s="12"/>
      <c r="EC167" s="12"/>
      <c r="ED167" s="12"/>
      <c r="EE167" s="12"/>
      <c r="EF167" s="12"/>
      <c r="EG167" s="12"/>
      <c r="EH167" s="12"/>
      <c r="EI167" s="12"/>
      <c r="EJ167" s="12"/>
      <c r="EK167" s="12"/>
      <c r="EL167" s="12"/>
      <c r="EM167" s="12"/>
      <c r="EN167" s="12"/>
      <c r="EO167" s="12"/>
      <c r="EP167" s="12"/>
      <c r="EQ167" s="12"/>
      <c r="ER167" s="12"/>
      <c r="ES167" s="12"/>
      <c r="ET167" s="12"/>
      <c r="EU167" s="12"/>
      <c r="EV167" s="12"/>
    </row>
    <row r="168" spans="1:155" s="13" customFormat="1" ht="36">
      <c r="A168" s="31">
        <v>5</v>
      </c>
      <c r="B168" s="27">
        <v>1186290035</v>
      </c>
      <c r="C168" s="28">
        <v>42294901</v>
      </c>
      <c r="D168" s="36" t="s">
        <v>307</v>
      </c>
      <c r="E168" s="34" t="s">
        <v>3417</v>
      </c>
      <c r="F168" s="21" t="s">
        <v>10</v>
      </c>
      <c r="G168" s="22">
        <v>1250000</v>
      </c>
      <c r="H168" s="22">
        <f t="shared" si="59"/>
        <v>237500</v>
      </c>
      <c r="I168" s="23">
        <f t="shared" si="60"/>
        <v>1487500</v>
      </c>
      <c r="J168" s="22">
        <v>473500</v>
      </c>
      <c r="K168" s="22">
        <f t="shared" si="61"/>
        <v>89965</v>
      </c>
      <c r="L168" s="23">
        <f t="shared" si="62"/>
        <v>563465</v>
      </c>
      <c r="M168" s="22"/>
      <c r="N168" s="22"/>
      <c r="O168" s="23"/>
      <c r="P168" s="22">
        <v>784484</v>
      </c>
      <c r="Q168" s="22">
        <f t="shared" si="56"/>
        <v>149052</v>
      </c>
      <c r="R168" s="23">
        <f t="shared" si="57"/>
        <v>933536</v>
      </c>
      <c r="S168" s="22">
        <v>1419600</v>
      </c>
      <c r="T168" s="22">
        <v>0</v>
      </c>
      <c r="U168" s="23">
        <f t="shared" si="58"/>
        <v>1419600</v>
      </c>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c r="AY168" s="12"/>
      <c r="AZ168" s="12"/>
      <c r="BA168" s="12"/>
      <c r="BB168" s="12"/>
      <c r="BC168" s="12"/>
      <c r="BD168" s="12"/>
      <c r="BE168" s="12"/>
      <c r="BF168" s="12"/>
      <c r="BG168" s="12"/>
      <c r="BH168" s="12"/>
      <c r="BI168" s="12"/>
      <c r="BJ168" s="12"/>
      <c r="BK168" s="12"/>
      <c r="BL168" s="12"/>
      <c r="BM168" s="12"/>
      <c r="BN168" s="12"/>
      <c r="BO168" s="12"/>
      <c r="BP168" s="12"/>
      <c r="BQ168" s="12"/>
      <c r="BR168" s="12"/>
      <c r="BS168" s="12"/>
      <c r="BT168" s="12"/>
      <c r="BU168" s="12"/>
      <c r="BV168" s="12"/>
      <c r="BW168" s="12"/>
      <c r="BX168" s="12"/>
      <c r="BY168" s="12"/>
      <c r="BZ168" s="12"/>
      <c r="CA168" s="12"/>
      <c r="CB168" s="12"/>
      <c r="CC168" s="12"/>
      <c r="CD168" s="12"/>
      <c r="CE168" s="12"/>
      <c r="CF168" s="12"/>
      <c r="CG168" s="12"/>
      <c r="CH168" s="12"/>
      <c r="CI168" s="12"/>
      <c r="CJ168" s="12"/>
      <c r="CK168" s="12"/>
      <c r="CL168" s="12"/>
      <c r="CM168" s="12"/>
      <c r="CN168" s="12"/>
      <c r="CO168" s="12"/>
      <c r="CP168" s="12"/>
      <c r="CQ168" s="12"/>
      <c r="CR168" s="12"/>
      <c r="CS168" s="12"/>
      <c r="CT168" s="12"/>
      <c r="CU168" s="12"/>
      <c r="CV168" s="12"/>
      <c r="CW168" s="12"/>
      <c r="CX168" s="12"/>
      <c r="CY168" s="12"/>
      <c r="CZ168" s="12"/>
      <c r="DA168" s="12"/>
      <c r="DB168" s="12"/>
      <c r="DC168" s="12"/>
      <c r="DD168" s="12"/>
      <c r="DE168" s="12"/>
      <c r="DF168" s="12"/>
      <c r="DG168" s="12"/>
      <c r="DH168" s="12"/>
      <c r="DI168" s="12"/>
      <c r="DJ168" s="12"/>
      <c r="DK168" s="12"/>
      <c r="DL168" s="12"/>
      <c r="DM168" s="12"/>
      <c r="DN168" s="12"/>
      <c r="DO168" s="12"/>
      <c r="DP168" s="12"/>
      <c r="DQ168" s="12"/>
      <c r="DR168" s="12"/>
      <c r="DS168" s="12"/>
      <c r="DT168" s="12"/>
      <c r="DU168" s="12"/>
      <c r="DV168" s="12"/>
      <c r="DW168" s="12"/>
      <c r="DX168" s="12"/>
      <c r="DY168" s="12"/>
      <c r="DZ168" s="12"/>
      <c r="EA168" s="12"/>
      <c r="EB168" s="12"/>
      <c r="EC168" s="12"/>
      <c r="ED168" s="12"/>
      <c r="EE168" s="12"/>
      <c r="EF168" s="12"/>
      <c r="EG168" s="12"/>
      <c r="EH168" s="12"/>
      <c r="EI168" s="12"/>
      <c r="EJ168" s="12"/>
      <c r="EK168" s="12"/>
      <c r="EL168" s="12"/>
      <c r="EM168" s="12"/>
      <c r="EN168" s="12"/>
      <c r="EO168" s="12"/>
      <c r="EP168" s="12"/>
      <c r="EQ168" s="12"/>
      <c r="ER168" s="12"/>
      <c r="ES168" s="12"/>
      <c r="ET168" s="12"/>
      <c r="EU168" s="12"/>
      <c r="EV168" s="12"/>
    </row>
    <row r="169" spans="1:155" s="13" customFormat="1" ht="36">
      <c r="A169" s="31">
        <v>6</v>
      </c>
      <c r="B169" s="27">
        <v>1196490109</v>
      </c>
      <c r="C169" s="28">
        <v>42294900</v>
      </c>
      <c r="D169" s="36" t="s">
        <v>308</v>
      </c>
      <c r="E169" s="34" t="s">
        <v>3418</v>
      </c>
      <c r="F169" s="21" t="s">
        <v>10</v>
      </c>
      <c r="G169" s="22">
        <v>850000</v>
      </c>
      <c r="H169" s="22">
        <f t="shared" si="59"/>
        <v>161500</v>
      </c>
      <c r="I169" s="23">
        <f t="shared" si="60"/>
        <v>1011500</v>
      </c>
      <c r="J169" s="22">
        <v>526000</v>
      </c>
      <c r="K169" s="22">
        <f t="shared" si="61"/>
        <v>99940</v>
      </c>
      <c r="L169" s="23">
        <f t="shared" si="62"/>
        <v>625940</v>
      </c>
      <c r="M169" s="22">
        <v>542140</v>
      </c>
      <c r="N169" s="22">
        <f t="shared" ref="N169:N175" si="63">ROUND(M169*0.19,0)</f>
        <v>103007</v>
      </c>
      <c r="O169" s="23">
        <f t="shared" ref="O169:O175" si="64">+M169+N169</f>
        <v>645147</v>
      </c>
      <c r="P169" s="22">
        <v>676038</v>
      </c>
      <c r="Q169" s="22">
        <f t="shared" si="56"/>
        <v>128447</v>
      </c>
      <c r="R169" s="23">
        <f t="shared" si="57"/>
        <v>804485</v>
      </c>
      <c r="S169" s="22">
        <v>505305</v>
      </c>
      <c r="T169" s="22">
        <f t="shared" ref="T169:T175" si="65">ROUND(S169*0.19,0)</f>
        <v>96008</v>
      </c>
      <c r="U169" s="23">
        <f t="shared" si="58"/>
        <v>601313</v>
      </c>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c r="AY169" s="12"/>
      <c r="AZ169" s="12"/>
      <c r="BA169" s="12"/>
      <c r="BB169" s="12"/>
      <c r="BC169" s="12"/>
      <c r="BD169" s="12"/>
      <c r="BE169" s="12"/>
      <c r="BF169" s="12"/>
      <c r="BG169" s="12"/>
      <c r="BH169" s="12"/>
      <c r="BI169" s="12"/>
      <c r="BJ169" s="12"/>
      <c r="BK169" s="12"/>
      <c r="BL169" s="12"/>
      <c r="BM169" s="12"/>
      <c r="BN169" s="12"/>
      <c r="BO169" s="12"/>
      <c r="BP169" s="12"/>
      <c r="BQ169" s="12"/>
      <c r="BR169" s="12"/>
      <c r="BS169" s="12"/>
      <c r="BT169" s="12"/>
      <c r="BU169" s="12"/>
      <c r="BV169" s="12"/>
      <c r="BW169" s="12"/>
      <c r="BX169" s="12"/>
      <c r="BY169" s="12"/>
      <c r="BZ169" s="12"/>
      <c r="CA169" s="12"/>
      <c r="CB169" s="12"/>
      <c r="CC169" s="12"/>
      <c r="CD169" s="12"/>
      <c r="CE169" s="12"/>
      <c r="CF169" s="12"/>
      <c r="CG169" s="12"/>
      <c r="CH169" s="12"/>
      <c r="CI169" s="12"/>
      <c r="CJ169" s="12"/>
      <c r="CK169" s="12"/>
      <c r="CL169" s="12"/>
      <c r="CM169" s="12"/>
      <c r="CN169" s="12"/>
      <c r="CO169" s="12"/>
      <c r="CP169" s="12"/>
      <c r="CQ169" s="12"/>
      <c r="CR169" s="12"/>
      <c r="CS169" s="12"/>
      <c r="CT169" s="12"/>
      <c r="CU169" s="12"/>
      <c r="CV169" s="12"/>
      <c r="CW169" s="12"/>
      <c r="CX169" s="12"/>
      <c r="CY169" s="12"/>
      <c r="CZ169" s="12"/>
      <c r="DA169" s="12"/>
      <c r="DB169" s="12"/>
      <c r="DC169" s="12"/>
      <c r="DD169" s="12"/>
      <c r="DE169" s="12"/>
      <c r="DF169" s="12"/>
      <c r="DG169" s="12"/>
      <c r="DH169" s="12"/>
      <c r="DI169" s="12"/>
      <c r="DJ169" s="12"/>
      <c r="DK169" s="12"/>
      <c r="DL169" s="12"/>
      <c r="DM169" s="12"/>
      <c r="DN169" s="12"/>
      <c r="DO169" s="12"/>
      <c r="DP169" s="12"/>
      <c r="DQ169" s="12"/>
      <c r="DR169" s="12"/>
      <c r="DS169" s="12"/>
      <c r="DT169" s="12"/>
      <c r="DU169" s="12"/>
      <c r="DV169" s="12"/>
      <c r="DW169" s="12"/>
      <c r="DX169" s="12"/>
      <c r="DY169" s="12"/>
      <c r="DZ169" s="12"/>
      <c r="EA169" s="12"/>
      <c r="EB169" s="12"/>
      <c r="EC169" s="12"/>
      <c r="ED169" s="12"/>
      <c r="EE169" s="12"/>
      <c r="EF169" s="12"/>
      <c r="EG169" s="12"/>
      <c r="EH169" s="12"/>
      <c r="EI169" s="12"/>
      <c r="EJ169" s="12"/>
      <c r="EK169" s="12"/>
      <c r="EL169" s="12"/>
      <c r="EM169" s="12"/>
      <c r="EN169" s="12"/>
      <c r="EO169" s="12"/>
      <c r="EP169" s="12"/>
      <c r="EQ169" s="12"/>
      <c r="ER169" s="12"/>
      <c r="ES169" s="12"/>
      <c r="ET169" s="12"/>
      <c r="EU169" s="12"/>
      <c r="EV169" s="12"/>
    </row>
    <row r="170" spans="1:155" s="13" customFormat="1" ht="36">
      <c r="A170" s="31">
        <v>7</v>
      </c>
      <c r="B170" s="27">
        <v>1196490464</v>
      </c>
      <c r="C170" s="28">
        <v>42294900</v>
      </c>
      <c r="D170" s="36" t="s">
        <v>309</v>
      </c>
      <c r="E170" s="34" t="s">
        <v>3419</v>
      </c>
      <c r="F170" s="21" t="s">
        <v>10</v>
      </c>
      <c r="G170" s="22">
        <v>820000</v>
      </c>
      <c r="H170" s="22">
        <f t="shared" si="59"/>
        <v>155800</v>
      </c>
      <c r="I170" s="23">
        <f t="shared" si="60"/>
        <v>975800</v>
      </c>
      <c r="J170" s="22">
        <v>526000</v>
      </c>
      <c r="K170" s="22">
        <f t="shared" si="61"/>
        <v>99940</v>
      </c>
      <c r="L170" s="23">
        <f t="shared" si="62"/>
        <v>625940</v>
      </c>
      <c r="M170" s="22">
        <v>596354</v>
      </c>
      <c r="N170" s="22">
        <f t="shared" si="63"/>
        <v>113307</v>
      </c>
      <c r="O170" s="23">
        <f t="shared" si="64"/>
        <v>709661</v>
      </c>
      <c r="P170" s="22">
        <v>676038</v>
      </c>
      <c r="Q170" s="22">
        <f t="shared" si="56"/>
        <v>128447</v>
      </c>
      <c r="R170" s="23">
        <f t="shared" si="57"/>
        <v>804485</v>
      </c>
      <c r="S170" s="22">
        <v>681497</v>
      </c>
      <c r="T170" s="22">
        <f t="shared" si="65"/>
        <v>129484</v>
      </c>
      <c r="U170" s="23">
        <f t="shared" si="58"/>
        <v>810981</v>
      </c>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c r="AY170" s="12"/>
      <c r="AZ170" s="12"/>
      <c r="BA170" s="12"/>
      <c r="BB170" s="12"/>
      <c r="BC170" s="12"/>
      <c r="BD170" s="12"/>
      <c r="BE170" s="12"/>
      <c r="BF170" s="12"/>
      <c r="BG170" s="12"/>
      <c r="BH170" s="12"/>
      <c r="BI170" s="12"/>
      <c r="BJ170" s="12"/>
      <c r="BK170" s="12"/>
      <c r="BL170" s="12"/>
      <c r="BM170" s="12"/>
      <c r="BN170" s="12"/>
      <c r="BO170" s="12"/>
      <c r="BP170" s="12"/>
      <c r="BQ170" s="12"/>
      <c r="BR170" s="12"/>
      <c r="BS170" s="12"/>
      <c r="BT170" s="12"/>
      <c r="BU170" s="12"/>
      <c r="BV170" s="12"/>
      <c r="BW170" s="12"/>
      <c r="BX170" s="12"/>
      <c r="BY170" s="12"/>
      <c r="BZ170" s="12"/>
      <c r="CA170" s="12"/>
      <c r="CB170" s="12"/>
      <c r="CC170" s="12"/>
      <c r="CD170" s="12"/>
      <c r="CE170" s="12"/>
      <c r="CF170" s="12"/>
      <c r="CG170" s="12"/>
      <c r="CH170" s="12"/>
      <c r="CI170" s="12"/>
      <c r="CJ170" s="12"/>
      <c r="CK170" s="12"/>
      <c r="CL170" s="12"/>
      <c r="CM170" s="12"/>
      <c r="CN170" s="12"/>
      <c r="CO170" s="12"/>
      <c r="CP170" s="12"/>
      <c r="CQ170" s="12"/>
      <c r="CR170" s="12"/>
      <c r="CS170" s="12"/>
      <c r="CT170" s="12"/>
      <c r="CU170" s="12"/>
      <c r="CV170" s="12"/>
      <c r="CW170" s="12"/>
      <c r="CX170" s="12"/>
      <c r="CY170" s="12"/>
      <c r="CZ170" s="12"/>
      <c r="DA170" s="12"/>
      <c r="DB170" s="12"/>
      <c r="DC170" s="12"/>
      <c r="DD170" s="12"/>
      <c r="DE170" s="12"/>
      <c r="DF170" s="12"/>
      <c r="DG170" s="12"/>
      <c r="DH170" s="12"/>
      <c r="DI170" s="12"/>
      <c r="DJ170" s="12"/>
      <c r="DK170" s="12"/>
      <c r="DL170" s="12"/>
      <c r="DM170" s="12"/>
      <c r="DN170" s="12"/>
      <c r="DO170" s="12"/>
      <c r="DP170" s="12"/>
      <c r="DQ170" s="12"/>
      <c r="DR170" s="12"/>
      <c r="DS170" s="12"/>
      <c r="DT170" s="12"/>
      <c r="DU170" s="12"/>
      <c r="DV170" s="12"/>
      <c r="DW170" s="12"/>
      <c r="DX170" s="12"/>
      <c r="DY170" s="12"/>
      <c r="DZ170" s="12"/>
      <c r="EA170" s="12"/>
      <c r="EB170" s="12"/>
      <c r="EC170" s="12"/>
      <c r="ED170" s="12"/>
      <c r="EE170" s="12"/>
      <c r="EF170" s="12"/>
      <c r="EG170" s="12"/>
      <c r="EH170" s="12"/>
      <c r="EI170" s="12"/>
      <c r="EJ170" s="12"/>
      <c r="EK170" s="12"/>
      <c r="EL170" s="12"/>
      <c r="EM170" s="12"/>
      <c r="EN170" s="12"/>
      <c r="EO170" s="12"/>
      <c r="EP170" s="12"/>
      <c r="EQ170" s="12"/>
      <c r="ER170" s="12"/>
      <c r="ES170" s="12"/>
      <c r="ET170" s="12"/>
      <c r="EU170" s="12"/>
      <c r="EV170" s="12"/>
    </row>
    <row r="171" spans="1:155" s="13" customFormat="1" ht="27">
      <c r="A171" s="31">
        <v>8</v>
      </c>
      <c r="B171" s="27">
        <v>1196490154</v>
      </c>
      <c r="C171" s="28">
        <v>42294900</v>
      </c>
      <c r="D171" s="36" t="s">
        <v>310</v>
      </c>
      <c r="E171" s="34" t="s">
        <v>3420</v>
      </c>
      <c r="F171" s="21" t="s">
        <v>10</v>
      </c>
      <c r="G171" s="22">
        <v>280000</v>
      </c>
      <c r="H171" s="22">
        <f t="shared" si="59"/>
        <v>53200</v>
      </c>
      <c r="I171" s="23">
        <f t="shared" si="60"/>
        <v>333200</v>
      </c>
      <c r="J171" s="22">
        <v>225000</v>
      </c>
      <c r="K171" s="22">
        <f t="shared" si="61"/>
        <v>42750</v>
      </c>
      <c r="L171" s="23">
        <f t="shared" si="62"/>
        <v>267750</v>
      </c>
      <c r="M171" s="22">
        <v>170489</v>
      </c>
      <c r="N171" s="22">
        <f t="shared" si="63"/>
        <v>32393</v>
      </c>
      <c r="O171" s="23">
        <f t="shared" si="64"/>
        <v>202882</v>
      </c>
      <c r="P171" s="22">
        <v>102608</v>
      </c>
      <c r="Q171" s="22">
        <f t="shared" si="56"/>
        <v>19496</v>
      </c>
      <c r="R171" s="23">
        <f t="shared" si="57"/>
        <v>122104</v>
      </c>
      <c r="S171" s="22">
        <v>162556</v>
      </c>
      <c r="T171" s="22">
        <f t="shared" si="65"/>
        <v>30886</v>
      </c>
      <c r="U171" s="23">
        <f t="shared" si="58"/>
        <v>193442</v>
      </c>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c r="AY171" s="12"/>
      <c r="AZ171" s="12"/>
      <c r="BA171" s="12"/>
      <c r="BB171" s="12"/>
      <c r="BC171" s="12"/>
      <c r="BD171" s="12"/>
      <c r="BE171" s="12"/>
      <c r="BF171" s="12"/>
      <c r="BG171" s="12"/>
      <c r="BH171" s="12"/>
      <c r="BI171" s="12"/>
      <c r="BJ171" s="12"/>
      <c r="BK171" s="12"/>
      <c r="BL171" s="12"/>
      <c r="BM171" s="12"/>
      <c r="BN171" s="12"/>
      <c r="BO171" s="12"/>
      <c r="BP171" s="12"/>
      <c r="BQ171" s="12"/>
      <c r="BR171" s="12"/>
      <c r="BS171" s="12"/>
      <c r="BT171" s="12"/>
      <c r="BU171" s="12"/>
      <c r="BV171" s="12"/>
      <c r="BW171" s="12"/>
      <c r="BX171" s="12"/>
      <c r="BY171" s="12"/>
      <c r="BZ171" s="12"/>
      <c r="CA171" s="12"/>
      <c r="CB171" s="12"/>
      <c r="CC171" s="12"/>
      <c r="CD171" s="12"/>
      <c r="CE171" s="12"/>
      <c r="CF171" s="12"/>
      <c r="CG171" s="12"/>
      <c r="CH171" s="12"/>
      <c r="CI171" s="12"/>
      <c r="CJ171" s="12"/>
      <c r="CK171" s="12"/>
      <c r="CL171" s="12"/>
      <c r="CM171" s="12"/>
      <c r="CN171" s="12"/>
      <c r="CO171" s="12"/>
      <c r="CP171" s="12"/>
      <c r="CQ171" s="12"/>
      <c r="CR171" s="12"/>
      <c r="CS171" s="12"/>
      <c r="CT171" s="12"/>
      <c r="CU171" s="12"/>
      <c r="CV171" s="12"/>
      <c r="CW171" s="12"/>
      <c r="CX171" s="12"/>
      <c r="CY171" s="12"/>
      <c r="CZ171" s="12"/>
      <c r="DA171" s="12"/>
      <c r="DB171" s="12"/>
      <c r="DC171" s="12"/>
      <c r="DD171" s="12"/>
      <c r="DE171" s="12"/>
      <c r="DF171" s="12"/>
      <c r="DG171" s="12"/>
      <c r="DH171" s="12"/>
      <c r="DI171" s="12"/>
      <c r="DJ171" s="12"/>
      <c r="DK171" s="12"/>
      <c r="DL171" s="12"/>
      <c r="DM171" s="12"/>
      <c r="DN171" s="12"/>
      <c r="DO171" s="12"/>
      <c r="DP171" s="12"/>
      <c r="DQ171" s="12"/>
      <c r="DR171" s="12"/>
      <c r="DS171" s="12"/>
      <c r="DT171" s="12"/>
      <c r="DU171" s="12"/>
      <c r="DV171" s="12"/>
      <c r="DW171" s="12"/>
      <c r="DX171" s="12"/>
      <c r="DY171" s="12"/>
      <c r="DZ171" s="12"/>
      <c r="EA171" s="12"/>
      <c r="EB171" s="12"/>
      <c r="EC171" s="12"/>
      <c r="ED171" s="12"/>
      <c r="EE171" s="12"/>
      <c r="EF171" s="12"/>
      <c r="EG171" s="12"/>
      <c r="EH171" s="12"/>
      <c r="EI171" s="12"/>
      <c r="EJ171" s="12"/>
      <c r="EK171" s="12"/>
      <c r="EL171" s="12"/>
      <c r="EM171" s="12"/>
      <c r="EN171" s="12"/>
      <c r="EO171" s="12"/>
      <c r="EP171" s="12"/>
      <c r="EQ171" s="12"/>
      <c r="ER171" s="12"/>
      <c r="ES171" s="12"/>
      <c r="ET171" s="12"/>
      <c r="EU171" s="12"/>
      <c r="EV171" s="12"/>
    </row>
    <row r="172" spans="1:155" s="13" customFormat="1" ht="18">
      <c r="A172" s="31">
        <v>9</v>
      </c>
      <c r="B172" s="27">
        <v>1186220360</v>
      </c>
      <c r="C172" s="28">
        <v>42294944</v>
      </c>
      <c r="D172" s="36" t="s">
        <v>311</v>
      </c>
      <c r="E172" s="34" t="s">
        <v>3421</v>
      </c>
      <c r="F172" s="21" t="s">
        <v>10</v>
      </c>
      <c r="G172" s="22">
        <v>750000</v>
      </c>
      <c r="H172" s="22">
        <f t="shared" si="59"/>
        <v>142500</v>
      </c>
      <c r="I172" s="23">
        <f t="shared" si="60"/>
        <v>892500</v>
      </c>
      <c r="J172" s="22">
        <v>442000</v>
      </c>
      <c r="K172" s="22">
        <f t="shared" si="61"/>
        <v>83980</v>
      </c>
      <c r="L172" s="23">
        <f t="shared" si="62"/>
        <v>525980</v>
      </c>
      <c r="M172" s="22">
        <v>997070</v>
      </c>
      <c r="N172" s="22">
        <f t="shared" si="63"/>
        <v>189443</v>
      </c>
      <c r="O172" s="23">
        <f t="shared" si="64"/>
        <v>1186513</v>
      </c>
      <c r="P172" s="22">
        <v>657974</v>
      </c>
      <c r="Q172" s="22">
        <f t="shared" si="56"/>
        <v>125015</v>
      </c>
      <c r="R172" s="23">
        <f t="shared" si="57"/>
        <v>782989</v>
      </c>
      <c r="S172" s="22">
        <v>533038</v>
      </c>
      <c r="T172" s="22">
        <f t="shared" si="65"/>
        <v>101277</v>
      </c>
      <c r="U172" s="23">
        <f t="shared" si="58"/>
        <v>634315</v>
      </c>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c r="AY172" s="12"/>
      <c r="AZ172" s="12"/>
      <c r="BA172" s="12"/>
      <c r="BB172" s="12"/>
      <c r="BC172" s="12"/>
      <c r="BD172" s="12"/>
      <c r="BE172" s="12"/>
      <c r="BF172" s="12"/>
      <c r="BG172" s="12"/>
      <c r="BH172" s="12"/>
      <c r="BI172" s="12"/>
      <c r="BJ172" s="12"/>
      <c r="BK172" s="12"/>
      <c r="BL172" s="12"/>
      <c r="BM172" s="12"/>
      <c r="BN172" s="12"/>
      <c r="BO172" s="12"/>
      <c r="BP172" s="12"/>
      <c r="BQ172" s="12"/>
      <c r="BR172" s="12"/>
      <c r="BS172" s="12"/>
      <c r="BT172" s="12"/>
      <c r="BU172" s="12"/>
      <c r="BV172" s="12"/>
      <c r="BW172" s="12"/>
      <c r="BX172" s="12"/>
      <c r="BY172" s="12"/>
      <c r="BZ172" s="12"/>
      <c r="CA172" s="12"/>
      <c r="CB172" s="12"/>
      <c r="CC172" s="12"/>
      <c r="CD172" s="12"/>
      <c r="CE172" s="12"/>
      <c r="CF172" s="12"/>
      <c r="CG172" s="12"/>
      <c r="CH172" s="12"/>
      <c r="CI172" s="12"/>
      <c r="CJ172" s="12"/>
      <c r="CK172" s="12"/>
      <c r="CL172" s="12"/>
      <c r="CM172" s="12"/>
      <c r="CN172" s="12"/>
      <c r="CO172" s="12"/>
      <c r="CP172" s="12"/>
      <c r="CQ172" s="12"/>
      <c r="CR172" s="12"/>
      <c r="CS172" s="12"/>
      <c r="CT172" s="12"/>
      <c r="CU172" s="12"/>
      <c r="CV172" s="12"/>
      <c r="CW172" s="12"/>
      <c r="CX172" s="12"/>
      <c r="CY172" s="12"/>
      <c r="CZ172" s="12"/>
      <c r="DA172" s="12"/>
      <c r="DB172" s="12"/>
      <c r="DC172" s="12"/>
      <c r="DD172" s="12"/>
      <c r="DE172" s="12"/>
      <c r="DF172" s="12"/>
      <c r="DG172" s="12"/>
      <c r="DH172" s="12"/>
      <c r="DI172" s="12"/>
      <c r="DJ172" s="12"/>
      <c r="DK172" s="12"/>
      <c r="DL172" s="12"/>
      <c r="DM172" s="12"/>
      <c r="DN172" s="12"/>
      <c r="DO172" s="12"/>
      <c r="DP172" s="12"/>
      <c r="DQ172" s="12"/>
      <c r="DR172" s="12"/>
      <c r="DS172" s="12"/>
      <c r="DT172" s="12"/>
      <c r="DU172" s="12"/>
      <c r="DV172" s="12"/>
      <c r="DW172" s="12"/>
      <c r="DX172" s="12"/>
      <c r="DY172" s="12"/>
      <c r="DZ172" s="12"/>
      <c r="EA172" s="12"/>
      <c r="EB172" s="12"/>
      <c r="EC172" s="12"/>
      <c r="ED172" s="12"/>
      <c r="EE172" s="12"/>
      <c r="EF172" s="12"/>
      <c r="EG172" s="12"/>
      <c r="EH172" s="12"/>
      <c r="EI172" s="12"/>
      <c r="EJ172" s="12"/>
      <c r="EK172" s="12"/>
      <c r="EL172" s="12"/>
      <c r="EM172" s="12"/>
      <c r="EN172" s="12"/>
      <c r="EO172" s="12"/>
      <c r="EP172" s="12"/>
      <c r="EQ172" s="12"/>
      <c r="ER172" s="12"/>
      <c r="ES172" s="12"/>
      <c r="ET172" s="12"/>
      <c r="EU172" s="12"/>
      <c r="EV172" s="12"/>
    </row>
    <row r="173" spans="1:155" s="13" customFormat="1" ht="18">
      <c r="A173" s="31">
        <v>10</v>
      </c>
      <c r="B173" s="27">
        <v>1186220367</v>
      </c>
      <c r="C173" s="28">
        <v>42294944</v>
      </c>
      <c r="D173" s="36" t="s">
        <v>312</v>
      </c>
      <c r="E173" s="34" t="s">
        <v>3422</v>
      </c>
      <c r="F173" s="21" t="s">
        <v>10</v>
      </c>
      <c r="G173" s="22">
        <v>1150000</v>
      </c>
      <c r="H173" s="22">
        <f t="shared" si="59"/>
        <v>218500</v>
      </c>
      <c r="I173" s="23">
        <f t="shared" si="60"/>
        <v>1368500</v>
      </c>
      <c r="J173" s="22">
        <v>946347</v>
      </c>
      <c r="K173" s="22">
        <f t="shared" si="61"/>
        <v>179806</v>
      </c>
      <c r="L173" s="23">
        <f t="shared" si="62"/>
        <v>1126153</v>
      </c>
      <c r="M173" s="22"/>
      <c r="N173" s="22"/>
      <c r="O173" s="23"/>
      <c r="P173" s="22">
        <v>911203</v>
      </c>
      <c r="Q173" s="22">
        <f t="shared" si="56"/>
        <v>173129</v>
      </c>
      <c r="R173" s="23">
        <f t="shared" si="57"/>
        <v>1084332</v>
      </c>
      <c r="S173" s="22">
        <v>887947</v>
      </c>
      <c r="T173" s="22">
        <f t="shared" si="65"/>
        <v>168710</v>
      </c>
      <c r="U173" s="23">
        <f t="shared" si="58"/>
        <v>1056657</v>
      </c>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c r="AY173" s="12"/>
      <c r="AZ173" s="12"/>
      <c r="BA173" s="12"/>
      <c r="BB173" s="12"/>
      <c r="BC173" s="12"/>
      <c r="BD173" s="12"/>
      <c r="BE173" s="12"/>
      <c r="BF173" s="12"/>
      <c r="BG173" s="12"/>
      <c r="BH173" s="12"/>
      <c r="BI173" s="12"/>
      <c r="BJ173" s="12"/>
      <c r="BK173" s="12"/>
      <c r="BL173" s="12"/>
      <c r="BM173" s="12"/>
      <c r="BN173" s="12"/>
      <c r="BO173" s="12"/>
      <c r="BP173" s="12"/>
      <c r="BQ173" s="12"/>
      <c r="BR173" s="12"/>
      <c r="BS173" s="12"/>
      <c r="BT173" s="12"/>
      <c r="BU173" s="12"/>
      <c r="BV173" s="12"/>
      <c r="BW173" s="12"/>
      <c r="BX173" s="12"/>
      <c r="BY173" s="12"/>
      <c r="BZ173" s="12"/>
      <c r="CA173" s="12"/>
      <c r="CB173" s="12"/>
      <c r="CC173" s="12"/>
      <c r="CD173" s="12"/>
      <c r="CE173" s="12"/>
      <c r="CF173" s="12"/>
      <c r="CG173" s="12"/>
      <c r="CH173" s="12"/>
      <c r="CI173" s="12"/>
      <c r="CJ173" s="12"/>
      <c r="CK173" s="12"/>
      <c r="CL173" s="12"/>
      <c r="CM173" s="12"/>
      <c r="CN173" s="12"/>
      <c r="CO173" s="12"/>
      <c r="CP173" s="12"/>
      <c r="CQ173" s="12"/>
      <c r="CR173" s="12"/>
      <c r="CS173" s="12"/>
      <c r="CT173" s="12"/>
      <c r="CU173" s="12"/>
      <c r="CV173" s="12"/>
      <c r="CW173" s="12"/>
      <c r="CX173" s="12"/>
      <c r="CY173" s="12"/>
      <c r="CZ173" s="12"/>
      <c r="DA173" s="12"/>
      <c r="DB173" s="12"/>
      <c r="DC173" s="12"/>
      <c r="DD173" s="12"/>
      <c r="DE173" s="12"/>
      <c r="DF173" s="12"/>
      <c r="DG173" s="12"/>
      <c r="DH173" s="12"/>
      <c r="DI173" s="12"/>
      <c r="DJ173" s="12"/>
      <c r="DK173" s="12"/>
      <c r="DL173" s="12"/>
      <c r="DM173" s="12"/>
      <c r="DN173" s="12"/>
      <c r="DO173" s="12"/>
      <c r="DP173" s="12"/>
      <c r="DQ173" s="12"/>
      <c r="DR173" s="12"/>
      <c r="DS173" s="12"/>
      <c r="DT173" s="12"/>
      <c r="DU173" s="12"/>
      <c r="DV173" s="12"/>
      <c r="DW173" s="12"/>
      <c r="DX173" s="12"/>
      <c r="DY173" s="12"/>
      <c r="DZ173" s="12"/>
      <c r="EA173" s="12"/>
      <c r="EB173" s="12"/>
      <c r="EC173" s="12"/>
      <c r="ED173" s="12"/>
      <c r="EE173" s="12"/>
      <c r="EF173" s="12"/>
      <c r="EG173" s="12"/>
      <c r="EH173" s="12"/>
      <c r="EI173" s="12"/>
      <c r="EJ173" s="12"/>
      <c r="EK173" s="12"/>
      <c r="EL173" s="12"/>
      <c r="EM173" s="12"/>
      <c r="EN173" s="12"/>
      <c r="EO173" s="12"/>
      <c r="EP173" s="12"/>
      <c r="EQ173" s="12"/>
      <c r="ER173" s="12"/>
      <c r="ES173" s="12"/>
      <c r="ET173" s="12"/>
      <c r="EU173" s="12"/>
      <c r="EV173" s="12"/>
    </row>
    <row r="174" spans="1:155" s="13" customFormat="1" ht="18">
      <c r="A174" s="31">
        <v>11</v>
      </c>
      <c r="B174" s="27">
        <v>1186220158</v>
      </c>
      <c r="C174" s="28">
        <v>42294944</v>
      </c>
      <c r="D174" s="36" t="s">
        <v>313</v>
      </c>
      <c r="E174" s="34" t="s">
        <v>314</v>
      </c>
      <c r="F174" s="21" t="s">
        <v>10</v>
      </c>
      <c r="G174" s="22">
        <v>480000</v>
      </c>
      <c r="H174" s="22">
        <f t="shared" si="59"/>
        <v>91200</v>
      </c>
      <c r="I174" s="23">
        <f t="shared" si="60"/>
        <v>571200</v>
      </c>
      <c r="J174" s="22">
        <v>773000</v>
      </c>
      <c r="K174" s="22">
        <f t="shared" si="61"/>
        <v>146870</v>
      </c>
      <c r="L174" s="23">
        <f t="shared" si="62"/>
        <v>919870</v>
      </c>
      <c r="M174" s="22"/>
      <c r="N174" s="22"/>
      <c r="O174" s="23"/>
      <c r="P174" s="22">
        <v>142018</v>
      </c>
      <c r="Q174" s="22">
        <f t="shared" si="56"/>
        <v>26983</v>
      </c>
      <c r="R174" s="23">
        <f t="shared" si="57"/>
        <v>169001</v>
      </c>
      <c r="S174" s="22">
        <v>386545</v>
      </c>
      <c r="T174" s="22">
        <f t="shared" si="65"/>
        <v>73444</v>
      </c>
      <c r="U174" s="23">
        <f t="shared" si="58"/>
        <v>459989</v>
      </c>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c r="AY174" s="12"/>
      <c r="AZ174" s="12"/>
      <c r="BA174" s="12"/>
      <c r="BB174" s="12"/>
      <c r="BC174" s="12"/>
      <c r="BD174" s="12"/>
      <c r="BE174" s="12"/>
      <c r="BF174" s="12"/>
      <c r="BG174" s="12"/>
      <c r="BH174" s="12"/>
      <c r="BI174" s="12"/>
      <c r="BJ174" s="12"/>
      <c r="BK174" s="12"/>
      <c r="BL174" s="12"/>
      <c r="BM174" s="12"/>
      <c r="BN174" s="12"/>
      <c r="BO174" s="12"/>
      <c r="BP174" s="12"/>
      <c r="BQ174" s="12"/>
      <c r="BR174" s="12"/>
      <c r="BS174" s="12"/>
      <c r="BT174" s="12"/>
      <c r="BU174" s="12"/>
      <c r="BV174" s="12"/>
      <c r="BW174" s="12"/>
      <c r="BX174" s="12"/>
      <c r="BY174" s="12"/>
      <c r="BZ174" s="12"/>
      <c r="CA174" s="12"/>
      <c r="CB174" s="12"/>
      <c r="CC174" s="12"/>
      <c r="CD174" s="12"/>
      <c r="CE174" s="12"/>
      <c r="CF174" s="12"/>
      <c r="CG174" s="12"/>
      <c r="CH174" s="12"/>
      <c r="CI174" s="12"/>
      <c r="CJ174" s="12"/>
      <c r="CK174" s="12"/>
      <c r="CL174" s="12"/>
      <c r="CM174" s="12"/>
      <c r="CN174" s="12"/>
      <c r="CO174" s="12"/>
      <c r="CP174" s="12"/>
      <c r="CQ174" s="12"/>
      <c r="CR174" s="12"/>
      <c r="CS174" s="12"/>
      <c r="CT174" s="12"/>
      <c r="CU174" s="12"/>
      <c r="CV174" s="12"/>
      <c r="CW174" s="12"/>
      <c r="CX174" s="12"/>
      <c r="CY174" s="12"/>
      <c r="CZ174" s="12"/>
      <c r="DA174" s="12"/>
      <c r="DB174" s="12"/>
      <c r="DC174" s="12"/>
      <c r="DD174" s="12"/>
      <c r="DE174" s="12"/>
      <c r="DF174" s="12"/>
      <c r="DG174" s="12"/>
      <c r="DH174" s="12"/>
      <c r="DI174" s="12"/>
      <c r="DJ174" s="12"/>
      <c r="DK174" s="12"/>
      <c r="DL174" s="12"/>
      <c r="DM174" s="12"/>
      <c r="DN174" s="12"/>
      <c r="DO174" s="12"/>
      <c r="DP174" s="12"/>
      <c r="DQ174" s="12"/>
      <c r="DR174" s="12"/>
      <c r="DS174" s="12"/>
      <c r="DT174" s="12"/>
      <c r="DU174" s="12"/>
      <c r="DV174" s="12"/>
      <c r="DW174" s="12"/>
      <c r="DX174" s="12"/>
      <c r="DY174" s="12"/>
      <c r="DZ174" s="12"/>
      <c r="EA174" s="12"/>
      <c r="EB174" s="12"/>
      <c r="EC174" s="12"/>
      <c r="ED174" s="12"/>
      <c r="EE174" s="12"/>
      <c r="EF174" s="12"/>
      <c r="EG174" s="12"/>
      <c r="EH174" s="12"/>
      <c r="EI174" s="12"/>
      <c r="EJ174" s="12"/>
      <c r="EK174" s="12"/>
      <c r="EL174" s="12"/>
      <c r="EM174" s="12"/>
      <c r="EN174" s="12"/>
      <c r="EO174" s="12"/>
      <c r="EP174" s="12"/>
      <c r="EQ174" s="12"/>
      <c r="ER174" s="12"/>
      <c r="ES174" s="12"/>
      <c r="ET174" s="12"/>
      <c r="EU174" s="12"/>
      <c r="EV174" s="12"/>
    </row>
    <row r="175" spans="1:155" s="13" customFormat="1" ht="18">
      <c r="A175" s="31">
        <v>12</v>
      </c>
      <c r="B175" s="27">
        <v>1186220851</v>
      </c>
      <c r="C175" s="28">
        <v>42294944</v>
      </c>
      <c r="D175" s="36" t="s">
        <v>315</v>
      </c>
      <c r="E175" s="34" t="s">
        <v>3423</v>
      </c>
      <c r="F175" s="21" t="s">
        <v>10</v>
      </c>
      <c r="G175" s="22">
        <v>750000</v>
      </c>
      <c r="H175" s="22">
        <f t="shared" si="59"/>
        <v>142500</v>
      </c>
      <c r="I175" s="23">
        <f t="shared" si="60"/>
        <v>892500</v>
      </c>
      <c r="J175" s="22">
        <v>578500</v>
      </c>
      <c r="K175" s="22">
        <f t="shared" si="61"/>
        <v>109915</v>
      </c>
      <c r="L175" s="23">
        <f t="shared" si="62"/>
        <v>688415</v>
      </c>
      <c r="M175" s="22">
        <v>997070</v>
      </c>
      <c r="N175" s="22">
        <f t="shared" si="63"/>
        <v>189443</v>
      </c>
      <c r="O175" s="23">
        <f t="shared" si="64"/>
        <v>1186513</v>
      </c>
      <c r="P175" s="22">
        <v>657974</v>
      </c>
      <c r="Q175" s="22">
        <f t="shared" si="56"/>
        <v>125015</v>
      </c>
      <c r="R175" s="23">
        <f t="shared" si="57"/>
        <v>782989</v>
      </c>
      <c r="S175" s="22">
        <v>533038</v>
      </c>
      <c r="T175" s="22">
        <f t="shared" si="65"/>
        <v>101277</v>
      </c>
      <c r="U175" s="23">
        <f t="shared" si="58"/>
        <v>634315</v>
      </c>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c r="AY175" s="12"/>
      <c r="AZ175" s="12"/>
      <c r="BA175" s="12"/>
      <c r="BB175" s="12"/>
      <c r="BC175" s="12"/>
      <c r="BD175" s="12"/>
      <c r="BE175" s="12"/>
      <c r="BF175" s="12"/>
      <c r="BG175" s="12"/>
      <c r="BH175" s="12"/>
      <c r="BI175" s="12"/>
      <c r="BJ175" s="12"/>
      <c r="BK175" s="12"/>
      <c r="BL175" s="12"/>
      <c r="BM175" s="12"/>
      <c r="BN175" s="12"/>
      <c r="BO175" s="12"/>
      <c r="BP175" s="12"/>
      <c r="BQ175" s="12"/>
      <c r="BR175" s="12"/>
      <c r="BS175" s="12"/>
      <c r="BT175" s="12"/>
      <c r="BU175" s="12"/>
      <c r="BV175" s="12"/>
      <c r="BW175" s="12"/>
      <c r="BX175" s="12"/>
      <c r="BY175" s="12"/>
      <c r="BZ175" s="12"/>
      <c r="CA175" s="12"/>
      <c r="CB175" s="12"/>
      <c r="CC175" s="12"/>
      <c r="CD175" s="12"/>
      <c r="CE175" s="12"/>
      <c r="CF175" s="12"/>
      <c r="CG175" s="12"/>
      <c r="CH175" s="12"/>
      <c r="CI175" s="12"/>
      <c r="CJ175" s="12"/>
      <c r="CK175" s="12"/>
      <c r="CL175" s="12"/>
      <c r="CM175" s="12"/>
      <c r="CN175" s="12"/>
      <c r="CO175" s="12"/>
      <c r="CP175" s="12"/>
      <c r="CQ175" s="12"/>
      <c r="CR175" s="12"/>
      <c r="CS175" s="12"/>
      <c r="CT175" s="12"/>
      <c r="CU175" s="12"/>
      <c r="CV175" s="12"/>
      <c r="CW175" s="12"/>
      <c r="CX175" s="12"/>
      <c r="CY175" s="12"/>
      <c r="CZ175" s="12"/>
      <c r="DA175" s="12"/>
      <c r="DB175" s="12"/>
      <c r="DC175" s="12"/>
      <c r="DD175" s="12"/>
      <c r="DE175" s="12"/>
      <c r="DF175" s="12"/>
      <c r="DG175" s="12"/>
      <c r="DH175" s="12"/>
      <c r="DI175" s="12"/>
      <c r="DJ175" s="12"/>
      <c r="DK175" s="12"/>
      <c r="DL175" s="12"/>
      <c r="DM175" s="12"/>
      <c r="DN175" s="12"/>
      <c r="DO175" s="12"/>
      <c r="DP175" s="12"/>
      <c r="DQ175" s="12"/>
      <c r="DR175" s="12"/>
      <c r="DS175" s="12"/>
      <c r="DT175" s="12"/>
      <c r="DU175" s="12"/>
      <c r="DV175" s="12"/>
      <c r="DW175" s="12"/>
      <c r="DX175" s="12"/>
      <c r="DY175" s="12"/>
      <c r="DZ175" s="12"/>
      <c r="EA175" s="12"/>
      <c r="EB175" s="12"/>
      <c r="EC175" s="12"/>
      <c r="ED175" s="12"/>
      <c r="EE175" s="12"/>
      <c r="EF175" s="12"/>
      <c r="EG175" s="12"/>
      <c r="EH175" s="12"/>
      <c r="EI175" s="12"/>
      <c r="EJ175" s="12"/>
      <c r="EK175" s="12"/>
      <c r="EL175" s="12"/>
      <c r="EM175" s="12"/>
      <c r="EN175" s="12"/>
      <c r="EO175" s="12"/>
      <c r="EP175" s="12"/>
      <c r="EQ175" s="12"/>
      <c r="ER175" s="12"/>
      <c r="ES175" s="12"/>
      <c r="ET175" s="12"/>
      <c r="EU175" s="12"/>
      <c r="EV175" s="12"/>
    </row>
    <row r="176" spans="1:155" s="13" customFormat="1" ht="18">
      <c r="A176" s="39" t="s">
        <v>316</v>
      </c>
      <c r="B176" s="166" t="s">
        <v>317</v>
      </c>
      <c r="C176" s="166"/>
      <c r="D176" s="166"/>
      <c r="E176" s="166"/>
      <c r="F176" s="29" t="s">
        <v>144</v>
      </c>
      <c r="G176" s="174" t="s">
        <v>3714</v>
      </c>
      <c r="H176" s="175"/>
      <c r="I176" s="176"/>
      <c r="J176" s="174" t="s">
        <v>3739</v>
      </c>
      <c r="K176" s="175"/>
      <c r="L176" s="176"/>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c r="AY176" s="12"/>
      <c r="AZ176" s="12"/>
      <c r="BA176" s="12"/>
      <c r="BB176" s="12"/>
      <c r="BC176" s="12"/>
      <c r="BD176" s="12"/>
      <c r="BE176" s="12"/>
      <c r="BF176" s="12"/>
      <c r="BG176" s="12"/>
      <c r="BH176" s="12"/>
      <c r="BI176" s="12"/>
      <c r="BJ176" s="12"/>
      <c r="BK176" s="12"/>
      <c r="BL176" s="12"/>
      <c r="BM176" s="12"/>
      <c r="BN176" s="12"/>
      <c r="BO176" s="12"/>
      <c r="BP176" s="12"/>
      <c r="BQ176" s="12"/>
      <c r="BR176" s="12"/>
      <c r="BS176" s="12"/>
      <c r="BT176" s="12"/>
      <c r="BU176" s="12"/>
      <c r="BV176" s="12"/>
      <c r="BW176" s="12"/>
      <c r="BX176" s="12"/>
      <c r="BY176" s="12"/>
      <c r="BZ176" s="12"/>
      <c r="CA176" s="12"/>
      <c r="CB176" s="12"/>
      <c r="CC176" s="12"/>
      <c r="CD176" s="12"/>
      <c r="CE176" s="12"/>
      <c r="CF176" s="12"/>
      <c r="CG176" s="12"/>
      <c r="CH176" s="12"/>
      <c r="CI176" s="12"/>
      <c r="CJ176" s="12"/>
      <c r="CK176" s="12"/>
      <c r="CL176" s="12"/>
      <c r="CM176" s="12"/>
      <c r="CN176" s="12"/>
      <c r="CO176" s="12"/>
      <c r="CP176" s="12"/>
      <c r="CQ176" s="12"/>
      <c r="CR176" s="12"/>
      <c r="CS176" s="12"/>
      <c r="CT176" s="12"/>
      <c r="CU176" s="12"/>
      <c r="CV176" s="12"/>
      <c r="CW176" s="12"/>
      <c r="CX176" s="12"/>
      <c r="CY176" s="12"/>
      <c r="CZ176" s="12"/>
      <c r="DA176" s="12"/>
      <c r="DB176" s="12"/>
      <c r="DC176" s="12"/>
      <c r="DD176" s="12"/>
      <c r="DE176" s="12"/>
      <c r="DF176" s="12"/>
      <c r="DG176" s="12"/>
      <c r="DH176" s="12"/>
      <c r="DI176" s="12"/>
      <c r="DJ176" s="12"/>
      <c r="DK176" s="12"/>
      <c r="DL176" s="12"/>
      <c r="DM176" s="12"/>
      <c r="DN176" s="12"/>
      <c r="DO176" s="12"/>
      <c r="DP176" s="12"/>
      <c r="DQ176" s="12"/>
      <c r="DR176" s="12"/>
      <c r="DS176" s="12"/>
      <c r="DT176" s="12"/>
      <c r="DU176" s="12"/>
      <c r="DV176" s="12"/>
      <c r="DW176" s="12"/>
      <c r="DX176" s="12"/>
      <c r="DY176" s="12"/>
      <c r="DZ176" s="12"/>
      <c r="EA176" s="12"/>
      <c r="EB176" s="12"/>
      <c r="EC176" s="12"/>
      <c r="ED176" s="12"/>
      <c r="EE176" s="12"/>
      <c r="EF176" s="12"/>
      <c r="EG176" s="12"/>
      <c r="EH176" s="12"/>
      <c r="EI176" s="12"/>
      <c r="EJ176" s="12"/>
      <c r="EK176" s="12"/>
      <c r="EL176" s="12"/>
      <c r="EM176" s="12"/>
      <c r="EN176" s="12"/>
      <c r="EO176" s="12"/>
      <c r="EP176" s="12"/>
      <c r="EQ176" s="12"/>
      <c r="ER176" s="12"/>
      <c r="ES176" s="12"/>
      <c r="ET176" s="12"/>
      <c r="EU176" s="12"/>
      <c r="EV176" s="12"/>
      <c r="EW176" s="12"/>
    </row>
    <row r="177" spans="1:153" s="13" customFormat="1" ht="27">
      <c r="A177" s="14" t="s">
        <v>2</v>
      </c>
      <c r="B177" s="14" t="s">
        <v>3</v>
      </c>
      <c r="C177" s="15" t="s">
        <v>4</v>
      </c>
      <c r="D177" s="15" t="s">
        <v>5</v>
      </c>
      <c r="E177" s="15" t="s">
        <v>6</v>
      </c>
      <c r="F177" s="15" t="s">
        <v>7</v>
      </c>
      <c r="G177" s="16" t="s">
        <v>3347</v>
      </c>
      <c r="H177" s="16" t="s">
        <v>3348</v>
      </c>
      <c r="I177" s="16" t="s">
        <v>3349</v>
      </c>
      <c r="J177" s="16" t="s">
        <v>3347</v>
      </c>
      <c r="K177" s="16" t="s">
        <v>3348</v>
      </c>
      <c r="L177" s="16" t="s">
        <v>3349</v>
      </c>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c r="AY177" s="12"/>
      <c r="AZ177" s="12"/>
      <c r="BA177" s="12"/>
      <c r="BB177" s="12"/>
      <c r="BC177" s="12"/>
      <c r="BD177" s="12"/>
      <c r="BE177" s="12"/>
      <c r="BF177" s="12"/>
      <c r="BG177" s="12"/>
      <c r="BH177" s="12"/>
      <c r="BI177" s="12"/>
      <c r="BJ177" s="12"/>
      <c r="BK177" s="12"/>
      <c r="BL177" s="12"/>
      <c r="BM177" s="12"/>
      <c r="BN177" s="12"/>
      <c r="BO177" s="12"/>
      <c r="BP177" s="12"/>
      <c r="BQ177" s="12"/>
      <c r="BR177" s="12"/>
      <c r="BS177" s="12"/>
      <c r="BT177" s="12"/>
      <c r="BU177" s="12"/>
      <c r="BV177" s="12"/>
      <c r="BW177" s="12"/>
      <c r="BX177" s="12"/>
      <c r="BY177" s="12"/>
      <c r="BZ177" s="12"/>
      <c r="CA177" s="12"/>
      <c r="CB177" s="12"/>
      <c r="CC177" s="12"/>
      <c r="CD177" s="12"/>
      <c r="CE177" s="12"/>
      <c r="CF177" s="12"/>
      <c r="CG177" s="12"/>
      <c r="CH177" s="12"/>
      <c r="CI177" s="12"/>
      <c r="CJ177" s="12"/>
      <c r="CK177" s="12"/>
      <c r="CL177" s="12"/>
      <c r="CM177" s="12"/>
      <c r="CN177" s="12"/>
      <c r="CO177" s="12"/>
      <c r="CP177" s="12"/>
      <c r="CQ177" s="12"/>
      <c r="CR177" s="12"/>
      <c r="CS177" s="12"/>
      <c r="CT177" s="12"/>
      <c r="CU177" s="12"/>
      <c r="CV177" s="12"/>
      <c r="CW177" s="12"/>
      <c r="CX177" s="12"/>
      <c r="CY177" s="12"/>
      <c r="CZ177" s="12"/>
      <c r="DA177" s="12"/>
      <c r="DB177" s="12"/>
      <c r="DC177" s="12"/>
      <c r="DD177" s="12"/>
      <c r="DE177" s="12"/>
      <c r="DF177" s="12"/>
      <c r="DG177" s="12"/>
      <c r="DH177" s="12"/>
      <c r="DI177" s="12"/>
      <c r="DJ177" s="12"/>
      <c r="DK177" s="12"/>
      <c r="DL177" s="12"/>
      <c r="DM177" s="12"/>
      <c r="DN177" s="12"/>
      <c r="DO177" s="12"/>
      <c r="DP177" s="12"/>
      <c r="DQ177" s="12"/>
      <c r="DR177" s="12"/>
      <c r="DS177" s="12"/>
      <c r="DT177" s="12"/>
      <c r="DU177" s="12"/>
      <c r="DV177" s="12"/>
      <c r="DW177" s="12"/>
      <c r="DX177" s="12"/>
      <c r="DY177" s="12"/>
      <c r="DZ177" s="12"/>
      <c r="EA177" s="12"/>
      <c r="EB177" s="12"/>
      <c r="EC177" s="12"/>
      <c r="ED177" s="12"/>
      <c r="EE177" s="12"/>
      <c r="EF177" s="12"/>
      <c r="EG177" s="12"/>
      <c r="EH177" s="12"/>
      <c r="EI177" s="12"/>
      <c r="EJ177" s="12"/>
      <c r="EK177" s="12"/>
      <c r="EL177" s="12"/>
      <c r="EM177" s="12"/>
      <c r="EN177" s="12"/>
      <c r="EO177" s="12"/>
      <c r="EP177" s="12"/>
      <c r="EQ177" s="12"/>
      <c r="ER177" s="12"/>
      <c r="ES177" s="12"/>
      <c r="ET177" s="12"/>
      <c r="EU177" s="12"/>
      <c r="EV177" s="12"/>
      <c r="EW177" s="12"/>
    </row>
    <row r="178" spans="1:153" s="13" customFormat="1" ht="72">
      <c r="A178" s="31">
        <v>1</v>
      </c>
      <c r="B178" s="27">
        <v>1186220899</v>
      </c>
      <c r="C178" s="21">
        <v>42203401</v>
      </c>
      <c r="D178" s="36" t="s">
        <v>318</v>
      </c>
      <c r="E178" s="49" t="s">
        <v>319</v>
      </c>
      <c r="F178" s="21" t="s">
        <v>10</v>
      </c>
      <c r="G178" s="58">
        <v>6416550</v>
      </c>
      <c r="H178" s="22">
        <v>0</v>
      </c>
      <c r="I178" s="23">
        <f t="shared" ref="I178:I179" si="66">+G178+H178</f>
        <v>6416550</v>
      </c>
      <c r="J178" s="58"/>
      <c r="K178" s="22"/>
      <c r="L178" s="23"/>
      <c r="M178" s="12" t="s">
        <v>3871</v>
      </c>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c r="AY178" s="12"/>
      <c r="AZ178" s="12"/>
      <c r="BA178" s="12"/>
      <c r="BB178" s="12"/>
      <c r="BC178" s="12"/>
      <c r="BD178" s="12"/>
      <c r="BE178" s="12"/>
      <c r="BF178" s="12"/>
      <c r="BG178" s="12"/>
      <c r="BH178" s="12"/>
      <c r="BI178" s="12"/>
      <c r="BJ178" s="12"/>
      <c r="BK178" s="12"/>
      <c r="BL178" s="12"/>
      <c r="BM178" s="12"/>
      <c r="BN178" s="12"/>
      <c r="BO178" s="12"/>
      <c r="BP178" s="12"/>
      <c r="BQ178" s="12"/>
      <c r="BR178" s="12"/>
      <c r="BS178" s="12"/>
      <c r="BT178" s="12"/>
      <c r="BU178" s="12"/>
      <c r="BV178" s="12"/>
      <c r="BW178" s="12"/>
      <c r="BX178" s="12"/>
      <c r="BY178" s="12"/>
      <c r="BZ178" s="12"/>
      <c r="CA178" s="12"/>
      <c r="CB178" s="12"/>
      <c r="CC178" s="12"/>
      <c r="CD178" s="12"/>
      <c r="CE178" s="12"/>
      <c r="CF178" s="12"/>
      <c r="CG178" s="12"/>
      <c r="CH178" s="12"/>
      <c r="CI178" s="12"/>
      <c r="CJ178" s="12"/>
      <c r="CK178" s="12"/>
      <c r="CL178" s="12"/>
      <c r="CM178" s="12"/>
      <c r="CN178" s="12"/>
      <c r="CO178" s="12"/>
      <c r="CP178" s="12"/>
      <c r="CQ178" s="12"/>
      <c r="CR178" s="12"/>
      <c r="CS178" s="12"/>
      <c r="CT178" s="12"/>
      <c r="CU178" s="12"/>
      <c r="CV178" s="12"/>
      <c r="CW178" s="12"/>
      <c r="CX178" s="12"/>
      <c r="CY178" s="12"/>
      <c r="CZ178" s="12"/>
      <c r="DA178" s="12"/>
      <c r="DB178" s="12"/>
      <c r="DC178" s="12"/>
      <c r="DD178" s="12"/>
      <c r="DE178" s="12"/>
      <c r="DF178" s="12"/>
      <c r="DG178" s="12"/>
      <c r="DH178" s="12"/>
      <c r="DI178" s="12"/>
      <c r="DJ178" s="12"/>
      <c r="DK178" s="12"/>
      <c r="DL178" s="12"/>
      <c r="DM178" s="12"/>
      <c r="DN178" s="12"/>
      <c r="DO178" s="12"/>
      <c r="DP178" s="12"/>
      <c r="DQ178" s="12"/>
      <c r="DR178" s="12"/>
      <c r="DS178" s="12"/>
      <c r="DT178" s="12"/>
      <c r="DU178" s="12"/>
      <c r="DV178" s="12"/>
      <c r="DW178" s="12"/>
      <c r="DX178" s="12"/>
      <c r="DY178" s="12"/>
      <c r="DZ178" s="12"/>
      <c r="EA178" s="12"/>
      <c r="EB178" s="12"/>
      <c r="EC178" s="12"/>
      <c r="ED178" s="12"/>
      <c r="EE178" s="12"/>
      <c r="EF178" s="12"/>
      <c r="EG178" s="12"/>
      <c r="EH178" s="12"/>
      <c r="EI178" s="12"/>
      <c r="EJ178" s="12"/>
      <c r="EK178" s="12"/>
      <c r="EL178" s="12"/>
      <c r="EM178" s="12"/>
      <c r="EN178" s="12"/>
      <c r="EO178" s="12"/>
      <c r="EP178" s="12"/>
      <c r="EQ178" s="12"/>
      <c r="ER178" s="12"/>
      <c r="ES178" s="12"/>
      <c r="ET178" s="12"/>
      <c r="EU178" s="12"/>
      <c r="EV178" s="12"/>
      <c r="EW178" s="12"/>
    </row>
    <row r="179" spans="1:153" s="13" customFormat="1" ht="63">
      <c r="A179" s="31">
        <v>2</v>
      </c>
      <c r="B179" s="27">
        <v>1186220055</v>
      </c>
      <c r="C179" s="21">
        <v>42203425</v>
      </c>
      <c r="D179" s="36" t="s">
        <v>320</v>
      </c>
      <c r="E179" s="49" t="s">
        <v>321</v>
      </c>
      <c r="F179" s="21" t="s">
        <v>10</v>
      </c>
      <c r="G179" s="58">
        <v>2832448</v>
      </c>
      <c r="H179" s="22">
        <v>0</v>
      </c>
      <c r="I179" s="23">
        <f t="shared" si="66"/>
        <v>2832448</v>
      </c>
      <c r="J179" s="58">
        <v>2800000</v>
      </c>
      <c r="K179" s="22">
        <v>0</v>
      </c>
      <c r="L179" s="23">
        <f t="shared" ref="L179" si="67">+J179+K179</f>
        <v>2800000</v>
      </c>
      <c r="M179" s="12" t="s">
        <v>3871</v>
      </c>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c r="AY179" s="12"/>
      <c r="AZ179" s="12"/>
      <c r="BA179" s="12"/>
      <c r="BB179" s="12"/>
      <c r="BC179" s="12"/>
      <c r="BD179" s="12"/>
      <c r="BE179" s="12"/>
      <c r="BF179" s="12"/>
      <c r="BG179" s="12"/>
      <c r="BH179" s="12"/>
      <c r="BI179" s="12"/>
      <c r="BJ179" s="12"/>
      <c r="BK179" s="12"/>
      <c r="BL179" s="12"/>
      <c r="BM179" s="12"/>
      <c r="BN179" s="12"/>
      <c r="BO179" s="12"/>
      <c r="BP179" s="12"/>
      <c r="BQ179" s="12"/>
      <c r="BR179" s="12"/>
      <c r="BS179" s="12"/>
      <c r="BT179" s="12"/>
      <c r="BU179" s="12"/>
      <c r="BV179" s="12"/>
      <c r="BW179" s="12"/>
      <c r="BX179" s="12"/>
      <c r="BY179" s="12"/>
      <c r="BZ179" s="12"/>
      <c r="CA179" s="12"/>
      <c r="CB179" s="12"/>
      <c r="CC179" s="12"/>
      <c r="CD179" s="12"/>
      <c r="CE179" s="12"/>
      <c r="CF179" s="12"/>
      <c r="CG179" s="12"/>
      <c r="CH179" s="12"/>
      <c r="CI179" s="12"/>
      <c r="CJ179" s="12"/>
      <c r="CK179" s="12"/>
      <c r="CL179" s="12"/>
      <c r="CM179" s="12"/>
      <c r="CN179" s="12"/>
      <c r="CO179" s="12"/>
      <c r="CP179" s="12"/>
      <c r="CQ179" s="12"/>
      <c r="CR179" s="12"/>
      <c r="CS179" s="12"/>
      <c r="CT179" s="12"/>
      <c r="CU179" s="12"/>
      <c r="CV179" s="12"/>
      <c r="CW179" s="12"/>
      <c r="CX179" s="12"/>
      <c r="CY179" s="12"/>
      <c r="CZ179" s="12"/>
      <c r="DA179" s="12"/>
      <c r="DB179" s="12"/>
      <c r="DC179" s="12"/>
      <c r="DD179" s="12"/>
      <c r="DE179" s="12"/>
      <c r="DF179" s="12"/>
      <c r="DG179" s="12"/>
      <c r="DH179" s="12"/>
      <c r="DI179" s="12"/>
      <c r="DJ179" s="12"/>
      <c r="DK179" s="12"/>
      <c r="DL179" s="12"/>
      <c r="DM179" s="12"/>
      <c r="DN179" s="12"/>
      <c r="DO179" s="12"/>
      <c r="DP179" s="12"/>
      <c r="DQ179" s="12"/>
      <c r="DR179" s="12"/>
      <c r="DS179" s="12"/>
      <c r="DT179" s="12"/>
      <c r="DU179" s="12"/>
      <c r="DV179" s="12"/>
      <c r="DW179" s="12"/>
      <c r="DX179" s="12"/>
      <c r="DY179" s="12"/>
      <c r="DZ179" s="12"/>
      <c r="EA179" s="12"/>
      <c r="EB179" s="12"/>
      <c r="EC179" s="12"/>
      <c r="ED179" s="12"/>
      <c r="EE179" s="12"/>
      <c r="EF179" s="12"/>
      <c r="EG179" s="12"/>
      <c r="EH179" s="12"/>
      <c r="EI179" s="12"/>
      <c r="EJ179" s="12"/>
      <c r="EK179" s="12"/>
      <c r="EL179" s="12"/>
      <c r="EM179" s="12"/>
      <c r="EN179" s="12"/>
      <c r="EO179" s="12"/>
      <c r="EP179" s="12"/>
      <c r="EQ179" s="12"/>
      <c r="ER179" s="12"/>
      <c r="ES179" s="12"/>
      <c r="ET179" s="12"/>
      <c r="EU179" s="12"/>
      <c r="EV179" s="12"/>
      <c r="EW179" s="12"/>
    </row>
    <row r="180" spans="1:153" s="13" customFormat="1" ht="18">
      <c r="A180" s="39" t="s">
        <v>322</v>
      </c>
      <c r="B180" s="166" t="s">
        <v>323</v>
      </c>
      <c r="C180" s="166"/>
      <c r="D180" s="166"/>
      <c r="E180" s="166"/>
      <c r="F180" s="29" t="s">
        <v>297</v>
      </c>
      <c r="G180" s="174" t="s">
        <v>3713</v>
      </c>
      <c r="H180" s="175"/>
      <c r="I180" s="176"/>
      <c r="J180" s="174" t="s">
        <v>3714</v>
      </c>
      <c r="K180" s="175"/>
      <c r="L180" s="176"/>
      <c r="M180" s="174" t="s">
        <v>3750</v>
      </c>
      <c r="N180" s="175"/>
      <c r="O180" s="176"/>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c r="AY180" s="12"/>
      <c r="AZ180" s="12"/>
      <c r="BA180" s="12"/>
      <c r="BB180" s="12"/>
      <c r="BC180" s="12"/>
      <c r="BD180" s="12"/>
      <c r="BE180" s="12"/>
      <c r="BF180" s="12"/>
      <c r="BG180" s="12"/>
      <c r="BH180" s="12"/>
      <c r="BI180" s="12"/>
      <c r="BJ180" s="12"/>
      <c r="BK180" s="12"/>
      <c r="BL180" s="12"/>
      <c r="BM180" s="12"/>
      <c r="BN180" s="12"/>
      <c r="BO180" s="12"/>
      <c r="BP180" s="12"/>
      <c r="BQ180" s="12"/>
      <c r="BR180" s="12"/>
      <c r="BS180" s="12"/>
      <c r="BT180" s="12"/>
      <c r="BU180" s="12"/>
      <c r="BV180" s="12"/>
      <c r="BW180" s="12"/>
      <c r="BX180" s="12"/>
      <c r="BY180" s="12"/>
      <c r="BZ180" s="12"/>
      <c r="CA180" s="12"/>
      <c r="CB180" s="12"/>
      <c r="CC180" s="12"/>
      <c r="CD180" s="12"/>
      <c r="CE180" s="12"/>
      <c r="CF180" s="12"/>
      <c r="CG180" s="12"/>
      <c r="CH180" s="12"/>
      <c r="CI180" s="12"/>
      <c r="CJ180" s="12"/>
      <c r="CK180" s="12"/>
      <c r="CL180" s="12"/>
      <c r="CM180" s="12"/>
      <c r="CN180" s="12"/>
      <c r="CO180" s="12"/>
      <c r="CP180" s="12"/>
      <c r="CQ180" s="12"/>
      <c r="CR180" s="12"/>
      <c r="CS180" s="12"/>
      <c r="CT180" s="12"/>
      <c r="CU180" s="12"/>
      <c r="CV180" s="12"/>
      <c r="CW180" s="12"/>
      <c r="CX180" s="12"/>
      <c r="CY180" s="12"/>
      <c r="CZ180" s="12"/>
      <c r="DA180" s="12"/>
      <c r="DB180" s="12"/>
      <c r="DC180" s="12"/>
      <c r="DD180" s="12"/>
      <c r="DE180" s="12"/>
      <c r="DF180" s="12"/>
      <c r="DG180" s="12"/>
      <c r="DH180" s="12"/>
      <c r="DI180" s="12"/>
      <c r="DJ180" s="12"/>
      <c r="DK180" s="12"/>
      <c r="DL180" s="12"/>
      <c r="DM180" s="12"/>
      <c r="DN180" s="12"/>
      <c r="DO180" s="12"/>
      <c r="DP180" s="12"/>
      <c r="DQ180" s="12"/>
      <c r="DR180" s="12"/>
      <c r="DS180" s="12"/>
      <c r="DT180" s="12"/>
      <c r="DU180" s="12"/>
      <c r="DV180" s="12"/>
      <c r="DW180" s="12"/>
      <c r="DX180" s="12"/>
      <c r="DY180" s="12"/>
      <c r="DZ180" s="12"/>
      <c r="EA180" s="12"/>
      <c r="EB180" s="12"/>
      <c r="EC180" s="12"/>
      <c r="ED180" s="12"/>
      <c r="EE180" s="12"/>
      <c r="EF180" s="12"/>
      <c r="EG180" s="12"/>
      <c r="EH180" s="12"/>
      <c r="EI180" s="12"/>
      <c r="EJ180" s="12"/>
      <c r="EK180" s="12"/>
      <c r="EL180" s="12"/>
      <c r="EM180" s="12"/>
      <c r="EN180" s="12"/>
      <c r="EO180" s="12"/>
      <c r="EP180" s="12"/>
      <c r="EQ180" s="12"/>
      <c r="ER180" s="12"/>
      <c r="ES180" s="12"/>
      <c r="ET180" s="12"/>
      <c r="EU180" s="12"/>
      <c r="EV180" s="12"/>
    </row>
    <row r="181" spans="1:153" s="13" customFormat="1" ht="27">
      <c r="A181" s="14" t="s">
        <v>2</v>
      </c>
      <c r="B181" s="14" t="s">
        <v>3</v>
      </c>
      <c r="C181" s="15" t="s">
        <v>4</v>
      </c>
      <c r="D181" s="15" t="s">
        <v>5</v>
      </c>
      <c r="E181" s="15" t="s">
        <v>6</v>
      </c>
      <c r="F181" s="15" t="s">
        <v>7</v>
      </c>
      <c r="G181" s="16" t="s">
        <v>3347</v>
      </c>
      <c r="H181" s="16" t="s">
        <v>3348</v>
      </c>
      <c r="I181" s="16" t="s">
        <v>3349</v>
      </c>
      <c r="J181" s="16" t="s">
        <v>3347</v>
      </c>
      <c r="K181" s="16" t="s">
        <v>3348</v>
      </c>
      <c r="L181" s="16" t="s">
        <v>3349</v>
      </c>
      <c r="M181" s="16" t="s">
        <v>3347</v>
      </c>
      <c r="N181" s="16" t="s">
        <v>3348</v>
      </c>
      <c r="O181" s="16" t="s">
        <v>3349</v>
      </c>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c r="AY181" s="12"/>
      <c r="AZ181" s="12"/>
      <c r="BA181" s="12"/>
      <c r="BB181" s="12"/>
      <c r="BC181" s="12"/>
      <c r="BD181" s="12"/>
      <c r="BE181" s="12"/>
      <c r="BF181" s="12"/>
      <c r="BG181" s="12"/>
      <c r="BH181" s="12"/>
      <c r="BI181" s="12"/>
      <c r="BJ181" s="12"/>
      <c r="BK181" s="12"/>
      <c r="BL181" s="12"/>
      <c r="BM181" s="12"/>
      <c r="BN181" s="12"/>
      <c r="BO181" s="12"/>
      <c r="BP181" s="12"/>
      <c r="BQ181" s="12"/>
      <c r="BR181" s="12"/>
      <c r="BS181" s="12"/>
      <c r="BT181" s="12"/>
      <c r="BU181" s="12"/>
      <c r="BV181" s="12"/>
      <c r="BW181" s="12"/>
      <c r="BX181" s="12"/>
      <c r="BY181" s="12"/>
      <c r="BZ181" s="12"/>
      <c r="CA181" s="12"/>
      <c r="CB181" s="12"/>
      <c r="CC181" s="12"/>
      <c r="CD181" s="12"/>
      <c r="CE181" s="12"/>
      <c r="CF181" s="12"/>
      <c r="CG181" s="12"/>
      <c r="CH181" s="12"/>
      <c r="CI181" s="12"/>
      <c r="CJ181" s="12"/>
      <c r="CK181" s="12"/>
      <c r="CL181" s="12"/>
      <c r="CM181" s="12"/>
      <c r="CN181" s="12"/>
      <c r="CO181" s="12"/>
      <c r="CP181" s="12"/>
      <c r="CQ181" s="12"/>
      <c r="CR181" s="12"/>
      <c r="CS181" s="12"/>
      <c r="CT181" s="12"/>
      <c r="CU181" s="12"/>
      <c r="CV181" s="12"/>
      <c r="CW181" s="12"/>
      <c r="CX181" s="12"/>
      <c r="CY181" s="12"/>
      <c r="CZ181" s="12"/>
      <c r="DA181" s="12"/>
      <c r="DB181" s="12"/>
      <c r="DC181" s="12"/>
      <c r="DD181" s="12"/>
      <c r="DE181" s="12"/>
      <c r="DF181" s="12"/>
      <c r="DG181" s="12"/>
      <c r="DH181" s="12"/>
      <c r="DI181" s="12"/>
      <c r="DJ181" s="12"/>
      <c r="DK181" s="12"/>
      <c r="DL181" s="12"/>
      <c r="DM181" s="12"/>
      <c r="DN181" s="12"/>
      <c r="DO181" s="12"/>
      <c r="DP181" s="12"/>
      <c r="DQ181" s="12"/>
      <c r="DR181" s="12"/>
      <c r="DS181" s="12"/>
      <c r="DT181" s="12"/>
      <c r="DU181" s="12"/>
      <c r="DV181" s="12"/>
      <c r="DW181" s="12"/>
      <c r="DX181" s="12"/>
      <c r="DY181" s="12"/>
      <c r="DZ181" s="12"/>
      <c r="EA181" s="12"/>
      <c r="EB181" s="12"/>
      <c r="EC181" s="12"/>
      <c r="ED181" s="12"/>
      <c r="EE181" s="12"/>
      <c r="EF181" s="12"/>
      <c r="EG181" s="12"/>
      <c r="EH181" s="12"/>
      <c r="EI181" s="12"/>
      <c r="EJ181" s="12"/>
      <c r="EK181" s="12"/>
      <c r="EL181" s="12"/>
      <c r="EM181" s="12"/>
      <c r="EN181" s="12"/>
      <c r="EO181" s="12"/>
      <c r="EP181" s="12"/>
      <c r="EQ181" s="12"/>
      <c r="ER181" s="12"/>
      <c r="ES181" s="12"/>
      <c r="ET181" s="12"/>
      <c r="EU181" s="12"/>
      <c r="EV181" s="12"/>
    </row>
    <row r="182" spans="1:153" s="13" customFormat="1" ht="45">
      <c r="A182" s="31">
        <v>1</v>
      </c>
      <c r="B182" s="35" t="s">
        <v>194</v>
      </c>
      <c r="C182" s="28">
        <v>42295513</v>
      </c>
      <c r="D182" s="36" t="s">
        <v>324</v>
      </c>
      <c r="E182" s="36" t="s">
        <v>325</v>
      </c>
      <c r="F182" s="21" t="s">
        <v>10</v>
      </c>
      <c r="G182" s="58">
        <v>2500000</v>
      </c>
      <c r="H182" s="22">
        <f t="shared" ref="H182:H183" si="68">ROUND(G182*0.19,0)</f>
        <v>475000</v>
      </c>
      <c r="I182" s="23">
        <f t="shared" ref="I182:I183" si="69">+G182+H182</f>
        <v>2975000</v>
      </c>
      <c r="J182" s="58">
        <v>8300000</v>
      </c>
      <c r="K182" s="22">
        <v>0</v>
      </c>
      <c r="L182" s="23">
        <f t="shared" ref="L182" si="70">+J182+K182</f>
        <v>8300000</v>
      </c>
      <c r="M182" s="58">
        <v>1888539</v>
      </c>
      <c r="N182" s="22">
        <v>0</v>
      </c>
      <c r="O182" s="23">
        <f t="shared" ref="O182" si="71">+M182+N182</f>
        <v>1888539</v>
      </c>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c r="AY182" s="12"/>
      <c r="AZ182" s="12"/>
      <c r="BA182" s="12"/>
      <c r="BB182" s="12"/>
      <c r="BC182" s="12"/>
      <c r="BD182" s="12"/>
      <c r="BE182" s="12"/>
      <c r="BF182" s="12"/>
      <c r="BG182" s="12"/>
      <c r="BH182" s="12"/>
      <c r="BI182" s="12"/>
      <c r="BJ182" s="12"/>
      <c r="BK182" s="12"/>
      <c r="BL182" s="12"/>
      <c r="BM182" s="12"/>
      <c r="BN182" s="12"/>
      <c r="BO182" s="12"/>
      <c r="BP182" s="12"/>
      <c r="BQ182" s="12"/>
      <c r="BR182" s="12"/>
      <c r="BS182" s="12"/>
      <c r="BT182" s="12"/>
      <c r="BU182" s="12"/>
      <c r="BV182" s="12"/>
      <c r="BW182" s="12"/>
      <c r="BX182" s="12"/>
      <c r="BY182" s="12"/>
      <c r="BZ182" s="12"/>
      <c r="CA182" s="12"/>
      <c r="CB182" s="12"/>
      <c r="CC182" s="12"/>
      <c r="CD182" s="12"/>
      <c r="CE182" s="12"/>
      <c r="CF182" s="12"/>
      <c r="CG182" s="12"/>
      <c r="CH182" s="12"/>
      <c r="CI182" s="12"/>
      <c r="CJ182" s="12"/>
      <c r="CK182" s="12"/>
      <c r="CL182" s="12"/>
      <c r="CM182" s="12"/>
      <c r="CN182" s="12"/>
      <c r="CO182" s="12"/>
      <c r="CP182" s="12"/>
      <c r="CQ182" s="12"/>
      <c r="CR182" s="12"/>
      <c r="CS182" s="12"/>
      <c r="CT182" s="12"/>
      <c r="CU182" s="12"/>
      <c r="CV182" s="12"/>
      <c r="CW182" s="12"/>
      <c r="CX182" s="12"/>
      <c r="CY182" s="12"/>
      <c r="CZ182" s="12"/>
      <c r="DA182" s="12"/>
      <c r="DB182" s="12"/>
      <c r="DC182" s="12"/>
      <c r="DD182" s="12"/>
      <c r="DE182" s="12"/>
      <c r="DF182" s="12"/>
      <c r="DG182" s="12"/>
      <c r="DH182" s="12"/>
      <c r="DI182" s="12"/>
      <c r="DJ182" s="12"/>
      <c r="DK182" s="12"/>
      <c r="DL182" s="12"/>
      <c r="DM182" s="12"/>
      <c r="DN182" s="12"/>
      <c r="DO182" s="12"/>
      <c r="DP182" s="12"/>
      <c r="DQ182" s="12"/>
      <c r="DR182" s="12"/>
      <c r="DS182" s="12"/>
      <c r="DT182" s="12"/>
      <c r="DU182" s="12"/>
      <c r="DV182" s="12"/>
      <c r="DW182" s="12"/>
      <c r="DX182" s="12"/>
      <c r="DY182" s="12"/>
      <c r="DZ182" s="12"/>
      <c r="EA182" s="12"/>
      <c r="EB182" s="12"/>
      <c r="EC182" s="12"/>
      <c r="ED182" s="12"/>
      <c r="EE182" s="12"/>
      <c r="EF182" s="12"/>
      <c r="EG182" s="12"/>
      <c r="EH182" s="12"/>
      <c r="EI182" s="12"/>
      <c r="EJ182" s="12"/>
      <c r="EK182" s="12"/>
      <c r="EL182" s="12"/>
      <c r="EM182" s="12"/>
      <c r="EN182" s="12"/>
      <c r="EO182" s="12"/>
      <c r="EP182" s="12"/>
      <c r="EQ182" s="12"/>
      <c r="ER182" s="12"/>
      <c r="ES182" s="12"/>
      <c r="ET182" s="12"/>
      <c r="EU182" s="12"/>
      <c r="EV182" s="12"/>
    </row>
    <row r="183" spans="1:153" s="13" customFormat="1" ht="45">
      <c r="A183" s="31">
        <v>2</v>
      </c>
      <c r="B183" s="27">
        <v>1196491282</v>
      </c>
      <c r="C183" s="21">
        <v>42294913</v>
      </c>
      <c r="D183" s="36" t="s">
        <v>326</v>
      </c>
      <c r="E183" s="37" t="s">
        <v>326</v>
      </c>
      <c r="F183" s="21" t="s">
        <v>10</v>
      </c>
      <c r="G183" s="58">
        <v>2300000</v>
      </c>
      <c r="H183" s="22">
        <f t="shared" si="68"/>
        <v>437000</v>
      </c>
      <c r="I183" s="23">
        <f t="shared" si="69"/>
        <v>2737000</v>
      </c>
      <c r="J183" s="58"/>
      <c r="K183" s="22"/>
      <c r="L183" s="23"/>
      <c r="M183" s="58"/>
      <c r="N183" s="22"/>
      <c r="O183" s="23"/>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c r="AY183" s="12"/>
      <c r="AZ183" s="12"/>
      <c r="BA183" s="12"/>
      <c r="BB183" s="12"/>
      <c r="BC183" s="12"/>
      <c r="BD183" s="12"/>
      <c r="BE183" s="12"/>
      <c r="BF183" s="12"/>
      <c r="BG183" s="12"/>
      <c r="BH183" s="12"/>
      <c r="BI183" s="12"/>
      <c r="BJ183" s="12"/>
      <c r="BK183" s="12"/>
      <c r="BL183" s="12"/>
      <c r="BM183" s="12"/>
      <c r="BN183" s="12"/>
      <c r="BO183" s="12"/>
      <c r="BP183" s="12"/>
      <c r="BQ183" s="12"/>
      <c r="BR183" s="12"/>
      <c r="BS183" s="12"/>
      <c r="BT183" s="12"/>
      <c r="BU183" s="12"/>
      <c r="BV183" s="12"/>
      <c r="BW183" s="12"/>
      <c r="BX183" s="12"/>
      <c r="BY183" s="12"/>
      <c r="BZ183" s="12"/>
      <c r="CA183" s="12"/>
      <c r="CB183" s="12"/>
      <c r="CC183" s="12"/>
      <c r="CD183" s="12"/>
      <c r="CE183" s="12"/>
      <c r="CF183" s="12"/>
      <c r="CG183" s="12"/>
      <c r="CH183" s="12"/>
      <c r="CI183" s="12"/>
      <c r="CJ183" s="12"/>
      <c r="CK183" s="12"/>
      <c r="CL183" s="12"/>
      <c r="CM183" s="12"/>
      <c r="CN183" s="12"/>
      <c r="CO183" s="12"/>
      <c r="CP183" s="12"/>
      <c r="CQ183" s="12"/>
      <c r="CR183" s="12"/>
      <c r="CS183" s="12"/>
      <c r="CT183" s="12"/>
      <c r="CU183" s="12"/>
      <c r="CV183" s="12"/>
      <c r="CW183" s="12"/>
      <c r="CX183" s="12"/>
      <c r="CY183" s="12"/>
      <c r="CZ183" s="12"/>
      <c r="DA183" s="12"/>
      <c r="DB183" s="12"/>
      <c r="DC183" s="12"/>
      <c r="DD183" s="12"/>
      <c r="DE183" s="12"/>
      <c r="DF183" s="12"/>
      <c r="DG183" s="12"/>
      <c r="DH183" s="12"/>
      <c r="DI183" s="12"/>
      <c r="DJ183" s="12"/>
      <c r="DK183" s="12"/>
      <c r="DL183" s="12"/>
      <c r="DM183" s="12"/>
      <c r="DN183" s="12"/>
      <c r="DO183" s="12"/>
      <c r="DP183" s="12"/>
      <c r="DQ183" s="12"/>
      <c r="DR183" s="12"/>
      <c r="DS183" s="12"/>
      <c r="DT183" s="12"/>
      <c r="DU183" s="12"/>
      <c r="DV183" s="12"/>
      <c r="DW183" s="12"/>
      <c r="DX183" s="12"/>
      <c r="DY183" s="12"/>
      <c r="DZ183" s="12"/>
      <c r="EA183" s="12"/>
      <c r="EB183" s="12"/>
      <c r="EC183" s="12"/>
      <c r="ED183" s="12"/>
      <c r="EE183" s="12"/>
      <c r="EF183" s="12"/>
      <c r="EG183" s="12"/>
      <c r="EH183" s="12"/>
      <c r="EI183" s="12"/>
      <c r="EJ183" s="12"/>
      <c r="EK183" s="12"/>
      <c r="EL183" s="12"/>
      <c r="EM183" s="12"/>
      <c r="EN183" s="12"/>
      <c r="EO183" s="12"/>
      <c r="EP183" s="12"/>
      <c r="EQ183" s="12"/>
      <c r="ER183" s="12"/>
      <c r="ES183" s="12"/>
      <c r="ET183" s="12"/>
      <c r="EU183" s="12"/>
      <c r="EV183" s="12"/>
    </row>
    <row r="184" spans="1:153" s="13" customFormat="1" ht="18">
      <c r="A184" s="39" t="s">
        <v>327</v>
      </c>
      <c r="B184" s="166" t="s">
        <v>328</v>
      </c>
      <c r="C184" s="166"/>
      <c r="D184" s="166"/>
      <c r="E184" s="166"/>
      <c r="F184" s="29" t="s">
        <v>297</v>
      </c>
      <c r="G184" s="174" t="s">
        <v>3726</v>
      </c>
      <c r="H184" s="175"/>
      <c r="I184" s="176"/>
      <c r="J184" s="174" t="s">
        <v>3733</v>
      </c>
      <c r="K184" s="175"/>
      <c r="L184" s="176"/>
      <c r="M184" s="174" t="s">
        <v>3748</v>
      </c>
      <c r="N184" s="175"/>
      <c r="O184" s="176"/>
      <c r="P184" s="174" t="s">
        <v>3840</v>
      </c>
      <c r="Q184" s="175"/>
      <c r="R184" s="176"/>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c r="AY184" s="12"/>
      <c r="AZ184" s="12"/>
      <c r="BA184" s="12"/>
      <c r="BB184" s="12"/>
      <c r="BC184" s="12"/>
      <c r="BD184" s="12"/>
      <c r="BE184" s="12"/>
      <c r="BF184" s="12"/>
      <c r="BG184" s="12"/>
      <c r="BH184" s="12"/>
      <c r="BI184" s="12"/>
      <c r="BJ184" s="12"/>
      <c r="BK184" s="12"/>
      <c r="BL184" s="12"/>
      <c r="BM184" s="12"/>
      <c r="BN184" s="12"/>
      <c r="BO184" s="12"/>
      <c r="BP184" s="12"/>
      <c r="BQ184" s="12"/>
      <c r="BR184" s="12"/>
      <c r="BS184" s="12"/>
      <c r="BT184" s="12"/>
      <c r="BU184" s="12"/>
      <c r="BV184" s="12"/>
      <c r="BW184" s="12"/>
      <c r="BX184" s="12"/>
      <c r="BY184" s="12"/>
      <c r="BZ184" s="12"/>
      <c r="CA184" s="12"/>
      <c r="CB184" s="12"/>
      <c r="CC184" s="12"/>
      <c r="CD184" s="12"/>
      <c r="CE184" s="12"/>
      <c r="CF184" s="12"/>
      <c r="CG184" s="12"/>
      <c r="CH184" s="12"/>
      <c r="CI184" s="12"/>
      <c r="CJ184" s="12"/>
      <c r="CK184" s="12"/>
      <c r="CL184" s="12"/>
      <c r="CM184" s="12"/>
      <c r="CN184" s="12"/>
      <c r="CO184" s="12"/>
      <c r="CP184" s="12"/>
      <c r="CQ184" s="12"/>
      <c r="CR184" s="12"/>
      <c r="CS184" s="12"/>
      <c r="CT184" s="12"/>
      <c r="CU184" s="12"/>
      <c r="CV184" s="12"/>
      <c r="CW184" s="12"/>
      <c r="CX184" s="12"/>
      <c r="CY184" s="12"/>
      <c r="CZ184" s="12"/>
      <c r="DA184" s="12"/>
      <c r="DB184" s="12"/>
      <c r="DC184" s="12"/>
      <c r="DD184" s="12"/>
      <c r="DE184" s="12"/>
      <c r="DF184" s="12"/>
      <c r="DG184" s="12"/>
      <c r="DH184" s="12"/>
      <c r="DI184" s="12"/>
      <c r="DJ184" s="12"/>
      <c r="DK184" s="12"/>
      <c r="DL184" s="12"/>
      <c r="DM184" s="12"/>
      <c r="DN184" s="12"/>
      <c r="DO184" s="12"/>
      <c r="DP184" s="12"/>
      <c r="DQ184" s="12"/>
      <c r="DR184" s="12"/>
      <c r="DS184" s="12"/>
      <c r="DT184" s="12"/>
      <c r="DU184" s="12"/>
      <c r="DV184" s="12"/>
      <c r="DW184" s="12"/>
      <c r="DX184" s="12"/>
      <c r="DY184" s="12"/>
      <c r="DZ184" s="12"/>
      <c r="EA184" s="12"/>
      <c r="EB184" s="12"/>
      <c r="EC184" s="12"/>
      <c r="ED184" s="12"/>
      <c r="EE184" s="12"/>
      <c r="EF184" s="12"/>
      <c r="EG184" s="12"/>
      <c r="EH184" s="12"/>
      <c r="EI184" s="12"/>
      <c r="EJ184" s="12"/>
      <c r="EK184" s="12"/>
      <c r="EL184" s="12"/>
      <c r="EM184" s="12"/>
      <c r="EN184" s="12"/>
      <c r="EO184" s="12"/>
      <c r="EP184" s="12"/>
      <c r="EQ184" s="12"/>
      <c r="ER184" s="12"/>
      <c r="ES184" s="12"/>
      <c r="ET184" s="12"/>
      <c r="EU184" s="12"/>
      <c r="EV184" s="12"/>
    </row>
    <row r="185" spans="1:153" s="13" customFormat="1" ht="27">
      <c r="A185" s="14" t="s">
        <v>2</v>
      </c>
      <c r="B185" s="14" t="s">
        <v>3</v>
      </c>
      <c r="C185" s="15" t="s">
        <v>4</v>
      </c>
      <c r="D185" s="15" t="s">
        <v>5</v>
      </c>
      <c r="E185" s="15" t="s">
        <v>6</v>
      </c>
      <c r="F185" s="15" t="s">
        <v>7</v>
      </c>
      <c r="G185" s="16" t="s">
        <v>3347</v>
      </c>
      <c r="H185" s="16" t="s">
        <v>3348</v>
      </c>
      <c r="I185" s="16" t="s">
        <v>3349</v>
      </c>
      <c r="J185" s="16" t="s">
        <v>3347</v>
      </c>
      <c r="K185" s="16" t="s">
        <v>3348</v>
      </c>
      <c r="L185" s="16" t="s">
        <v>3349</v>
      </c>
      <c r="M185" s="16" t="s">
        <v>3347</v>
      </c>
      <c r="N185" s="16" t="s">
        <v>3348</v>
      </c>
      <c r="O185" s="16" t="s">
        <v>3349</v>
      </c>
      <c r="P185" s="16" t="s">
        <v>3347</v>
      </c>
      <c r="Q185" s="16" t="s">
        <v>3348</v>
      </c>
      <c r="R185" s="16" t="s">
        <v>3349</v>
      </c>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c r="AY185" s="12"/>
      <c r="AZ185" s="12"/>
      <c r="BA185" s="12"/>
      <c r="BB185" s="12"/>
      <c r="BC185" s="12"/>
      <c r="BD185" s="12"/>
      <c r="BE185" s="12"/>
      <c r="BF185" s="12"/>
      <c r="BG185" s="12"/>
      <c r="BH185" s="12"/>
      <c r="BI185" s="12"/>
      <c r="BJ185" s="12"/>
      <c r="BK185" s="12"/>
      <c r="BL185" s="12"/>
      <c r="BM185" s="12"/>
      <c r="BN185" s="12"/>
      <c r="BO185" s="12"/>
      <c r="BP185" s="12"/>
      <c r="BQ185" s="12"/>
      <c r="BR185" s="12"/>
      <c r="BS185" s="12"/>
      <c r="BT185" s="12"/>
      <c r="BU185" s="12"/>
      <c r="BV185" s="12"/>
      <c r="BW185" s="12"/>
      <c r="BX185" s="12"/>
      <c r="BY185" s="12"/>
      <c r="BZ185" s="12"/>
      <c r="CA185" s="12"/>
      <c r="CB185" s="12"/>
      <c r="CC185" s="12"/>
      <c r="CD185" s="12"/>
      <c r="CE185" s="12"/>
      <c r="CF185" s="12"/>
      <c r="CG185" s="12"/>
      <c r="CH185" s="12"/>
      <c r="CI185" s="12"/>
      <c r="CJ185" s="12"/>
      <c r="CK185" s="12"/>
      <c r="CL185" s="12"/>
      <c r="CM185" s="12"/>
      <c r="CN185" s="12"/>
      <c r="CO185" s="12"/>
      <c r="CP185" s="12"/>
      <c r="CQ185" s="12"/>
      <c r="CR185" s="12"/>
      <c r="CS185" s="12"/>
      <c r="CT185" s="12"/>
      <c r="CU185" s="12"/>
      <c r="CV185" s="12"/>
      <c r="CW185" s="12"/>
      <c r="CX185" s="12"/>
      <c r="CY185" s="12"/>
      <c r="CZ185" s="12"/>
      <c r="DA185" s="12"/>
      <c r="DB185" s="12"/>
      <c r="DC185" s="12"/>
      <c r="DD185" s="12"/>
      <c r="DE185" s="12"/>
      <c r="DF185" s="12"/>
      <c r="DG185" s="12"/>
      <c r="DH185" s="12"/>
      <c r="DI185" s="12"/>
      <c r="DJ185" s="12"/>
      <c r="DK185" s="12"/>
      <c r="DL185" s="12"/>
      <c r="DM185" s="12"/>
      <c r="DN185" s="12"/>
      <c r="DO185" s="12"/>
      <c r="DP185" s="12"/>
      <c r="DQ185" s="12"/>
      <c r="DR185" s="12"/>
      <c r="DS185" s="12"/>
      <c r="DT185" s="12"/>
      <c r="DU185" s="12"/>
      <c r="DV185" s="12"/>
      <c r="DW185" s="12"/>
      <c r="DX185" s="12"/>
      <c r="DY185" s="12"/>
      <c r="DZ185" s="12"/>
      <c r="EA185" s="12"/>
      <c r="EB185" s="12"/>
      <c r="EC185" s="12"/>
      <c r="ED185" s="12"/>
      <c r="EE185" s="12"/>
      <c r="EF185" s="12"/>
      <c r="EG185" s="12"/>
      <c r="EH185" s="12"/>
      <c r="EI185" s="12"/>
      <c r="EJ185" s="12"/>
      <c r="EK185" s="12"/>
      <c r="EL185" s="12"/>
      <c r="EM185" s="12"/>
      <c r="EN185" s="12"/>
      <c r="EO185" s="12"/>
      <c r="EP185" s="12"/>
      <c r="EQ185" s="12"/>
      <c r="ER185" s="12"/>
      <c r="ES185" s="12"/>
      <c r="ET185" s="12"/>
      <c r="EU185" s="12"/>
      <c r="EV185" s="12"/>
    </row>
    <row r="186" spans="1:153" s="13" customFormat="1" ht="54">
      <c r="A186" s="31">
        <v>1</v>
      </c>
      <c r="B186" s="27">
        <v>1196490598</v>
      </c>
      <c r="C186" s="28">
        <v>42294913</v>
      </c>
      <c r="D186" s="36" t="s">
        <v>329</v>
      </c>
      <c r="E186" s="37" t="s">
        <v>330</v>
      </c>
      <c r="F186" s="21" t="s">
        <v>10</v>
      </c>
      <c r="G186" s="58">
        <v>1650000</v>
      </c>
      <c r="H186" s="22">
        <f t="shared" ref="H186:H188" si="72">ROUND(G186*0.19,0)</f>
        <v>313500</v>
      </c>
      <c r="I186" s="23">
        <f t="shared" ref="I186:I188" si="73">+G186+H186</f>
        <v>1963500</v>
      </c>
      <c r="J186" s="58">
        <v>2402400</v>
      </c>
      <c r="K186" s="22">
        <f t="shared" ref="K186:K196" si="74">ROUND(J186*0.19,0)</f>
        <v>456456</v>
      </c>
      <c r="L186" s="23">
        <f t="shared" ref="L186:L196" si="75">+J186+K186</f>
        <v>2858856</v>
      </c>
      <c r="M186" s="58"/>
      <c r="N186" s="22"/>
      <c r="O186" s="23"/>
      <c r="P186" s="58"/>
      <c r="Q186" s="22"/>
      <c r="R186" s="23"/>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c r="AY186" s="12"/>
      <c r="AZ186" s="12"/>
      <c r="BA186" s="12"/>
      <c r="BB186" s="12"/>
      <c r="BC186" s="12"/>
      <c r="BD186" s="12"/>
      <c r="BE186" s="12"/>
      <c r="BF186" s="12"/>
      <c r="BG186" s="12"/>
      <c r="BH186" s="12"/>
      <c r="BI186" s="12"/>
      <c r="BJ186" s="12"/>
      <c r="BK186" s="12"/>
      <c r="BL186" s="12"/>
      <c r="BM186" s="12"/>
      <c r="BN186" s="12"/>
      <c r="BO186" s="12"/>
      <c r="BP186" s="12"/>
      <c r="BQ186" s="12"/>
      <c r="BR186" s="12"/>
      <c r="BS186" s="12"/>
      <c r="BT186" s="12"/>
      <c r="BU186" s="12"/>
      <c r="BV186" s="12"/>
      <c r="BW186" s="12"/>
      <c r="BX186" s="12"/>
      <c r="BY186" s="12"/>
      <c r="BZ186" s="12"/>
      <c r="CA186" s="12"/>
      <c r="CB186" s="12"/>
      <c r="CC186" s="12"/>
      <c r="CD186" s="12"/>
      <c r="CE186" s="12"/>
      <c r="CF186" s="12"/>
      <c r="CG186" s="12"/>
      <c r="CH186" s="12"/>
      <c r="CI186" s="12"/>
      <c r="CJ186" s="12"/>
      <c r="CK186" s="12"/>
      <c r="CL186" s="12"/>
      <c r="CM186" s="12"/>
      <c r="CN186" s="12"/>
      <c r="CO186" s="12"/>
      <c r="CP186" s="12"/>
      <c r="CQ186" s="12"/>
      <c r="CR186" s="12"/>
      <c r="CS186" s="12"/>
      <c r="CT186" s="12"/>
      <c r="CU186" s="12"/>
      <c r="CV186" s="12"/>
      <c r="CW186" s="12"/>
      <c r="CX186" s="12"/>
      <c r="CY186" s="12"/>
      <c r="CZ186" s="12"/>
      <c r="DA186" s="12"/>
      <c r="DB186" s="12"/>
      <c r="DC186" s="12"/>
      <c r="DD186" s="12"/>
      <c r="DE186" s="12"/>
      <c r="DF186" s="12"/>
      <c r="DG186" s="12"/>
      <c r="DH186" s="12"/>
      <c r="DI186" s="12"/>
      <c r="DJ186" s="12"/>
      <c r="DK186" s="12"/>
      <c r="DL186" s="12"/>
      <c r="DM186" s="12"/>
      <c r="DN186" s="12"/>
      <c r="DO186" s="12"/>
      <c r="DP186" s="12"/>
      <c r="DQ186" s="12"/>
      <c r="DR186" s="12"/>
      <c r="DS186" s="12"/>
      <c r="DT186" s="12"/>
      <c r="DU186" s="12"/>
      <c r="DV186" s="12"/>
      <c r="DW186" s="12"/>
      <c r="DX186" s="12"/>
      <c r="DY186" s="12"/>
      <c r="DZ186" s="12"/>
      <c r="EA186" s="12"/>
      <c r="EB186" s="12"/>
      <c r="EC186" s="12"/>
      <c r="ED186" s="12"/>
      <c r="EE186" s="12"/>
      <c r="EF186" s="12"/>
      <c r="EG186" s="12"/>
      <c r="EH186" s="12"/>
      <c r="EI186" s="12"/>
      <c r="EJ186" s="12"/>
      <c r="EK186" s="12"/>
      <c r="EL186" s="12"/>
      <c r="EM186" s="12"/>
      <c r="EN186" s="12"/>
      <c r="EO186" s="12"/>
      <c r="EP186" s="12"/>
      <c r="EQ186" s="12"/>
      <c r="ER186" s="12"/>
      <c r="ES186" s="12"/>
      <c r="ET186" s="12"/>
      <c r="EU186" s="12"/>
      <c r="EV186" s="12"/>
    </row>
    <row r="187" spans="1:153" s="13" customFormat="1" ht="99">
      <c r="A187" s="31">
        <v>2</v>
      </c>
      <c r="B187" s="27">
        <v>1196491021</v>
      </c>
      <c r="C187" s="28" t="s">
        <v>331</v>
      </c>
      <c r="D187" s="36" t="s">
        <v>332</v>
      </c>
      <c r="E187" s="37" t="s">
        <v>333</v>
      </c>
      <c r="F187" s="21" t="s">
        <v>10</v>
      </c>
      <c r="G187" s="58">
        <v>280000</v>
      </c>
      <c r="H187" s="22">
        <f t="shared" si="72"/>
        <v>53200</v>
      </c>
      <c r="I187" s="23">
        <f t="shared" si="73"/>
        <v>333200</v>
      </c>
      <c r="J187" s="58">
        <v>275308</v>
      </c>
      <c r="K187" s="22">
        <f t="shared" si="74"/>
        <v>52309</v>
      </c>
      <c r="L187" s="23">
        <f t="shared" si="75"/>
        <v>327617</v>
      </c>
      <c r="M187" s="58"/>
      <c r="N187" s="22"/>
      <c r="O187" s="23"/>
      <c r="P187" s="58"/>
      <c r="Q187" s="22"/>
      <c r="R187" s="23"/>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c r="AY187" s="12"/>
      <c r="AZ187" s="12"/>
      <c r="BA187" s="12"/>
      <c r="BB187" s="12"/>
      <c r="BC187" s="12"/>
      <c r="BD187" s="12"/>
      <c r="BE187" s="12"/>
      <c r="BF187" s="12"/>
      <c r="BG187" s="12"/>
      <c r="BH187" s="12"/>
      <c r="BI187" s="12"/>
      <c r="BJ187" s="12"/>
      <c r="BK187" s="12"/>
      <c r="BL187" s="12"/>
      <c r="BM187" s="12"/>
      <c r="BN187" s="12"/>
      <c r="BO187" s="12"/>
      <c r="BP187" s="12"/>
      <c r="BQ187" s="12"/>
      <c r="BR187" s="12"/>
      <c r="BS187" s="12"/>
      <c r="BT187" s="12"/>
      <c r="BU187" s="12"/>
      <c r="BV187" s="12"/>
      <c r="BW187" s="12"/>
      <c r="BX187" s="12"/>
      <c r="BY187" s="12"/>
      <c r="BZ187" s="12"/>
      <c r="CA187" s="12"/>
      <c r="CB187" s="12"/>
      <c r="CC187" s="12"/>
      <c r="CD187" s="12"/>
      <c r="CE187" s="12"/>
      <c r="CF187" s="12"/>
      <c r="CG187" s="12"/>
      <c r="CH187" s="12"/>
      <c r="CI187" s="12"/>
      <c r="CJ187" s="12"/>
      <c r="CK187" s="12"/>
      <c r="CL187" s="12"/>
      <c r="CM187" s="12"/>
      <c r="CN187" s="12"/>
      <c r="CO187" s="12"/>
      <c r="CP187" s="12"/>
      <c r="CQ187" s="12"/>
      <c r="CR187" s="12"/>
      <c r="CS187" s="12"/>
      <c r="CT187" s="12"/>
      <c r="CU187" s="12"/>
      <c r="CV187" s="12"/>
      <c r="CW187" s="12"/>
      <c r="CX187" s="12"/>
      <c r="CY187" s="12"/>
      <c r="CZ187" s="12"/>
      <c r="DA187" s="12"/>
      <c r="DB187" s="12"/>
      <c r="DC187" s="12"/>
      <c r="DD187" s="12"/>
      <c r="DE187" s="12"/>
      <c r="DF187" s="12"/>
      <c r="DG187" s="12"/>
      <c r="DH187" s="12"/>
      <c r="DI187" s="12"/>
      <c r="DJ187" s="12"/>
      <c r="DK187" s="12"/>
      <c r="DL187" s="12"/>
      <c r="DM187" s="12"/>
      <c r="DN187" s="12"/>
      <c r="DO187" s="12"/>
      <c r="DP187" s="12"/>
      <c r="DQ187" s="12"/>
      <c r="DR187" s="12"/>
      <c r="DS187" s="12"/>
      <c r="DT187" s="12"/>
      <c r="DU187" s="12"/>
      <c r="DV187" s="12"/>
      <c r="DW187" s="12"/>
      <c r="DX187" s="12"/>
      <c r="DY187" s="12"/>
      <c r="DZ187" s="12"/>
      <c r="EA187" s="12"/>
      <c r="EB187" s="12"/>
      <c r="EC187" s="12"/>
      <c r="ED187" s="12"/>
      <c r="EE187" s="12"/>
      <c r="EF187" s="12"/>
      <c r="EG187" s="12"/>
      <c r="EH187" s="12"/>
      <c r="EI187" s="12"/>
      <c r="EJ187" s="12"/>
      <c r="EK187" s="12"/>
      <c r="EL187" s="12"/>
      <c r="EM187" s="12"/>
      <c r="EN187" s="12"/>
      <c r="EO187" s="12"/>
      <c r="EP187" s="12"/>
      <c r="EQ187" s="12"/>
      <c r="ER187" s="12"/>
      <c r="ES187" s="12"/>
      <c r="ET187" s="12"/>
      <c r="EU187" s="12"/>
      <c r="EV187" s="12"/>
    </row>
    <row r="188" spans="1:153" s="13" customFormat="1" ht="90">
      <c r="A188" s="31">
        <v>3</v>
      </c>
      <c r="B188" s="27">
        <v>1196490538</v>
      </c>
      <c r="C188" s="28" t="s">
        <v>334</v>
      </c>
      <c r="D188" s="36" t="s">
        <v>335</v>
      </c>
      <c r="E188" s="37" t="s">
        <v>336</v>
      </c>
      <c r="F188" s="21" t="s">
        <v>10</v>
      </c>
      <c r="G188" s="58">
        <v>280000</v>
      </c>
      <c r="H188" s="22">
        <f t="shared" si="72"/>
        <v>53200</v>
      </c>
      <c r="I188" s="23">
        <f t="shared" si="73"/>
        <v>333200</v>
      </c>
      <c r="J188" s="58">
        <v>275308</v>
      </c>
      <c r="K188" s="22">
        <f t="shared" si="74"/>
        <v>52309</v>
      </c>
      <c r="L188" s="23">
        <f t="shared" si="75"/>
        <v>327617</v>
      </c>
      <c r="M188" s="58"/>
      <c r="N188" s="22"/>
      <c r="O188" s="23"/>
      <c r="P188" s="58"/>
      <c r="Q188" s="22"/>
      <c r="R188" s="23"/>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c r="AY188" s="12"/>
      <c r="AZ188" s="12"/>
      <c r="BA188" s="12"/>
      <c r="BB188" s="12"/>
      <c r="BC188" s="12"/>
      <c r="BD188" s="12"/>
      <c r="BE188" s="12"/>
      <c r="BF188" s="12"/>
      <c r="BG188" s="12"/>
      <c r="BH188" s="12"/>
      <c r="BI188" s="12"/>
      <c r="BJ188" s="12"/>
      <c r="BK188" s="12"/>
      <c r="BL188" s="12"/>
      <c r="BM188" s="12"/>
      <c r="BN188" s="12"/>
      <c r="BO188" s="12"/>
      <c r="BP188" s="12"/>
      <c r="BQ188" s="12"/>
      <c r="BR188" s="12"/>
      <c r="BS188" s="12"/>
      <c r="BT188" s="12"/>
      <c r="BU188" s="12"/>
      <c r="BV188" s="12"/>
      <c r="BW188" s="12"/>
      <c r="BX188" s="12"/>
      <c r="BY188" s="12"/>
      <c r="BZ188" s="12"/>
      <c r="CA188" s="12"/>
      <c r="CB188" s="12"/>
      <c r="CC188" s="12"/>
      <c r="CD188" s="12"/>
      <c r="CE188" s="12"/>
      <c r="CF188" s="12"/>
      <c r="CG188" s="12"/>
      <c r="CH188" s="12"/>
      <c r="CI188" s="12"/>
      <c r="CJ188" s="12"/>
      <c r="CK188" s="12"/>
      <c r="CL188" s="12"/>
      <c r="CM188" s="12"/>
      <c r="CN188" s="12"/>
      <c r="CO188" s="12"/>
      <c r="CP188" s="12"/>
      <c r="CQ188" s="12"/>
      <c r="CR188" s="12"/>
      <c r="CS188" s="12"/>
      <c r="CT188" s="12"/>
      <c r="CU188" s="12"/>
      <c r="CV188" s="12"/>
      <c r="CW188" s="12"/>
      <c r="CX188" s="12"/>
      <c r="CY188" s="12"/>
      <c r="CZ188" s="12"/>
      <c r="DA188" s="12"/>
      <c r="DB188" s="12"/>
      <c r="DC188" s="12"/>
      <c r="DD188" s="12"/>
      <c r="DE188" s="12"/>
      <c r="DF188" s="12"/>
      <c r="DG188" s="12"/>
      <c r="DH188" s="12"/>
      <c r="DI188" s="12"/>
      <c r="DJ188" s="12"/>
      <c r="DK188" s="12"/>
      <c r="DL188" s="12"/>
      <c r="DM188" s="12"/>
      <c r="DN188" s="12"/>
      <c r="DO188" s="12"/>
      <c r="DP188" s="12"/>
      <c r="DQ188" s="12"/>
      <c r="DR188" s="12"/>
      <c r="DS188" s="12"/>
      <c r="DT188" s="12"/>
      <c r="DU188" s="12"/>
      <c r="DV188" s="12"/>
      <c r="DW188" s="12"/>
      <c r="DX188" s="12"/>
      <c r="DY188" s="12"/>
      <c r="DZ188" s="12"/>
      <c r="EA188" s="12"/>
      <c r="EB188" s="12"/>
      <c r="EC188" s="12"/>
      <c r="ED188" s="12"/>
      <c r="EE188" s="12"/>
      <c r="EF188" s="12"/>
      <c r="EG188" s="12"/>
      <c r="EH188" s="12"/>
      <c r="EI188" s="12"/>
      <c r="EJ188" s="12"/>
      <c r="EK188" s="12"/>
      <c r="EL188" s="12"/>
      <c r="EM188" s="12"/>
      <c r="EN188" s="12"/>
      <c r="EO188" s="12"/>
      <c r="EP188" s="12"/>
      <c r="EQ188" s="12"/>
      <c r="ER188" s="12"/>
      <c r="ES188" s="12"/>
      <c r="ET188" s="12"/>
      <c r="EU188" s="12"/>
      <c r="EV188" s="12"/>
    </row>
    <row r="189" spans="1:153" s="13" customFormat="1" ht="63">
      <c r="A189" s="31">
        <v>4</v>
      </c>
      <c r="B189" s="27">
        <v>1196491342</v>
      </c>
      <c r="C189" s="59">
        <v>42271708</v>
      </c>
      <c r="D189" s="36" t="s">
        <v>337</v>
      </c>
      <c r="E189" s="37" t="s">
        <v>338</v>
      </c>
      <c r="F189" s="21" t="s">
        <v>10</v>
      </c>
      <c r="G189" s="58"/>
      <c r="H189" s="72"/>
      <c r="I189" s="136"/>
      <c r="J189" s="58">
        <v>10351</v>
      </c>
      <c r="K189" s="22">
        <f t="shared" si="74"/>
        <v>1967</v>
      </c>
      <c r="L189" s="23">
        <f t="shared" si="75"/>
        <v>12318</v>
      </c>
      <c r="M189" s="58">
        <v>55700</v>
      </c>
      <c r="N189" s="22">
        <f t="shared" ref="N189:N191" si="76">ROUND(M189*0.19,0)</f>
        <v>10583</v>
      </c>
      <c r="O189" s="23">
        <f t="shared" ref="O189:O191" si="77">+M189+N189</f>
        <v>66283</v>
      </c>
      <c r="P189" s="58">
        <v>187296</v>
      </c>
      <c r="Q189" s="22">
        <f t="shared" ref="Q189:Q191" si="78">ROUND(P189*0.19,0)</f>
        <v>35586</v>
      </c>
      <c r="R189" s="23">
        <f t="shared" ref="R189:R191" si="79">+P189+Q189</f>
        <v>222882</v>
      </c>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c r="AY189" s="12"/>
      <c r="AZ189" s="12"/>
      <c r="BA189" s="12"/>
      <c r="BB189" s="12"/>
      <c r="BC189" s="12"/>
      <c r="BD189" s="12"/>
      <c r="BE189" s="12"/>
      <c r="BF189" s="12"/>
      <c r="BG189" s="12"/>
      <c r="BH189" s="12"/>
      <c r="BI189" s="12"/>
      <c r="BJ189" s="12"/>
      <c r="BK189" s="12"/>
      <c r="BL189" s="12"/>
      <c r="BM189" s="12"/>
      <c r="BN189" s="12"/>
      <c r="BO189" s="12"/>
      <c r="BP189" s="12"/>
      <c r="BQ189" s="12"/>
      <c r="BR189" s="12"/>
      <c r="BS189" s="12"/>
      <c r="BT189" s="12"/>
      <c r="BU189" s="12"/>
      <c r="BV189" s="12"/>
      <c r="BW189" s="12"/>
      <c r="BX189" s="12"/>
      <c r="BY189" s="12"/>
      <c r="BZ189" s="12"/>
      <c r="CA189" s="12"/>
      <c r="CB189" s="12"/>
      <c r="CC189" s="12"/>
      <c r="CD189" s="12"/>
      <c r="CE189" s="12"/>
      <c r="CF189" s="12"/>
      <c r="CG189" s="12"/>
      <c r="CH189" s="12"/>
      <c r="CI189" s="12"/>
      <c r="CJ189" s="12"/>
      <c r="CK189" s="12"/>
      <c r="CL189" s="12"/>
      <c r="CM189" s="12"/>
      <c r="CN189" s="12"/>
      <c r="CO189" s="12"/>
      <c r="CP189" s="12"/>
      <c r="CQ189" s="12"/>
      <c r="CR189" s="12"/>
      <c r="CS189" s="12"/>
      <c r="CT189" s="12"/>
      <c r="CU189" s="12"/>
      <c r="CV189" s="12"/>
      <c r="CW189" s="12"/>
      <c r="CX189" s="12"/>
      <c r="CY189" s="12"/>
      <c r="CZ189" s="12"/>
      <c r="DA189" s="12"/>
      <c r="DB189" s="12"/>
      <c r="DC189" s="12"/>
      <c r="DD189" s="12"/>
      <c r="DE189" s="12"/>
      <c r="DF189" s="12"/>
      <c r="DG189" s="12"/>
      <c r="DH189" s="12"/>
      <c r="DI189" s="12"/>
      <c r="DJ189" s="12"/>
      <c r="DK189" s="12"/>
      <c r="DL189" s="12"/>
      <c r="DM189" s="12"/>
      <c r="DN189" s="12"/>
      <c r="DO189" s="12"/>
      <c r="DP189" s="12"/>
      <c r="DQ189" s="12"/>
      <c r="DR189" s="12"/>
      <c r="DS189" s="12"/>
      <c r="DT189" s="12"/>
      <c r="DU189" s="12"/>
      <c r="DV189" s="12"/>
      <c r="DW189" s="12"/>
      <c r="DX189" s="12"/>
      <c r="DY189" s="12"/>
      <c r="DZ189" s="12"/>
      <c r="EA189" s="12"/>
      <c r="EB189" s="12"/>
      <c r="EC189" s="12"/>
      <c r="ED189" s="12"/>
      <c r="EE189" s="12"/>
      <c r="EF189" s="12"/>
      <c r="EG189" s="12"/>
      <c r="EH189" s="12"/>
      <c r="EI189" s="12"/>
      <c r="EJ189" s="12"/>
      <c r="EK189" s="12"/>
      <c r="EL189" s="12"/>
      <c r="EM189" s="12"/>
      <c r="EN189" s="12"/>
      <c r="EO189" s="12"/>
      <c r="EP189" s="12"/>
      <c r="EQ189" s="12"/>
      <c r="ER189" s="12"/>
      <c r="ES189" s="12"/>
      <c r="ET189" s="12"/>
      <c r="EU189" s="12"/>
      <c r="EV189" s="12"/>
    </row>
    <row r="190" spans="1:153" s="13" customFormat="1" ht="54">
      <c r="A190" s="31">
        <v>5</v>
      </c>
      <c r="B190" s="27">
        <v>1196491126</v>
      </c>
      <c r="C190" s="59">
        <v>42271708</v>
      </c>
      <c r="D190" s="36" t="s">
        <v>339</v>
      </c>
      <c r="E190" s="37" t="s">
        <v>340</v>
      </c>
      <c r="F190" s="21" t="s">
        <v>10</v>
      </c>
      <c r="G190" s="58"/>
      <c r="H190" s="72"/>
      <c r="I190" s="136"/>
      <c r="J190" s="58">
        <v>10351</v>
      </c>
      <c r="K190" s="22">
        <f t="shared" si="74"/>
        <v>1967</v>
      </c>
      <c r="L190" s="23">
        <f t="shared" si="75"/>
        <v>12318</v>
      </c>
      <c r="M190" s="58">
        <v>55700</v>
      </c>
      <c r="N190" s="22">
        <f t="shared" si="76"/>
        <v>10583</v>
      </c>
      <c r="O190" s="23">
        <f t="shared" si="77"/>
        <v>66283</v>
      </c>
      <c r="P190" s="58">
        <v>187296</v>
      </c>
      <c r="Q190" s="22">
        <f t="shared" si="78"/>
        <v>35586</v>
      </c>
      <c r="R190" s="23">
        <f t="shared" si="79"/>
        <v>222882</v>
      </c>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c r="AY190" s="12"/>
      <c r="AZ190" s="12"/>
      <c r="BA190" s="12"/>
      <c r="BB190" s="12"/>
      <c r="BC190" s="12"/>
      <c r="BD190" s="12"/>
      <c r="BE190" s="12"/>
      <c r="BF190" s="12"/>
      <c r="BG190" s="12"/>
      <c r="BH190" s="12"/>
      <c r="BI190" s="12"/>
      <c r="BJ190" s="12"/>
      <c r="BK190" s="12"/>
      <c r="BL190" s="12"/>
      <c r="BM190" s="12"/>
      <c r="BN190" s="12"/>
      <c r="BO190" s="12"/>
      <c r="BP190" s="12"/>
      <c r="BQ190" s="12"/>
      <c r="BR190" s="12"/>
      <c r="BS190" s="12"/>
      <c r="BT190" s="12"/>
      <c r="BU190" s="12"/>
      <c r="BV190" s="12"/>
      <c r="BW190" s="12"/>
      <c r="BX190" s="12"/>
      <c r="BY190" s="12"/>
      <c r="BZ190" s="12"/>
      <c r="CA190" s="12"/>
      <c r="CB190" s="12"/>
      <c r="CC190" s="12"/>
      <c r="CD190" s="12"/>
      <c r="CE190" s="12"/>
      <c r="CF190" s="12"/>
      <c r="CG190" s="12"/>
      <c r="CH190" s="12"/>
      <c r="CI190" s="12"/>
      <c r="CJ190" s="12"/>
      <c r="CK190" s="12"/>
      <c r="CL190" s="12"/>
      <c r="CM190" s="12"/>
      <c r="CN190" s="12"/>
      <c r="CO190" s="12"/>
      <c r="CP190" s="12"/>
      <c r="CQ190" s="12"/>
      <c r="CR190" s="12"/>
      <c r="CS190" s="12"/>
      <c r="CT190" s="12"/>
      <c r="CU190" s="12"/>
      <c r="CV190" s="12"/>
      <c r="CW190" s="12"/>
      <c r="CX190" s="12"/>
      <c r="CY190" s="12"/>
      <c r="CZ190" s="12"/>
      <c r="DA190" s="12"/>
      <c r="DB190" s="12"/>
      <c r="DC190" s="12"/>
      <c r="DD190" s="12"/>
      <c r="DE190" s="12"/>
      <c r="DF190" s="12"/>
      <c r="DG190" s="12"/>
      <c r="DH190" s="12"/>
      <c r="DI190" s="12"/>
      <c r="DJ190" s="12"/>
      <c r="DK190" s="12"/>
      <c r="DL190" s="12"/>
      <c r="DM190" s="12"/>
      <c r="DN190" s="12"/>
      <c r="DO190" s="12"/>
      <c r="DP190" s="12"/>
      <c r="DQ190" s="12"/>
      <c r="DR190" s="12"/>
      <c r="DS190" s="12"/>
      <c r="DT190" s="12"/>
      <c r="DU190" s="12"/>
      <c r="DV190" s="12"/>
      <c r="DW190" s="12"/>
      <c r="DX190" s="12"/>
      <c r="DY190" s="12"/>
      <c r="DZ190" s="12"/>
      <c r="EA190" s="12"/>
      <c r="EB190" s="12"/>
      <c r="EC190" s="12"/>
      <c r="ED190" s="12"/>
      <c r="EE190" s="12"/>
      <c r="EF190" s="12"/>
      <c r="EG190" s="12"/>
      <c r="EH190" s="12"/>
      <c r="EI190" s="12"/>
      <c r="EJ190" s="12"/>
      <c r="EK190" s="12"/>
      <c r="EL190" s="12"/>
      <c r="EM190" s="12"/>
      <c r="EN190" s="12"/>
      <c r="EO190" s="12"/>
      <c r="EP190" s="12"/>
      <c r="EQ190" s="12"/>
      <c r="ER190" s="12"/>
      <c r="ES190" s="12"/>
      <c r="ET190" s="12"/>
      <c r="EU190" s="12"/>
      <c r="EV190" s="12"/>
    </row>
    <row r="191" spans="1:153" s="13" customFormat="1" ht="54">
      <c r="A191" s="31">
        <v>6</v>
      </c>
      <c r="B191" s="27">
        <v>1196491340</v>
      </c>
      <c r="C191" s="59">
        <v>42271708</v>
      </c>
      <c r="D191" s="36" t="s">
        <v>341</v>
      </c>
      <c r="E191" s="37" t="s">
        <v>342</v>
      </c>
      <c r="F191" s="21" t="s">
        <v>10</v>
      </c>
      <c r="G191" s="58"/>
      <c r="H191" s="72"/>
      <c r="I191" s="136"/>
      <c r="J191" s="58">
        <v>10351</v>
      </c>
      <c r="K191" s="22">
        <f t="shared" si="74"/>
        <v>1967</v>
      </c>
      <c r="L191" s="23">
        <f t="shared" si="75"/>
        <v>12318</v>
      </c>
      <c r="M191" s="58">
        <v>55700</v>
      </c>
      <c r="N191" s="22">
        <f t="shared" si="76"/>
        <v>10583</v>
      </c>
      <c r="O191" s="23">
        <f t="shared" si="77"/>
        <v>66283</v>
      </c>
      <c r="P191" s="58">
        <v>187296</v>
      </c>
      <c r="Q191" s="22">
        <f t="shared" si="78"/>
        <v>35586</v>
      </c>
      <c r="R191" s="23">
        <f t="shared" si="79"/>
        <v>222882</v>
      </c>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c r="AY191" s="12"/>
      <c r="AZ191" s="12"/>
      <c r="BA191" s="12"/>
      <c r="BB191" s="12"/>
      <c r="BC191" s="12"/>
      <c r="BD191" s="12"/>
      <c r="BE191" s="12"/>
      <c r="BF191" s="12"/>
      <c r="BG191" s="12"/>
      <c r="BH191" s="12"/>
      <c r="BI191" s="12"/>
      <c r="BJ191" s="12"/>
      <c r="BK191" s="12"/>
      <c r="BL191" s="12"/>
      <c r="BM191" s="12"/>
      <c r="BN191" s="12"/>
      <c r="BO191" s="12"/>
      <c r="BP191" s="12"/>
      <c r="BQ191" s="12"/>
      <c r="BR191" s="12"/>
      <c r="BS191" s="12"/>
      <c r="BT191" s="12"/>
      <c r="BU191" s="12"/>
      <c r="BV191" s="12"/>
      <c r="BW191" s="12"/>
      <c r="BX191" s="12"/>
      <c r="BY191" s="12"/>
      <c r="BZ191" s="12"/>
      <c r="CA191" s="12"/>
      <c r="CB191" s="12"/>
      <c r="CC191" s="12"/>
      <c r="CD191" s="12"/>
      <c r="CE191" s="12"/>
      <c r="CF191" s="12"/>
      <c r="CG191" s="12"/>
      <c r="CH191" s="12"/>
      <c r="CI191" s="12"/>
      <c r="CJ191" s="12"/>
      <c r="CK191" s="12"/>
      <c r="CL191" s="12"/>
      <c r="CM191" s="12"/>
      <c r="CN191" s="12"/>
      <c r="CO191" s="12"/>
      <c r="CP191" s="12"/>
      <c r="CQ191" s="12"/>
      <c r="CR191" s="12"/>
      <c r="CS191" s="12"/>
      <c r="CT191" s="12"/>
      <c r="CU191" s="12"/>
      <c r="CV191" s="12"/>
      <c r="CW191" s="12"/>
      <c r="CX191" s="12"/>
      <c r="CY191" s="12"/>
      <c r="CZ191" s="12"/>
      <c r="DA191" s="12"/>
      <c r="DB191" s="12"/>
      <c r="DC191" s="12"/>
      <c r="DD191" s="12"/>
      <c r="DE191" s="12"/>
      <c r="DF191" s="12"/>
      <c r="DG191" s="12"/>
      <c r="DH191" s="12"/>
      <c r="DI191" s="12"/>
      <c r="DJ191" s="12"/>
      <c r="DK191" s="12"/>
      <c r="DL191" s="12"/>
      <c r="DM191" s="12"/>
      <c r="DN191" s="12"/>
      <c r="DO191" s="12"/>
      <c r="DP191" s="12"/>
      <c r="DQ191" s="12"/>
      <c r="DR191" s="12"/>
      <c r="DS191" s="12"/>
      <c r="DT191" s="12"/>
      <c r="DU191" s="12"/>
      <c r="DV191" s="12"/>
      <c r="DW191" s="12"/>
      <c r="DX191" s="12"/>
      <c r="DY191" s="12"/>
      <c r="DZ191" s="12"/>
      <c r="EA191" s="12"/>
      <c r="EB191" s="12"/>
      <c r="EC191" s="12"/>
      <c r="ED191" s="12"/>
      <c r="EE191" s="12"/>
      <c r="EF191" s="12"/>
      <c r="EG191" s="12"/>
      <c r="EH191" s="12"/>
      <c r="EI191" s="12"/>
      <c r="EJ191" s="12"/>
      <c r="EK191" s="12"/>
      <c r="EL191" s="12"/>
      <c r="EM191" s="12"/>
      <c r="EN191" s="12"/>
      <c r="EO191" s="12"/>
      <c r="EP191" s="12"/>
      <c r="EQ191" s="12"/>
      <c r="ER191" s="12"/>
      <c r="ES191" s="12"/>
      <c r="ET191" s="12"/>
      <c r="EU191" s="12"/>
      <c r="EV191" s="12"/>
    </row>
    <row r="192" spans="1:153" s="13" customFormat="1" ht="63">
      <c r="A192" s="31">
        <v>7</v>
      </c>
      <c r="B192" s="27">
        <v>1196490295</v>
      </c>
      <c r="C192" s="28" t="s">
        <v>343</v>
      </c>
      <c r="D192" s="36" t="s">
        <v>344</v>
      </c>
      <c r="E192" s="37" t="s">
        <v>345</v>
      </c>
      <c r="F192" s="21" t="s">
        <v>10</v>
      </c>
      <c r="G192" s="58">
        <v>6000</v>
      </c>
      <c r="H192" s="22">
        <f t="shared" ref="H192" si="80">ROUND(G192*0.19,0)</f>
        <v>1140</v>
      </c>
      <c r="I192" s="23">
        <f t="shared" ref="I192" si="81">+G192+H192</f>
        <v>7140</v>
      </c>
      <c r="J192" s="58">
        <v>11088</v>
      </c>
      <c r="K192" s="22">
        <f t="shared" si="74"/>
        <v>2107</v>
      </c>
      <c r="L192" s="23">
        <f t="shared" si="75"/>
        <v>13195</v>
      </c>
      <c r="M192" s="58"/>
      <c r="N192" s="22"/>
      <c r="O192" s="23"/>
      <c r="P192" s="58"/>
      <c r="Q192" s="22"/>
      <c r="R192" s="23"/>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c r="AY192" s="12"/>
      <c r="AZ192" s="12"/>
      <c r="BA192" s="12"/>
      <c r="BB192" s="12"/>
      <c r="BC192" s="12"/>
      <c r="BD192" s="12"/>
      <c r="BE192" s="12"/>
      <c r="BF192" s="12"/>
      <c r="BG192" s="12"/>
      <c r="BH192" s="12"/>
      <c r="BI192" s="12"/>
      <c r="BJ192" s="12"/>
      <c r="BK192" s="12"/>
      <c r="BL192" s="12"/>
      <c r="BM192" s="12"/>
      <c r="BN192" s="12"/>
      <c r="BO192" s="12"/>
      <c r="BP192" s="12"/>
      <c r="BQ192" s="12"/>
      <c r="BR192" s="12"/>
      <c r="BS192" s="12"/>
      <c r="BT192" s="12"/>
      <c r="BU192" s="12"/>
      <c r="BV192" s="12"/>
      <c r="BW192" s="12"/>
      <c r="BX192" s="12"/>
      <c r="BY192" s="12"/>
      <c r="BZ192" s="12"/>
      <c r="CA192" s="12"/>
      <c r="CB192" s="12"/>
      <c r="CC192" s="12"/>
      <c r="CD192" s="12"/>
      <c r="CE192" s="12"/>
      <c r="CF192" s="12"/>
      <c r="CG192" s="12"/>
      <c r="CH192" s="12"/>
      <c r="CI192" s="12"/>
      <c r="CJ192" s="12"/>
      <c r="CK192" s="12"/>
      <c r="CL192" s="12"/>
      <c r="CM192" s="12"/>
      <c r="CN192" s="12"/>
      <c r="CO192" s="12"/>
      <c r="CP192" s="12"/>
      <c r="CQ192" s="12"/>
      <c r="CR192" s="12"/>
      <c r="CS192" s="12"/>
      <c r="CT192" s="12"/>
      <c r="CU192" s="12"/>
      <c r="CV192" s="12"/>
      <c r="CW192" s="12"/>
      <c r="CX192" s="12"/>
      <c r="CY192" s="12"/>
      <c r="CZ192" s="12"/>
      <c r="DA192" s="12"/>
      <c r="DB192" s="12"/>
      <c r="DC192" s="12"/>
      <c r="DD192" s="12"/>
      <c r="DE192" s="12"/>
      <c r="DF192" s="12"/>
      <c r="DG192" s="12"/>
      <c r="DH192" s="12"/>
      <c r="DI192" s="12"/>
      <c r="DJ192" s="12"/>
      <c r="DK192" s="12"/>
      <c r="DL192" s="12"/>
      <c r="DM192" s="12"/>
      <c r="DN192" s="12"/>
      <c r="DO192" s="12"/>
      <c r="DP192" s="12"/>
      <c r="DQ192" s="12"/>
      <c r="DR192" s="12"/>
      <c r="DS192" s="12"/>
      <c r="DT192" s="12"/>
      <c r="DU192" s="12"/>
      <c r="DV192" s="12"/>
      <c r="DW192" s="12"/>
      <c r="DX192" s="12"/>
      <c r="DY192" s="12"/>
      <c r="DZ192" s="12"/>
      <c r="EA192" s="12"/>
      <c r="EB192" s="12"/>
      <c r="EC192" s="12"/>
      <c r="ED192" s="12"/>
      <c r="EE192" s="12"/>
      <c r="EF192" s="12"/>
      <c r="EG192" s="12"/>
      <c r="EH192" s="12"/>
      <c r="EI192" s="12"/>
      <c r="EJ192" s="12"/>
      <c r="EK192" s="12"/>
      <c r="EL192" s="12"/>
      <c r="EM192" s="12"/>
      <c r="EN192" s="12"/>
      <c r="EO192" s="12"/>
      <c r="EP192" s="12"/>
      <c r="EQ192" s="12"/>
      <c r="ER192" s="12"/>
      <c r="ES192" s="12"/>
      <c r="ET192" s="12"/>
      <c r="EU192" s="12"/>
      <c r="EV192" s="12"/>
    </row>
    <row r="193" spans="1:155" s="13" customFormat="1" ht="18">
      <c r="A193" s="31">
        <v>8</v>
      </c>
      <c r="B193" s="27">
        <v>1186220197</v>
      </c>
      <c r="C193" s="28" t="s">
        <v>346</v>
      </c>
      <c r="D193" s="36" t="s">
        <v>347</v>
      </c>
      <c r="E193" s="37" t="s">
        <v>348</v>
      </c>
      <c r="F193" s="21" t="s">
        <v>10</v>
      </c>
      <c r="G193" s="58"/>
      <c r="H193" s="72"/>
      <c r="I193" s="136"/>
      <c r="J193" s="58">
        <v>672000</v>
      </c>
      <c r="K193" s="72">
        <f t="shared" si="74"/>
        <v>127680</v>
      </c>
      <c r="L193" s="136">
        <f t="shared" si="75"/>
        <v>799680</v>
      </c>
      <c r="M193" s="58"/>
      <c r="N193" s="72"/>
      <c r="O193" s="136"/>
      <c r="P193" s="58"/>
      <c r="Q193" s="72"/>
      <c r="R193" s="136"/>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c r="AY193" s="12"/>
      <c r="AZ193" s="12"/>
      <c r="BA193" s="12"/>
      <c r="BB193" s="12"/>
      <c r="BC193" s="12"/>
      <c r="BD193" s="12"/>
      <c r="BE193" s="12"/>
      <c r="BF193" s="12"/>
      <c r="BG193" s="12"/>
      <c r="BH193" s="12"/>
      <c r="BI193" s="12"/>
      <c r="BJ193" s="12"/>
      <c r="BK193" s="12"/>
      <c r="BL193" s="12"/>
      <c r="BM193" s="12"/>
      <c r="BN193" s="12"/>
      <c r="BO193" s="12"/>
      <c r="BP193" s="12"/>
      <c r="BQ193" s="12"/>
      <c r="BR193" s="12"/>
      <c r="BS193" s="12"/>
      <c r="BT193" s="12"/>
      <c r="BU193" s="12"/>
      <c r="BV193" s="12"/>
      <c r="BW193" s="12"/>
      <c r="BX193" s="12"/>
      <c r="BY193" s="12"/>
      <c r="BZ193" s="12"/>
      <c r="CA193" s="12"/>
      <c r="CB193" s="12"/>
      <c r="CC193" s="12"/>
      <c r="CD193" s="12"/>
      <c r="CE193" s="12"/>
      <c r="CF193" s="12"/>
      <c r="CG193" s="12"/>
      <c r="CH193" s="12"/>
      <c r="CI193" s="12"/>
      <c r="CJ193" s="12"/>
      <c r="CK193" s="12"/>
      <c r="CL193" s="12"/>
      <c r="CM193" s="12"/>
      <c r="CN193" s="12"/>
      <c r="CO193" s="12"/>
      <c r="CP193" s="12"/>
      <c r="CQ193" s="12"/>
      <c r="CR193" s="12"/>
      <c r="CS193" s="12"/>
      <c r="CT193" s="12"/>
      <c r="CU193" s="12"/>
      <c r="CV193" s="12"/>
      <c r="CW193" s="12"/>
      <c r="CX193" s="12"/>
      <c r="CY193" s="12"/>
      <c r="CZ193" s="12"/>
      <c r="DA193" s="12"/>
      <c r="DB193" s="12"/>
      <c r="DC193" s="12"/>
      <c r="DD193" s="12"/>
      <c r="DE193" s="12"/>
      <c r="DF193" s="12"/>
      <c r="DG193" s="12"/>
      <c r="DH193" s="12"/>
      <c r="DI193" s="12"/>
      <c r="DJ193" s="12"/>
      <c r="DK193" s="12"/>
      <c r="DL193" s="12"/>
      <c r="DM193" s="12"/>
      <c r="DN193" s="12"/>
      <c r="DO193" s="12"/>
      <c r="DP193" s="12"/>
      <c r="DQ193" s="12"/>
      <c r="DR193" s="12"/>
      <c r="DS193" s="12"/>
      <c r="DT193" s="12"/>
      <c r="DU193" s="12"/>
      <c r="DV193" s="12"/>
      <c r="DW193" s="12"/>
      <c r="DX193" s="12"/>
      <c r="DY193" s="12"/>
      <c r="DZ193" s="12"/>
      <c r="EA193" s="12"/>
      <c r="EB193" s="12"/>
      <c r="EC193" s="12"/>
      <c r="ED193" s="12"/>
      <c r="EE193" s="12"/>
      <c r="EF193" s="12"/>
      <c r="EG193" s="12"/>
      <c r="EH193" s="12"/>
      <c r="EI193" s="12"/>
      <c r="EJ193" s="12"/>
      <c r="EK193" s="12"/>
      <c r="EL193" s="12"/>
      <c r="EM193" s="12"/>
      <c r="EN193" s="12"/>
      <c r="EO193" s="12"/>
      <c r="EP193" s="12"/>
      <c r="EQ193" s="12"/>
      <c r="ER193" s="12"/>
      <c r="ES193" s="12"/>
      <c r="ET193" s="12"/>
      <c r="EU193" s="12"/>
      <c r="EV193" s="12"/>
    </row>
    <row r="194" spans="1:155" s="13" customFormat="1" ht="27">
      <c r="A194" s="31">
        <v>9</v>
      </c>
      <c r="B194" s="27">
        <v>1196491301</v>
      </c>
      <c r="C194" s="28">
        <v>42294900</v>
      </c>
      <c r="D194" s="36" t="s">
        <v>349</v>
      </c>
      <c r="E194" s="37" t="s">
        <v>350</v>
      </c>
      <c r="F194" s="21" t="s">
        <v>10</v>
      </c>
      <c r="G194" s="58">
        <v>8000</v>
      </c>
      <c r="H194" s="22">
        <f t="shared" ref="H194" si="82">ROUND(G194*0.19,0)</f>
        <v>1520</v>
      </c>
      <c r="I194" s="23">
        <f t="shared" ref="I194" si="83">+G194+H194</f>
        <v>9520</v>
      </c>
      <c r="J194" s="58">
        <v>231000</v>
      </c>
      <c r="K194" s="22">
        <f t="shared" si="74"/>
        <v>43890</v>
      </c>
      <c r="L194" s="23">
        <f t="shared" si="75"/>
        <v>274890</v>
      </c>
      <c r="M194" s="58"/>
      <c r="N194" s="22"/>
      <c r="O194" s="23"/>
      <c r="P194" s="58"/>
      <c r="Q194" s="22"/>
      <c r="R194" s="23"/>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c r="AY194" s="12"/>
      <c r="AZ194" s="12"/>
      <c r="BA194" s="12"/>
      <c r="BB194" s="12"/>
      <c r="BC194" s="12"/>
      <c r="BD194" s="12"/>
      <c r="BE194" s="12"/>
      <c r="BF194" s="12"/>
      <c r="BG194" s="12"/>
      <c r="BH194" s="12"/>
      <c r="BI194" s="12"/>
      <c r="BJ194" s="12"/>
      <c r="BK194" s="12"/>
      <c r="BL194" s="12"/>
      <c r="BM194" s="12"/>
      <c r="BN194" s="12"/>
      <c r="BO194" s="12"/>
      <c r="BP194" s="12"/>
      <c r="BQ194" s="12"/>
      <c r="BR194" s="12"/>
      <c r="BS194" s="12"/>
      <c r="BT194" s="12"/>
      <c r="BU194" s="12"/>
      <c r="BV194" s="12"/>
      <c r="BW194" s="12"/>
      <c r="BX194" s="12"/>
      <c r="BY194" s="12"/>
      <c r="BZ194" s="12"/>
      <c r="CA194" s="12"/>
      <c r="CB194" s="12"/>
      <c r="CC194" s="12"/>
      <c r="CD194" s="12"/>
      <c r="CE194" s="12"/>
      <c r="CF194" s="12"/>
      <c r="CG194" s="12"/>
      <c r="CH194" s="12"/>
      <c r="CI194" s="12"/>
      <c r="CJ194" s="12"/>
      <c r="CK194" s="12"/>
      <c r="CL194" s="12"/>
      <c r="CM194" s="12"/>
      <c r="CN194" s="12"/>
      <c r="CO194" s="12"/>
      <c r="CP194" s="12"/>
      <c r="CQ194" s="12"/>
      <c r="CR194" s="12"/>
      <c r="CS194" s="12"/>
      <c r="CT194" s="12"/>
      <c r="CU194" s="12"/>
      <c r="CV194" s="12"/>
      <c r="CW194" s="12"/>
      <c r="CX194" s="12"/>
      <c r="CY194" s="12"/>
      <c r="CZ194" s="12"/>
      <c r="DA194" s="12"/>
      <c r="DB194" s="12"/>
      <c r="DC194" s="12"/>
      <c r="DD194" s="12"/>
      <c r="DE194" s="12"/>
      <c r="DF194" s="12"/>
      <c r="DG194" s="12"/>
      <c r="DH194" s="12"/>
      <c r="DI194" s="12"/>
      <c r="DJ194" s="12"/>
      <c r="DK194" s="12"/>
      <c r="DL194" s="12"/>
      <c r="DM194" s="12"/>
      <c r="DN194" s="12"/>
      <c r="DO194" s="12"/>
      <c r="DP194" s="12"/>
      <c r="DQ194" s="12"/>
      <c r="DR194" s="12"/>
      <c r="DS194" s="12"/>
      <c r="DT194" s="12"/>
      <c r="DU194" s="12"/>
      <c r="DV194" s="12"/>
      <c r="DW194" s="12"/>
      <c r="DX194" s="12"/>
      <c r="DY194" s="12"/>
      <c r="DZ194" s="12"/>
      <c r="EA194" s="12"/>
      <c r="EB194" s="12"/>
      <c r="EC194" s="12"/>
      <c r="ED194" s="12"/>
      <c r="EE194" s="12"/>
      <c r="EF194" s="12"/>
      <c r="EG194" s="12"/>
      <c r="EH194" s="12"/>
      <c r="EI194" s="12"/>
      <c r="EJ194" s="12"/>
      <c r="EK194" s="12"/>
      <c r="EL194" s="12"/>
      <c r="EM194" s="12"/>
      <c r="EN194" s="12"/>
      <c r="EO194" s="12"/>
      <c r="EP194" s="12"/>
      <c r="EQ194" s="12"/>
      <c r="ER194" s="12"/>
      <c r="ES194" s="12"/>
      <c r="ET194" s="12"/>
      <c r="EU194" s="12"/>
      <c r="EV194" s="12"/>
    </row>
    <row r="195" spans="1:155" s="13" customFormat="1" ht="36">
      <c r="A195" s="31">
        <v>10</v>
      </c>
      <c r="B195" s="27">
        <v>1196491218</v>
      </c>
      <c r="C195" s="28">
        <v>42294900</v>
      </c>
      <c r="D195" s="36" t="s">
        <v>351</v>
      </c>
      <c r="E195" s="37" t="s">
        <v>352</v>
      </c>
      <c r="F195" s="21" t="s">
        <v>10</v>
      </c>
      <c r="G195" s="58"/>
      <c r="H195" s="72"/>
      <c r="I195" s="136"/>
      <c r="J195" s="58">
        <v>785400</v>
      </c>
      <c r="K195" s="72">
        <f t="shared" si="74"/>
        <v>149226</v>
      </c>
      <c r="L195" s="136">
        <f t="shared" si="75"/>
        <v>934626</v>
      </c>
      <c r="M195" s="58"/>
      <c r="N195" s="72"/>
      <c r="O195" s="136"/>
      <c r="P195" s="58"/>
      <c r="Q195" s="72"/>
      <c r="R195" s="136"/>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c r="AY195" s="12"/>
      <c r="AZ195" s="12"/>
      <c r="BA195" s="12"/>
      <c r="BB195" s="12"/>
      <c r="BC195" s="12"/>
      <c r="BD195" s="12"/>
      <c r="BE195" s="12"/>
      <c r="BF195" s="12"/>
      <c r="BG195" s="12"/>
      <c r="BH195" s="12"/>
      <c r="BI195" s="12"/>
      <c r="BJ195" s="12"/>
      <c r="BK195" s="12"/>
      <c r="BL195" s="12"/>
      <c r="BM195" s="12"/>
      <c r="BN195" s="12"/>
      <c r="BO195" s="12"/>
      <c r="BP195" s="12"/>
      <c r="BQ195" s="12"/>
      <c r="BR195" s="12"/>
      <c r="BS195" s="12"/>
      <c r="BT195" s="12"/>
      <c r="BU195" s="12"/>
      <c r="BV195" s="12"/>
      <c r="BW195" s="12"/>
      <c r="BX195" s="12"/>
      <c r="BY195" s="12"/>
      <c r="BZ195" s="12"/>
      <c r="CA195" s="12"/>
      <c r="CB195" s="12"/>
      <c r="CC195" s="12"/>
      <c r="CD195" s="12"/>
      <c r="CE195" s="12"/>
      <c r="CF195" s="12"/>
      <c r="CG195" s="12"/>
      <c r="CH195" s="12"/>
      <c r="CI195" s="12"/>
      <c r="CJ195" s="12"/>
      <c r="CK195" s="12"/>
      <c r="CL195" s="12"/>
      <c r="CM195" s="12"/>
      <c r="CN195" s="12"/>
      <c r="CO195" s="12"/>
      <c r="CP195" s="12"/>
      <c r="CQ195" s="12"/>
      <c r="CR195" s="12"/>
      <c r="CS195" s="12"/>
      <c r="CT195" s="12"/>
      <c r="CU195" s="12"/>
      <c r="CV195" s="12"/>
      <c r="CW195" s="12"/>
      <c r="CX195" s="12"/>
      <c r="CY195" s="12"/>
      <c r="CZ195" s="12"/>
      <c r="DA195" s="12"/>
      <c r="DB195" s="12"/>
      <c r="DC195" s="12"/>
      <c r="DD195" s="12"/>
      <c r="DE195" s="12"/>
      <c r="DF195" s="12"/>
      <c r="DG195" s="12"/>
      <c r="DH195" s="12"/>
      <c r="DI195" s="12"/>
      <c r="DJ195" s="12"/>
      <c r="DK195" s="12"/>
      <c r="DL195" s="12"/>
      <c r="DM195" s="12"/>
      <c r="DN195" s="12"/>
      <c r="DO195" s="12"/>
      <c r="DP195" s="12"/>
      <c r="DQ195" s="12"/>
      <c r="DR195" s="12"/>
      <c r="DS195" s="12"/>
      <c r="DT195" s="12"/>
      <c r="DU195" s="12"/>
      <c r="DV195" s="12"/>
      <c r="DW195" s="12"/>
      <c r="DX195" s="12"/>
      <c r="DY195" s="12"/>
      <c r="DZ195" s="12"/>
      <c r="EA195" s="12"/>
      <c r="EB195" s="12"/>
      <c r="EC195" s="12"/>
      <c r="ED195" s="12"/>
      <c r="EE195" s="12"/>
      <c r="EF195" s="12"/>
      <c r="EG195" s="12"/>
      <c r="EH195" s="12"/>
      <c r="EI195" s="12"/>
      <c r="EJ195" s="12"/>
      <c r="EK195" s="12"/>
      <c r="EL195" s="12"/>
      <c r="EM195" s="12"/>
      <c r="EN195" s="12"/>
      <c r="EO195" s="12"/>
      <c r="EP195" s="12"/>
      <c r="EQ195" s="12"/>
      <c r="ER195" s="12"/>
      <c r="ES195" s="12"/>
      <c r="ET195" s="12"/>
      <c r="EU195" s="12"/>
      <c r="EV195" s="12"/>
    </row>
    <row r="196" spans="1:155" s="13" customFormat="1" ht="36">
      <c r="A196" s="31">
        <v>11</v>
      </c>
      <c r="B196" s="27">
        <v>1196491219</v>
      </c>
      <c r="C196" s="28">
        <v>42294933</v>
      </c>
      <c r="D196" s="36" t="s">
        <v>353</v>
      </c>
      <c r="E196" s="37" t="s">
        <v>354</v>
      </c>
      <c r="F196" s="21" t="s">
        <v>10</v>
      </c>
      <c r="G196" s="58"/>
      <c r="H196" s="72"/>
      <c r="I196" s="136"/>
      <c r="J196" s="58">
        <v>611520</v>
      </c>
      <c r="K196" s="72">
        <f t="shared" si="74"/>
        <v>116189</v>
      </c>
      <c r="L196" s="136">
        <f t="shared" si="75"/>
        <v>727709</v>
      </c>
      <c r="M196" s="58"/>
      <c r="N196" s="72"/>
      <c r="O196" s="136"/>
      <c r="P196" s="58"/>
      <c r="Q196" s="72"/>
      <c r="R196" s="136"/>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c r="AY196" s="12"/>
      <c r="AZ196" s="12"/>
      <c r="BA196" s="12"/>
      <c r="BB196" s="12"/>
      <c r="BC196" s="12"/>
      <c r="BD196" s="12"/>
      <c r="BE196" s="12"/>
      <c r="BF196" s="12"/>
      <c r="BG196" s="12"/>
      <c r="BH196" s="12"/>
      <c r="BI196" s="12"/>
      <c r="BJ196" s="12"/>
      <c r="BK196" s="12"/>
      <c r="BL196" s="12"/>
      <c r="BM196" s="12"/>
      <c r="BN196" s="12"/>
      <c r="BO196" s="12"/>
      <c r="BP196" s="12"/>
      <c r="BQ196" s="12"/>
      <c r="BR196" s="12"/>
      <c r="BS196" s="12"/>
      <c r="BT196" s="12"/>
      <c r="BU196" s="12"/>
      <c r="BV196" s="12"/>
      <c r="BW196" s="12"/>
      <c r="BX196" s="12"/>
      <c r="BY196" s="12"/>
      <c r="BZ196" s="12"/>
      <c r="CA196" s="12"/>
      <c r="CB196" s="12"/>
      <c r="CC196" s="12"/>
      <c r="CD196" s="12"/>
      <c r="CE196" s="12"/>
      <c r="CF196" s="12"/>
      <c r="CG196" s="12"/>
      <c r="CH196" s="12"/>
      <c r="CI196" s="12"/>
      <c r="CJ196" s="12"/>
      <c r="CK196" s="12"/>
      <c r="CL196" s="12"/>
      <c r="CM196" s="12"/>
      <c r="CN196" s="12"/>
      <c r="CO196" s="12"/>
      <c r="CP196" s="12"/>
      <c r="CQ196" s="12"/>
      <c r="CR196" s="12"/>
      <c r="CS196" s="12"/>
      <c r="CT196" s="12"/>
      <c r="CU196" s="12"/>
      <c r="CV196" s="12"/>
      <c r="CW196" s="12"/>
      <c r="CX196" s="12"/>
      <c r="CY196" s="12"/>
      <c r="CZ196" s="12"/>
      <c r="DA196" s="12"/>
      <c r="DB196" s="12"/>
      <c r="DC196" s="12"/>
      <c r="DD196" s="12"/>
      <c r="DE196" s="12"/>
      <c r="DF196" s="12"/>
      <c r="DG196" s="12"/>
      <c r="DH196" s="12"/>
      <c r="DI196" s="12"/>
      <c r="DJ196" s="12"/>
      <c r="DK196" s="12"/>
      <c r="DL196" s="12"/>
      <c r="DM196" s="12"/>
      <c r="DN196" s="12"/>
      <c r="DO196" s="12"/>
      <c r="DP196" s="12"/>
      <c r="DQ196" s="12"/>
      <c r="DR196" s="12"/>
      <c r="DS196" s="12"/>
      <c r="DT196" s="12"/>
      <c r="DU196" s="12"/>
      <c r="DV196" s="12"/>
      <c r="DW196" s="12"/>
      <c r="DX196" s="12"/>
      <c r="DY196" s="12"/>
      <c r="DZ196" s="12"/>
      <c r="EA196" s="12"/>
      <c r="EB196" s="12"/>
      <c r="EC196" s="12"/>
      <c r="ED196" s="12"/>
      <c r="EE196" s="12"/>
      <c r="EF196" s="12"/>
      <c r="EG196" s="12"/>
      <c r="EH196" s="12"/>
      <c r="EI196" s="12"/>
      <c r="EJ196" s="12"/>
      <c r="EK196" s="12"/>
      <c r="EL196" s="12"/>
      <c r="EM196" s="12"/>
      <c r="EN196" s="12"/>
      <c r="EO196" s="12"/>
      <c r="EP196" s="12"/>
      <c r="EQ196" s="12"/>
      <c r="ER196" s="12"/>
      <c r="ES196" s="12"/>
      <c r="ET196" s="12"/>
      <c r="EU196" s="12"/>
      <c r="EV196" s="12"/>
    </row>
    <row r="197" spans="1:155" s="13" customFormat="1" ht="13.5" customHeight="1">
      <c r="A197" s="39" t="s">
        <v>356</v>
      </c>
      <c r="B197" s="166" t="s">
        <v>357</v>
      </c>
      <c r="C197" s="166"/>
      <c r="D197" s="166"/>
      <c r="E197" s="166"/>
      <c r="F197" s="29" t="s">
        <v>355</v>
      </c>
      <c r="G197" s="174" t="s">
        <v>3713</v>
      </c>
      <c r="H197" s="175"/>
      <c r="I197" s="176"/>
      <c r="J197" s="174" t="s">
        <v>3714</v>
      </c>
      <c r="K197" s="175"/>
      <c r="L197" s="176"/>
      <c r="M197" s="174" t="s">
        <v>3745</v>
      </c>
      <c r="N197" s="175"/>
      <c r="O197" s="176"/>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c r="AY197" s="12"/>
      <c r="AZ197" s="12"/>
      <c r="BA197" s="12"/>
      <c r="BB197" s="12"/>
      <c r="BC197" s="12"/>
      <c r="BD197" s="12"/>
      <c r="BE197" s="12"/>
      <c r="BF197" s="12"/>
      <c r="BG197" s="12"/>
      <c r="BH197" s="12"/>
      <c r="BI197" s="12"/>
      <c r="BJ197" s="12"/>
      <c r="BK197" s="12"/>
      <c r="BL197" s="12"/>
      <c r="BM197" s="12"/>
      <c r="BN197" s="12"/>
      <c r="BO197" s="12"/>
      <c r="BP197" s="12"/>
      <c r="BQ197" s="12"/>
      <c r="BR197" s="12"/>
      <c r="BS197" s="12"/>
      <c r="BT197" s="12"/>
      <c r="BU197" s="12"/>
      <c r="BV197" s="12"/>
      <c r="BW197" s="12"/>
      <c r="BX197" s="12"/>
      <c r="BY197" s="12"/>
      <c r="BZ197" s="12"/>
      <c r="CA197" s="12"/>
      <c r="CB197" s="12"/>
      <c r="CC197" s="12"/>
      <c r="CD197" s="12"/>
      <c r="CE197" s="12"/>
      <c r="CF197" s="12"/>
      <c r="CG197" s="12"/>
      <c r="CH197" s="12"/>
      <c r="CI197" s="12"/>
      <c r="CJ197" s="12"/>
      <c r="CK197" s="12"/>
      <c r="CL197" s="12"/>
      <c r="CM197" s="12"/>
      <c r="CN197" s="12"/>
      <c r="CO197" s="12"/>
      <c r="CP197" s="12"/>
      <c r="CQ197" s="12"/>
      <c r="CR197" s="12"/>
      <c r="CS197" s="12"/>
      <c r="CT197" s="12"/>
      <c r="CU197" s="12"/>
      <c r="CV197" s="12"/>
      <c r="CW197" s="12"/>
      <c r="CX197" s="12"/>
      <c r="CY197" s="12"/>
      <c r="CZ197" s="12"/>
      <c r="DA197" s="12"/>
      <c r="DB197" s="12"/>
      <c r="DC197" s="12"/>
      <c r="DD197" s="12"/>
      <c r="DE197" s="12"/>
      <c r="DF197" s="12"/>
      <c r="DG197" s="12"/>
      <c r="DH197" s="12"/>
      <c r="DI197" s="12"/>
      <c r="DJ197" s="12"/>
      <c r="DK197" s="12"/>
      <c r="DL197" s="12"/>
      <c r="DM197" s="12"/>
      <c r="DN197" s="12"/>
      <c r="DO197" s="12"/>
      <c r="DP197" s="12"/>
      <c r="DQ197" s="12"/>
      <c r="DR197" s="12"/>
      <c r="DS197" s="12"/>
      <c r="DT197" s="12"/>
      <c r="DU197" s="12"/>
      <c r="DV197" s="12"/>
      <c r="DW197" s="12"/>
      <c r="DX197" s="12"/>
      <c r="DY197" s="12"/>
      <c r="DZ197" s="12"/>
      <c r="EA197" s="12"/>
      <c r="EB197" s="12"/>
      <c r="EC197" s="12"/>
      <c r="ED197" s="12"/>
      <c r="EE197" s="12"/>
      <c r="EF197" s="12"/>
      <c r="EG197" s="12"/>
      <c r="EH197" s="12"/>
      <c r="EI197" s="12"/>
      <c r="EJ197" s="12"/>
      <c r="EK197" s="12"/>
      <c r="EL197" s="12"/>
      <c r="EM197" s="12"/>
      <c r="EN197" s="12"/>
      <c r="EO197" s="12"/>
      <c r="EP197" s="12"/>
      <c r="EQ197" s="12"/>
      <c r="ER197" s="12"/>
      <c r="ES197" s="12"/>
      <c r="ET197" s="12"/>
      <c r="EU197" s="12"/>
      <c r="EV197" s="12"/>
    </row>
    <row r="198" spans="1:155" s="13" customFormat="1" ht="27">
      <c r="A198" s="14" t="s">
        <v>2</v>
      </c>
      <c r="B198" s="14" t="s">
        <v>3</v>
      </c>
      <c r="C198" s="15" t="s">
        <v>4</v>
      </c>
      <c r="D198" s="15" t="s">
        <v>5</v>
      </c>
      <c r="E198" s="15" t="s">
        <v>6</v>
      </c>
      <c r="F198" s="15" t="s">
        <v>7</v>
      </c>
      <c r="G198" s="16" t="s">
        <v>3347</v>
      </c>
      <c r="H198" s="16" t="s">
        <v>3348</v>
      </c>
      <c r="I198" s="16" t="s">
        <v>3349</v>
      </c>
      <c r="J198" s="16" t="s">
        <v>3347</v>
      </c>
      <c r="K198" s="16" t="s">
        <v>3348</v>
      </c>
      <c r="L198" s="16" t="s">
        <v>3349</v>
      </c>
      <c r="M198" s="16" t="s">
        <v>3347</v>
      </c>
      <c r="N198" s="16" t="s">
        <v>3348</v>
      </c>
      <c r="O198" s="16" t="s">
        <v>3349</v>
      </c>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c r="AY198" s="12"/>
      <c r="AZ198" s="12"/>
      <c r="BA198" s="12"/>
      <c r="BB198" s="12"/>
      <c r="BC198" s="12"/>
      <c r="BD198" s="12"/>
      <c r="BE198" s="12"/>
      <c r="BF198" s="12"/>
      <c r="BG198" s="12"/>
      <c r="BH198" s="12"/>
      <c r="BI198" s="12"/>
      <c r="BJ198" s="12"/>
      <c r="BK198" s="12"/>
      <c r="BL198" s="12"/>
      <c r="BM198" s="12"/>
      <c r="BN198" s="12"/>
      <c r="BO198" s="12"/>
      <c r="BP198" s="12"/>
      <c r="BQ198" s="12"/>
      <c r="BR198" s="12"/>
      <c r="BS198" s="12"/>
      <c r="BT198" s="12"/>
      <c r="BU198" s="12"/>
      <c r="BV198" s="12"/>
      <c r="BW198" s="12"/>
      <c r="BX198" s="12"/>
      <c r="BY198" s="12"/>
      <c r="BZ198" s="12"/>
      <c r="CA198" s="12"/>
      <c r="CB198" s="12"/>
      <c r="CC198" s="12"/>
      <c r="CD198" s="12"/>
      <c r="CE198" s="12"/>
      <c r="CF198" s="12"/>
      <c r="CG198" s="12"/>
      <c r="CH198" s="12"/>
      <c r="CI198" s="12"/>
      <c r="CJ198" s="12"/>
      <c r="CK198" s="12"/>
      <c r="CL198" s="12"/>
      <c r="CM198" s="12"/>
      <c r="CN198" s="12"/>
      <c r="CO198" s="12"/>
      <c r="CP198" s="12"/>
      <c r="CQ198" s="12"/>
      <c r="CR198" s="12"/>
      <c r="CS198" s="12"/>
      <c r="CT198" s="12"/>
      <c r="CU198" s="12"/>
      <c r="CV198" s="12"/>
      <c r="CW198" s="12"/>
      <c r="CX198" s="12"/>
      <c r="CY198" s="12"/>
      <c r="CZ198" s="12"/>
      <c r="DA198" s="12"/>
      <c r="DB198" s="12"/>
      <c r="DC198" s="12"/>
      <c r="DD198" s="12"/>
      <c r="DE198" s="12"/>
      <c r="DF198" s="12"/>
      <c r="DG198" s="12"/>
      <c r="DH198" s="12"/>
      <c r="DI198" s="12"/>
      <c r="DJ198" s="12"/>
      <c r="DK198" s="12"/>
      <c r="DL198" s="12"/>
      <c r="DM198" s="12"/>
      <c r="DN198" s="12"/>
      <c r="DO198" s="12"/>
      <c r="DP198" s="12"/>
      <c r="DQ198" s="12"/>
      <c r="DR198" s="12"/>
      <c r="DS198" s="12"/>
      <c r="DT198" s="12"/>
      <c r="DU198" s="12"/>
      <c r="DV198" s="12"/>
      <c r="DW198" s="12"/>
      <c r="DX198" s="12"/>
      <c r="DY198" s="12"/>
      <c r="DZ198" s="12"/>
      <c r="EA198" s="12"/>
      <c r="EB198" s="12"/>
      <c r="EC198" s="12"/>
      <c r="ED198" s="12"/>
      <c r="EE198" s="12"/>
      <c r="EF198" s="12"/>
      <c r="EG198" s="12"/>
      <c r="EH198" s="12"/>
      <c r="EI198" s="12"/>
      <c r="EJ198" s="12"/>
      <c r="EK198" s="12"/>
      <c r="EL198" s="12"/>
      <c r="EM198" s="12"/>
      <c r="EN198" s="12"/>
      <c r="EO198" s="12"/>
      <c r="EP198" s="12"/>
      <c r="EQ198" s="12"/>
      <c r="ER198" s="12"/>
      <c r="ES198" s="12"/>
      <c r="ET198" s="12"/>
      <c r="EU198" s="12"/>
      <c r="EV198" s="12"/>
    </row>
    <row r="199" spans="1:155" s="13" customFormat="1" ht="27">
      <c r="A199" s="31">
        <v>1</v>
      </c>
      <c r="B199" s="27">
        <v>1186220357</v>
      </c>
      <c r="C199" s="28" t="s">
        <v>358</v>
      </c>
      <c r="D199" s="36" t="s">
        <v>359</v>
      </c>
      <c r="E199" s="37" t="s">
        <v>360</v>
      </c>
      <c r="F199" s="28" t="s">
        <v>10</v>
      </c>
      <c r="G199" s="22">
        <v>730000</v>
      </c>
      <c r="H199" s="22">
        <v>0</v>
      </c>
      <c r="I199" s="23">
        <f>+G199+H199</f>
        <v>730000</v>
      </c>
      <c r="J199" s="58">
        <v>450110</v>
      </c>
      <c r="K199" s="22">
        <v>0</v>
      </c>
      <c r="L199" s="23">
        <f t="shared" ref="L199" si="84">+J199+K199</f>
        <v>450110</v>
      </c>
      <c r="M199" s="58">
        <v>610000</v>
      </c>
      <c r="N199" s="22">
        <v>0</v>
      </c>
      <c r="O199" s="23">
        <f t="shared" ref="O199" si="85">+M199+N199</f>
        <v>610000</v>
      </c>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c r="AY199" s="12"/>
      <c r="AZ199" s="12"/>
      <c r="BA199" s="12"/>
      <c r="BB199" s="12"/>
      <c r="BC199" s="12"/>
      <c r="BD199" s="12"/>
      <c r="BE199" s="12"/>
      <c r="BF199" s="12"/>
      <c r="BG199" s="12"/>
      <c r="BH199" s="12"/>
      <c r="BI199" s="12"/>
      <c r="BJ199" s="12"/>
      <c r="BK199" s="12"/>
      <c r="BL199" s="12"/>
      <c r="BM199" s="12"/>
      <c r="BN199" s="12"/>
      <c r="BO199" s="12"/>
      <c r="BP199" s="12"/>
      <c r="BQ199" s="12"/>
      <c r="BR199" s="12"/>
      <c r="BS199" s="12"/>
      <c r="BT199" s="12"/>
      <c r="BU199" s="12"/>
      <c r="BV199" s="12"/>
      <c r="BW199" s="12"/>
      <c r="BX199" s="12"/>
      <c r="BY199" s="12"/>
      <c r="BZ199" s="12"/>
      <c r="CA199" s="12"/>
      <c r="CB199" s="12"/>
      <c r="CC199" s="12"/>
      <c r="CD199" s="12"/>
      <c r="CE199" s="12"/>
      <c r="CF199" s="12"/>
      <c r="CG199" s="12"/>
      <c r="CH199" s="12"/>
      <c r="CI199" s="12"/>
      <c r="CJ199" s="12"/>
      <c r="CK199" s="12"/>
      <c r="CL199" s="12"/>
      <c r="CM199" s="12"/>
      <c r="CN199" s="12"/>
      <c r="CO199" s="12"/>
      <c r="CP199" s="12"/>
      <c r="CQ199" s="12"/>
      <c r="CR199" s="12"/>
      <c r="CS199" s="12"/>
      <c r="CT199" s="12"/>
      <c r="CU199" s="12"/>
      <c r="CV199" s="12"/>
      <c r="CW199" s="12"/>
      <c r="CX199" s="12"/>
      <c r="CY199" s="12"/>
      <c r="CZ199" s="12"/>
      <c r="DA199" s="12"/>
      <c r="DB199" s="12"/>
      <c r="DC199" s="12"/>
      <c r="DD199" s="12"/>
      <c r="DE199" s="12"/>
      <c r="DF199" s="12"/>
      <c r="DG199" s="12"/>
      <c r="DH199" s="12"/>
      <c r="DI199" s="12"/>
      <c r="DJ199" s="12"/>
      <c r="DK199" s="12"/>
      <c r="DL199" s="12"/>
      <c r="DM199" s="12"/>
      <c r="DN199" s="12"/>
      <c r="DO199" s="12"/>
      <c r="DP199" s="12"/>
      <c r="DQ199" s="12"/>
      <c r="DR199" s="12"/>
      <c r="DS199" s="12"/>
      <c r="DT199" s="12"/>
      <c r="DU199" s="12"/>
      <c r="DV199" s="12"/>
      <c r="DW199" s="12"/>
      <c r="DX199" s="12"/>
      <c r="DY199" s="12"/>
      <c r="DZ199" s="12"/>
      <c r="EA199" s="12"/>
      <c r="EB199" s="12"/>
      <c r="EC199" s="12"/>
      <c r="ED199" s="12"/>
      <c r="EE199" s="12"/>
      <c r="EF199" s="12"/>
      <c r="EG199" s="12"/>
      <c r="EH199" s="12"/>
      <c r="EI199" s="12"/>
      <c r="EJ199" s="12"/>
      <c r="EK199" s="12"/>
      <c r="EL199" s="12"/>
      <c r="EM199" s="12"/>
      <c r="EN199" s="12"/>
      <c r="EO199" s="12"/>
      <c r="EP199" s="12"/>
      <c r="EQ199" s="12"/>
      <c r="ER199" s="12"/>
      <c r="ES199" s="12"/>
      <c r="ET199" s="12"/>
      <c r="EU199" s="12"/>
      <c r="EV199" s="12"/>
    </row>
    <row r="200" spans="1:155" s="13" customFormat="1" ht="13.5" customHeight="1">
      <c r="A200" s="39" t="s">
        <v>361</v>
      </c>
      <c r="B200" s="166" t="s">
        <v>362</v>
      </c>
      <c r="C200" s="166"/>
      <c r="D200" s="166"/>
      <c r="E200" s="166"/>
      <c r="F200" s="29" t="s">
        <v>355</v>
      </c>
      <c r="G200" s="174" t="s">
        <v>3749</v>
      </c>
      <c r="H200" s="175"/>
      <c r="I200" s="176"/>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c r="AY200" s="12"/>
      <c r="AZ200" s="12"/>
      <c r="BA200" s="12"/>
      <c r="BB200" s="12"/>
      <c r="BC200" s="12"/>
      <c r="BD200" s="12"/>
      <c r="BE200" s="12"/>
      <c r="BF200" s="12"/>
      <c r="BG200" s="12"/>
      <c r="BH200" s="12"/>
      <c r="BI200" s="12"/>
      <c r="BJ200" s="12"/>
      <c r="BK200" s="12"/>
      <c r="BL200" s="12"/>
      <c r="BM200" s="12"/>
      <c r="BN200" s="12"/>
      <c r="BO200" s="12"/>
      <c r="BP200" s="12"/>
      <c r="BQ200" s="12"/>
      <c r="BR200" s="12"/>
      <c r="BS200" s="12"/>
      <c r="BT200" s="12"/>
      <c r="BU200" s="12"/>
      <c r="BV200" s="12"/>
      <c r="BW200" s="12"/>
      <c r="BX200" s="12"/>
      <c r="BY200" s="12"/>
      <c r="BZ200" s="12"/>
      <c r="CA200" s="12"/>
      <c r="CB200" s="12"/>
      <c r="CC200" s="12"/>
      <c r="CD200" s="12"/>
      <c r="CE200" s="12"/>
      <c r="CF200" s="12"/>
      <c r="CG200" s="12"/>
      <c r="CH200" s="12"/>
      <c r="CI200" s="12"/>
      <c r="CJ200" s="12"/>
      <c r="CK200" s="12"/>
      <c r="CL200" s="12"/>
      <c r="CM200" s="12"/>
      <c r="CN200" s="12"/>
      <c r="CO200" s="12"/>
      <c r="CP200" s="12"/>
      <c r="CQ200" s="12"/>
      <c r="CR200" s="12"/>
      <c r="CS200" s="12"/>
      <c r="CT200" s="12"/>
      <c r="CU200" s="12"/>
      <c r="CV200" s="12"/>
      <c r="CW200" s="12"/>
      <c r="CX200" s="12"/>
      <c r="CY200" s="12"/>
      <c r="CZ200" s="12"/>
      <c r="DA200" s="12"/>
      <c r="DB200" s="12"/>
      <c r="DC200" s="12"/>
      <c r="DD200" s="12"/>
      <c r="DE200" s="12"/>
      <c r="DF200" s="12"/>
      <c r="DG200" s="12"/>
      <c r="DH200" s="12"/>
      <c r="DI200" s="12"/>
      <c r="DJ200" s="12"/>
      <c r="DK200" s="12"/>
      <c r="DL200" s="12"/>
      <c r="DM200" s="12"/>
      <c r="DN200" s="12"/>
      <c r="DO200" s="12"/>
      <c r="DP200" s="12"/>
      <c r="DQ200" s="12"/>
      <c r="DR200" s="12"/>
      <c r="DS200" s="12"/>
      <c r="DT200" s="12"/>
      <c r="DU200" s="12"/>
      <c r="DV200" s="12"/>
      <c r="DW200" s="12"/>
      <c r="DX200" s="12"/>
      <c r="DY200" s="12"/>
      <c r="DZ200" s="12"/>
      <c r="EA200" s="12"/>
      <c r="EB200" s="12"/>
      <c r="EC200" s="12"/>
      <c r="ED200" s="12"/>
      <c r="EE200" s="12"/>
      <c r="EF200" s="12"/>
      <c r="EG200" s="12"/>
      <c r="EH200" s="12"/>
      <c r="EI200" s="12"/>
      <c r="EJ200" s="12"/>
      <c r="EK200" s="12"/>
      <c r="EL200" s="12"/>
      <c r="EM200" s="12"/>
      <c r="EN200" s="12"/>
      <c r="EO200" s="12"/>
      <c r="EP200" s="12"/>
      <c r="EQ200" s="12"/>
      <c r="ER200" s="12"/>
      <c r="ES200" s="12"/>
    </row>
    <row r="201" spans="1:155" s="13" customFormat="1" ht="27">
      <c r="A201" s="14" t="s">
        <v>2</v>
      </c>
      <c r="B201" s="14" t="s">
        <v>3</v>
      </c>
      <c r="C201" s="15" t="s">
        <v>4</v>
      </c>
      <c r="D201" s="15" t="s">
        <v>5</v>
      </c>
      <c r="E201" s="15" t="s">
        <v>6</v>
      </c>
      <c r="F201" s="15" t="s">
        <v>7</v>
      </c>
      <c r="G201" s="16" t="s">
        <v>3347</v>
      </c>
      <c r="H201" s="16" t="s">
        <v>3348</v>
      </c>
      <c r="I201" s="16" t="s">
        <v>3349</v>
      </c>
      <c r="J201" s="12"/>
      <c r="K201" s="12"/>
      <c r="L201" s="12"/>
      <c r="M201" s="12"/>
      <c r="N201" s="12"/>
      <c r="O201" s="12"/>
      <c r="P201" s="12"/>
      <c r="Q201" s="12"/>
      <c r="R201" s="12"/>
      <c r="S201" s="12"/>
      <c r="T201" s="12"/>
      <c r="U201" s="12"/>
      <c r="V201" s="12"/>
      <c r="W201" s="12"/>
      <c r="X201" s="12"/>
      <c r="Y201" s="12"/>
      <c r="Z201" s="12"/>
      <c r="AA201" s="12"/>
      <c r="AB201" s="12"/>
      <c r="AC201" s="12"/>
      <c r="AD201" s="12"/>
      <c r="AE201" s="12"/>
      <c r="AF201" s="12"/>
      <c r="AG201" s="12"/>
      <c r="AH201" s="12"/>
      <c r="AI201" s="12"/>
      <c r="AJ201" s="12"/>
      <c r="AK201" s="12"/>
      <c r="AL201" s="12"/>
      <c r="AM201" s="12"/>
      <c r="AN201" s="12"/>
      <c r="AO201" s="12"/>
      <c r="AP201" s="12"/>
      <c r="AQ201" s="12"/>
      <c r="AR201" s="12"/>
      <c r="AS201" s="12"/>
      <c r="AT201" s="12"/>
      <c r="AU201" s="12"/>
      <c r="AV201" s="12"/>
      <c r="AW201" s="12"/>
      <c r="AX201" s="12"/>
      <c r="AY201" s="12"/>
      <c r="AZ201" s="12"/>
      <c r="BA201" s="12"/>
      <c r="BB201" s="12"/>
      <c r="BC201" s="12"/>
      <c r="BD201" s="12"/>
      <c r="BE201" s="12"/>
      <c r="BF201" s="12"/>
      <c r="BG201" s="12"/>
      <c r="BH201" s="12"/>
      <c r="BI201" s="12"/>
      <c r="BJ201" s="12"/>
      <c r="BK201" s="12"/>
      <c r="BL201" s="12"/>
      <c r="BM201" s="12"/>
      <c r="BN201" s="12"/>
      <c r="BO201" s="12"/>
      <c r="BP201" s="12"/>
      <c r="BQ201" s="12"/>
      <c r="BR201" s="12"/>
      <c r="BS201" s="12"/>
      <c r="BT201" s="12"/>
      <c r="BU201" s="12"/>
      <c r="BV201" s="12"/>
      <c r="BW201" s="12"/>
      <c r="BX201" s="12"/>
      <c r="BY201" s="12"/>
      <c r="BZ201" s="12"/>
      <c r="CA201" s="12"/>
      <c r="CB201" s="12"/>
      <c r="CC201" s="12"/>
      <c r="CD201" s="12"/>
      <c r="CE201" s="12"/>
      <c r="CF201" s="12"/>
      <c r="CG201" s="12"/>
      <c r="CH201" s="12"/>
      <c r="CI201" s="12"/>
      <c r="CJ201" s="12"/>
      <c r="CK201" s="12"/>
      <c r="CL201" s="12"/>
      <c r="CM201" s="12"/>
      <c r="CN201" s="12"/>
      <c r="CO201" s="12"/>
      <c r="CP201" s="12"/>
      <c r="CQ201" s="12"/>
      <c r="CR201" s="12"/>
      <c r="CS201" s="12"/>
      <c r="CT201" s="12"/>
      <c r="CU201" s="12"/>
      <c r="CV201" s="12"/>
      <c r="CW201" s="12"/>
      <c r="CX201" s="12"/>
      <c r="CY201" s="12"/>
      <c r="CZ201" s="12"/>
      <c r="DA201" s="12"/>
      <c r="DB201" s="12"/>
      <c r="DC201" s="12"/>
      <c r="DD201" s="12"/>
      <c r="DE201" s="12"/>
      <c r="DF201" s="12"/>
      <c r="DG201" s="12"/>
      <c r="DH201" s="12"/>
      <c r="DI201" s="12"/>
      <c r="DJ201" s="12"/>
      <c r="DK201" s="12"/>
      <c r="DL201" s="12"/>
      <c r="DM201" s="12"/>
      <c r="DN201" s="12"/>
      <c r="DO201" s="12"/>
      <c r="DP201" s="12"/>
      <c r="DQ201" s="12"/>
      <c r="DR201" s="12"/>
      <c r="DS201" s="12"/>
      <c r="DT201" s="12"/>
      <c r="DU201" s="12"/>
      <c r="DV201" s="12"/>
      <c r="DW201" s="12"/>
      <c r="DX201" s="12"/>
      <c r="DY201" s="12"/>
      <c r="DZ201" s="12"/>
      <c r="EA201" s="12"/>
      <c r="EB201" s="12"/>
      <c r="EC201" s="12"/>
      <c r="ED201" s="12"/>
      <c r="EE201" s="12"/>
      <c r="EF201" s="12"/>
      <c r="EG201" s="12"/>
      <c r="EH201" s="12"/>
      <c r="EI201" s="12"/>
      <c r="EJ201" s="12"/>
      <c r="EK201" s="12"/>
      <c r="EL201" s="12"/>
      <c r="EM201" s="12"/>
      <c r="EN201" s="12"/>
      <c r="EO201" s="12"/>
      <c r="EP201" s="12"/>
      <c r="EQ201" s="12"/>
      <c r="ER201" s="12"/>
      <c r="ES201" s="12"/>
    </row>
    <row r="202" spans="1:155" s="13" customFormat="1" ht="18">
      <c r="A202" s="31">
        <v>1</v>
      </c>
      <c r="B202" s="27">
        <v>1186220219</v>
      </c>
      <c r="C202" s="60" t="s">
        <v>363</v>
      </c>
      <c r="D202" s="36" t="s">
        <v>364</v>
      </c>
      <c r="E202" s="37" t="s">
        <v>365</v>
      </c>
      <c r="F202" s="28" t="s">
        <v>10</v>
      </c>
      <c r="G202" s="58">
        <v>129900</v>
      </c>
      <c r="H202" s="22">
        <f t="shared" ref="H202" si="86">ROUND(G202*0.19,0)</f>
        <v>24681</v>
      </c>
      <c r="I202" s="23">
        <f t="shared" ref="I202" si="87">+G202+H202</f>
        <v>154581</v>
      </c>
      <c r="J202" s="12"/>
      <c r="K202" s="12"/>
      <c r="L202" s="12"/>
      <c r="M202" s="12"/>
      <c r="N202" s="12"/>
      <c r="O202" s="12"/>
      <c r="P202" s="12"/>
      <c r="Q202" s="12"/>
      <c r="R202" s="12"/>
      <c r="S202" s="12"/>
      <c r="T202" s="12"/>
      <c r="U202" s="12"/>
      <c r="V202" s="12"/>
      <c r="W202" s="12"/>
      <c r="X202" s="12"/>
      <c r="Y202" s="12"/>
      <c r="Z202" s="12"/>
      <c r="AA202" s="12"/>
      <c r="AB202" s="12"/>
      <c r="AC202" s="12"/>
      <c r="AD202" s="12"/>
      <c r="AE202" s="12"/>
      <c r="AF202" s="12"/>
      <c r="AG202" s="12"/>
      <c r="AH202" s="12"/>
      <c r="AI202" s="12"/>
      <c r="AJ202" s="12"/>
      <c r="AK202" s="12"/>
      <c r="AL202" s="12"/>
      <c r="AM202" s="12"/>
      <c r="AN202" s="12"/>
      <c r="AO202" s="12"/>
      <c r="AP202" s="12"/>
      <c r="AQ202" s="12"/>
      <c r="AR202" s="12"/>
      <c r="AS202" s="12"/>
      <c r="AT202" s="12"/>
      <c r="AU202" s="12"/>
      <c r="AV202" s="12"/>
      <c r="AW202" s="12"/>
      <c r="AX202" s="12"/>
      <c r="AY202" s="12"/>
      <c r="AZ202" s="12"/>
      <c r="BA202" s="12"/>
      <c r="BB202" s="12"/>
      <c r="BC202" s="12"/>
      <c r="BD202" s="12"/>
      <c r="BE202" s="12"/>
      <c r="BF202" s="12"/>
      <c r="BG202" s="12"/>
      <c r="BH202" s="12"/>
      <c r="BI202" s="12"/>
      <c r="BJ202" s="12"/>
      <c r="BK202" s="12"/>
      <c r="BL202" s="12"/>
      <c r="BM202" s="12"/>
      <c r="BN202" s="12"/>
      <c r="BO202" s="12"/>
      <c r="BP202" s="12"/>
      <c r="BQ202" s="12"/>
      <c r="BR202" s="12"/>
      <c r="BS202" s="12"/>
      <c r="BT202" s="12"/>
      <c r="BU202" s="12"/>
      <c r="BV202" s="12"/>
      <c r="BW202" s="12"/>
      <c r="BX202" s="12"/>
      <c r="BY202" s="12"/>
      <c r="BZ202" s="12"/>
      <c r="CA202" s="12"/>
      <c r="CB202" s="12"/>
      <c r="CC202" s="12"/>
      <c r="CD202" s="12"/>
      <c r="CE202" s="12"/>
      <c r="CF202" s="12"/>
      <c r="CG202" s="12"/>
      <c r="CH202" s="12"/>
      <c r="CI202" s="12"/>
      <c r="CJ202" s="12"/>
      <c r="CK202" s="12"/>
      <c r="CL202" s="12"/>
      <c r="CM202" s="12"/>
      <c r="CN202" s="12"/>
      <c r="CO202" s="12"/>
      <c r="CP202" s="12"/>
      <c r="CQ202" s="12"/>
      <c r="CR202" s="12"/>
      <c r="CS202" s="12"/>
      <c r="CT202" s="12"/>
      <c r="CU202" s="12"/>
      <c r="CV202" s="12"/>
      <c r="CW202" s="12"/>
      <c r="CX202" s="12"/>
      <c r="CY202" s="12"/>
      <c r="CZ202" s="12"/>
      <c r="DA202" s="12"/>
      <c r="DB202" s="12"/>
      <c r="DC202" s="12"/>
      <c r="DD202" s="12"/>
      <c r="DE202" s="12"/>
      <c r="DF202" s="12"/>
      <c r="DG202" s="12"/>
      <c r="DH202" s="12"/>
      <c r="DI202" s="12"/>
      <c r="DJ202" s="12"/>
      <c r="DK202" s="12"/>
      <c r="DL202" s="12"/>
      <c r="DM202" s="12"/>
      <c r="DN202" s="12"/>
      <c r="DO202" s="12"/>
      <c r="DP202" s="12"/>
      <c r="DQ202" s="12"/>
      <c r="DR202" s="12"/>
      <c r="DS202" s="12"/>
      <c r="DT202" s="12"/>
      <c r="DU202" s="12"/>
      <c r="DV202" s="12"/>
      <c r="DW202" s="12"/>
      <c r="DX202" s="12"/>
      <c r="DY202" s="12"/>
      <c r="DZ202" s="12"/>
      <c r="EA202" s="12"/>
      <c r="EB202" s="12"/>
      <c r="EC202" s="12"/>
      <c r="ED202" s="12"/>
      <c r="EE202" s="12"/>
      <c r="EF202" s="12"/>
      <c r="EG202" s="12"/>
      <c r="EH202" s="12"/>
      <c r="EI202" s="12"/>
      <c r="EJ202" s="12"/>
      <c r="EK202" s="12"/>
      <c r="EL202" s="12"/>
      <c r="EM202" s="12"/>
      <c r="EN202" s="12"/>
      <c r="EO202" s="12"/>
      <c r="EP202" s="12"/>
      <c r="EQ202" s="12"/>
      <c r="ER202" s="12"/>
      <c r="ES202" s="12"/>
    </row>
    <row r="203" spans="1:155" s="13" customFormat="1" ht="13.5" customHeight="1">
      <c r="A203" s="39" t="s">
        <v>366</v>
      </c>
      <c r="B203" s="166" t="s">
        <v>367</v>
      </c>
      <c r="C203" s="166"/>
      <c r="D203" s="166"/>
      <c r="E203" s="166"/>
      <c r="F203" s="29" t="s">
        <v>355</v>
      </c>
      <c r="G203" s="174" t="s">
        <v>3713</v>
      </c>
      <c r="H203" s="175"/>
      <c r="I203" s="176"/>
      <c r="J203" s="174" t="s">
        <v>3714</v>
      </c>
      <c r="K203" s="175"/>
      <c r="L203" s="176"/>
      <c r="M203" s="174" t="s">
        <v>3745</v>
      </c>
      <c r="N203" s="175"/>
      <c r="O203" s="176"/>
      <c r="P203" s="12"/>
      <c r="Q203" s="12"/>
      <c r="R203" s="12"/>
      <c r="S203" s="12"/>
      <c r="T203" s="12"/>
      <c r="U203" s="12"/>
      <c r="V203" s="12"/>
      <c r="W203" s="12"/>
      <c r="X203" s="12"/>
      <c r="Y203" s="12"/>
      <c r="Z203" s="12"/>
      <c r="AA203" s="12"/>
      <c r="AB203" s="12"/>
      <c r="AC203" s="12"/>
      <c r="AD203" s="12"/>
      <c r="AE203" s="12"/>
      <c r="AF203" s="12"/>
      <c r="AG203" s="12"/>
      <c r="AH203" s="12"/>
      <c r="AI203" s="12"/>
      <c r="AJ203" s="12"/>
      <c r="AK203" s="12"/>
      <c r="AL203" s="12"/>
      <c r="AM203" s="12"/>
      <c r="AN203" s="12"/>
      <c r="AO203" s="12"/>
      <c r="AP203" s="12"/>
      <c r="AQ203" s="12"/>
      <c r="AR203" s="12"/>
      <c r="AS203" s="12"/>
      <c r="AT203" s="12"/>
      <c r="AU203" s="12"/>
      <c r="AV203" s="12"/>
      <c r="AW203" s="12"/>
      <c r="AX203" s="12"/>
      <c r="AY203" s="12"/>
      <c r="AZ203" s="12"/>
      <c r="BA203" s="12"/>
      <c r="BB203" s="12"/>
      <c r="BC203" s="12"/>
      <c r="BD203" s="12"/>
      <c r="BE203" s="12"/>
      <c r="BF203" s="12"/>
      <c r="BG203" s="12"/>
      <c r="BH203" s="12"/>
      <c r="BI203" s="12"/>
      <c r="BJ203" s="12"/>
      <c r="BK203" s="12"/>
      <c r="BL203" s="12"/>
      <c r="BM203" s="12"/>
      <c r="BN203" s="12"/>
      <c r="BO203" s="12"/>
      <c r="BP203" s="12"/>
      <c r="BQ203" s="12"/>
      <c r="BR203" s="12"/>
      <c r="BS203" s="12"/>
      <c r="BT203" s="12"/>
      <c r="BU203" s="12"/>
      <c r="BV203" s="12"/>
      <c r="BW203" s="12"/>
      <c r="BX203" s="12"/>
      <c r="BY203" s="12"/>
      <c r="BZ203" s="12"/>
      <c r="CA203" s="12"/>
      <c r="CB203" s="12"/>
      <c r="CC203" s="12"/>
      <c r="CD203" s="12"/>
      <c r="CE203" s="12"/>
      <c r="CF203" s="12"/>
      <c r="CG203" s="12"/>
      <c r="CH203" s="12"/>
      <c r="CI203" s="12"/>
      <c r="CJ203" s="12"/>
      <c r="CK203" s="12"/>
      <c r="CL203" s="12"/>
      <c r="CM203" s="12"/>
      <c r="CN203" s="12"/>
      <c r="CO203" s="12"/>
      <c r="CP203" s="12"/>
      <c r="CQ203" s="12"/>
      <c r="CR203" s="12"/>
      <c r="CS203" s="12"/>
      <c r="CT203" s="12"/>
      <c r="CU203" s="12"/>
      <c r="CV203" s="12"/>
      <c r="CW203" s="12"/>
      <c r="CX203" s="12"/>
      <c r="CY203" s="12"/>
      <c r="CZ203" s="12"/>
      <c r="DA203" s="12"/>
      <c r="DB203" s="12"/>
      <c r="DC203" s="12"/>
      <c r="DD203" s="12"/>
      <c r="DE203" s="12"/>
      <c r="DF203" s="12"/>
      <c r="DG203" s="12"/>
      <c r="DH203" s="12"/>
      <c r="DI203" s="12"/>
      <c r="DJ203" s="12"/>
      <c r="DK203" s="12"/>
      <c r="DL203" s="12"/>
      <c r="DM203" s="12"/>
      <c r="DN203" s="12"/>
      <c r="DO203" s="12"/>
      <c r="DP203" s="12"/>
      <c r="DQ203" s="12"/>
      <c r="DR203" s="12"/>
      <c r="DS203" s="12"/>
      <c r="DT203" s="12"/>
      <c r="DU203" s="12"/>
      <c r="DV203" s="12"/>
      <c r="DW203" s="12"/>
      <c r="DX203" s="12"/>
      <c r="DY203" s="12"/>
      <c r="DZ203" s="12"/>
      <c r="EA203" s="12"/>
      <c r="EB203" s="12"/>
      <c r="EC203" s="12"/>
      <c r="ED203" s="12"/>
      <c r="EE203" s="12"/>
      <c r="EF203" s="12"/>
      <c r="EG203" s="12"/>
      <c r="EH203" s="12"/>
      <c r="EI203" s="12"/>
      <c r="EJ203" s="12"/>
      <c r="EK203" s="12"/>
      <c r="EL203" s="12"/>
      <c r="EM203" s="12"/>
      <c r="EN203" s="12"/>
      <c r="EO203" s="12"/>
      <c r="EP203" s="12"/>
      <c r="EQ203" s="12"/>
      <c r="ER203" s="12"/>
      <c r="ES203" s="12"/>
      <c r="ET203" s="12"/>
      <c r="EU203" s="12"/>
      <c r="EV203" s="12"/>
      <c r="EW203" s="12"/>
      <c r="EX203" s="12"/>
      <c r="EY203" s="12"/>
    </row>
    <row r="204" spans="1:155" s="13" customFormat="1" ht="27">
      <c r="A204" s="14" t="s">
        <v>2</v>
      </c>
      <c r="B204" s="14" t="s">
        <v>3</v>
      </c>
      <c r="C204" s="15" t="s">
        <v>4</v>
      </c>
      <c r="D204" s="15" t="s">
        <v>5</v>
      </c>
      <c r="E204" s="15" t="s">
        <v>6</v>
      </c>
      <c r="F204" s="15" t="s">
        <v>7</v>
      </c>
      <c r="G204" s="16" t="s">
        <v>3347</v>
      </c>
      <c r="H204" s="16" t="s">
        <v>3348</v>
      </c>
      <c r="I204" s="16" t="s">
        <v>3349</v>
      </c>
      <c r="J204" s="16" t="s">
        <v>3347</v>
      </c>
      <c r="K204" s="16" t="s">
        <v>3348</v>
      </c>
      <c r="L204" s="16" t="s">
        <v>3349</v>
      </c>
      <c r="M204" s="16" t="s">
        <v>3347</v>
      </c>
      <c r="N204" s="16" t="s">
        <v>3348</v>
      </c>
      <c r="O204" s="16" t="s">
        <v>3349</v>
      </c>
      <c r="P204" s="12"/>
      <c r="Q204" s="12"/>
      <c r="R204" s="12"/>
      <c r="S204" s="12"/>
      <c r="T204" s="12"/>
      <c r="U204" s="12"/>
      <c r="V204" s="12"/>
      <c r="W204" s="12"/>
      <c r="X204" s="12"/>
      <c r="Y204" s="12"/>
      <c r="Z204" s="12"/>
      <c r="AA204" s="12"/>
      <c r="AB204" s="12"/>
      <c r="AC204" s="12"/>
      <c r="AD204" s="12"/>
      <c r="AE204" s="12"/>
      <c r="AF204" s="12"/>
      <c r="AG204" s="12"/>
      <c r="AH204" s="12"/>
      <c r="AI204" s="12"/>
      <c r="AJ204" s="12"/>
      <c r="AK204" s="12"/>
      <c r="AL204" s="12"/>
      <c r="AM204" s="12"/>
      <c r="AN204" s="12"/>
      <c r="AO204" s="12"/>
      <c r="AP204" s="12"/>
      <c r="AQ204" s="12"/>
      <c r="AR204" s="12"/>
      <c r="AS204" s="12"/>
      <c r="AT204" s="12"/>
      <c r="AU204" s="12"/>
      <c r="AV204" s="12"/>
      <c r="AW204" s="12"/>
      <c r="AX204" s="12"/>
      <c r="AY204" s="12"/>
      <c r="AZ204" s="12"/>
      <c r="BA204" s="12"/>
      <c r="BB204" s="12"/>
      <c r="BC204" s="12"/>
      <c r="BD204" s="12"/>
      <c r="BE204" s="12"/>
      <c r="BF204" s="12"/>
      <c r="BG204" s="12"/>
      <c r="BH204" s="12"/>
      <c r="BI204" s="12"/>
      <c r="BJ204" s="12"/>
      <c r="BK204" s="12"/>
      <c r="BL204" s="12"/>
      <c r="BM204" s="12"/>
      <c r="BN204" s="12"/>
      <c r="BO204" s="12"/>
      <c r="BP204" s="12"/>
      <c r="BQ204" s="12"/>
      <c r="BR204" s="12"/>
      <c r="BS204" s="12"/>
      <c r="BT204" s="12"/>
      <c r="BU204" s="12"/>
      <c r="BV204" s="12"/>
      <c r="BW204" s="12"/>
      <c r="BX204" s="12"/>
      <c r="BY204" s="12"/>
      <c r="BZ204" s="12"/>
      <c r="CA204" s="12"/>
      <c r="CB204" s="12"/>
      <c r="CC204" s="12"/>
      <c r="CD204" s="12"/>
      <c r="CE204" s="12"/>
      <c r="CF204" s="12"/>
      <c r="CG204" s="12"/>
      <c r="CH204" s="12"/>
      <c r="CI204" s="12"/>
      <c r="CJ204" s="12"/>
      <c r="CK204" s="12"/>
      <c r="CL204" s="12"/>
      <c r="CM204" s="12"/>
      <c r="CN204" s="12"/>
      <c r="CO204" s="12"/>
      <c r="CP204" s="12"/>
      <c r="CQ204" s="12"/>
      <c r="CR204" s="12"/>
      <c r="CS204" s="12"/>
      <c r="CT204" s="12"/>
      <c r="CU204" s="12"/>
      <c r="CV204" s="12"/>
      <c r="CW204" s="12"/>
      <c r="CX204" s="12"/>
      <c r="CY204" s="12"/>
      <c r="CZ204" s="12"/>
      <c r="DA204" s="12"/>
      <c r="DB204" s="12"/>
      <c r="DC204" s="12"/>
      <c r="DD204" s="12"/>
      <c r="DE204" s="12"/>
      <c r="DF204" s="12"/>
      <c r="DG204" s="12"/>
      <c r="DH204" s="12"/>
      <c r="DI204" s="12"/>
      <c r="DJ204" s="12"/>
      <c r="DK204" s="12"/>
      <c r="DL204" s="12"/>
      <c r="DM204" s="12"/>
      <c r="DN204" s="12"/>
      <c r="DO204" s="12"/>
      <c r="DP204" s="12"/>
      <c r="DQ204" s="12"/>
      <c r="DR204" s="12"/>
      <c r="DS204" s="12"/>
      <c r="DT204" s="12"/>
      <c r="DU204" s="12"/>
      <c r="DV204" s="12"/>
      <c r="DW204" s="12"/>
      <c r="DX204" s="12"/>
      <c r="DY204" s="12"/>
      <c r="DZ204" s="12"/>
      <c r="EA204" s="12"/>
      <c r="EB204" s="12"/>
      <c r="EC204" s="12"/>
      <c r="ED204" s="12"/>
      <c r="EE204" s="12"/>
      <c r="EF204" s="12"/>
      <c r="EG204" s="12"/>
      <c r="EH204" s="12"/>
      <c r="EI204" s="12"/>
      <c r="EJ204" s="12"/>
      <c r="EK204" s="12"/>
      <c r="EL204" s="12"/>
      <c r="EM204" s="12"/>
      <c r="EN204" s="12"/>
      <c r="EO204" s="12"/>
      <c r="EP204" s="12"/>
      <c r="EQ204" s="12"/>
      <c r="ER204" s="12"/>
      <c r="ES204" s="12"/>
      <c r="ET204" s="12"/>
      <c r="EU204" s="12"/>
      <c r="EV204" s="12"/>
      <c r="EW204" s="12"/>
      <c r="EX204" s="12"/>
      <c r="EY204" s="12"/>
    </row>
    <row r="205" spans="1:155" s="13" customFormat="1" ht="36">
      <c r="A205" s="31">
        <v>1</v>
      </c>
      <c r="B205" s="27">
        <v>1196410031</v>
      </c>
      <c r="C205" s="21">
        <v>42294900</v>
      </c>
      <c r="D205" s="36" t="s">
        <v>368</v>
      </c>
      <c r="E205" s="37" t="s">
        <v>369</v>
      </c>
      <c r="F205" s="28" t="s">
        <v>10</v>
      </c>
      <c r="G205" s="61">
        <v>750000</v>
      </c>
      <c r="H205" s="24">
        <f t="shared" ref="H205:H206" si="88">ROUND(G205*0.19,0)</f>
        <v>142500</v>
      </c>
      <c r="I205" s="25">
        <f t="shared" ref="I205:I206" si="89">+G205+H205</f>
        <v>892500</v>
      </c>
      <c r="J205" s="61">
        <v>969612</v>
      </c>
      <c r="K205" s="24">
        <f t="shared" ref="K205" si="90">ROUND(J205*0.19,0)</f>
        <v>184226</v>
      </c>
      <c r="L205" s="25">
        <f t="shared" ref="L205:L208" si="91">+J205+K205</f>
        <v>1153838</v>
      </c>
      <c r="M205" s="61"/>
      <c r="N205" s="24"/>
      <c r="O205" s="23"/>
      <c r="P205" s="12"/>
      <c r="Q205" s="12"/>
      <c r="R205" s="12"/>
      <c r="S205" s="12"/>
      <c r="T205" s="12"/>
      <c r="U205" s="12"/>
      <c r="V205" s="12"/>
      <c r="W205" s="12"/>
      <c r="X205" s="12"/>
      <c r="Y205" s="12"/>
      <c r="Z205" s="12"/>
      <c r="AA205" s="12"/>
      <c r="AB205" s="12"/>
      <c r="AC205" s="12"/>
      <c r="AD205" s="12"/>
      <c r="AE205" s="12"/>
      <c r="AF205" s="12"/>
      <c r="AG205" s="12"/>
      <c r="AH205" s="12"/>
      <c r="AI205" s="12"/>
      <c r="AJ205" s="12"/>
      <c r="AK205" s="12"/>
      <c r="AL205" s="12"/>
      <c r="AM205" s="12"/>
      <c r="AN205" s="12"/>
      <c r="AO205" s="12"/>
      <c r="AP205" s="12"/>
      <c r="AQ205" s="12"/>
      <c r="AR205" s="12"/>
      <c r="AS205" s="12"/>
      <c r="AT205" s="12"/>
      <c r="AU205" s="12"/>
      <c r="AV205" s="12"/>
      <c r="AW205" s="12"/>
      <c r="AX205" s="12"/>
      <c r="AY205" s="12"/>
      <c r="AZ205" s="12"/>
      <c r="BA205" s="12"/>
      <c r="BB205" s="12"/>
      <c r="BC205" s="12"/>
      <c r="BD205" s="12"/>
      <c r="BE205" s="12"/>
      <c r="BF205" s="12"/>
      <c r="BG205" s="12"/>
      <c r="BH205" s="12"/>
      <c r="BI205" s="12"/>
      <c r="BJ205" s="12"/>
      <c r="BK205" s="12"/>
      <c r="BL205" s="12"/>
      <c r="BM205" s="12"/>
      <c r="BN205" s="12"/>
      <c r="BO205" s="12"/>
      <c r="BP205" s="12"/>
      <c r="BQ205" s="12"/>
      <c r="BR205" s="12"/>
      <c r="BS205" s="12"/>
      <c r="BT205" s="12"/>
      <c r="BU205" s="12"/>
      <c r="BV205" s="12"/>
      <c r="BW205" s="12"/>
      <c r="BX205" s="12"/>
      <c r="BY205" s="12"/>
      <c r="BZ205" s="12"/>
      <c r="CA205" s="12"/>
      <c r="CB205" s="12"/>
      <c r="CC205" s="12"/>
      <c r="CD205" s="12"/>
      <c r="CE205" s="12"/>
      <c r="CF205" s="12"/>
      <c r="CG205" s="12"/>
      <c r="CH205" s="12"/>
      <c r="CI205" s="12"/>
      <c r="CJ205" s="12"/>
      <c r="CK205" s="12"/>
      <c r="CL205" s="12"/>
      <c r="CM205" s="12"/>
      <c r="CN205" s="12"/>
      <c r="CO205" s="12"/>
      <c r="CP205" s="12"/>
      <c r="CQ205" s="12"/>
      <c r="CR205" s="12"/>
      <c r="CS205" s="12"/>
      <c r="CT205" s="12"/>
      <c r="CU205" s="12"/>
      <c r="CV205" s="12"/>
      <c r="CW205" s="12"/>
      <c r="CX205" s="12"/>
      <c r="CY205" s="12"/>
      <c r="CZ205" s="12"/>
      <c r="DA205" s="12"/>
      <c r="DB205" s="12"/>
      <c r="DC205" s="12"/>
      <c r="DD205" s="12"/>
      <c r="DE205" s="12"/>
      <c r="DF205" s="12"/>
      <c r="DG205" s="12"/>
      <c r="DH205" s="12"/>
      <c r="DI205" s="12"/>
      <c r="DJ205" s="12"/>
      <c r="DK205" s="12"/>
      <c r="DL205" s="12"/>
      <c r="DM205" s="12"/>
      <c r="DN205" s="12"/>
      <c r="DO205" s="12"/>
      <c r="DP205" s="12"/>
      <c r="DQ205" s="12"/>
      <c r="DR205" s="12"/>
      <c r="DS205" s="12"/>
      <c r="DT205" s="12"/>
      <c r="DU205" s="12"/>
      <c r="DV205" s="12"/>
      <c r="DW205" s="12"/>
      <c r="DX205" s="12"/>
      <c r="DY205" s="12"/>
      <c r="DZ205" s="12"/>
      <c r="EA205" s="12"/>
      <c r="EB205" s="12"/>
      <c r="EC205" s="12"/>
      <c r="ED205" s="12"/>
      <c r="EE205" s="12"/>
      <c r="EF205" s="12"/>
      <c r="EG205" s="12"/>
      <c r="EH205" s="12"/>
      <c r="EI205" s="12"/>
      <c r="EJ205" s="12"/>
      <c r="EK205" s="12"/>
      <c r="EL205" s="12"/>
      <c r="EM205" s="12"/>
      <c r="EN205" s="12"/>
      <c r="EO205" s="12"/>
      <c r="EP205" s="12"/>
      <c r="EQ205" s="12"/>
      <c r="ER205" s="12"/>
      <c r="ES205" s="12"/>
      <c r="ET205" s="12"/>
      <c r="EU205" s="12"/>
      <c r="EV205" s="12"/>
      <c r="EW205" s="12"/>
      <c r="EX205" s="12"/>
      <c r="EY205" s="12"/>
    </row>
    <row r="206" spans="1:155" s="13" customFormat="1" ht="45">
      <c r="A206" s="31">
        <v>2</v>
      </c>
      <c r="B206" s="27">
        <v>1196490004</v>
      </c>
      <c r="C206" s="21">
        <v>42294900</v>
      </c>
      <c r="D206" s="36" t="s">
        <v>370</v>
      </c>
      <c r="E206" s="37" t="s">
        <v>369</v>
      </c>
      <c r="F206" s="28" t="s">
        <v>10</v>
      </c>
      <c r="G206" s="61">
        <v>750000</v>
      </c>
      <c r="H206" s="24">
        <f t="shared" si="88"/>
        <v>142500</v>
      </c>
      <c r="I206" s="25">
        <f t="shared" si="89"/>
        <v>892500</v>
      </c>
      <c r="J206" s="61">
        <v>2037000</v>
      </c>
      <c r="K206" s="24">
        <v>0</v>
      </c>
      <c r="L206" s="25">
        <f t="shared" si="91"/>
        <v>2037000</v>
      </c>
      <c r="M206" s="61">
        <v>690000</v>
      </c>
      <c r="N206" s="24">
        <f t="shared" ref="N206" si="92">ROUND(M206*0.19,0)</f>
        <v>131100</v>
      </c>
      <c r="O206" s="23">
        <f t="shared" ref="O206:O208" si="93">+M206+N206</f>
        <v>821100</v>
      </c>
      <c r="P206" s="12"/>
      <c r="Q206" s="12"/>
      <c r="R206" s="12"/>
      <c r="S206" s="12"/>
      <c r="T206" s="12"/>
      <c r="U206" s="12"/>
      <c r="V206" s="12"/>
      <c r="W206" s="12"/>
      <c r="X206" s="12"/>
      <c r="Y206" s="12"/>
      <c r="Z206" s="12"/>
      <c r="AA206" s="12"/>
      <c r="AB206" s="12"/>
      <c r="AC206" s="12"/>
      <c r="AD206" s="12"/>
      <c r="AE206" s="12"/>
      <c r="AF206" s="12"/>
      <c r="AG206" s="12"/>
      <c r="AH206" s="12"/>
      <c r="AI206" s="12"/>
      <c r="AJ206" s="12"/>
      <c r="AK206" s="12"/>
      <c r="AL206" s="12"/>
      <c r="AM206" s="12"/>
      <c r="AN206" s="12"/>
      <c r="AO206" s="12"/>
      <c r="AP206" s="12"/>
      <c r="AQ206" s="12"/>
      <c r="AR206" s="12"/>
      <c r="AS206" s="12"/>
      <c r="AT206" s="12"/>
      <c r="AU206" s="12"/>
      <c r="AV206" s="12"/>
      <c r="AW206" s="12"/>
      <c r="AX206" s="12"/>
      <c r="AY206" s="12"/>
      <c r="AZ206" s="12"/>
      <c r="BA206" s="12"/>
      <c r="BB206" s="12"/>
      <c r="BC206" s="12"/>
      <c r="BD206" s="12"/>
      <c r="BE206" s="12"/>
      <c r="BF206" s="12"/>
      <c r="BG206" s="12"/>
      <c r="BH206" s="12"/>
      <c r="BI206" s="12"/>
      <c r="BJ206" s="12"/>
      <c r="BK206" s="12"/>
      <c r="BL206" s="12"/>
      <c r="BM206" s="12"/>
      <c r="BN206" s="12"/>
      <c r="BO206" s="12"/>
      <c r="BP206" s="12"/>
      <c r="BQ206" s="12"/>
      <c r="BR206" s="12"/>
      <c r="BS206" s="12"/>
      <c r="BT206" s="12"/>
      <c r="BU206" s="12"/>
      <c r="BV206" s="12"/>
      <c r="BW206" s="12"/>
      <c r="BX206" s="12"/>
      <c r="BY206" s="12"/>
      <c r="BZ206" s="12"/>
      <c r="CA206" s="12"/>
      <c r="CB206" s="12"/>
      <c r="CC206" s="12"/>
      <c r="CD206" s="12"/>
      <c r="CE206" s="12"/>
      <c r="CF206" s="12"/>
      <c r="CG206" s="12"/>
      <c r="CH206" s="12"/>
      <c r="CI206" s="12"/>
      <c r="CJ206" s="12"/>
      <c r="CK206" s="12"/>
      <c r="CL206" s="12"/>
      <c r="CM206" s="12"/>
      <c r="CN206" s="12"/>
      <c r="CO206" s="12"/>
      <c r="CP206" s="12"/>
      <c r="CQ206" s="12"/>
      <c r="CR206" s="12"/>
      <c r="CS206" s="12"/>
      <c r="CT206" s="12"/>
      <c r="CU206" s="12"/>
      <c r="CV206" s="12"/>
      <c r="CW206" s="12"/>
      <c r="CX206" s="12"/>
      <c r="CY206" s="12"/>
      <c r="CZ206" s="12"/>
      <c r="DA206" s="12"/>
      <c r="DB206" s="12"/>
      <c r="DC206" s="12"/>
      <c r="DD206" s="12"/>
      <c r="DE206" s="12"/>
      <c r="DF206" s="12"/>
      <c r="DG206" s="12"/>
      <c r="DH206" s="12"/>
      <c r="DI206" s="12"/>
      <c r="DJ206" s="12"/>
      <c r="DK206" s="12"/>
      <c r="DL206" s="12"/>
      <c r="DM206" s="12"/>
      <c r="DN206" s="12"/>
      <c r="DO206" s="12"/>
      <c r="DP206" s="12"/>
      <c r="DQ206" s="12"/>
      <c r="DR206" s="12"/>
      <c r="DS206" s="12"/>
      <c r="DT206" s="12"/>
      <c r="DU206" s="12"/>
      <c r="DV206" s="12"/>
      <c r="DW206" s="12"/>
      <c r="DX206" s="12"/>
      <c r="DY206" s="12"/>
      <c r="DZ206" s="12"/>
      <c r="EA206" s="12"/>
      <c r="EB206" s="12"/>
      <c r="EC206" s="12"/>
      <c r="ED206" s="12"/>
      <c r="EE206" s="12"/>
      <c r="EF206" s="12"/>
      <c r="EG206" s="12"/>
      <c r="EH206" s="12"/>
      <c r="EI206" s="12"/>
      <c r="EJ206" s="12"/>
      <c r="EK206" s="12"/>
      <c r="EL206" s="12"/>
      <c r="EM206" s="12"/>
      <c r="EN206" s="12"/>
      <c r="EO206" s="12"/>
      <c r="EP206" s="12"/>
      <c r="EQ206" s="12"/>
      <c r="ER206" s="12"/>
      <c r="ES206" s="12"/>
      <c r="ET206" s="12"/>
      <c r="EU206" s="12"/>
      <c r="EV206" s="12"/>
      <c r="EW206" s="12"/>
      <c r="EX206" s="12"/>
      <c r="EY206" s="12"/>
    </row>
    <row r="207" spans="1:155" s="13" customFormat="1" ht="27">
      <c r="A207" s="31">
        <v>3</v>
      </c>
      <c r="B207" s="27">
        <v>1196410032</v>
      </c>
      <c r="C207" s="21">
        <v>42294900</v>
      </c>
      <c r="D207" s="36" t="s">
        <v>371</v>
      </c>
      <c r="E207" s="34" t="s">
        <v>372</v>
      </c>
      <c r="F207" s="28" t="s">
        <v>10</v>
      </c>
      <c r="G207" s="61"/>
      <c r="H207" s="137"/>
      <c r="I207" s="138"/>
      <c r="J207" s="61">
        <v>750000</v>
      </c>
      <c r="K207" s="24">
        <v>0</v>
      </c>
      <c r="L207" s="25">
        <f t="shared" si="91"/>
        <v>750000</v>
      </c>
      <c r="M207" s="61"/>
      <c r="N207" s="24"/>
      <c r="O207" s="23"/>
      <c r="P207" s="12"/>
      <c r="Q207" s="12"/>
      <c r="R207" s="12"/>
      <c r="S207" s="12"/>
      <c r="T207" s="12"/>
      <c r="U207" s="12"/>
      <c r="V207" s="12"/>
      <c r="W207" s="12"/>
      <c r="X207" s="12"/>
      <c r="Y207" s="12"/>
      <c r="Z207" s="12"/>
      <c r="AA207" s="12"/>
      <c r="AB207" s="12"/>
      <c r="AC207" s="12"/>
      <c r="AD207" s="12"/>
      <c r="AE207" s="12"/>
      <c r="AF207" s="12"/>
      <c r="AG207" s="12"/>
      <c r="AH207" s="12"/>
      <c r="AI207" s="12"/>
      <c r="AJ207" s="12"/>
      <c r="AK207" s="12"/>
      <c r="AL207" s="12"/>
      <c r="AM207" s="12"/>
      <c r="AN207" s="12"/>
      <c r="AO207" s="12"/>
      <c r="AP207" s="12"/>
      <c r="AQ207" s="12"/>
      <c r="AR207" s="12"/>
      <c r="AS207" s="12"/>
      <c r="AT207" s="12"/>
      <c r="AU207" s="12"/>
      <c r="AV207" s="12"/>
      <c r="AW207" s="12"/>
      <c r="AX207" s="12"/>
      <c r="AY207" s="12"/>
      <c r="AZ207" s="12"/>
      <c r="BA207" s="12"/>
      <c r="BB207" s="12"/>
      <c r="BC207" s="12"/>
      <c r="BD207" s="12"/>
      <c r="BE207" s="12"/>
      <c r="BF207" s="12"/>
      <c r="BG207" s="12"/>
      <c r="BH207" s="12"/>
      <c r="BI207" s="12"/>
      <c r="BJ207" s="12"/>
      <c r="BK207" s="12"/>
      <c r="BL207" s="12"/>
      <c r="BM207" s="12"/>
      <c r="BN207" s="12"/>
      <c r="BO207" s="12"/>
      <c r="BP207" s="12"/>
      <c r="BQ207" s="12"/>
      <c r="BR207" s="12"/>
      <c r="BS207" s="12"/>
      <c r="BT207" s="12"/>
      <c r="BU207" s="12"/>
      <c r="BV207" s="12"/>
      <c r="BW207" s="12"/>
      <c r="BX207" s="12"/>
      <c r="BY207" s="12"/>
      <c r="BZ207" s="12"/>
      <c r="CA207" s="12"/>
      <c r="CB207" s="12"/>
      <c r="CC207" s="12"/>
      <c r="CD207" s="12"/>
      <c r="CE207" s="12"/>
      <c r="CF207" s="12"/>
      <c r="CG207" s="12"/>
      <c r="CH207" s="12"/>
      <c r="CI207" s="12"/>
      <c r="CJ207" s="12"/>
      <c r="CK207" s="12"/>
      <c r="CL207" s="12"/>
      <c r="CM207" s="12"/>
      <c r="CN207" s="12"/>
      <c r="CO207" s="12"/>
      <c r="CP207" s="12"/>
      <c r="CQ207" s="12"/>
      <c r="CR207" s="12"/>
      <c r="CS207" s="12"/>
      <c r="CT207" s="12"/>
      <c r="CU207" s="12"/>
      <c r="CV207" s="12"/>
      <c r="CW207" s="12"/>
      <c r="CX207" s="12"/>
      <c r="CY207" s="12"/>
      <c r="CZ207" s="12"/>
      <c r="DA207" s="12"/>
      <c r="DB207" s="12"/>
      <c r="DC207" s="12"/>
      <c r="DD207" s="12"/>
      <c r="DE207" s="12"/>
      <c r="DF207" s="12"/>
      <c r="DG207" s="12"/>
      <c r="DH207" s="12"/>
      <c r="DI207" s="12"/>
      <c r="DJ207" s="12"/>
      <c r="DK207" s="12"/>
      <c r="DL207" s="12"/>
      <c r="DM207" s="12"/>
      <c r="DN207" s="12"/>
      <c r="DO207" s="12"/>
      <c r="DP207" s="12"/>
      <c r="DQ207" s="12"/>
      <c r="DR207" s="12"/>
      <c r="DS207" s="12"/>
      <c r="DT207" s="12"/>
      <c r="DU207" s="12"/>
      <c r="DV207" s="12"/>
      <c r="DW207" s="12"/>
      <c r="DX207" s="12"/>
      <c r="DY207" s="12"/>
      <c r="DZ207" s="12"/>
      <c r="EA207" s="12"/>
      <c r="EB207" s="12"/>
      <c r="EC207" s="12"/>
      <c r="ED207" s="12"/>
      <c r="EE207" s="12"/>
      <c r="EF207" s="12"/>
      <c r="EG207" s="12"/>
      <c r="EH207" s="12"/>
      <c r="EI207" s="12"/>
      <c r="EJ207" s="12"/>
      <c r="EK207" s="12"/>
      <c r="EL207" s="12"/>
      <c r="EM207" s="12"/>
      <c r="EN207" s="12"/>
      <c r="EO207" s="12"/>
      <c r="EP207" s="12"/>
      <c r="EQ207" s="12"/>
      <c r="ER207" s="12"/>
      <c r="ES207" s="12"/>
      <c r="ET207" s="12"/>
      <c r="EU207" s="12"/>
      <c r="EV207" s="12"/>
      <c r="EW207" s="12"/>
      <c r="EX207" s="12"/>
      <c r="EY207" s="12"/>
    </row>
    <row r="208" spans="1:155" s="13" customFormat="1" ht="27">
      <c r="A208" s="31">
        <v>4</v>
      </c>
      <c r="B208" s="27">
        <v>1196410033</v>
      </c>
      <c r="C208" s="21">
        <v>42294900</v>
      </c>
      <c r="D208" s="36" t="s">
        <v>373</v>
      </c>
      <c r="E208" s="34" t="s">
        <v>374</v>
      </c>
      <c r="F208" s="28" t="s">
        <v>10</v>
      </c>
      <c r="G208" s="61"/>
      <c r="H208" s="137"/>
      <c r="I208" s="138"/>
      <c r="J208" s="61">
        <v>1523676</v>
      </c>
      <c r="K208" s="24">
        <v>0</v>
      </c>
      <c r="L208" s="25">
        <f t="shared" si="91"/>
        <v>1523676</v>
      </c>
      <c r="M208" s="61">
        <v>690000</v>
      </c>
      <c r="N208" s="24">
        <f t="shared" ref="N208" si="94">ROUND(M208*0.19,0)</f>
        <v>131100</v>
      </c>
      <c r="O208" s="23">
        <f t="shared" si="93"/>
        <v>821100</v>
      </c>
      <c r="P208" s="12"/>
      <c r="Q208" s="12"/>
      <c r="R208" s="12"/>
      <c r="S208" s="12"/>
      <c r="T208" s="12"/>
      <c r="U208" s="12"/>
      <c r="V208" s="12"/>
      <c r="W208" s="12"/>
      <c r="X208" s="12"/>
      <c r="Y208" s="12"/>
      <c r="Z208" s="12"/>
      <c r="AA208" s="12"/>
      <c r="AB208" s="12"/>
      <c r="AC208" s="12"/>
      <c r="AD208" s="12"/>
      <c r="AE208" s="12"/>
      <c r="AF208" s="12"/>
      <c r="AG208" s="12"/>
      <c r="AH208" s="12"/>
      <c r="AI208" s="12"/>
      <c r="AJ208" s="12"/>
      <c r="AK208" s="12"/>
      <c r="AL208" s="12"/>
      <c r="AM208" s="12"/>
      <c r="AN208" s="12"/>
      <c r="AO208" s="12"/>
      <c r="AP208" s="12"/>
      <c r="AQ208" s="12"/>
      <c r="AR208" s="12"/>
      <c r="AS208" s="12"/>
      <c r="AT208" s="12"/>
      <c r="AU208" s="12"/>
      <c r="AV208" s="12"/>
      <c r="AW208" s="12"/>
      <c r="AX208" s="12"/>
      <c r="AY208" s="12"/>
      <c r="AZ208" s="12"/>
      <c r="BA208" s="12"/>
      <c r="BB208" s="12"/>
      <c r="BC208" s="12"/>
      <c r="BD208" s="12"/>
      <c r="BE208" s="12"/>
      <c r="BF208" s="12"/>
      <c r="BG208" s="12"/>
      <c r="BH208" s="12"/>
      <c r="BI208" s="12"/>
      <c r="BJ208" s="12"/>
      <c r="BK208" s="12"/>
      <c r="BL208" s="12"/>
      <c r="BM208" s="12"/>
      <c r="BN208" s="12"/>
      <c r="BO208" s="12"/>
      <c r="BP208" s="12"/>
      <c r="BQ208" s="12"/>
      <c r="BR208" s="12"/>
      <c r="BS208" s="12"/>
      <c r="BT208" s="12"/>
      <c r="BU208" s="12"/>
      <c r="BV208" s="12"/>
      <c r="BW208" s="12"/>
      <c r="BX208" s="12"/>
      <c r="BY208" s="12"/>
      <c r="BZ208" s="12"/>
      <c r="CA208" s="12"/>
      <c r="CB208" s="12"/>
      <c r="CC208" s="12"/>
      <c r="CD208" s="12"/>
      <c r="CE208" s="12"/>
      <c r="CF208" s="12"/>
      <c r="CG208" s="12"/>
      <c r="CH208" s="12"/>
      <c r="CI208" s="12"/>
      <c r="CJ208" s="12"/>
      <c r="CK208" s="12"/>
      <c r="CL208" s="12"/>
      <c r="CM208" s="12"/>
      <c r="CN208" s="12"/>
      <c r="CO208" s="12"/>
      <c r="CP208" s="12"/>
      <c r="CQ208" s="12"/>
      <c r="CR208" s="12"/>
      <c r="CS208" s="12"/>
      <c r="CT208" s="12"/>
      <c r="CU208" s="12"/>
      <c r="CV208" s="12"/>
      <c r="CW208" s="12"/>
      <c r="CX208" s="12"/>
      <c r="CY208" s="12"/>
      <c r="CZ208" s="12"/>
      <c r="DA208" s="12"/>
      <c r="DB208" s="12"/>
      <c r="DC208" s="12"/>
      <c r="DD208" s="12"/>
      <c r="DE208" s="12"/>
      <c r="DF208" s="12"/>
      <c r="DG208" s="12"/>
      <c r="DH208" s="12"/>
      <c r="DI208" s="12"/>
      <c r="DJ208" s="12"/>
      <c r="DK208" s="12"/>
      <c r="DL208" s="12"/>
      <c r="DM208" s="12"/>
      <c r="DN208" s="12"/>
      <c r="DO208" s="12"/>
      <c r="DP208" s="12"/>
      <c r="DQ208" s="12"/>
      <c r="DR208" s="12"/>
      <c r="DS208" s="12"/>
      <c r="DT208" s="12"/>
      <c r="DU208" s="12"/>
      <c r="DV208" s="12"/>
      <c r="DW208" s="12"/>
      <c r="DX208" s="12"/>
      <c r="DY208" s="12"/>
      <c r="DZ208" s="12"/>
      <c r="EA208" s="12"/>
      <c r="EB208" s="12"/>
      <c r="EC208" s="12"/>
      <c r="ED208" s="12"/>
      <c r="EE208" s="12"/>
      <c r="EF208" s="12"/>
      <c r="EG208" s="12"/>
      <c r="EH208" s="12"/>
      <c r="EI208" s="12"/>
      <c r="EJ208" s="12"/>
      <c r="EK208" s="12"/>
      <c r="EL208" s="12"/>
      <c r="EM208" s="12"/>
      <c r="EN208" s="12"/>
      <c r="EO208" s="12"/>
      <c r="EP208" s="12"/>
      <c r="EQ208" s="12"/>
      <c r="ER208" s="12"/>
      <c r="ES208" s="12"/>
      <c r="ET208" s="12"/>
      <c r="EU208" s="12"/>
      <c r="EV208" s="12"/>
      <c r="EW208" s="12"/>
      <c r="EX208" s="12"/>
      <c r="EY208" s="12"/>
    </row>
    <row r="209" spans="1:152" s="13" customFormat="1" ht="13.5" customHeight="1">
      <c r="A209" s="39" t="s">
        <v>376</v>
      </c>
      <c r="B209" s="166" t="s">
        <v>377</v>
      </c>
      <c r="C209" s="166"/>
      <c r="D209" s="166"/>
      <c r="E209" s="166"/>
      <c r="F209" s="29" t="s">
        <v>375</v>
      </c>
      <c r="G209" s="174" t="s">
        <v>3722</v>
      </c>
      <c r="H209" s="175"/>
      <c r="I209" s="176"/>
      <c r="J209" s="174" t="s">
        <v>3729</v>
      </c>
      <c r="K209" s="175"/>
      <c r="L209" s="176"/>
      <c r="M209" s="12"/>
      <c r="N209" s="12"/>
      <c r="O209" s="12"/>
      <c r="P209" s="12"/>
      <c r="Q209" s="12"/>
      <c r="R209" s="12"/>
      <c r="S209" s="12"/>
      <c r="T209" s="12"/>
      <c r="U209" s="12"/>
      <c r="V209" s="12"/>
      <c r="W209" s="12"/>
      <c r="X209" s="12"/>
      <c r="Y209" s="12"/>
      <c r="Z209" s="12"/>
      <c r="AA209" s="12"/>
      <c r="AB209" s="12"/>
      <c r="AC209" s="12"/>
      <c r="AD209" s="12"/>
      <c r="AE209" s="12"/>
      <c r="AF209" s="12"/>
      <c r="AG209" s="12"/>
      <c r="AH209" s="12"/>
      <c r="AI209" s="12"/>
      <c r="AJ209" s="12"/>
      <c r="AK209" s="12"/>
      <c r="AL209" s="12"/>
      <c r="AM209" s="12"/>
      <c r="AN209" s="12"/>
      <c r="AO209" s="12"/>
      <c r="AP209" s="12"/>
      <c r="AQ209" s="12"/>
      <c r="AR209" s="12"/>
      <c r="AS209" s="12"/>
      <c r="AT209" s="12"/>
      <c r="AU209" s="12"/>
      <c r="AV209" s="12"/>
      <c r="AW209" s="12"/>
      <c r="AX209" s="12"/>
      <c r="AY209" s="12"/>
      <c r="AZ209" s="12"/>
      <c r="BA209" s="12"/>
      <c r="BB209" s="12"/>
      <c r="BC209" s="12"/>
      <c r="BD209" s="12"/>
      <c r="BE209" s="12"/>
      <c r="BF209" s="12"/>
      <c r="BG209" s="12"/>
      <c r="BH209" s="12"/>
      <c r="BI209" s="12"/>
      <c r="BJ209" s="12"/>
      <c r="BK209" s="12"/>
      <c r="BL209" s="12"/>
      <c r="BM209" s="12"/>
      <c r="BN209" s="12"/>
      <c r="BO209" s="12"/>
      <c r="BP209" s="12"/>
      <c r="BQ209" s="12"/>
      <c r="BR209" s="12"/>
      <c r="BS209" s="12"/>
      <c r="BT209" s="12"/>
      <c r="BU209" s="12"/>
      <c r="BV209" s="12"/>
      <c r="BW209" s="12"/>
      <c r="BX209" s="12"/>
      <c r="BY209" s="12"/>
      <c r="BZ209" s="12"/>
      <c r="CA209" s="12"/>
      <c r="CB209" s="12"/>
      <c r="CC209" s="12"/>
      <c r="CD209" s="12"/>
      <c r="CE209" s="12"/>
      <c r="CF209" s="12"/>
      <c r="CG209" s="12"/>
      <c r="CH209" s="12"/>
      <c r="CI209" s="12"/>
      <c r="CJ209" s="12"/>
      <c r="CK209" s="12"/>
      <c r="CL209" s="12"/>
      <c r="CM209" s="12"/>
      <c r="CN209" s="12"/>
      <c r="CO209" s="12"/>
      <c r="CP209" s="12"/>
      <c r="CQ209" s="12"/>
      <c r="CR209" s="12"/>
      <c r="CS209" s="12"/>
      <c r="CT209" s="12"/>
      <c r="CU209" s="12"/>
      <c r="CV209" s="12"/>
      <c r="CW209" s="12"/>
      <c r="CX209" s="12"/>
      <c r="CY209" s="12"/>
      <c r="CZ209" s="12"/>
      <c r="DA209" s="12"/>
      <c r="DB209" s="12"/>
      <c r="DC209" s="12"/>
      <c r="DD209" s="12"/>
      <c r="DE209" s="12"/>
      <c r="DF209" s="12"/>
      <c r="DG209" s="12"/>
      <c r="DH209" s="12"/>
      <c r="DI209" s="12"/>
      <c r="DJ209" s="12"/>
      <c r="DK209" s="12"/>
      <c r="DL209" s="12"/>
      <c r="DM209" s="12"/>
      <c r="DN209" s="12"/>
      <c r="DO209" s="12"/>
      <c r="DP209" s="12"/>
      <c r="DQ209" s="12"/>
      <c r="DR209" s="12"/>
      <c r="DS209" s="12"/>
      <c r="DT209" s="12"/>
      <c r="DU209" s="12"/>
      <c r="DV209" s="12"/>
      <c r="DW209" s="12"/>
      <c r="DX209" s="12"/>
      <c r="DY209" s="12"/>
      <c r="DZ209" s="12"/>
      <c r="EA209" s="12"/>
      <c r="EB209" s="12"/>
      <c r="EC209" s="12"/>
      <c r="ED209" s="12"/>
      <c r="EE209" s="12"/>
      <c r="EF209" s="12"/>
      <c r="EG209" s="12"/>
      <c r="EH209" s="12"/>
      <c r="EI209" s="12"/>
      <c r="EJ209" s="12"/>
      <c r="EK209" s="12"/>
      <c r="EL209" s="12"/>
      <c r="EM209" s="12"/>
      <c r="EN209" s="12"/>
      <c r="EO209" s="12"/>
      <c r="EP209" s="12"/>
      <c r="EQ209" s="12"/>
      <c r="ER209" s="12"/>
      <c r="ES209" s="12"/>
      <c r="ET209" s="12"/>
      <c r="EU209" s="12"/>
      <c r="EV209" s="12"/>
    </row>
    <row r="210" spans="1:152" s="13" customFormat="1" ht="27">
      <c r="A210" s="14" t="s">
        <v>2</v>
      </c>
      <c r="B210" s="14" t="s">
        <v>3</v>
      </c>
      <c r="C210" s="15" t="s">
        <v>4</v>
      </c>
      <c r="D210" s="15" t="s">
        <v>5</v>
      </c>
      <c r="E210" s="15" t="s">
        <v>6</v>
      </c>
      <c r="F210" s="15" t="s">
        <v>7</v>
      </c>
      <c r="G210" s="16" t="s">
        <v>3347</v>
      </c>
      <c r="H210" s="16" t="s">
        <v>3348</v>
      </c>
      <c r="I210" s="16" t="s">
        <v>3349</v>
      </c>
      <c r="J210" s="16" t="s">
        <v>3347</v>
      </c>
      <c r="K210" s="16" t="s">
        <v>3348</v>
      </c>
      <c r="L210" s="16" t="s">
        <v>3349</v>
      </c>
      <c r="M210" s="12"/>
      <c r="N210" s="12"/>
      <c r="O210" s="12"/>
      <c r="P210" s="12"/>
      <c r="Q210" s="12"/>
      <c r="R210" s="12"/>
      <c r="S210" s="12"/>
      <c r="T210" s="12"/>
      <c r="U210" s="12"/>
      <c r="V210" s="12"/>
      <c r="W210" s="12"/>
      <c r="X210" s="12"/>
      <c r="Y210" s="12"/>
      <c r="Z210" s="12"/>
      <c r="AA210" s="12"/>
      <c r="AB210" s="12"/>
      <c r="AC210" s="12"/>
      <c r="AD210" s="12"/>
      <c r="AE210" s="12"/>
      <c r="AF210" s="12"/>
      <c r="AG210" s="12"/>
      <c r="AH210" s="12"/>
      <c r="AI210" s="12"/>
      <c r="AJ210" s="12"/>
      <c r="AK210" s="12"/>
      <c r="AL210" s="12"/>
      <c r="AM210" s="12"/>
      <c r="AN210" s="12"/>
      <c r="AO210" s="12"/>
      <c r="AP210" s="12"/>
      <c r="AQ210" s="12"/>
      <c r="AR210" s="12"/>
      <c r="AS210" s="12"/>
      <c r="AT210" s="12"/>
      <c r="AU210" s="12"/>
      <c r="AV210" s="12"/>
      <c r="AW210" s="12"/>
      <c r="AX210" s="12"/>
      <c r="AY210" s="12"/>
      <c r="AZ210" s="12"/>
      <c r="BA210" s="12"/>
      <c r="BB210" s="12"/>
      <c r="BC210" s="12"/>
      <c r="BD210" s="12"/>
      <c r="BE210" s="12"/>
      <c r="BF210" s="12"/>
      <c r="BG210" s="12"/>
      <c r="BH210" s="12"/>
      <c r="BI210" s="12"/>
      <c r="BJ210" s="12"/>
      <c r="BK210" s="12"/>
      <c r="BL210" s="12"/>
      <c r="BM210" s="12"/>
      <c r="BN210" s="12"/>
      <c r="BO210" s="12"/>
      <c r="BP210" s="12"/>
      <c r="BQ210" s="12"/>
      <c r="BR210" s="12"/>
      <c r="BS210" s="12"/>
      <c r="BT210" s="12"/>
      <c r="BU210" s="12"/>
      <c r="BV210" s="12"/>
      <c r="BW210" s="12"/>
      <c r="BX210" s="12"/>
      <c r="BY210" s="12"/>
      <c r="BZ210" s="12"/>
      <c r="CA210" s="12"/>
      <c r="CB210" s="12"/>
      <c r="CC210" s="12"/>
      <c r="CD210" s="12"/>
      <c r="CE210" s="12"/>
      <c r="CF210" s="12"/>
      <c r="CG210" s="12"/>
      <c r="CH210" s="12"/>
      <c r="CI210" s="12"/>
      <c r="CJ210" s="12"/>
      <c r="CK210" s="12"/>
      <c r="CL210" s="12"/>
      <c r="CM210" s="12"/>
      <c r="CN210" s="12"/>
      <c r="CO210" s="12"/>
      <c r="CP210" s="12"/>
      <c r="CQ210" s="12"/>
      <c r="CR210" s="12"/>
      <c r="CS210" s="12"/>
      <c r="CT210" s="12"/>
      <c r="CU210" s="12"/>
      <c r="CV210" s="12"/>
      <c r="CW210" s="12"/>
      <c r="CX210" s="12"/>
      <c r="CY210" s="12"/>
      <c r="CZ210" s="12"/>
      <c r="DA210" s="12"/>
      <c r="DB210" s="12"/>
      <c r="DC210" s="12"/>
      <c r="DD210" s="12"/>
      <c r="DE210" s="12"/>
      <c r="DF210" s="12"/>
      <c r="DG210" s="12"/>
      <c r="DH210" s="12"/>
      <c r="DI210" s="12"/>
      <c r="DJ210" s="12"/>
      <c r="DK210" s="12"/>
      <c r="DL210" s="12"/>
      <c r="DM210" s="12"/>
      <c r="DN210" s="12"/>
      <c r="DO210" s="12"/>
      <c r="DP210" s="12"/>
      <c r="DQ210" s="12"/>
      <c r="DR210" s="12"/>
      <c r="DS210" s="12"/>
      <c r="DT210" s="12"/>
      <c r="DU210" s="12"/>
      <c r="DV210" s="12"/>
      <c r="DW210" s="12"/>
      <c r="DX210" s="12"/>
      <c r="DY210" s="12"/>
      <c r="DZ210" s="12"/>
      <c r="EA210" s="12"/>
      <c r="EB210" s="12"/>
      <c r="EC210" s="12"/>
      <c r="ED210" s="12"/>
      <c r="EE210" s="12"/>
      <c r="EF210" s="12"/>
      <c r="EG210" s="12"/>
      <c r="EH210" s="12"/>
      <c r="EI210" s="12"/>
      <c r="EJ210" s="12"/>
      <c r="EK210" s="12"/>
      <c r="EL210" s="12"/>
      <c r="EM210" s="12"/>
      <c r="EN210" s="12"/>
      <c r="EO210" s="12"/>
      <c r="EP210" s="12"/>
      <c r="EQ210" s="12"/>
      <c r="ER210" s="12"/>
      <c r="ES210" s="12"/>
      <c r="ET210" s="12"/>
      <c r="EU210" s="12"/>
      <c r="EV210" s="12"/>
    </row>
    <row r="211" spans="1:152" s="13" customFormat="1" ht="81">
      <c r="A211" s="31">
        <v>1</v>
      </c>
      <c r="B211" s="27">
        <v>1197011020</v>
      </c>
      <c r="C211" s="28">
        <v>42181608</v>
      </c>
      <c r="D211" s="36" t="s">
        <v>378</v>
      </c>
      <c r="E211" s="37" t="s">
        <v>3424</v>
      </c>
      <c r="F211" s="28" t="s">
        <v>10</v>
      </c>
      <c r="G211" s="22">
        <v>77000</v>
      </c>
      <c r="H211" s="22">
        <f>ROUND(G211*0.19,0)</f>
        <v>14630</v>
      </c>
      <c r="I211" s="23">
        <f>+G211+H211</f>
        <v>91630</v>
      </c>
      <c r="J211" s="22">
        <v>52000</v>
      </c>
      <c r="K211" s="22">
        <f>ROUND(J211*0.19,0)</f>
        <v>9880</v>
      </c>
      <c r="L211" s="23">
        <f>+J211+K211</f>
        <v>61880</v>
      </c>
      <c r="M211" s="12"/>
      <c r="N211" s="12"/>
      <c r="O211" s="12"/>
      <c r="P211" s="12"/>
      <c r="Q211" s="12"/>
      <c r="R211" s="12"/>
      <c r="S211" s="12"/>
      <c r="T211" s="12"/>
      <c r="U211" s="12"/>
      <c r="V211" s="12"/>
      <c r="W211" s="12"/>
      <c r="X211" s="12"/>
      <c r="Y211" s="12"/>
      <c r="Z211" s="12"/>
      <c r="AA211" s="12"/>
      <c r="AB211" s="12"/>
      <c r="AC211" s="12"/>
      <c r="AD211" s="12"/>
      <c r="AE211" s="12"/>
      <c r="AF211" s="12"/>
      <c r="AG211" s="12"/>
      <c r="AH211" s="12"/>
      <c r="AI211" s="12"/>
      <c r="AJ211" s="12"/>
      <c r="AK211" s="12"/>
      <c r="AL211" s="12"/>
      <c r="AM211" s="12"/>
      <c r="AN211" s="12"/>
      <c r="AO211" s="12"/>
      <c r="AP211" s="12"/>
      <c r="AQ211" s="12"/>
      <c r="AR211" s="12"/>
      <c r="AS211" s="12"/>
      <c r="AT211" s="12"/>
      <c r="AU211" s="12"/>
      <c r="AV211" s="12"/>
      <c r="AW211" s="12"/>
      <c r="AX211" s="12"/>
      <c r="AY211" s="12"/>
      <c r="AZ211" s="12"/>
      <c r="BA211" s="12"/>
      <c r="BB211" s="12"/>
      <c r="BC211" s="12"/>
      <c r="BD211" s="12"/>
      <c r="BE211" s="12"/>
      <c r="BF211" s="12"/>
      <c r="BG211" s="12"/>
      <c r="BH211" s="12"/>
      <c r="BI211" s="12"/>
      <c r="BJ211" s="12"/>
      <c r="BK211" s="12"/>
      <c r="BL211" s="12"/>
      <c r="BM211" s="12"/>
      <c r="BN211" s="12"/>
      <c r="BO211" s="12"/>
      <c r="BP211" s="12"/>
      <c r="BQ211" s="12"/>
      <c r="BR211" s="12"/>
      <c r="BS211" s="12"/>
      <c r="BT211" s="12"/>
      <c r="BU211" s="12"/>
      <c r="BV211" s="12"/>
      <c r="BW211" s="12"/>
      <c r="BX211" s="12"/>
      <c r="BY211" s="12"/>
      <c r="BZ211" s="12"/>
      <c r="CA211" s="12"/>
      <c r="CB211" s="12"/>
      <c r="CC211" s="12"/>
      <c r="CD211" s="12"/>
      <c r="CE211" s="12"/>
      <c r="CF211" s="12"/>
      <c r="CG211" s="12"/>
      <c r="CH211" s="12"/>
      <c r="CI211" s="12"/>
      <c r="CJ211" s="12"/>
      <c r="CK211" s="12"/>
      <c r="CL211" s="12"/>
      <c r="CM211" s="12"/>
      <c r="CN211" s="12"/>
      <c r="CO211" s="12"/>
      <c r="CP211" s="12"/>
      <c r="CQ211" s="12"/>
      <c r="CR211" s="12"/>
      <c r="CS211" s="12"/>
      <c r="CT211" s="12"/>
      <c r="CU211" s="12"/>
      <c r="CV211" s="12"/>
      <c r="CW211" s="12"/>
      <c r="CX211" s="12"/>
      <c r="CY211" s="12"/>
      <c r="CZ211" s="12"/>
      <c r="DA211" s="12"/>
      <c r="DB211" s="12"/>
      <c r="DC211" s="12"/>
      <c r="DD211" s="12"/>
      <c r="DE211" s="12"/>
      <c r="DF211" s="12"/>
      <c r="DG211" s="12"/>
      <c r="DH211" s="12"/>
      <c r="DI211" s="12"/>
      <c r="DJ211" s="12"/>
      <c r="DK211" s="12"/>
      <c r="DL211" s="12"/>
      <c r="DM211" s="12"/>
      <c r="DN211" s="12"/>
      <c r="DO211" s="12"/>
      <c r="DP211" s="12"/>
      <c r="DQ211" s="12"/>
      <c r="DR211" s="12"/>
      <c r="DS211" s="12"/>
      <c r="DT211" s="12"/>
      <c r="DU211" s="12"/>
      <c r="DV211" s="12"/>
      <c r="DW211" s="12"/>
      <c r="DX211" s="12"/>
      <c r="DY211" s="12"/>
      <c r="DZ211" s="12"/>
      <c r="EA211" s="12"/>
      <c r="EB211" s="12"/>
      <c r="EC211" s="12"/>
      <c r="ED211" s="12"/>
      <c r="EE211" s="12"/>
      <c r="EF211" s="12"/>
      <c r="EG211" s="12"/>
      <c r="EH211" s="12"/>
      <c r="EI211" s="12"/>
      <c r="EJ211" s="12"/>
      <c r="EK211" s="12"/>
      <c r="EL211" s="12"/>
      <c r="EM211" s="12"/>
      <c r="EN211" s="12"/>
      <c r="EO211" s="12"/>
      <c r="EP211" s="12"/>
      <c r="EQ211" s="12"/>
      <c r="ER211" s="12"/>
      <c r="ES211" s="12"/>
      <c r="ET211" s="12"/>
      <c r="EU211" s="12"/>
      <c r="EV211" s="12"/>
    </row>
    <row r="212" spans="1:152" s="13" customFormat="1" ht="13.5" customHeight="1">
      <c r="A212" s="39" t="s">
        <v>379</v>
      </c>
      <c r="B212" s="166" t="s">
        <v>380</v>
      </c>
      <c r="C212" s="166"/>
      <c r="D212" s="166"/>
      <c r="E212" s="166"/>
      <c r="F212" s="29" t="s">
        <v>375</v>
      </c>
      <c r="G212" s="12"/>
      <c r="H212" s="12"/>
      <c r="I212" s="12"/>
      <c r="J212" s="12"/>
      <c r="K212" s="12"/>
      <c r="L212" s="12"/>
      <c r="M212" s="12"/>
      <c r="N212" s="12"/>
      <c r="O212" s="12"/>
      <c r="P212" s="12"/>
      <c r="Q212" s="12"/>
      <c r="R212" s="12"/>
      <c r="S212" s="12"/>
      <c r="T212" s="12"/>
      <c r="U212" s="12"/>
      <c r="V212" s="12"/>
      <c r="W212" s="12"/>
      <c r="X212" s="12"/>
      <c r="Y212" s="12"/>
      <c r="Z212" s="12"/>
      <c r="AA212" s="12"/>
      <c r="AB212" s="12"/>
      <c r="AC212" s="12"/>
      <c r="AD212" s="12"/>
      <c r="AE212" s="12"/>
      <c r="AF212" s="12"/>
      <c r="AG212" s="12"/>
      <c r="AH212" s="12"/>
      <c r="AI212" s="12"/>
      <c r="AJ212" s="12"/>
      <c r="AK212" s="12"/>
      <c r="AL212" s="12"/>
      <c r="AM212" s="12"/>
      <c r="AN212" s="12"/>
      <c r="AO212" s="12"/>
      <c r="AP212" s="12"/>
      <c r="AQ212" s="12"/>
      <c r="AR212" s="12"/>
      <c r="AS212" s="12"/>
      <c r="AT212" s="12"/>
      <c r="AU212" s="12"/>
      <c r="AV212" s="12"/>
      <c r="AW212" s="12"/>
      <c r="AX212" s="12"/>
      <c r="AY212" s="12"/>
      <c r="AZ212" s="12"/>
      <c r="BA212" s="12"/>
      <c r="BB212" s="12"/>
      <c r="BC212" s="12"/>
      <c r="BD212" s="12"/>
      <c r="BE212" s="12"/>
      <c r="BF212" s="12"/>
      <c r="BG212" s="12"/>
      <c r="BH212" s="12"/>
      <c r="BI212" s="12"/>
      <c r="BJ212" s="12"/>
      <c r="BK212" s="12"/>
      <c r="BL212" s="12"/>
      <c r="BM212" s="12"/>
      <c r="BN212" s="12"/>
      <c r="BO212" s="12"/>
      <c r="BP212" s="12"/>
      <c r="BQ212" s="12"/>
      <c r="BR212" s="12"/>
      <c r="BS212" s="12"/>
      <c r="BT212" s="12"/>
      <c r="BU212" s="12"/>
      <c r="BV212" s="12"/>
      <c r="BW212" s="12"/>
      <c r="BX212" s="12"/>
      <c r="BY212" s="12"/>
      <c r="BZ212" s="12"/>
      <c r="CA212" s="12"/>
      <c r="CB212" s="12"/>
      <c r="CC212" s="12"/>
      <c r="CD212" s="12"/>
      <c r="CE212" s="12"/>
      <c r="CF212" s="12"/>
      <c r="CG212" s="12"/>
      <c r="CH212" s="12"/>
      <c r="CI212" s="12"/>
      <c r="CJ212" s="12"/>
      <c r="CK212" s="12"/>
      <c r="CL212" s="12"/>
      <c r="CM212" s="12"/>
      <c r="CN212" s="12"/>
      <c r="CO212" s="12"/>
      <c r="CP212" s="12"/>
      <c r="CQ212" s="12"/>
      <c r="CR212" s="12"/>
      <c r="CS212" s="12"/>
      <c r="CT212" s="12"/>
      <c r="CU212" s="12"/>
      <c r="CV212" s="12"/>
      <c r="CW212" s="12"/>
      <c r="CX212" s="12"/>
      <c r="CY212" s="12"/>
      <c r="CZ212" s="12"/>
      <c r="DA212" s="12"/>
      <c r="DB212" s="12"/>
      <c r="DC212" s="12"/>
      <c r="DD212" s="12"/>
      <c r="DE212" s="12"/>
      <c r="DF212" s="12"/>
      <c r="DG212" s="12"/>
      <c r="DH212" s="12"/>
      <c r="DI212" s="12"/>
      <c r="DJ212" s="12"/>
      <c r="DK212" s="12"/>
      <c r="DL212" s="12"/>
      <c r="DM212" s="12"/>
      <c r="DN212" s="12"/>
      <c r="DO212" s="12"/>
      <c r="DP212" s="12"/>
      <c r="DQ212" s="12"/>
      <c r="DR212" s="12"/>
      <c r="DS212" s="12"/>
      <c r="DT212" s="12"/>
      <c r="DU212" s="12"/>
      <c r="DV212" s="12"/>
      <c r="DW212" s="12"/>
      <c r="DX212" s="12"/>
      <c r="DY212" s="12"/>
      <c r="DZ212" s="12"/>
      <c r="EA212" s="12"/>
      <c r="EB212" s="12"/>
      <c r="EC212" s="12"/>
      <c r="ED212" s="12"/>
      <c r="EE212" s="12"/>
      <c r="EF212" s="12"/>
      <c r="EG212" s="12"/>
      <c r="EH212" s="12"/>
      <c r="EI212" s="12"/>
      <c r="EJ212" s="12"/>
      <c r="EK212" s="12"/>
      <c r="EL212" s="12"/>
      <c r="EM212" s="12"/>
      <c r="EN212" s="12"/>
      <c r="EO212" s="12"/>
      <c r="EP212" s="12"/>
      <c r="EQ212" s="12"/>
      <c r="ER212" s="12"/>
      <c r="ES212" s="12"/>
    </row>
    <row r="213" spans="1:152" s="13" customFormat="1" ht="27">
      <c r="A213" s="14" t="s">
        <v>2</v>
      </c>
      <c r="B213" s="14" t="s">
        <v>3</v>
      </c>
      <c r="C213" s="15" t="s">
        <v>4</v>
      </c>
      <c r="D213" s="15" t="s">
        <v>5</v>
      </c>
      <c r="E213" s="15" t="s">
        <v>6</v>
      </c>
      <c r="F213" s="15" t="s">
        <v>7</v>
      </c>
      <c r="G213" s="12"/>
      <c r="H213" s="12"/>
      <c r="I213" s="12"/>
      <c r="J213" s="12"/>
      <c r="K213" s="12"/>
      <c r="L213" s="12"/>
      <c r="M213" s="12"/>
      <c r="N213" s="12"/>
      <c r="O213" s="12"/>
      <c r="P213" s="12"/>
      <c r="Q213" s="12"/>
      <c r="R213" s="12"/>
      <c r="S213" s="12"/>
      <c r="T213" s="12"/>
      <c r="U213" s="12"/>
      <c r="V213" s="12"/>
      <c r="W213" s="12"/>
      <c r="X213" s="12"/>
      <c r="Y213" s="12"/>
      <c r="Z213" s="12"/>
      <c r="AA213" s="12"/>
      <c r="AB213" s="12"/>
      <c r="AC213" s="12"/>
      <c r="AD213" s="12"/>
      <c r="AE213" s="12"/>
      <c r="AF213" s="12"/>
      <c r="AG213" s="12"/>
      <c r="AH213" s="12"/>
      <c r="AI213" s="12"/>
      <c r="AJ213" s="12"/>
      <c r="AK213" s="12"/>
      <c r="AL213" s="12"/>
      <c r="AM213" s="12"/>
      <c r="AN213" s="12"/>
      <c r="AO213" s="12"/>
      <c r="AP213" s="12"/>
      <c r="AQ213" s="12"/>
      <c r="AR213" s="12"/>
      <c r="AS213" s="12"/>
      <c r="AT213" s="12"/>
      <c r="AU213" s="12"/>
      <c r="AV213" s="12"/>
      <c r="AW213" s="12"/>
      <c r="AX213" s="12"/>
      <c r="AY213" s="12"/>
      <c r="AZ213" s="12"/>
      <c r="BA213" s="12"/>
      <c r="BB213" s="12"/>
      <c r="BC213" s="12"/>
      <c r="BD213" s="12"/>
      <c r="BE213" s="12"/>
      <c r="BF213" s="12"/>
      <c r="BG213" s="12"/>
      <c r="BH213" s="12"/>
      <c r="BI213" s="12"/>
      <c r="BJ213" s="12"/>
      <c r="BK213" s="12"/>
      <c r="BL213" s="12"/>
      <c r="BM213" s="12"/>
      <c r="BN213" s="12"/>
      <c r="BO213" s="12"/>
      <c r="BP213" s="12"/>
      <c r="BQ213" s="12"/>
      <c r="BR213" s="12"/>
      <c r="BS213" s="12"/>
      <c r="BT213" s="12"/>
      <c r="BU213" s="12"/>
      <c r="BV213" s="12"/>
      <c r="BW213" s="12"/>
      <c r="BX213" s="12"/>
      <c r="BY213" s="12"/>
      <c r="BZ213" s="12"/>
      <c r="CA213" s="12"/>
      <c r="CB213" s="12"/>
      <c r="CC213" s="12"/>
      <c r="CD213" s="12"/>
      <c r="CE213" s="12"/>
      <c r="CF213" s="12"/>
      <c r="CG213" s="12"/>
      <c r="CH213" s="12"/>
      <c r="CI213" s="12"/>
      <c r="CJ213" s="12"/>
      <c r="CK213" s="12"/>
      <c r="CL213" s="12"/>
      <c r="CM213" s="12"/>
      <c r="CN213" s="12"/>
      <c r="CO213" s="12"/>
      <c r="CP213" s="12"/>
      <c r="CQ213" s="12"/>
      <c r="CR213" s="12"/>
      <c r="CS213" s="12"/>
      <c r="CT213" s="12"/>
      <c r="CU213" s="12"/>
      <c r="CV213" s="12"/>
      <c r="CW213" s="12"/>
      <c r="CX213" s="12"/>
      <c r="CY213" s="12"/>
      <c r="CZ213" s="12"/>
      <c r="DA213" s="12"/>
      <c r="DB213" s="12"/>
      <c r="DC213" s="12"/>
      <c r="DD213" s="12"/>
      <c r="DE213" s="12"/>
      <c r="DF213" s="12"/>
      <c r="DG213" s="12"/>
      <c r="DH213" s="12"/>
      <c r="DI213" s="12"/>
      <c r="DJ213" s="12"/>
      <c r="DK213" s="12"/>
      <c r="DL213" s="12"/>
      <c r="DM213" s="12"/>
      <c r="DN213" s="12"/>
      <c r="DO213" s="12"/>
      <c r="DP213" s="12"/>
      <c r="DQ213" s="12"/>
      <c r="DR213" s="12"/>
      <c r="DS213" s="12"/>
      <c r="DT213" s="12"/>
      <c r="DU213" s="12"/>
      <c r="DV213" s="12"/>
      <c r="DW213" s="12"/>
      <c r="DX213" s="12"/>
      <c r="DY213" s="12"/>
      <c r="DZ213" s="12"/>
      <c r="EA213" s="12"/>
      <c r="EB213" s="12"/>
      <c r="EC213" s="12"/>
      <c r="ED213" s="12"/>
      <c r="EE213" s="12"/>
      <c r="EF213" s="12"/>
      <c r="EG213" s="12"/>
      <c r="EH213" s="12"/>
      <c r="EI213" s="12"/>
      <c r="EJ213" s="12"/>
      <c r="EK213" s="12"/>
      <c r="EL213" s="12"/>
      <c r="EM213" s="12"/>
      <c r="EN213" s="12"/>
      <c r="EO213" s="12"/>
      <c r="EP213" s="12"/>
      <c r="EQ213" s="12"/>
      <c r="ER213" s="12"/>
      <c r="ES213" s="12"/>
    </row>
    <row r="214" spans="1:152" s="13" customFormat="1" ht="27">
      <c r="A214" s="31">
        <v>1</v>
      </c>
      <c r="B214" s="27">
        <v>1196491310</v>
      </c>
      <c r="C214" s="28">
        <v>42221500</v>
      </c>
      <c r="D214" s="36" t="s">
        <v>381</v>
      </c>
      <c r="E214" s="37" t="s">
        <v>382</v>
      </c>
      <c r="F214" s="28" t="s">
        <v>10</v>
      </c>
      <c r="G214" s="12"/>
      <c r="H214" s="12"/>
      <c r="I214" s="12"/>
      <c r="J214" s="12"/>
      <c r="K214" s="12"/>
      <c r="L214" s="12"/>
      <c r="M214" s="12"/>
      <c r="N214" s="12"/>
      <c r="O214" s="12"/>
      <c r="P214" s="12"/>
      <c r="Q214" s="12"/>
      <c r="R214" s="12"/>
      <c r="S214" s="12"/>
      <c r="T214" s="12"/>
      <c r="U214" s="12"/>
      <c r="V214" s="12"/>
      <c r="W214" s="12"/>
      <c r="X214" s="12"/>
      <c r="Y214" s="12"/>
      <c r="Z214" s="12"/>
      <c r="AA214" s="12"/>
      <c r="AB214" s="12"/>
      <c r="AC214" s="12"/>
      <c r="AD214" s="12"/>
      <c r="AE214" s="12"/>
      <c r="AF214" s="12"/>
      <c r="AG214" s="12"/>
      <c r="AH214" s="12"/>
      <c r="AI214" s="12"/>
      <c r="AJ214" s="12"/>
      <c r="AK214" s="12"/>
      <c r="AL214" s="12"/>
      <c r="AM214" s="12"/>
      <c r="AN214" s="12"/>
      <c r="AO214" s="12"/>
      <c r="AP214" s="12"/>
      <c r="AQ214" s="12"/>
      <c r="AR214" s="12"/>
      <c r="AS214" s="12"/>
      <c r="AT214" s="12"/>
      <c r="AU214" s="12"/>
      <c r="AV214" s="12"/>
      <c r="AW214" s="12"/>
      <c r="AX214" s="12"/>
      <c r="AY214" s="12"/>
      <c r="AZ214" s="12"/>
      <c r="BA214" s="12"/>
      <c r="BB214" s="12"/>
      <c r="BC214" s="12"/>
      <c r="BD214" s="12"/>
      <c r="BE214" s="12"/>
      <c r="BF214" s="12"/>
      <c r="BG214" s="12"/>
      <c r="BH214" s="12"/>
      <c r="BI214" s="12"/>
      <c r="BJ214" s="12"/>
      <c r="BK214" s="12"/>
      <c r="BL214" s="12"/>
      <c r="BM214" s="12"/>
      <c r="BN214" s="12"/>
      <c r="BO214" s="12"/>
      <c r="BP214" s="12"/>
      <c r="BQ214" s="12"/>
      <c r="BR214" s="12"/>
      <c r="BS214" s="12"/>
      <c r="BT214" s="12"/>
      <c r="BU214" s="12"/>
      <c r="BV214" s="12"/>
      <c r="BW214" s="12"/>
      <c r="BX214" s="12"/>
      <c r="BY214" s="12"/>
      <c r="BZ214" s="12"/>
      <c r="CA214" s="12"/>
      <c r="CB214" s="12"/>
      <c r="CC214" s="12"/>
      <c r="CD214" s="12"/>
      <c r="CE214" s="12"/>
      <c r="CF214" s="12"/>
      <c r="CG214" s="12"/>
      <c r="CH214" s="12"/>
      <c r="CI214" s="12"/>
      <c r="CJ214" s="12"/>
      <c r="CK214" s="12"/>
      <c r="CL214" s="12"/>
      <c r="CM214" s="12"/>
      <c r="CN214" s="12"/>
      <c r="CO214" s="12"/>
      <c r="CP214" s="12"/>
      <c r="CQ214" s="12"/>
      <c r="CR214" s="12"/>
      <c r="CS214" s="12"/>
      <c r="CT214" s="12"/>
      <c r="CU214" s="12"/>
      <c r="CV214" s="12"/>
      <c r="CW214" s="12"/>
      <c r="CX214" s="12"/>
      <c r="CY214" s="12"/>
      <c r="CZ214" s="12"/>
      <c r="DA214" s="12"/>
      <c r="DB214" s="12"/>
      <c r="DC214" s="12"/>
      <c r="DD214" s="12"/>
      <c r="DE214" s="12"/>
      <c r="DF214" s="12"/>
      <c r="DG214" s="12"/>
      <c r="DH214" s="12"/>
      <c r="DI214" s="12"/>
      <c r="DJ214" s="12"/>
      <c r="DK214" s="12"/>
      <c r="DL214" s="12"/>
      <c r="DM214" s="12"/>
      <c r="DN214" s="12"/>
      <c r="DO214" s="12"/>
      <c r="DP214" s="12"/>
      <c r="DQ214" s="12"/>
      <c r="DR214" s="12"/>
      <c r="DS214" s="12"/>
      <c r="DT214" s="12"/>
      <c r="DU214" s="12"/>
      <c r="DV214" s="12"/>
      <c r="DW214" s="12"/>
      <c r="DX214" s="12"/>
      <c r="DY214" s="12"/>
      <c r="DZ214" s="12"/>
      <c r="EA214" s="12"/>
      <c r="EB214" s="12"/>
      <c r="EC214" s="12"/>
      <c r="ED214" s="12"/>
      <c r="EE214" s="12"/>
      <c r="EF214" s="12"/>
      <c r="EG214" s="12"/>
      <c r="EH214" s="12"/>
      <c r="EI214" s="12"/>
      <c r="EJ214" s="12"/>
      <c r="EK214" s="12"/>
      <c r="EL214" s="12"/>
      <c r="EM214" s="12"/>
      <c r="EN214" s="12"/>
      <c r="EO214" s="12"/>
      <c r="EP214" s="12"/>
      <c r="EQ214" s="12"/>
      <c r="ER214" s="12"/>
      <c r="ES214" s="12"/>
    </row>
    <row r="215" spans="1:152" s="13" customFormat="1" ht="13.5" customHeight="1">
      <c r="A215" s="39" t="s">
        <v>383</v>
      </c>
      <c r="B215" s="166" t="s">
        <v>384</v>
      </c>
      <c r="C215" s="166"/>
      <c r="D215" s="166"/>
      <c r="E215" s="166"/>
      <c r="F215" s="29" t="s">
        <v>176</v>
      </c>
      <c r="G215" s="174" t="s">
        <v>3737</v>
      </c>
      <c r="H215" s="175"/>
      <c r="I215" s="176"/>
      <c r="J215" s="12"/>
      <c r="K215" s="12"/>
      <c r="L215" s="12"/>
      <c r="M215" s="12"/>
      <c r="N215" s="12"/>
      <c r="O215" s="12"/>
      <c r="P215" s="12"/>
      <c r="Q215" s="12"/>
      <c r="R215" s="12"/>
      <c r="S215" s="12"/>
      <c r="T215" s="12"/>
      <c r="U215" s="12"/>
      <c r="V215" s="12"/>
      <c r="W215" s="12"/>
      <c r="X215" s="12"/>
      <c r="Y215" s="12"/>
      <c r="Z215" s="12"/>
      <c r="AA215" s="12"/>
      <c r="AB215" s="12"/>
      <c r="AC215" s="12"/>
      <c r="AD215" s="12"/>
      <c r="AE215" s="12"/>
      <c r="AF215" s="12"/>
      <c r="AG215" s="12"/>
      <c r="AH215" s="12"/>
      <c r="AI215" s="12"/>
      <c r="AJ215" s="12"/>
      <c r="AK215" s="12"/>
      <c r="AL215" s="12"/>
      <c r="AM215" s="12"/>
      <c r="AN215" s="12"/>
      <c r="AO215" s="12"/>
      <c r="AP215" s="12"/>
      <c r="AQ215" s="12"/>
      <c r="AR215" s="12"/>
      <c r="AS215" s="12"/>
      <c r="AT215" s="12"/>
      <c r="AU215" s="12"/>
      <c r="AV215" s="12"/>
      <c r="AW215" s="12"/>
      <c r="AX215" s="12"/>
      <c r="AY215" s="12"/>
      <c r="AZ215" s="12"/>
      <c r="BA215" s="12"/>
      <c r="BB215" s="12"/>
      <c r="BC215" s="12"/>
      <c r="BD215" s="12"/>
      <c r="BE215" s="12"/>
      <c r="BF215" s="12"/>
      <c r="BG215" s="12"/>
      <c r="BH215" s="12"/>
      <c r="BI215" s="12"/>
      <c r="BJ215" s="12"/>
      <c r="BK215" s="12"/>
      <c r="BL215" s="12"/>
      <c r="BM215" s="12"/>
      <c r="BN215" s="12"/>
      <c r="BO215" s="12"/>
      <c r="BP215" s="12"/>
      <c r="BQ215" s="12"/>
      <c r="BR215" s="12"/>
      <c r="BS215" s="12"/>
      <c r="BT215" s="12"/>
      <c r="BU215" s="12"/>
      <c r="BV215" s="12"/>
      <c r="BW215" s="12"/>
      <c r="BX215" s="12"/>
      <c r="BY215" s="12"/>
      <c r="BZ215" s="12"/>
      <c r="CA215" s="12"/>
      <c r="CB215" s="12"/>
      <c r="CC215" s="12"/>
      <c r="CD215" s="12"/>
      <c r="CE215" s="12"/>
      <c r="CF215" s="12"/>
      <c r="CG215" s="12"/>
      <c r="CH215" s="12"/>
      <c r="CI215" s="12"/>
      <c r="CJ215" s="12"/>
      <c r="CK215" s="12"/>
      <c r="CL215" s="12"/>
      <c r="CM215" s="12"/>
      <c r="CN215" s="12"/>
      <c r="CO215" s="12"/>
      <c r="CP215" s="12"/>
      <c r="CQ215" s="12"/>
      <c r="CR215" s="12"/>
      <c r="CS215" s="12"/>
      <c r="CT215" s="12"/>
      <c r="CU215" s="12"/>
      <c r="CV215" s="12"/>
      <c r="CW215" s="12"/>
      <c r="CX215" s="12"/>
      <c r="CY215" s="12"/>
      <c r="CZ215" s="12"/>
      <c r="DA215" s="12"/>
      <c r="DB215" s="12"/>
      <c r="DC215" s="12"/>
      <c r="DD215" s="12"/>
      <c r="DE215" s="12"/>
      <c r="DF215" s="12"/>
      <c r="DG215" s="12"/>
      <c r="DH215" s="12"/>
      <c r="DI215" s="12"/>
      <c r="DJ215" s="12"/>
      <c r="DK215" s="12"/>
      <c r="DL215" s="12"/>
      <c r="DM215" s="12"/>
      <c r="DN215" s="12"/>
      <c r="DO215" s="12"/>
      <c r="DP215" s="12"/>
      <c r="DQ215" s="12"/>
      <c r="DR215" s="12"/>
      <c r="DS215" s="12"/>
      <c r="DT215" s="12"/>
      <c r="DU215" s="12"/>
      <c r="DV215" s="12"/>
      <c r="DW215" s="12"/>
      <c r="DX215" s="12"/>
      <c r="DY215" s="12"/>
      <c r="DZ215" s="12"/>
      <c r="EA215" s="12"/>
      <c r="EB215" s="12"/>
      <c r="EC215" s="12"/>
      <c r="ED215" s="12"/>
      <c r="EE215" s="12"/>
      <c r="EF215" s="12"/>
      <c r="EG215" s="12"/>
      <c r="EH215" s="12"/>
      <c r="EI215" s="12"/>
      <c r="EJ215" s="12"/>
      <c r="EK215" s="12"/>
      <c r="EL215" s="12"/>
      <c r="EM215" s="12"/>
      <c r="EN215" s="12"/>
      <c r="EO215" s="12"/>
      <c r="EP215" s="12"/>
      <c r="EQ215" s="12"/>
      <c r="ER215" s="12"/>
      <c r="ES215" s="12"/>
      <c r="ET215" s="12"/>
      <c r="EU215" s="12"/>
      <c r="EV215" s="12"/>
    </row>
    <row r="216" spans="1:152" s="13" customFormat="1" ht="27">
      <c r="A216" s="14" t="s">
        <v>2</v>
      </c>
      <c r="B216" s="14" t="s">
        <v>3</v>
      </c>
      <c r="C216" s="15" t="s">
        <v>4</v>
      </c>
      <c r="D216" s="15" t="s">
        <v>5</v>
      </c>
      <c r="E216" s="15" t="s">
        <v>6</v>
      </c>
      <c r="F216" s="15" t="s">
        <v>7</v>
      </c>
      <c r="G216" s="16" t="s">
        <v>3347</v>
      </c>
      <c r="H216" s="16" t="s">
        <v>3348</v>
      </c>
      <c r="I216" s="16" t="s">
        <v>3349</v>
      </c>
      <c r="J216" s="12"/>
      <c r="K216" s="12"/>
      <c r="L216" s="12"/>
      <c r="M216" s="12"/>
      <c r="N216" s="12"/>
      <c r="O216" s="12"/>
      <c r="P216" s="12"/>
      <c r="Q216" s="12"/>
      <c r="R216" s="12"/>
      <c r="S216" s="12"/>
      <c r="T216" s="12"/>
      <c r="U216" s="12"/>
      <c r="V216" s="12"/>
      <c r="W216" s="12"/>
      <c r="X216" s="12"/>
      <c r="Y216" s="12"/>
      <c r="Z216" s="12"/>
      <c r="AA216" s="12"/>
      <c r="AB216" s="12"/>
      <c r="AC216" s="12"/>
      <c r="AD216" s="12"/>
      <c r="AE216" s="12"/>
      <c r="AF216" s="12"/>
      <c r="AG216" s="12"/>
      <c r="AH216" s="12"/>
      <c r="AI216" s="12"/>
      <c r="AJ216" s="12"/>
      <c r="AK216" s="12"/>
      <c r="AL216" s="12"/>
      <c r="AM216" s="12"/>
      <c r="AN216" s="12"/>
      <c r="AO216" s="12"/>
      <c r="AP216" s="12"/>
      <c r="AQ216" s="12"/>
      <c r="AR216" s="12"/>
      <c r="AS216" s="12"/>
      <c r="AT216" s="12"/>
      <c r="AU216" s="12"/>
      <c r="AV216" s="12"/>
      <c r="AW216" s="12"/>
      <c r="AX216" s="12"/>
      <c r="AY216" s="12"/>
      <c r="AZ216" s="12"/>
      <c r="BA216" s="12"/>
      <c r="BB216" s="12"/>
      <c r="BC216" s="12"/>
      <c r="BD216" s="12"/>
      <c r="BE216" s="12"/>
      <c r="BF216" s="12"/>
      <c r="BG216" s="12"/>
      <c r="BH216" s="12"/>
      <c r="BI216" s="12"/>
      <c r="BJ216" s="12"/>
      <c r="BK216" s="12"/>
      <c r="BL216" s="12"/>
      <c r="BM216" s="12"/>
      <c r="BN216" s="12"/>
      <c r="BO216" s="12"/>
      <c r="BP216" s="12"/>
      <c r="BQ216" s="12"/>
      <c r="BR216" s="12"/>
      <c r="BS216" s="12"/>
      <c r="BT216" s="12"/>
      <c r="BU216" s="12"/>
      <c r="BV216" s="12"/>
      <c r="BW216" s="12"/>
      <c r="BX216" s="12"/>
      <c r="BY216" s="12"/>
      <c r="BZ216" s="12"/>
      <c r="CA216" s="12"/>
      <c r="CB216" s="12"/>
      <c r="CC216" s="12"/>
      <c r="CD216" s="12"/>
      <c r="CE216" s="12"/>
      <c r="CF216" s="12"/>
      <c r="CG216" s="12"/>
      <c r="CH216" s="12"/>
      <c r="CI216" s="12"/>
      <c r="CJ216" s="12"/>
      <c r="CK216" s="12"/>
      <c r="CL216" s="12"/>
      <c r="CM216" s="12"/>
      <c r="CN216" s="12"/>
      <c r="CO216" s="12"/>
      <c r="CP216" s="12"/>
      <c r="CQ216" s="12"/>
      <c r="CR216" s="12"/>
      <c r="CS216" s="12"/>
      <c r="CT216" s="12"/>
      <c r="CU216" s="12"/>
      <c r="CV216" s="12"/>
      <c r="CW216" s="12"/>
      <c r="CX216" s="12"/>
      <c r="CY216" s="12"/>
      <c r="CZ216" s="12"/>
      <c r="DA216" s="12"/>
      <c r="DB216" s="12"/>
      <c r="DC216" s="12"/>
      <c r="DD216" s="12"/>
      <c r="DE216" s="12"/>
      <c r="DF216" s="12"/>
      <c r="DG216" s="12"/>
      <c r="DH216" s="12"/>
      <c r="DI216" s="12"/>
      <c r="DJ216" s="12"/>
      <c r="DK216" s="12"/>
      <c r="DL216" s="12"/>
      <c r="DM216" s="12"/>
      <c r="DN216" s="12"/>
      <c r="DO216" s="12"/>
      <c r="DP216" s="12"/>
      <c r="DQ216" s="12"/>
      <c r="DR216" s="12"/>
      <c r="DS216" s="12"/>
      <c r="DT216" s="12"/>
      <c r="DU216" s="12"/>
      <c r="DV216" s="12"/>
      <c r="DW216" s="12"/>
      <c r="DX216" s="12"/>
      <c r="DY216" s="12"/>
      <c r="DZ216" s="12"/>
      <c r="EA216" s="12"/>
      <c r="EB216" s="12"/>
      <c r="EC216" s="12"/>
      <c r="ED216" s="12"/>
      <c r="EE216" s="12"/>
      <c r="EF216" s="12"/>
      <c r="EG216" s="12"/>
      <c r="EH216" s="12"/>
      <c r="EI216" s="12"/>
      <c r="EJ216" s="12"/>
      <c r="EK216" s="12"/>
      <c r="EL216" s="12"/>
      <c r="EM216" s="12"/>
      <c r="EN216" s="12"/>
      <c r="EO216" s="12"/>
      <c r="EP216" s="12"/>
      <c r="EQ216" s="12"/>
      <c r="ER216" s="12"/>
      <c r="ES216" s="12"/>
      <c r="ET216" s="12"/>
      <c r="EU216" s="12"/>
      <c r="EV216" s="12"/>
    </row>
    <row r="217" spans="1:152" s="13" customFormat="1" ht="27">
      <c r="A217" s="31">
        <v>1186220311</v>
      </c>
      <c r="B217" s="27">
        <v>1196491310</v>
      </c>
      <c r="C217" s="28">
        <v>42221500</v>
      </c>
      <c r="D217" s="36" t="s">
        <v>385</v>
      </c>
      <c r="E217" s="37" t="s">
        <v>386</v>
      </c>
      <c r="F217" s="28" t="s">
        <v>10</v>
      </c>
      <c r="G217" s="22">
        <v>3821000</v>
      </c>
      <c r="H217" s="22">
        <f>ROUND(G217*0.19,0)</f>
        <v>725990</v>
      </c>
      <c r="I217" s="23">
        <f>+G217+H217</f>
        <v>4546990</v>
      </c>
      <c r="J217" s="12"/>
      <c r="K217" s="12"/>
      <c r="L217" s="12"/>
      <c r="M217" s="12"/>
      <c r="N217" s="12"/>
      <c r="O217" s="12"/>
      <c r="P217" s="12"/>
      <c r="Q217" s="12"/>
      <c r="R217" s="12"/>
      <c r="S217" s="12"/>
      <c r="T217" s="12"/>
      <c r="U217" s="12"/>
      <c r="V217" s="12"/>
      <c r="W217" s="12"/>
      <c r="X217" s="12"/>
      <c r="Y217" s="12"/>
      <c r="Z217" s="12"/>
      <c r="AA217" s="12"/>
      <c r="AB217" s="12"/>
      <c r="AC217" s="12"/>
      <c r="AD217" s="12"/>
      <c r="AE217" s="12"/>
      <c r="AF217" s="12"/>
      <c r="AG217" s="12"/>
      <c r="AH217" s="12"/>
      <c r="AI217" s="12"/>
      <c r="AJ217" s="12"/>
      <c r="AK217" s="12"/>
      <c r="AL217" s="12"/>
      <c r="AM217" s="12"/>
      <c r="AN217" s="12"/>
      <c r="AO217" s="12"/>
      <c r="AP217" s="12"/>
      <c r="AQ217" s="12"/>
      <c r="AR217" s="12"/>
      <c r="AS217" s="12"/>
      <c r="AT217" s="12"/>
      <c r="AU217" s="12"/>
      <c r="AV217" s="12"/>
      <c r="AW217" s="12"/>
      <c r="AX217" s="12"/>
      <c r="AY217" s="12"/>
      <c r="AZ217" s="12"/>
      <c r="BA217" s="12"/>
      <c r="BB217" s="12"/>
      <c r="BC217" s="12"/>
      <c r="BD217" s="12"/>
      <c r="BE217" s="12"/>
      <c r="BF217" s="12"/>
      <c r="BG217" s="12"/>
      <c r="BH217" s="12"/>
      <c r="BI217" s="12"/>
      <c r="BJ217" s="12"/>
      <c r="BK217" s="12"/>
      <c r="BL217" s="12"/>
      <c r="BM217" s="12"/>
      <c r="BN217" s="12"/>
      <c r="BO217" s="12"/>
      <c r="BP217" s="12"/>
      <c r="BQ217" s="12"/>
      <c r="BR217" s="12"/>
      <c r="BS217" s="12"/>
      <c r="BT217" s="12"/>
      <c r="BU217" s="12"/>
      <c r="BV217" s="12"/>
      <c r="BW217" s="12"/>
      <c r="BX217" s="12"/>
      <c r="BY217" s="12"/>
      <c r="BZ217" s="12"/>
      <c r="CA217" s="12"/>
      <c r="CB217" s="12"/>
      <c r="CC217" s="12"/>
      <c r="CD217" s="12"/>
      <c r="CE217" s="12"/>
      <c r="CF217" s="12"/>
      <c r="CG217" s="12"/>
      <c r="CH217" s="12"/>
      <c r="CI217" s="12"/>
      <c r="CJ217" s="12"/>
      <c r="CK217" s="12"/>
      <c r="CL217" s="12"/>
      <c r="CM217" s="12"/>
      <c r="CN217" s="12"/>
      <c r="CO217" s="12"/>
      <c r="CP217" s="12"/>
      <c r="CQ217" s="12"/>
      <c r="CR217" s="12"/>
      <c r="CS217" s="12"/>
      <c r="CT217" s="12"/>
      <c r="CU217" s="12"/>
      <c r="CV217" s="12"/>
      <c r="CW217" s="12"/>
      <c r="CX217" s="12"/>
      <c r="CY217" s="12"/>
      <c r="CZ217" s="12"/>
      <c r="DA217" s="12"/>
      <c r="DB217" s="12"/>
      <c r="DC217" s="12"/>
      <c r="DD217" s="12"/>
      <c r="DE217" s="12"/>
      <c r="DF217" s="12"/>
      <c r="DG217" s="12"/>
      <c r="DH217" s="12"/>
      <c r="DI217" s="12"/>
      <c r="DJ217" s="12"/>
      <c r="DK217" s="12"/>
      <c r="DL217" s="12"/>
      <c r="DM217" s="12"/>
      <c r="DN217" s="12"/>
      <c r="DO217" s="12"/>
      <c r="DP217" s="12"/>
      <c r="DQ217" s="12"/>
      <c r="DR217" s="12"/>
      <c r="DS217" s="12"/>
      <c r="DT217" s="12"/>
      <c r="DU217" s="12"/>
      <c r="DV217" s="12"/>
      <c r="DW217" s="12"/>
      <c r="DX217" s="12"/>
      <c r="DY217" s="12"/>
      <c r="DZ217" s="12"/>
      <c r="EA217" s="12"/>
      <c r="EB217" s="12"/>
      <c r="EC217" s="12"/>
      <c r="ED217" s="12"/>
      <c r="EE217" s="12"/>
      <c r="EF217" s="12"/>
      <c r="EG217" s="12"/>
      <c r="EH217" s="12"/>
      <c r="EI217" s="12"/>
      <c r="EJ217" s="12"/>
      <c r="EK217" s="12"/>
      <c r="EL217" s="12"/>
      <c r="EM217" s="12"/>
      <c r="EN217" s="12"/>
      <c r="EO217" s="12"/>
      <c r="EP217" s="12"/>
      <c r="EQ217" s="12"/>
      <c r="ER217" s="12"/>
      <c r="ES217" s="12"/>
      <c r="ET217" s="12"/>
      <c r="EU217" s="12"/>
      <c r="EV217" s="12"/>
    </row>
    <row r="218" spans="1:152" s="13" customFormat="1" ht="27">
      <c r="A218" s="39" t="s">
        <v>388</v>
      </c>
      <c r="B218" s="166" t="s">
        <v>389</v>
      </c>
      <c r="C218" s="166"/>
      <c r="D218" s="166"/>
      <c r="E218" s="166"/>
      <c r="F218" s="29" t="s">
        <v>387</v>
      </c>
      <c r="G218" s="174" t="s">
        <v>3723</v>
      </c>
      <c r="H218" s="175"/>
      <c r="I218" s="176"/>
      <c r="J218" s="174" t="s">
        <v>3745</v>
      </c>
      <c r="K218" s="175"/>
      <c r="L218" s="176"/>
      <c r="M218" s="12"/>
      <c r="N218" s="12"/>
      <c r="O218" s="12"/>
      <c r="P218" s="12"/>
      <c r="Q218" s="12"/>
      <c r="R218" s="12"/>
      <c r="S218" s="12"/>
      <c r="T218" s="12"/>
      <c r="U218" s="12"/>
      <c r="V218" s="12"/>
      <c r="W218" s="12"/>
      <c r="X218" s="12"/>
      <c r="Y218" s="12"/>
      <c r="Z218" s="12"/>
      <c r="AA218" s="12"/>
      <c r="AB218" s="12"/>
      <c r="AC218" s="12"/>
      <c r="AD218" s="12"/>
      <c r="AE218" s="12"/>
      <c r="AF218" s="12"/>
      <c r="AG218" s="12"/>
      <c r="AH218" s="12"/>
      <c r="AI218" s="12"/>
      <c r="AJ218" s="12"/>
      <c r="AK218" s="12"/>
      <c r="AL218" s="12"/>
      <c r="AM218" s="12"/>
      <c r="AN218" s="12"/>
      <c r="AO218" s="12"/>
      <c r="AP218" s="12"/>
      <c r="AQ218" s="12"/>
      <c r="AR218" s="12"/>
      <c r="AS218" s="12"/>
      <c r="AT218" s="12"/>
      <c r="AU218" s="12"/>
      <c r="AV218" s="12"/>
      <c r="AW218" s="12"/>
      <c r="AX218" s="12"/>
      <c r="AY218" s="12"/>
      <c r="AZ218" s="12"/>
      <c r="BA218" s="12"/>
      <c r="BB218" s="12"/>
      <c r="BC218" s="12"/>
      <c r="BD218" s="12"/>
      <c r="BE218" s="12"/>
      <c r="BF218" s="12"/>
      <c r="BG218" s="12"/>
      <c r="BH218" s="12"/>
      <c r="BI218" s="12"/>
      <c r="BJ218" s="12"/>
      <c r="BK218" s="12"/>
      <c r="BL218" s="12"/>
      <c r="BM218" s="12"/>
      <c r="BN218" s="12"/>
      <c r="BO218" s="12"/>
      <c r="BP218" s="12"/>
      <c r="BQ218" s="12"/>
      <c r="BR218" s="12"/>
      <c r="BS218" s="12"/>
      <c r="BT218" s="12"/>
      <c r="BU218" s="12"/>
      <c r="BV218" s="12"/>
      <c r="BW218" s="12"/>
      <c r="BX218" s="12"/>
      <c r="BY218" s="12"/>
      <c r="BZ218" s="12"/>
      <c r="CA218" s="12"/>
      <c r="CB218" s="12"/>
      <c r="CC218" s="12"/>
      <c r="CD218" s="12"/>
      <c r="CE218" s="12"/>
      <c r="CF218" s="12"/>
      <c r="CG218" s="12"/>
      <c r="CH218" s="12"/>
      <c r="CI218" s="12"/>
      <c r="CJ218" s="12"/>
      <c r="CK218" s="12"/>
      <c r="CL218" s="12"/>
      <c r="CM218" s="12"/>
      <c r="CN218" s="12"/>
      <c r="CO218" s="12"/>
      <c r="CP218" s="12"/>
      <c r="CQ218" s="12"/>
      <c r="CR218" s="12"/>
      <c r="CS218" s="12"/>
      <c r="CT218" s="12"/>
      <c r="CU218" s="12"/>
      <c r="CV218" s="12"/>
      <c r="CW218" s="12"/>
      <c r="CX218" s="12"/>
      <c r="CY218" s="12"/>
      <c r="CZ218" s="12"/>
      <c r="DA218" s="12"/>
      <c r="DB218" s="12"/>
      <c r="DC218" s="12"/>
      <c r="DD218" s="12"/>
      <c r="DE218" s="12"/>
      <c r="DF218" s="12"/>
      <c r="DG218" s="12"/>
      <c r="DH218" s="12"/>
      <c r="DI218" s="12"/>
      <c r="DJ218" s="12"/>
      <c r="DK218" s="12"/>
      <c r="DL218" s="12"/>
      <c r="DM218" s="12"/>
      <c r="DN218" s="12"/>
      <c r="DO218" s="12"/>
      <c r="DP218" s="12"/>
      <c r="DQ218" s="12"/>
      <c r="DR218" s="12"/>
      <c r="DS218" s="12"/>
      <c r="DT218" s="12"/>
      <c r="DU218" s="12"/>
      <c r="DV218" s="12"/>
      <c r="DW218" s="12"/>
      <c r="DX218" s="12"/>
      <c r="DY218" s="12"/>
      <c r="DZ218" s="12"/>
      <c r="EA218" s="12"/>
      <c r="EB218" s="12"/>
      <c r="EC218" s="12"/>
      <c r="ED218" s="12"/>
      <c r="EE218" s="12"/>
      <c r="EF218" s="12"/>
      <c r="EG218" s="12"/>
      <c r="EH218" s="12"/>
      <c r="EI218" s="12"/>
      <c r="EJ218" s="12"/>
      <c r="EK218" s="12"/>
      <c r="EL218" s="12"/>
      <c r="EM218" s="12"/>
      <c r="EN218" s="12"/>
      <c r="EO218" s="12"/>
      <c r="EP218" s="12"/>
      <c r="EQ218" s="12"/>
      <c r="ER218" s="12"/>
      <c r="ES218" s="12"/>
      <c r="ET218" s="12"/>
      <c r="EU218" s="12"/>
      <c r="EV218" s="12"/>
    </row>
    <row r="219" spans="1:152" s="13" customFormat="1" ht="27">
      <c r="A219" s="14" t="s">
        <v>2</v>
      </c>
      <c r="B219" s="14" t="s">
        <v>3</v>
      </c>
      <c r="C219" s="15" t="s">
        <v>4</v>
      </c>
      <c r="D219" s="15" t="s">
        <v>5</v>
      </c>
      <c r="E219" s="15" t="s">
        <v>6</v>
      </c>
      <c r="F219" s="15" t="s">
        <v>7</v>
      </c>
      <c r="G219" s="16" t="s">
        <v>3347</v>
      </c>
      <c r="H219" s="16" t="s">
        <v>3348</v>
      </c>
      <c r="I219" s="16" t="s">
        <v>3349</v>
      </c>
      <c r="J219" s="16" t="s">
        <v>3347</v>
      </c>
      <c r="K219" s="16" t="s">
        <v>3348</v>
      </c>
      <c r="L219" s="16" t="s">
        <v>3349</v>
      </c>
      <c r="M219" s="12"/>
      <c r="N219" s="12"/>
      <c r="O219" s="12"/>
      <c r="P219" s="12"/>
      <c r="Q219" s="12"/>
      <c r="R219" s="12"/>
      <c r="S219" s="12"/>
      <c r="T219" s="12"/>
      <c r="U219" s="12"/>
      <c r="V219" s="12"/>
      <c r="W219" s="12"/>
      <c r="X219" s="12"/>
      <c r="Y219" s="12"/>
      <c r="Z219" s="12"/>
      <c r="AA219" s="12"/>
      <c r="AB219" s="12"/>
      <c r="AC219" s="12"/>
      <c r="AD219" s="12"/>
      <c r="AE219" s="12"/>
      <c r="AF219" s="12"/>
      <c r="AG219" s="12"/>
      <c r="AH219" s="12"/>
      <c r="AI219" s="12"/>
      <c r="AJ219" s="12"/>
      <c r="AK219" s="12"/>
      <c r="AL219" s="12"/>
      <c r="AM219" s="12"/>
      <c r="AN219" s="12"/>
      <c r="AO219" s="12"/>
      <c r="AP219" s="12"/>
      <c r="AQ219" s="12"/>
      <c r="AR219" s="12"/>
      <c r="AS219" s="12"/>
      <c r="AT219" s="12"/>
      <c r="AU219" s="12"/>
      <c r="AV219" s="12"/>
      <c r="AW219" s="12"/>
      <c r="AX219" s="12"/>
      <c r="AY219" s="12"/>
      <c r="AZ219" s="12"/>
      <c r="BA219" s="12"/>
      <c r="BB219" s="12"/>
      <c r="BC219" s="12"/>
      <c r="BD219" s="12"/>
      <c r="BE219" s="12"/>
      <c r="BF219" s="12"/>
      <c r="BG219" s="12"/>
      <c r="BH219" s="12"/>
      <c r="BI219" s="12"/>
      <c r="BJ219" s="12"/>
      <c r="BK219" s="12"/>
      <c r="BL219" s="12"/>
      <c r="BM219" s="12"/>
      <c r="BN219" s="12"/>
      <c r="BO219" s="12"/>
      <c r="BP219" s="12"/>
      <c r="BQ219" s="12"/>
      <c r="BR219" s="12"/>
      <c r="BS219" s="12"/>
      <c r="BT219" s="12"/>
      <c r="BU219" s="12"/>
      <c r="BV219" s="12"/>
      <c r="BW219" s="12"/>
      <c r="BX219" s="12"/>
      <c r="BY219" s="12"/>
      <c r="BZ219" s="12"/>
      <c r="CA219" s="12"/>
      <c r="CB219" s="12"/>
      <c r="CC219" s="12"/>
      <c r="CD219" s="12"/>
      <c r="CE219" s="12"/>
      <c r="CF219" s="12"/>
      <c r="CG219" s="12"/>
      <c r="CH219" s="12"/>
      <c r="CI219" s="12"/>
      <c r="CJ219" s="12"/>
      <c r="CK219" s="12"/>
      <c r="CL219" s="12"/>
      <c r="CM219" s="12"/>
      <c r="CN219" s="12"/>
      <c r="CO219" s="12"/>
      <c r="CP219" s="12"/>
      <c r="CQ219" s="12"/>
      <c r="CR219" s="12"/>
      <c r="CS219" s="12"/>
      <c r="CT219" s="12"/>
      <c r="CU219" s="12"/>
      <c r="CV219" s="12"/>
      <c r="CW219" s="12"/>
      <c r="CX219" s="12"/>
      <c r="CY219" s="12"/>
      <c r="CZ219" s="12"/>
      <c r="DA219" s="12"/>
      <c r="DB219" s="12"/>
      <c r="DC219" s="12"/>
      <c r="DD219" s="12"/>
      <c r="DE219" s="12"/>
      <c r="DF219" s="12"/>
      <c r="DG219" s="12"/>
      <c r="DH219" s="12"/>
      <c r="DI219" s="12"/>
      <c r="DJ219" s="12"/>
      <c r="DK219" s="12"/>
      <c r="DL219" s="12"/>
      <c r="DM219" s="12"/>
      <c r="DN219" s="12"/>
      <c r="DO219" s="12"/>
      <c r="DP219" s="12"/>
      <c r="DQ219" s="12"/>
      <c r="DR219" s="12"/>
      <c r="DS219" s="12"/>
      <c r="DT219" s="12"/>
      <c r="DU219" s="12"/>
      <c r="DV219" s="12"/>
      <c r="DW219" s="12"/>
      <c r="DX219" s="12"/>
      <c r="DY219" s="12"/>
      <c r="DZ219" s="12"/>
      <c r="EA219" s="12"/>
      <c r="EB219" s="12"/>
      <c r="EC219" s="12"/>
      <c r="ED219" s="12"/>
      <c r="EE219" s="12"/>
      <c r="EF219" s="12"/>
      <c r="EG219" s="12"/>
      <c r="EH219" s="12"/>
      <c r="EI219" s="12"/>
      <c r="EJ219" s="12"/>
      <c r="EK219" s="12"/>
      <c r="EL219" s="12"/>
      <c r="EM219" s="12"/>
      <c r="EN219" s="12"/>
      <c r="EO219" s="12"/>
      <c r="EP219" s="12"/>
      <c r="EQ219" s="12"/>
      <c r="ER219" s="12"/>
      <c r="ES219" s="12"/>
      <c r="ET219" s="12"/>
      <c r="EU219" s="12"/>
      <c r="EV219" s="12"/>
    </row>
    <row r="220" spans="1:152" s="13" customFormat="1" ht="90">
      <c r="A220" s="31">
        <v>1</v>
      </c>
      <c r="B220" s="27">
        <v>1186220209</v>
      </c>
      <c r="C220" s="28">
        <v>42294702</v>
      </c>
      <c r="D220" s="36" t="s">
        <v>390</v>
      </c>
      <c r="E220" s="37" t="s">
        <v>3425</v>
      </c>
      <c r="F220" s="28" t="s">
        <v>10</v>
      </c>
      <c r="G220" s="22">
        <v>6800000</v>
      </c>
      <c r="H220" s="22">
        <v>0</v>
      </c>
      <c r="I220" s="23">
        <f t="shared" ref="I220:I223" si="95">+G220+H220</f>
        <v>6800000</v>
      </c>
      <c r="J220" s="22"/>
      <c r="K220" s="22"/>
      <c r="L220" s="23"/>
      <c r="M220" s="12"/>
      <c r="N220" s="12"/>
      <c r="O220" s="12"/>
      <c r="P220" s="12"/>
      <c r="Q220" s="12"/>
      <c r="R220" s="12"/>
      <c r="S220" s="12"/>
      <c r="T220" s="12"/>
      <c r="U220" s="12"/>
      <c r="V220" s="12"/>
      <c r="W220" s="12"/>
      <c r="X220" s="12"/>
      <c r="Y220" s="12"/>
      <c r="Z220" s="12"/>
      <c r="AA220" s="12"/>
      <c r="AB220" s="12"/>
      <c r="AC220" s="12"/>
      <c r="AD220" s="12"/>
      <c r="AE220" s="12"/>
      <c r="AF220" s="12"/>
      <c r="AG220" s="12"/>
      <c r="AH220" s="12"/>
      <c r="AI220" s="12"/>
      <c r="AJ220" s="12"/>
      <c r="AK220" s="12"/>
      <c r="AL220" s="12"/>
      <c r="AM220" s="12"/>
      <c r="AN220" s="12"/>
      <c r="AO220" s="12"/>
      <c r="AP220" s="12"/>
      <c r="AQ220" s="12"/>
      <c r="AR220" s="12"/>
      <c r="AS220" s="12"/>
      <c r="AT220" s="12"/>
      <c r="AU220" s="12"/>
      <c r="AV220" s="12"/>
      <c r="AW220" s="12"/>
      <c r="AX220" s="12"/>
      <c r="AY220" s="12"/>
      <c r="AZ220" s="12"/>
      <c r="BA220" s="12"/>
      <c r="BB220" s="12"/>
      <c r="BC220" s="12"/>
      <c r="BD220" s="12"/>
      <c r="BE220" s="12"/>
      <c r="BF220" s="12"/>
      <c r="BG220" s="12"/>
      <c r="BH220" s="12"/>
      <c r="BI220" s="12"/>
      <c r="BJ220" s="12"/>
      <c r="BK220" s="12"/>
      <c r="BL220" s="12"/>
      <c r="BM220" s="12"/>
      <c r="BN220" s="12"/>
      <c r="BO220" s="12"/>
      <c r="BP220" s="12"/>
      <c r="BQ220" s="12"/>
      <c r="BR220" s="12"/>
      <c r="BS220" s="12"/>
      <c r="BT220" s="12"/>
      <c r="BU220" s="12"/>
      <c r="BV220" s="12"/>
      <c r="BW220" s="12"/>
      <c r="BX220" s="12"/>
      <c r="BY220" s="12"/>
      <c r="BZ220" s="12"/>
      <c r="CA220" s="12"/>
      <c r="CB220" s="12"/>
      <c r="CC220" s="12"/>
      <c r="CD220" s="12"/>
      <c r="CE220" s="12"/>
      <c r="CF220" s="12"/>
      <c r="CG220" s="12"/>
      <c r="CH220" s="12"/>
      <c r="CI220" s="12"/>
      <c r="CJ220" s="12"/>
      <c r="CK220" s="12"/>
      <c r="CL220" s="12"/>
      <c r="CM220" s="12"/>
      <c r="CN220" s="12"/>
      <c r="CO220" s="12"/>
      <c r="CP220" s="12"/>
      <c r="CQ220" s="12"/>
      <c r="CR220" s="12"/>
      <c r="CS220" s="12"/>
      <c r="CT220" s="12"/>
      <c r="CU220" s="12"/>
      <c r="CV220" s="12"/>
      <c r="CW220" s="12"/>
      <c r="CX220" s="12"/>
      <c r="CY220" s="12"/>
      <c r="CZ220" s="12"/>
      <c r="DA220" s="12"/>
      <c r="DB220" s="12"/>
      <c r="DC220" s="12"/>
      <c r="DD220" s="12"/>
      <c r="DE220" s="12"/>
      <c r="DF220" s="12"/>
      <c r="DG220" s="12"/>
      <c r="DH220" s="12"/>
      <c r="DI220" s="12"/>
      <c r="DJ220" s="12"/>
      <c r="DK220" s="12"/>
      <c r="DL220" s="12"/>
      <c r="DM220" s="12"/>
      <c r="DN220" s="12"/>
      <c r="DO220" s="12"/>
      <c r="DP220" s="12"/>
      <c r="DQ220" s="12"/>
      <c r="DR220" s="12"/>
      <c r="DS220" s="12"/>
      <c r="DT220" s="12"/>
      <c r="DU220" s="12"/>
      <c r="DV220" s="12"/>
      <c r="DW220" s="12"/>
      <c r="DX220" s="12"/>
      <c r="DY220" s="12"/>
      <c r="DZ220" s="12"/>
      <c r="EA220" s="12"/>
      <c r="EB220" s="12"/>
      <c r="EC220" s="12"/>
      <c r="ED220" s="12"/>
      <c r="EE220" s="12"/>
      <c r="EF220" s="12"/>
      <c r="EG220" s="12"/>
      <c r="EH220" s="12"/>
      <c r="EI220" s="12"/>
      <c r="EJ220" s="12"/>
      <c r="EK220" s="12"/>
      <c r="EL220" s="12"/>
      <c r="EM220" s="12"/>
      <c r="EN220" s="12"/>
      <c r="EO220" s="12"/>
      <c r="EP220" s="12"/>
      <c r="EQ220" s="12"/>
      <c r="ER220" s="12"/>
      <c r="ES220" s="12"/>
      <c r="ET220" s="12"/>
      <c r="EU220" s="12"/>
      <c r="EV220" s="12"/>
    </row>
    <row r="221" spans="1:152" s="13" customFormat="1" ht="90">
      <c r="A221" s="31">
        <v>2</v>
      </c>
      <c r="B221" s="27">
        <v>1186220230</v>
      </c>
      <c r="C221" s="28">
        <v>42294702</v>
      </c>
      <c r="D221" s="36" t="s">
        <v>391</v>
      </c>
      <c r="E221" s="37" t="s">
        <v>392</v>
      </c>
      <c r="F221" s="28" t="s">
        <v>10</v>
      </c>
      <c r="G221" s="22">
        <v>6800000</v>
      </c>
      <c r="H221" s="22">
        <v>0</v>
      </c>
      <c r="I221" s="23">
        <f t="shared" si="95"/>
        <v>6800000</v>
      </c>
      <c r="J221" s="22"/>
      <c r="K221" s="22"/>
      <c r="L221" s="23"/>
      <c r="M221" s="12"/>
      <c r="N221" s="12"/>
      <c r="O221" s="12"/>
      <c r="P221" s="12"/>
      <c r="Q221" s="12"/>
      <c r="R221" s="12"/>
      <c r="S221" s="12"/>
      <c r="T221" s="12"/>
      <c r="U221" s="12"/>
      <c r="V221" s="12"/>
      <c r="W221" s="12"/>
      <c r="X221" s="12"/>
      <c r="Y221" s="12"/>
      <c r="Z221" s="12"/>
      <c r="AA221" s="12"/>
      <c r="AB221" s="12"/>
      <c r="AC221" s="12"/>
      <c r="AD221" s="12"/>
      <c r="AE221" s="12"/>
      <c r="AF221" s="12"/>
      <c r="AG221" s="12"/>
      <c r="AH221" s="12"/>
      <c r="AI221" s="12"/>
      <c r="AJ221" s="12"/>
      <c r="AK221" s="12"/>
      <c r="AL221" s="12"/>
      <c r="AM221" s="12"/>
      <c r="AN221" s="12"/>
      <c r="AO221" s="12"/>
      <c r="AP221" s="12"/>
      <c r="AQ221" s="12"/>
      <c r="AR221" s="12"/>
      <c r="AS221" s="12"/>
      <c r="AT221" s="12"/>
      <c r="AU221" s="12"/>
      <c r="AV221" s="12"/>
      <c r="AW221" s="12"/>
      <c r="AX221" s="12"/>
      <c r="AY221" s="12"/>
      <c r="AZ221" s="12"/>
      <c r="BA221" s="12"/>
      <c r="BB221" s="12"/>
      <c r="BC221" s="12"/>
      <c r="BD221" s="12"/>
      <c r="BE221" s="12"/>
      <c r="BF221" s="12"/>
      <c r="BG221" s="12"/>
      <c r="BH221" s="12"/>
      <c r="BI221" s="12"/>
      <c r="BJ221" s="12"/>
      <c r="BK221" s="12"/>
      <c r="BL221" s="12"/>
      <c r="BM221" s="12"/>
      <c r="BN221" s="12"/>
      <c r="BO221" s="12"/>
      <c r="BP221" s="12"/>
      <c r="BQ221" s="12"/>
      <c r="BR221" s="12"/>
      <c r="BS221" s="12"/>
      <c r="BT221" s="12"/>
      <c r="BU221" s="12"/>
      <c r="BV221" s="12"/>
      <c r="BW221" s="12"/>
      <c r="BX221" s="12"/>
      <c r="BY221" s="12"/>
      <c r="BZ221" s="12"/>
      <c r="CA221" s="12"/>
      <c r="CB221" s="12"/>
      <c r="CC221" s="12"/>
      <c r="CD221" s="12"/>
      <c r="CE221" s="12"/>
      <c r="CF221" s="12"/>
      <c r="CG221" s="12"/>
      <c r="CH221" s="12"/>
      <c r="CI221" s="12"/>
      <c r="CJ221" s="12"/>
      <c r="CK221" s="12"/>
      <c r="CL221" s="12"/>
      <c r="CM221" s="12"/>
      <c r="CN221" s="12"/>
      <c r="CO221" s="12"/>
      <c r="CP221" s="12"/>
      <c r="CQ221" s="12"/>
      <c r="CR221" s="12"/>
      <c r="CS221" s="12"/>
      <c r="CT221" s="12"/>
      <c r="CU221" s="12"/>
      <c r="CV221" s="12"/>
      <c r="CW221" s="12"/>
      <c r="CX221" s="12"/>
      <c r="CY221" s="12"/>
      <c r="CZ221" s="12"/>
      <c r="DA221" s="12"/>
      <c r="DB221" s="12"/>
      <c r="DC221" s="12"/>
      <c r="DD221" s="12"/>
      <c r="DE221" s="12"/>
      <c r="DF221" s="12"/>
      <c r="DG221" s="12"/>
      <c r="DH221" s="12"/>
      <c r="DI221" s="12"/>
      <c r="DJ221" s="12"/>
      <c r="DK221" s="12"/>
      <c r="DL221" s="12"/>
      <c r="DM221" s="12"/>
      <c r="DN221" s="12"/>
      <c r="DO221" s="12"/>
      <c r="DP221" s="12"/>
      <c r="DQ221" s="12"/>
      <c r="DR221" s="12"/>
      <c r="DS221" s="12"/>
      <c r="DT221" s="12"/>
      <c r="DU221" s="12"/>
      <c r="DV221" s="12"/>
      <c r="DW221" s="12"/>
      <c r="DX221" s="12"/>
      <c r="DY221" s="12"/>
      <c r="DZ221" s="12"/>
      <c r="EA221" s="12"/>
      <c r="EB221" s="12"/>
      <c r="EC221" s="12"/>
      <c r="ED221" s="12"/>
      <c r="EE221" s="12"/>
      <c r="EF221" s="12"/>
      <c r="EG221" s="12"/>
      <c r="EH221" s="12"/>
      <c r="EI221" s="12"/>
      <c r="EJ221" s="12"/>
      <c r="EK221" s="12"/>
      <c r="EL221" s="12"/>
      <c r="EM221" s="12"/>
      <c r="EN221" s="12"/>
      <c r="EO221" s="12"/>
      <c r="EP221" s="12"/>
      <c r="EQ221" s="12"/>
      <c r="ER221" s="12"/>
      <c r="ES221" s="12"/>
      <c r="ET221" s="12"/>
      <c r="EU221" s="12"/>
      <c r="EV221" s="12"/>
    </row>
    <row r="222" spans="1:152" s="13" customFormat="1" ht="27">
      <c r="A222" s="27">
        <v>3</v>
      </c>
      <c r="B222" s="27">
        <v>1186220788</v>
      </c>
      <c r="C222" s="21">
        <v>42181900</v>
      </c>
      <c r="D222" s="36" t="s">
        <v>393</v>
      </c>
      <c r="E222" s="37" t="s">
        <v>394</v>
      </c>
      <c r="F222" s="28" t="s">
        <v>10</v>
      </c>
      <c r="G222" s="22">
        <v>129900</v>
      </c>
      <c r="H222" s="22">
        <v>0</v>
      </c>
      <c r="I222" s="23">
        <f t="shared" si="95"/>
        <v>129900</v>
      </c>
      <c r="J222" s="22">
        <v>162000</v>
      </c>
      <c r="K222" s="22">
        <v>0</v>
      </c>
      <c r="L222" s="23">
        <f t="shared" ref="L222" si="96">+J222+K222</f>
        <v>162000</v>
      </c>
      <c r="M222" s="12"/>
      <c r="N222" s="12"/>
      <c r="O222" s="12"/>
      <c r="P222" s="12"/>
      <c r="Q222" s="12"/>
      <c r="R222" s="12"/>
      <c r="S222" s="12"/>
      <c r="T222" s="12"/>
      <c r="U222" s="12"/>
      <c r="V222" s="12"/>
      <c r="W222" s="12"/>
      <c r="X222" s="12"/>
      <c r="Y222" s="12"/>
      <c r="Z222" s="12"/>
      <c r="AA222" s="12"/>
      <c r="AB222" s="12"/>
      <c r="AC222" s="12"/>
      <c r="AD222" s="12"/>
      <c r="AE222" s="12"/>
      <c r="AF222" s="12"/>
      <c r="AG222" s="12"/>
      <c r="AH222" s="12"/>
      <c r="AI222" s="12"/>
      <c r="AJ222" s="12"/>
      <c r="AK222" s="12"/>
      <c r="AL222" s="12"/>
      <c r="AM222" s="12"/>
      <c r="AN222" s="12"/>
      <c r="AO222" s="12"/>
      <c r="AP222" s="12"/>
      <c r="AQ222" s="12"/>
      <c r="AR222" s="12"/>
      <c r="AS222" s="12"/>
      <c r="AT222" s="12"/>
      <c r="AU222" s="12"/>
      <c r="AV222" s="12"/>
      <c r="AW222" s="12"/>
      <c r="AX222" s="12"/>
      <c r="AY222" s="12"/>
      <c r="AZ222" s="12"/>
      <c r="BA222" s="12"/>
      <c r="BB222" s="12"/>
      <c r="BC222" s="12"/>
      <c r="BD222" s="12"/>
      <c r="BE222" s="12"/>
      <c r="BF222" s="12"/>
      <c r="BG222" s="12"/>
      <c r="BH222" s="12"/>
      <c r="BI222" s="12"/>
      <c r="BJ222" s="12"/>
      <c r="BK222" s="12"/>
      <c r="BL222" s="12"/>
      <c r="BM222" s="12"/>
      <c r="BN222" s="12"/>
      <c r="BO222" s="12"/>
      <c r="BP222" s="12"/>
      <c r="BQ222" s="12"/>
      <c r="BR222" s="12"/>
      <c r="BS222" s="12"/>
      <c r="BT222" s="12"/>
      <c r="BU222" s="12"/>
      <c r="BV222" s="12"/>
      <c r="BW222" s="12"/>
      <c r="BX222" s="12"/>
      <c r="BY222" s="12"/>
      <c r="BZ222" s="12"/>
      <c r="CA222" s="12"/>
      <c r="CB222" s="12"/>
      <c r="CC222" s="12"/>
      <c r="CD222" s="12"/>
      <c r="CE222" s="12"/>
      <c r="CF222" s="12"/>
      <c r="CG222" s="12"/>
      <c r="CH222" s="12"/>
      <c r="CI222" s="12"/>
      <c r="CJ222" s="12"/>
      <c r="CK222" s="12"/>
      <c r="CL222" s="12"/>
      <c r="CM222" s="12"/>
      <c r="CN222" s="12"/>
      <c r="CO222" s="12"/>
      <c r="CP222" s="12"/>
      <c r="CQ222" s="12"/>
      <c r="CR222" s="12"/>
      <c r="CS222" s="12"/>
      <c r="CT222" s="12"/>
      <c r="CU222" s="12"/>
      <c r="CV222" s="12"/>
      <c r="CW222" s="12"/>
      <c r="CX222" s="12"/>
      <c r="CY222" s="12"/>
      <c r="CZ222" s="12"/>
      <c r="DA222" s="12"/>
      <c r="DB222" s="12"/>
      <c r="DC222" s="12"/>
      <c r="DD222" s="12"/>
      <c r="DE222" s="12"/>
      <c r="DF222" s="12"/>
      <c r="DG222" s="12"/>
      <c r="DH222" s="12"/>
      <c r="DI222" s="12"/>
      <c r="DJ222" s="12"/>
      <c r="DK222" s="12"/>
      <c r="DL222" s="12"/>
      <c r="DM222" s="12"/>
      <c r="DN222" s="12"/>
      <c r="DO222" s="12"/>
      <c r="DP222" s="12"/>
      <c r="DQ222" s="12"/>
      <c r="DR222" s="12"/>
      <c r="DS222" s="12"/>
      <c r="DT222" s="12"/>
      <c r="DU222" s="12"/>
      <c r="DV222" s="12"/>
      <c r="DW222" s="12"/>
      <c r="DX222" s="12"/>
      <c r="DY222" s="12"/>
      <c r="DZ222" s="12"/>
      <c r="EA222" s="12"/>
      <c r="EB222" s="12"/>
      <c r="EC222" s="12"/>
      <c r="ED222" s="12"/>
      <c r="EE222" s="12"/>
      <c r="EF222" s="12"/>
      <c r="EG222" s="12"/>
      <c r="EH222" s="12"/>
      <c r="EI222" s="12"/>
      <c r="EJ222" s="12"/>
      <c r="EK222" s="12"/>
      <c r="EL222" s="12"/>
      <c r="EM222" s="12"/>
      <c r="EN222" s="12"/>
      <c r="EO222" s="12"/>
      <c r="EP222" s="12"/>
      <c r="EQ222" s="12"/>
      <c r="ER222" s="12"/>
      <c r="ES222" s="12"/>
      <c r="ET222" s="12"/>
      <c r="EU222" s="12"/>
      <c r="EV222" s="12"/>
    </row>
    <row r="223" spans="1:152" s="13" customFormat="1" ht="36">
      <c r="A223" s="27">
        <v>4</v>
      </c>
      <c r="B223" s="27">
        <v>1186220787</v>
      </c>
      <c r="C223" s="21">
        <v>42294900</v>
      </c>
      <c r="D223" s="36" t="s">
        <v>395</v>
      </c>
      <c r="E223" s="37" t="s">
        <v>396</v>
      </c>
      <c r="F223" s="28" t="s">
        <v>10</v>
      </c>
      <c r="G223" s="22">
        <v>930000</v>
      </c>
      <c r="H223" s="22">
        <v>0</v>
      </c>
      <c r="I223" s="23">
        <f t="shared" si="95"/>
        <v>930000</v>
      </c>
      <c r="J223" s="22"/>
      <c r="K223" s="22"/>
      <c r="L223" s="23"/>
      <c r="M223" s="12"/>
      <c r="N223" s="12"/>
      <c r="O223" s="12"/>
      <c r="P223" s="12"/>
      <c r="Q223" s="12"/>
      <c r="R223" s="12"/>
      <c r="S223" s="12"/>
      <c r="T223" s="12"/>
      <c r="U223" s="12"/>
      <c r="V223" s="12"/>
      <c r="W223" s="12"/>
      <c r="X223" s="12"/>
      <c r="Y223" s="12"/>
      <c r="Z223" s="12"/>
      <c r="AA223" s="12"/>
      <c r="AB223" s="12"/>
      <c r="AC223" s="12"/>
      <c r="AD223" s="12"/>
      <c r="AE223" s="12"/>
      <c r="AF223" s="12"/>
      <c r="AG223" s="12"/>
      <c r="AH223" s="12"/>
      <c r="AI223" s="12"/>
      <c r="AJ223" s="12"/>
      <c r="AK223" s="12"/>
      <c r="AL223" s="12"/>
      <c r="AM223" s="12"/>
      <c r="AN223" s="12"/>
      <c r="AO223" s="12"/>
      <c r="AP223" s="12"/>
      <c r="AQ223" s="12"/>
      <c r="AR223" s="12"/>
      <c r="AS223" s="12"/>
      <c r="AT223" s="12"/>
      <c r="AU223" s="12"/>
      <c r="AV223" s="12"/>
      <c r="AW223" s="12"/>
      <c r="AX223" s="12"/>
      <c r="AY223" s="12"/>
      <c r="AZ223" s="12"/>
      <c r="BA223" s="12"/>
      <c r="BB223" s="12"/>
      <c r="BC223" s="12"/>
      <c r="BD223" s="12"/>
      <c r="BE223" s="12"/>
      <c r="BF223" s="12"/>
      <c r="BG223" s="12"/>
      <c r="BH223" s="12"/>
      <c r="BI223" s="12"/>
      <c r="BJ223" s="12"/>
      <c r="BK223" s="12"/>
      <c r="BL223" s="12"/>
      <c r="BM223" s="12"/>
      <c r="BN223" s="12"/>
      <c r="BO223" s="12"/>
      <c r="BP223" s="12"/>
      <c r="BQ223" s="12"/>
      <c r="BR223" s="12"/>
      <c r="BS223" s="12"/>
      <c r="BT223" s="12"/>
      <c r="BU223" s="12"/>
      <c r="BV223" s="12"/>
      <c r="BW223" s="12"/>
      <c r="BX223" s="12"/>
      <c r="BY223" s="12"/>
      <c r="BZ223" s="12"/>
      <c r="CA223" s="12"/>
      <c r="CB223" s="12"/>
      <c r="CC223" s="12"/>
      <c r="CD223" s="12"/>
      <c r="CE223" s="12"/>
      <c r="CF223" s="12"/>
      <c r="CG223" s="12"/>
      <c r="CH223" s="12"/>
      <c r="CI223" s="12"/>
      <c r="CJ223" s="12"/>
      <c r="CK223" s="12"/>
      <c r="CL223" s="12"/>
      <c r="CM223" s="12"/>
      <c r="CN223" s="12"/>
      <c r="CO223" s="12"/>
      <c r="CP223" s="12"/>
      <c r="CQ223" s="12"/>
      <c r="CR223" s="12"/>
      <c r="CS223" s="12"/>
      <c r="CT223" s="12"/>
      <c r="CU223" s="12"/>
      <c r="CV223" s="12"/>
      <c r="CW223" s="12"/>
      <c r="CX223" s="12"/>
      <c r="CY223" s="12"/>
      <c r="CZ223" s="12"/>
      <c r="DA223" s="12"/>
      <c r="DB223" s="12"/>
      <c r="DC223" s="12"/>
      <c r="DD223" s="12"/>
      <c r="DE223" s="12"/>
      <c r="DF223" s="12"/>
      <c r="DG223" s="12"/>
      <c r="DH223" s="12"/>
      <c r="DI223" s="12"/>
      <c r="DJ223" s="12"/>
      <c r="DK223" s="12"/>
      <c r="DL223" s="12"/>
      <c r="DM223" s="12"/>
      <c r="DN223" s="12"/>
      <c r="DO223" s="12"/>
      <c r="DP223" s="12"/>
      <c r="DQ223" s="12"/>
      <c r="DR223" s="12"/>
      <c r="DS223" s="12"/>
      <c r="DT223" s="12"/>
      <c r="DU223" s="12"/>
      <c r="DV223" s="12"/>
      <c r="DW223" s="12"/>
      <c r="DX223" s="12"/>
      <c r="DY223" s="12"/>
      <c r="DZ223" s="12"/>
      <c r="EA223" s="12"/>
      <c r="EB223" s="12"/>
      <c r="EC223" s="12"/>
      <c r="ED223" s="12"/>
      <c r="EE223" s="12"/>
      <c r="EF223" s="12"/>
      <c r="EG223" s="12"/>
      <c r="EH223" s="12"/>
      <c r="EI223" s="12"/>
      <c r="EJ223" s="12"/>
      <c r="EK223" s="12"/>
      <c r="EL223" s="12"/>
      <c r="EM223" s="12"/>
      <c r="EN223" s="12"/>
      <c r="EO223" s="12"/>
      <c r="EP223" s="12"/>
      <c r="EQ223" s="12"/>
      <c r="ER223" s="12"/>
      <c r="ES223" s="12"/>
      <c r="ET223" s="12"/>
      <c r="EU223" s="12"/>
      <c r="EV223" s="12"/>
    </row>
    <row r="224" spans="1:152" s="13" customFormat="1" ht="18">
      <c r="A224" s="39" t="s">
        <v>397</v>
      </c>
      <c r="B224" s="166" t="s">
        <v>398</v>
      </c>
      <c r="C224" s="166"/>
      <c r="D224" s="166"/>
      <c r="E224" s="166"/>
      <c r="F224" s="29" t="s">
        <v>144</v>
      </c>
      <c r="G224" s="174" t="s">
        <v>3739</v>
      </c>
      <c r="H224" s="175"/>
      <c r="I224" s="176"/>
      <c r="J224" s="12"/>
      <c r="K224" s="12"/>
      <c r="L224" s="12"/>
      <c r="M224" s="12"/>
      <c r="N224" s="12"/>
      <c r="O224" s="12"/>
      <c r="P224" s="12"/>
      <c r="Q224" s="12"/>
      <c r="R224" s="12"/>
      <c r="S224" s="12"/>
      <c r="T224" s="12"/>
      <c r="U224" s="12"/>
      <c r="V224" s="12"/>
      <c r="W224" s="12"/>
      <c r="X224" s="12"/>
      <c r="Y224" s="12"/>
      <c r="Z224" s="12"/>
      <c r="AA224" s="12"/>
      <c r="AB224" s="12"/>
      <c r="AC224" s="12"/>
      <c r="AD224" s="12"/>
      <c r="AE224" s="12"/>
      <c r="AF224" s="12"/>
      <c r="AG224" s="12"/>
      <c r="AH224" s="12"/>
      <c r="AI224" s="12"/>
      <c r="AJ224" s="12"/>
      <c r="AK224" s="12"/>
      <c r="AL224" s="12"/>
      <c r="AM224" s="12"/>
      <c r="AN224" s="12"/>
      <c r="AO224" s="12"/>
      <c r="AP224" s="12"/>
      <c r="AQ224" s="12"/>
      <c r="AR224" s="12"/>
      <c r="AS224" s="12"/>
      <c r="AT224" s="12"/>
      <c r="AU224" s="12"/>
      <c r="AV224" s="12"/>
      <c r="AW224" s="12"/>
      <c r="AX224" s="12"/>
      <c r="AY224" s="12"/>
      <c r="AZ224" s="12"/>
      <c r="BA224" s="12"/>
      <c r="BB224" s="12"/>
      <c r="BC224" s="12"/>
      <c r="BD224" s="12"/>
      <c r="BE224" s="12"/>
      <c r="BF224" s="12"/>
      <c r="BG224" s="12"/>
      <c r="BH224" s="12"/>
      <c r="BI224" s="12"/>
      <c r="BJ224" s="12"/>
      <c r="BK224" s="12"/>
      <c r="BL224" s="12"/>
      <c r="BM224" s="12"/>
      <c r="BN224" s="12"/>
      <c r="BO224" s="12"/>
      <c r="BP224" s="12"/>
      <c r="BQ224" s="12"/>
      <c r="BR224" s="12"/>
      <c r="BS224" s="12"/>
      <c r="BT224" s="12"/>
      <c r="BU224" s="12"/>
      <c r="BV224" s="12"/>
      <c r="BW224" s="12"/>
      <c r="BX224" s="12"/>
      <c r="BY224" s="12"/>
      <c r="BZ224" s="12"/>
      <c r="CA224" s="12"/>
      <c r="CB224" s="12"/>
      <c r="CC224" s="12"/>
      <c r="CD224" s="12"/>
      <c r="CE224" s="12"/>
      <c r="CF224" s="12"/>
      <c r="CG224" s="12"/>
      <c r="CH224" s="12"/>
      <c r="CI224" s="12"/>
      <c r="CJ224" s="12"/>
      <c r="CK224" s="12"/>
      <c r="CL224" s="12"/>
      <c r="CM224" s="12"/>
      <c r="CN224" s="12"/>
      <c r="CO224" s="12"/>
      <c r="CP224" s="12"/>
      <c r="CQ224" s="12"/>
      <c r="CR224" s="12"/>
      <c r="CS224" s="12"/>
      <c r="CT224" s="12"/>
      <c r="CU224" s="12"/>
      <c r="CV224" s="12"/>
      <c r="CW224" s="12"/>
      <c r="CX224" s="12"/>
      <c r="CY224" s="12"/>
      <c r="CZ224" s="12"/>
      <c r="DA224" s="12"/>
      <c r="DB224" s="12"/>
      <c r="DC224" s="12"/>
      <c r="DD224" s="12"/>
      <c r="DE224" s="12"/>
      <c r="DF224" s="12"/>
      <c r="DG224" s="12"/>
      <c r="DH224" s="12"/>
      <c r="DI224" s="12"/>
      <c r="DJ224" s="12"/>
      <c r="DK224" s="12"/>
      <c r="DL224" s="12"/>
      <c r="DM224" s="12"/>
      <c r="DN224" s="12"/>
      <c r="DO224" s="12"/>
      <c r="DP224" s="12"/>
      <c r="DQ224" s="12"/>
      <c r="DR224" s="12"/>
      <c r="DS224" s="12"/>
      <c r="DT224" s="12"/>
      <c r="DU224" s="12"/>
      <c r="DV224" s="12"/>
      <c r="DW224" s="12"/>
      <c r="DX224" s="12"/>
      <c r="DY224" s="12"/>
      <c r="DZ224" s="12"/>
      <c r="EA224" s="12"/>
      <c r="EB224" s="12"/>
      <c r="EC224" s="12"/>
      <c r="ED224" s="12"/>
      <c r="EE224" s="12"/>
      <c r="EF224" s="12"/>
      <c r="EG224" s="12"/>
      <c r="EH224" s="12"/>
      <c r="EI224" s="12"/>
      <c r="EJ224" s="12"/>
      <c r="EK224" s="12"/>
      <c r="EL224" s="12"/>
      <c r="EM224" s="12"/>
      <c r="EN224" s="12"/>
      <c r="EO224" s="12"/>
      <c r="EP224" s="12"/>
      <c r="EQ224" s="12"/>
      <c r="ER224" s="12"/>
      <c r="ES224" s="12"/>
    </row>
    <row r="225" spans="1:152" s="13" customFormat="1" ht="27">
      <c r="A225" s="14" t="s">
        <v>2</v>
      </c>
      <c r="B225" s="14" t="s">
        <v>3</v>
      </c>
      <c r="C225" s="15" t="s">
        <v>4</v>
      </c>
      <c r="D225" s="15" t="s">
        <v>5</v>
      </c>
      <c r="E225" s="15" t="s">
        <v>6</v>
      </c>
      <c r="F225" s="15" t="s">
        <v>7</v>
      </c>
      <c r="G225" s="16" t="s">
        <v>3347</v>
      </c>
      <c r="H225" s="16" t="s">
        <v>3348</v>
      </c>
      <c r="I225" s="16" t="s">
        <v>3349</v>
      </c>
      <c r="J225" s="12"/>
      <c r="K225" s="12"/>
      <c r="L225" s="12"/>
      <c r="M225" s="12"/>
      <c r="N225" s="12"/>
      <c r="O225" s="12"/>
      <c r="P225" s="12"/>
      <c r="Q225" s="12"/>
      <c r="R225" s="12"/>
      <c r="S225" s="12"/>
      <c r="T225" s="12"/>
      <c r="U225" s="12"/>
      <c r="V225" s="12"/>
      <c r="W225" s="12"/>
      <c r="X225" s="12"/>
      <c r="Y225" s="12"/>
      <c r="Z225" s="12"/>
      <c r="AA225" s="12"/>
      <c r="AB225" s="12"/>
      <c r="AC225" s="12"/>
      <c r="AD225" s="12"/>
      <c r="AE225" s="12"/>
      <c r="AF225" s="12"/>
      <c r="AG225" s="12"/>
      <c r="AH225" s="12"/>
      <c r="AI225" s="12"/>
      <c r="AJ225" s="12"/>
      <c r="AK225" s="12"/>
      <c r="AL225" s="12"/>
      <c r="AM225" s="12"/>
      <c r="AN225" s="12"/>
      <c r="AO225" s="12"/>
      <c r="AP225" s="12"/>
      <c r="AQ225" s="12"/>
      <c r="AR225" s="12"/>
      <c r="AS225" s="12"/>
      <c r="AT225" s="12"/>
      <c r="AU225" s="12"/>
      <c r="AV225" s="12"/>
      <c r="AW225" s="12"/>
      <c r="AX225" s="12"/>
      <c r="AY225" s="12"/>
      <c r="AZ225" s="12"/>
      <c r="BA225" s="12"/>
      <c r="BB225" s="12"/>
      <c r="BC225" s="12"/>
      <c r="BD225" s="12"/>
      <c r="BE225" s="12"/>
      <c r="BF225" s="12"/>
      <c r="BG225" s="12"/>
      <c r="BH225" s="12"/>
      <c r="BI225" s="12"/>
      <c r="BJ225" s="12"/>
      <c r="BK225" s="12"/>
      <c r="BL225" s="12"/>
      <c r="BM225" s="12"/>
      <c r="BN225" s="12"/>
      <c r="BO225" s="12"/>
      <c r="BP225" s="12"/>
      <c r="BQ225" s="12"/>
      <c r="BR225" s="12"/>
      <c r="BS225" s="12"/>
      <c r="BT225" s="12"/>
      <c r="BU225" s="12"/>
      <c r="BV225" s="12"/>
      <c r="BW225" s="12"/>
      <c r="BX225" s="12"/>
      <c r="BY225" s="12"/>
      <c r="BZ225" s="12"/>
      <c r="CA225" s="12"/>
      <c r="CB225" s="12"/>
      <c r="CC225" s="12"/>
      <c r="CD225" s="12"/>
      <c r="CE225" s="12"/>
      <c r="CF225" s="12"/>
      <c r="CG225" s="12"/>
      <c r="CH225" s="12"/>
      <c r="CI225" s="12"/>
      <c r="CJ225" s="12"/>
      <c r="CK225" s="12"/>
      <c r="CL225" s="12"/>
      <c r="CM225" s="12"/>
      <c r="CN225" s="12"/>
      <c r="CO225" s="12"/>
      <c r="CP225" s="12"/>
      <c r="CQ225" s="12"/>
      <c r="CR225" s="12"/>
      <c r="CS225" s="12"/>
      <c r="CT225" s="12"/>
      <c r="CU225" s="12"/>
      <c r="CV225" s="12"/>
      <c r="CW225" s="12"/>
      <c r="CX225" s="12"/>
      <c r="CY225" s="12"/>
      <c r="CZ225" s="12"/>
      <c r="DA225" s="12"/>
      <c r="DB225" s="12"/>
      <c r="DC225" s="12"/>
      <c r="DD225" s="12"/>
      <c r="DE225" s="12"/>
      <c r="DF225" s="12"/>
      <c r="DG225" s="12"/>
      <c r="DH225" s="12"/>
      <c r="DI225" s="12"/>
      <c r="DJ225" s="12"/>
      <c r="DK225" s="12"/>
      <c r="DL225" s="12"/>
      <c r="DM225" s="12"/>
      <c r="DN225" s="12"/>
      <c r="DO225" s="12"/>
      <c r="DP225" s="12"/>
      <c r="DQ225" s="12"/>
      <c r="DR225" s="12"/>
      <c r="DS225" s="12"/>
      <c r="DT225" s="12"/>
      <c r="DU225" s="12"/>
      <c r="DV225" s="12"/>
      <c r="DW225" s="12"/>
      <c r="DX225" s="12"/>
      <c r="DY225" s="12"/>
      <c r="DZ225" s="12"/>
      <c r="EA225" s="12"/>
      <c r="EB225" s="12"/>
      <c r="EC225" s="12"/>
      <c r="ED225" s="12"/>
      <c r="EE225" s="12"/>
      <c r="EF225" s="12"/>
      <c r="EG225" s="12"/>
      <c r="EH225" s="12"/>
      <c r="EI225" s="12"/>
      <c r="EJ225" s="12"/>
      <c r="EK225" s="12"/>
      <c r="EL225" s="12"/>
      <c r="EM225" s="12"/>
      <c r="EN225" s="12"/>
      <c r="EO225" s="12"/>
      <c r="EP225" s="12"/>
      <c r="EQ225" s="12"/>
      <c r="ER225" s="12"/>
      <c r="ES225" s="12"/>
    </row>
    <row r="226" spans="1:152" s="13" customFormat="1" ht="171">
      <c r="A226" s="31">
        <v>1</v>
      </c>
      <c r="B226" s="27">
        <v>1196460485</v>
      </c>
      <c r="C226" s="21">
        <v>42295905</v>
      </c>
      <c r="D226" s="36" t="s">
        <v>4056</v>
      </c>
      <c r="E226" s="37" t="s">
        <v>4057</v>
      </c>
      <c r="F226" s="28" t="s">
        <v>399</v>
      </c>
      <c r="G226" s="22">
        <v>27648027</v>
      </c>
      <c r="H226" s="22">
        <v>413202</v>
      </c>
      <c r="I226" s="23">
        <f t="shared" ref="I226:I230" si="97">+G226+H226</f>
        <v>28061229</v>
      </c>
      <c r="J226" s="12"/>
      <c r="K226" s="12"/>
      <c r="L226" s="12"/>
      <c r="M226" s="12"/>
      <c r="N226" s="12"/>
      <c r="O226" s="12"/>
      <c r="P226" s="12"/>
      <c r="Q226" s="12"/>
      <c r="R226" s="12"/>
      <c r="S226" s="12"/>
      <c r="T226" s="12"/>
      <c r="U226" s="12"/>
      <c r="V226" s="12"/>
      <c r="W226" s="12"/>
      <c r="X226" s="12"/>
      <c r="Y226" s="12"/>
      <c r="Z226" s="12"/>
      <c r="AA226" s="12"/>
      <c r="AB226" s="12"/>
      <c r="AC226" s="12"/>
      <c r="AD226" s="12"/>
      <c r="AE226" s="12"/>
      <c r="AF226" s="12"/>
      <c r="AG226" s="12"/>
      <c r="AH226" s="12"/>
      <c r="AI226" s="12"/>
      <c r="AJ226" s="12"/>
      <c r="AK226" s="12"/>
      <c r="AL226" s="12"/>
      <c r="AM226" s="12"/>
      <c r="AN226" s="12"/>
      <c r="AO226" s="12"/>
      <c r="AP226" s="12"/>
      <c r="AQ226" s="12"/>
      <c r="AR226" s="12"/>
      <c r="AS226" s="12"/>
      <c r="AT226" s="12"/>
      <c r="AU226" s="12"/>
      <c r="AV226" s="12"/>
      <c r="AW226" s="12"/>
      <c r="AX226" s="12"/>
      <c r="AY226" s="12"/>
      <c r="AZ226" s="12"/>
      <c r="BA226" s="12"/>
      <c r="BB226" s="12"/>
      <c r="BC226" s="12"/>
      <c r="BD226" s="12"/>
      <c r="BE226" s="12"/>
      <c r="BF226" s="12"/>
      <c r="BG226" s="12"/>
      <c r="BH226" s="12"/>
      <c r="BI226" s="12"/>
      <c r="BJ226" s="12"/>
      <c r="BK226" s="12"/>
      <c r="BL226" s="12"/>
      <c r="BM226" s="12"/>
      <c r="BN226" s="12"/>
      <c r="BO226" s="12"/>
      <c r="BP226" s="12"/>
      <c r="BQ226" s="12"/>
      <c r="BR226" s="12"/>
      <c r="BS226" s="12"/>
      <c r="BT226" s="12"/>
      <c r="BU226" s="12"/>
      <c r="BV226" s="12"/>
      <c r="BW226" s="12"/>
      <c r="BX226" s="12"/>
      <c r="BY226" s="12"/>
      <c r="BZ226" s="12"/>
      <c r="CA226" s="12"/>
      <c r="CB226" s="12"/>
      <c r="CC226" s="12"/>
      <c r="CD226" s="12"/>
      <c r="CE226" s="12"/>
      <c r="CF226" s="12"/>
      <c r="CG226" s="12"/>
      <c r="CH226" s="12"/>
      <c r="CI226" s="12"/>
      <c r="CJ226" s="12"/>
      <c r="CK226" s="12"/>
      <c r="CL226" s="12"/>
      <c r="CM226" s="12"/>
      <c r="CN226" s="12"/>
      <c r="CO226" s="12"/>
      <c r="CP226" s="12"/>
      <c r="CQ226" s="12"/>
      <c r="CR226" s="12"/>
      <c r="CS226" s="12"/>
      <c r="CT226" s="12"/>
      <c r="CU226" s="12"/>
      <c r="CV226" s="12"/>
      <c r="CW226" s="12"/>
      <c r="CX226" s="12"/>
      <c r="CY226" s="12"/>
      <c r="CZ226" s="12"/>
      <c r="DA226" s="12"/>
      <c r="DB226" s="12"/>
      <c r="DC226" s="12"/>
      <c r="DD226" s="12"/>
      <c r="DE226" s="12"/>
      <c r="DF226" s="12"/>
      <c r="DG226" s="12"/>
      <c r="DH226" s="12"/>
      <c r="DI226" s="12"/>
      <c r="DJ226" s="12"/>
      <c r="DK226" s="12"/>
      <c r="DL226" s="12"/>
      <c r="DM226" s="12"/>
      <c r="DN226" s="12"/>
      <c r="DO226" s="12"/>
      <c r="DP226" s="12"/>
      <c r="DQ226" s="12"/>
      <c r="DR226" s="12"/>
      <c r="DS226" s="12"/>
      <c r="DT226" s="12"/>
      <c r="DU226" s="12"/>
      <c r="DV226" s="12"/>
      <c r="DW226" s="12"/>
      <c r="DX226" s="12"/>
      <c r="DY226" s="12"/>
      <c r="DZ226" s="12"/>
      <c r="EA226" s="12"/>
      <c r="EB226" s="12"/>
      <c r="EC226" s="12"/>
      <c r="ED226" s="12"/>
      <c r="EE226" s="12"/>
      <c r="EF226" s="12"/>
      <c r="EG226" s="12"/>
      <c r="EH226" s="12"/>
      <c r="EI226" s="12"/>
      <c r="EJ226" s="12"/>
      <c r="EK226" s="12"/>
      <c r="EL226" s="12"/>
      <c r="EM226" s="12"/>
      <c r="EN226" s="12"/>
      <c r="EO226" s="12"/>
      <c r="EP226" s="12"/>
      <c r="EQ226" s="12"/>
      <c r="ER226" s="12"/>
      <c r="ES226" s="12"/>
    </row>
    <row r="227" spans="1:152" s="13" customFormat="1" ht="72">
      <c r="A227" s="31">
        <v>2</v>
      </c>
      <c r="B227" s="27">
        <v>1186290020</v>
      </c>
      <c r="C227" s="21">
        <v>42295905</v>
      </c>
      <c r="D227" s="36" t="s">
        <v>400</v>
      </c>
      <c r="E227" s="37" t="s">
        <v>401</v>
      </c>
      <c r="F227" s="28" t="s">
        <v>10</v>
      </c>
      <c r="G227" s="22">
        <v>6396551</v>
      </c>
      <c r="H227" s="22">
        <v>0</v>
      </c>
      <c r="I227" s="23">
        <f t="shared" si="97"/>
        <v>6396551</v>
      </c>
      <c r="J227" s="12"/>
      <c r="K227" s="12"/>
      <c r="L227" s="12"/>
      <c r="M227" s="12"/>
      <c r="N227" s="12"/>
      <c r="O227" s="12"/>
      <c r="P227" s="12"/>
      <c r="Q227" s="12"/>
      <c r="R227" s="12"/>
      <c r="S227" s="12"/>
      <c r="T227" s="12"/>
      <c r="U227" s="12"/>
      <c r="V227" s="12"/>
      <c r="W227" s="12"/>
      <c r="X227" s="12"/>
      <c r="Y227" s="12"/>
      <c r="Z227" s="12"/>
      <c r="AA227" s="12"/>
      <c r="AB227" s="12"/>
      <c r="AC227" s="12"/>
      <c r="AD227" s="12"/>
      <c r="AE227" s="12"/>
      <c r="AF227" s="12"/>
      <c r="AG227" s="12"/>
      <c r="AH227" s="12"/>
      <c r="AI227" s="12"/>
      <c r="AJ227" s="12"/>
      <c r="AK227" s="12"/>
      <c r="AL227" s="12"/>
      <c r="AM227" s="12"/>
      <c r="AN227" s="12"/>
      <c r="AO227" s="12"/>
      <c r="AP227" s="12"/>
      <c r="AQ227" s="12"/>
      <c r="AR227" s="12"/>
      <c r="AS227" s="12"/>
      <c r="AT227" s="12"/>
      <c r="AU227" s="12"/>
      <c r="AV227" s="12"/>
      <c r="AW227" s="12"/>
      <c r="AX227" s="12"/>
      <c r="AY227" s="12"/>
      <c r="AZ227" s="12"/>
      <c r="BA227" s="12"/>
      <c r="BB227" s="12"/>
      <c r="BC227" s="12"/>
      <c r="BD227" s="12"/>
      <c r="BE227" s="12"/>
      <c r="BF227" s="12"/>
      <c r="BG227" s="12"/>
      <c r="BH227" s="12"/>
      <c r="BI227" s="12"/>
      <c r="BJ227" s="12"/>
      <c r="BK227" s="12"/>
      <c r="BL227" s="12"/>
      <c r="BM227" s="12"/>
      <c r="BN227" s="12"/>
      <c r="BO227" s="12"/>
      <c r="BP227" s="12"/>
      <c r="BQ227" s="12"/>
      <c r="BR227" s="12"/>
      <c r="BS227" s="12"/>
      <c r="BT227" s="12"/>
      <c r="BU227" s="12"/>
      <c r="BV227" s="12"/>
      <c r="BW227" s="12"/>
      <c r="BX227" s="12"/>
      <c r="BY227" s="12"/>
      <c r="BZ227" s="12"/>
      <c r="CA227" s="12"/>
      <c r="CB227" s="12"/>
      <c r="CC227" s="12"/>
      <c r="CD227" s="12"/>
      <c r="CE227" s="12"/>
      <c r="CF227" s="12"/>
      <c r="CG227" s="12"/>
      <c r="CH227" s="12"/>
      <c r="CI227" s="12"/>
      <c r="CJ227" s="12"/>
      <c r="CK227" s="12"/>
      <c r="CL227" s="12"/>
      <c r="CM227" s="12"/>
      <c r="CN227" s="12"/>
      <c r="CO227" s="12"/>
      <c r="CP227" s="12"/>
      <c r="CQ227" s="12"/>
      <c r="CR227" s="12"/>
      <c r="CS227" s="12"/>
      <c r="CT227" s="12"/>
      <c r="CU227" s="12"/>
      <c r="CV227" s="12"/>
      <c r="CW227" s="12"/>
      <c r="CX227" s="12"/>
      <c r="CY227" s="12"/>
      <c r="CZ227" s="12"/>
      <c r="DA227" s="12"/>
      <c r="DB227" s="12"/>
      <c r="DC227" s="12"/>
      <c r="DD227" s="12"/>
      <c r="DE227" s="12"/>
      <c r="DF227" s="12"/>
      <c r="DG227" s="12"/>
      <c r="DH227" s="12"/>
      <c r="DI227" s="12"/>
      <c r="DJ227" s="12"/>
      <c r="DK227" s="12"/>
      <c r="DL227" s="12"/>
      <c r="DM227" s="12"/>
      <c r="DN227" s="12"/>
      <c r="DO227" s="12"/>
      <c r="DP227" s="12"/>
      <c r="DQ227" s="12"/>
      <c r="DR227" s="12"/>
      <c r="DS227" s="12"/>
      <c r="DT227" s="12"/>
      <c r="DU227" s="12"/>
      <c r="DV227" s="12"/>
      <c r="DW227" s="12"/>
      <c r="DX227" s="12"/>
      <c r="DY227" s="12"/>
      <c r="DZ227" s="12"/>
      <c r="EA227" s="12"/>
      <c r="EB227" s="12"/>
      <c r="EC227" s="12"/>
      <c r="ED227" s="12"/>
      <c r="EE227" s="12"/>
      <c r="EF227" s="12"/>
      <c r="EG227" s="12"/>
      <c r="EH227" s="12"/>
      <c r="EI227" s="12"/>
      <c r="EJ227" s="12"/>
      <c r="EK227" s="12"/>
      <c r="EL227" s="12"/>
      <c r="EM227" s="12"/>
      <c r="EN227" s="12"/>
      <c r="EO227" s="12"/>
      <c r="EP227" s="12"/>
      <c r="EQ227" s="12"/>
      <c r="ER227" s="12"/>
      <c r="ES227" s="12"/>
    </row>
    <row r="228" spans="1:152" s="13" customFormat="1" ht="63">
      <c r="A228" s="31">
        <v>3</v>
      </c>
      <c r="B228" s="27">
        <v>1196430498</v>
      </c>
      <c r="C228" s="21">
        <v>42295905</v>
      </c>
      <c r="D228" s="36" t="s">
        <v>402</v>
      </c>
      <c r="E228" s="37" t="s">
        <v>403</v>
      </c>
      <c r="F228" s="28" t="s">
        <v>10</v>
      </c>
      <c r="G228" s="22">
        <v>6396551</v>
      </c>
      <c r="H228" s="22">
        <v>0</v>
      </c>
      <c r="I228" s="23">
        <f t="shared" si="97"/>
        <v>6396551</v>
      </c>
      <c r="J228" s="12"/>
      <c r="K228" s="12"/>
      <c r="L228" s="12"/>
      <c r="M228" s="12"/>
      <c r="N228" s="12"/>
      <c r="O228" s="12"/>
      <c r="P228" s="12"/>
      <c r="Q228" s="12"/>
      <c r="R228" s="12"/>
      <c r="S228" s="12"/>
      <c r="T228" s="12"/>
      <c r="U228" s="12"/>
      <c r="V228" s="12"/>
      <c r="W228" s="12"/>
      <c r="X228" s="12"/>
      <c r="Y228" s="12"/>
      <c r="Z228" s="12"/>
      <c r="AA228" s="12"/>
      <c r="AB228" s="12"/>
      <c r="AC228" s="12"/>
      <c r="AD228" s="12"/>
      <c r="AE228" s="12"/>
      <c r="AF228" s="12"/>
      <c r="AG228" s="12"/>
      <c r="AH228" s="12"/>
      <c r="AI228" s="12"/>
      <c r="AJ228" s="12"/>
      <c r="AK228" s="12"/>
      <c r="AL228" s="12"/>
      <c r="AM228" s="12"/>
      <c r="AN228" s="12"/>
      <c r="AO228" s="12"/>
      <c r="AP228" s="12"/>
      <c r="AQ228" s="12"/>
      <c r="AR228" s="12"/>
      <c r="AS228" s="12"/>
      <c r="AT228" s="12"/>
      <c r="AU228" s="12"/>
      <c r="AV228" s="12"/>
      <c r="AW228" s="12"/>
      <c r="AX228" s="12"/>
      <c r="AY228" s="12"/>
      <c r="AZ228" s="12"/>
      <c r="BA228" s="12"/>
      <c r="BB228" s="12"/>
      <c r="BC228" s="12"/>
      <c r="BD228" s="12"/>
      <c r="BE228" s="12"/>
      <c r="BF228" s="12"/>
      <c r="BG228" s="12"/>
      <c r="BH228" s="12"/>
      <c r="BI228" s="12"/>
      <c r="BJ228" s="12"/>
      <c r="BK228" s="12"/>
      <c r="BL228" s="12"/>
      <c r="BM228" s="12"/>
      <c r="BN228" s="12"/>
      <c r="BO228" s="12"/>
      <c r="BP228" s="12"/>
      <c r="BQ228" s="12"/>
      <c r="BR228" s="12"/>
      <c r="BS228" s="12"/>
      <c r="BT228" s="12"/>
      <c r="BU228" s="12"/>
      <c r="BV228" s="12"/>
      <c r="BW228" s="12"/>
      <c r="BX228" s="12"/>
      <c r="BY228" s="12"/>
      <c r="BZ228" s="12"/>
      <c r="CA228" s="12"/>
      <c r="CB228" s="12"/>
      <c r="CC228" s="12"/>
      <c r="CD228" s="12"/>
      <c r="CE228" s="12"/>
      <c r="CF228" s="12"/>
      <c r="CG228" s="12"/>
      <c r="CH228" s="12"/>
      <c r="CI228" s="12"/>
      <c r="CJ228" s="12"/>
      <c r="CK228" s="12"/>
      <c r="CL228" s="12"/>
      <c r="CM228" s="12"/>
      <c r="CN228" s="12"/>
      <c r="CO228" s="12"/>
      <c r="CP228" s="12"/>
      <c r="CQ228" s="12"/>
      <c r="CR228" s="12"/>
      <c r="CS228" s="12"/>
      <c r="CT228" s="12"/>
      <c r="CU228" s="12"/>
      <c r="CV228" s="12"/>
      <c r="CW228" s="12"/>
      <c r="CX228" s="12"/>
      <c r="CY228" s="12"/>
      <c r="CZ228" s="12"/>
      <c r="DA228" s="12"/>
      <c r="DB228" s="12"/>
      <c r="DC228" s="12"/>
      <c r="DD228" s="12"/>
      <c r="DE228" s="12"/>
      <c r="DF228" s="12"/>
      <c r="DG228" s="12"/>
      <c r="DH228" s="12"/>
      <c r="DI228" s="12"/>
      <c r="DJ228" s="12"/>
      <c r="DK228" s="12"/>
      <c r="DL228" s="12"/>
      <c r="DM228" s="12"/>
      <c r="DN228" s="12"/>
      <c r="DO228" s="12"/>
      <c r="DP228" s="12"/>
      <c r="DQ228" s="12"/>
      <c r="DR228" s="12"/>
      <c r="DS228" s="12"/>
      <c r="DT228" s="12"/>
      <c r="DU228" s="12"/>
      <c r="DV228" s="12"/>
      <c r="DW228" s="12"/>
      <c r="DX228" s="12"/>
      <c r="DY228" s="12"/>
      <c r="DZ228" s="12"/>
      <c r="EA228" s="12"/>
      <c r="EB228" s="12"/>
      <c r="EC228" s="12"/>
      <c r="ED228" s="12"/>
      <c r="EE228" s="12"/>
      <c r="EF228" s="12"/>
      <c r="EG228" s="12"/>
      <c r="EH228" s="12"/>
      <c r="EI228" s="12"/>
      <c r="EJ228" s="12"/>
      <c r="EK228" s="12"/>
      <c r="EL228" s="12"/>
      <c r="EM228" s="12"/>
      <c r="EN228" s="12"/>
      <c r="EO228" s="12"/>
      <c r="EP228" s="12"/>
      <c r="EQ228" s="12"/>
      <c r="ER228" s="12"/>
      <c r="ES228" s="12"/>
    </row>
    <row r="229" spans="1:152" s="13" customFormat="1" ht="72">
      <c r="A229" s="31">
        <v>4</v>
      </c>
      <c r="B229" s="35" t="s">
        <v>137</v>
      </c>
      <c r="C229" s="21">
        <v>42295905</v>
      </c>
      <c r="D229" s="36" t="s">
        <v>4058</v>
      </c>
      <c r="E229" s="34" t="s">
        <v>404</v>
      </c>
      <c r="F229" s="28" t="s">
        <v>10</v>
      </c>
      <c r="G229" s="22">
        <v>13770000</v>
      </c>
      <c r="H229" s="22">
        <f>ROUND(G229*0.19,0)</f>
        <v>2616300</v>
      </c>
      <c r="I229" s="23">
        <f t="shared" si="97"/>
        <v>16386300</v>
      </c>
      <c r="J229" s="12"/>
      <c r="K229" s="12"/>
      <c r="L229" s="12"/>
      <c r="M229" s="12"/>
      <c r="N229" s="12"/>
      <c r="O229" s="12"/>
      <c r="P229" s="12"/>
      <c r="Q229" s="12"/>
      <c r="R229" s="12"/>
      <c r="S229" s="12"/>
      <c r="T229" s="12"/>
      <c r="U229" s="12"/>
      <c r="V229" s="12"/>
      <c r="W229" s="12"/>
      <c r="X229" s="12"/>
      <c r="Y229" s="12"/>
      <c r="Z229" s="12"/>
      <c r="AA229" s="12"/>
      <c r="AB229" s="12"/>
      <c r="AC229" s="12"/>
      <c r="AD229" s="12"/>
      <c r="AE229" s="12"/>
      <c r="AF229" s="12"/>
      <c r="AG229" s="12"/>
      <c r="AH229" s="12"/>
      <c r="AI229" s="12"/>
      <c r="AJ229" s="12"/>
      <c r="AK229" s="12"/>
      <c r="AL229" s="12"/>
      <c r="AM229" s="12"/>
      <c r="AN229" s="12"/>
      <c r="AO229" s="12"/>
      <c r="AP229" s="12"/>
      <c r="AQ229" s="12"/>
      <c r="AR229" s="12"/>
      <c r="AS229" s="12"/>
      <c r="AT229" s="12"/>
      <c r="AU229" s="12"/>
      <c r="AV229" s="12"/>
      <c r="AW229" s="12"/>
      <c r="AX229" s="12"/>
      <c r="AY229" s="12"/>
      <c r="AZ229" s="12"/>
      <c r="BA229" s="12"/>
      <c r="BB229" s="12"/>
      <c r="BC229" s="12"/>
      <c r="BD229" s="12"/>
      <c r="BE229" s="12"/>
      <c r="BF229" s="12"/>
      <c r="BG229" s="12"/>
      <c r="BH229" s="12"/>
      <c r="BI229" s="12"/>
      <c r="BJ229" s="12"/>
      <c r="BK229" s="12"/>
      <c r="BL229" s="12"/>
      <c r="BM229" s="12"/>
      <c r="BN229" s="12"/>
      <c r="BO229" s="12"/>
      <c r="BP229" s="12"/>
      <c r="BQ229" s="12"/>
      <c r="BR229" s="12"/>
      <c r="BS229" s="12"/>
      <c r="BT229" s="12"/>
      <c r="BU229" s="12"/>
      <c r="BV229" s="12"/>
      <c r="BW229" s="12"/>
      <c r="BX229" s="12"/>
      <c r="BY229" s="12"/>
      <c r="BZ229" s="12"/>
      <c r="CA229" s="12"/>
      <c r="CB229" s="12"/>
      <c r="CC229" s="12"/>
      <c r="CD229" s="12"/>
      <c r="CE229" s="12"/>
      <c r="CF229" s="12"/>
      <c r="CG229" s="12"/>
      <c r="CH229" s="12"/>
      <c r="CI229" s="12"/>
      <c r="CJ229" s="12"/>
      <c r="CK229" s="12"/>
      <c r="CL229" s="12"/>
      <c r="CM229" s="12"/>
      <c r="CN229" s="12"/>
      <c r="CO229" s="12"/>
      <c r="CP229" s="12"/>
      <c r="CQ229" s="12"/>
      <c r="CR229" s="12"/>
      <c r="CS229" s="12"/>
      <c r="CT229" s="12"/>
      <c r="CU229" s="12"/>
      <c r="CV229" s="12"/>
      <c r="CW229" s="12"/>
      <c r="CX229" s="12"/>
      <c r="CY229" s="12"/>
      <c r="CZ229" s="12"/>
      <c r="DA229" s="12"/>
      <c r="DB229" s="12"/>
      <c r="DC229" s="12"/>
      <c r="DD229" s="12"/>
      <c r="DE229" s="12"/>
      <c r="DF229" s="12"/>
      <c r="DG229" s="12"/>
      <c r="DH229" s="12"/>
      <c r="DI229" s="12"/>
      <c r="DJ229" s="12"/>
      <c r="DK229" s="12"/>
      <c r="DL229" s="12"/>
      <c r="DM229" s="12"/>
      <c r="DN229" s="12"/>
      <c r="DO229" s="12"/>
      <c r="DP229" s="12"/>
      <c r="DQ229" s="12"/>
      <c r="DR229" s="12"/>
      <c r="DS229" s="12"/>
      <c r="DT229" s="12"/>
      <c r="DU229" s="12"/>
      <c r="DV229" s="12"/>
      <c r="DW229" s="12"/>
      <c r="DX229" s="12"/>
      <c r="DY229" s="12"/>
      <c r="DZ229" s="12"/>
      <c r="EA229" s="12"/>
      <c r="EB229" s="12"/>
      <c r="EC229" s="12"/>
      <c r="ED229" s="12"/>
      <c r="EE229" s="12"/>
      <c r="EF229" s="12"/>
      <c r="EG229" s="12"/>
      <c r="EH229" s="12"/>
      <c r="EI229" s="12"/>
      <c r="EJ229" s="12"/>
      <c r="EK229" s="12"/>
      <c r="EL229" s="12"/>
      <c r="EM229" s="12"/>
      <c r="EN229" s="12"/>
      <c r="EO229" s="12"/>
      <c r="EP229" s="12"/>
      <c r="EQ229" s="12"/>
      <c r="ER229" s="12"/>
      <c r="ES229" s="12"/>
    </row>
    <row r="230" spans="1:152" s="13" customFormat="1" ht="72">
      <c r="A230" s="31">
        <v>5</v>
      </c>
      <c r="B230" s="35" t="s">
        <v>137</v>
      </c>
      <c r="C230" s="21">
        <v>42295905</v>
      </c>
      <c r="D230" s="36" t="s">
        <v>4059</v>
      </c>
      <c r="E230" s="34" t="s">
        <v>404</v>
      </c>
      <c r="F230" s="28" t="s">
        <v>10</v>
      </c>
      <c r="G230" s="22">
        <v>6630000</v>
      </c>
      <c r="H230" s="22">
        <f>ROUND(G230*0.19,0)</f>
        <v>1259700</v>
      </c>
      <c r="I230" s="23">
        <f t="shared" si="97"/>
        <v>7889700</v>
      </c>
      <c r="J230" s="12"/>
      <c r="K230" s="12"/>
      <c r="L230" s="12"/>
      <c r="M230" s="12"/>
      <c r="N230" s="12"/>
      <c r="O230" s="12"/>
      <c r="P230" s="12"/>
      <c r="Q230" s="12"/>
      <c r="R230" s="12"/>
      <c r="S230" s="12"/>
      <c r="T230" s="12"/>
      <c r="U230" s="12"/>
      <c r="V230" s="12"/>
      <c r="W230" s="12"/>
      <c r="X230" s="12"/>
      <c r="Y230" s="12"/>
      <c r="Z230" s="12"/>
      <c r="AA230" s="12"/>
      <c r="AB230" s="12"/>
      <c r="AC230" s="12"/>
      <c r="AD230" s="12"/>
      <c r="AE230" s="12"/>
      <c r="AF230" s="12"/>
      <c r="AG230" s="12"/>
      <c r="AH230" s="12"/>
      <c r="AI230" s="12"/>
      <c r="AJ230" s="12"/>
      <c r="AK230" s="12"/>
      <c r="AL230" s="12"/>
      <c r="AM230" s="12"/>
      <c r="AN230" s="12"/>
      <c r="AO230" s="12"/>
      <c r="AP230" s="12"/>
      <c r="AQ230" s="12"/>
      <c r="AR230" s="12"/>
      <c r="AS230" s="12"/>
      <c r="AT230" s="12"/>
      <c r="AU230" s="12"/>
      <c r="AV230" s="12"/>
      <c r="AW230" s="12"/>
      <c r="AX230" s="12"/>
      <c r="AY230" s="12"/>
      <c r="AZ230" s="12"/>
      <c r="BA230" s="12"/>
      <c r="BB230" s="12"/>
      <c r="BC230" s="12"/>
      <c r="BD230" s="12"/>
      <c r="BE230" s="12"/>
      <c r="BF230" s="12"/>
      <c r="BG230" s="12"/>
      <c r="BH230" s="12"/>
      <c r="BI230" s="12"/>
      <c r="BJ230" s="12"/>
      <c r="BK230" s="12"/>
      <c r="BL230" s="12"/>
      <c r="BM230" s="12"/>
      <c r="BN230" s="12"/>
      <c r="BO230" s="12"/>
      <c r="BP230" s="12"/>
      <c r="BQ230" s="12"/>
      <c r="BR230" s="12"/>
      <c r="BS230" s="12"/>
      <c r="BT230" s="12"/>
      <c r="BU230" s="12"/>
      <c r="BV230" s="12"/>
      <c r="BW230" s="12"/>
      <c r="BX230" s="12"/>
      <c r="BY230" s="12"/>
      <c r="BZ230" s="12"/>
      <c r="CA230" s="12"/>
      <c r="CB230" s="12"/>
      <c r="CC230" s="12"/>
      <c r="CD230" s="12"/>
      <c r="CE230" s="12"/>
      <c r="CF230" s="12"/>
      <c r="CG230" s="12"/>
      <c r="CH230" s="12"/>
      <c r="CI230" s="12"/>
      <c r="CJ230" s="12"/>
      <c r="CK230" s="12"/>
      <c r="CL230" s="12"/>
      <c r="CM230" s="12"/>
      <c r="CN230" s="12"/>
      <c r="CO230" s="12"/>
      <c r="CP230" s="12"/>
      <c r="CQ230" s="12"/>
      <c r="CR230" s="12"/>
      <c r="CS230" s="12"/>
      <c r="CT230" s="12"/>
      <c r="CU230" s="12"/>
      <c r="CV230" s="12"/>
      <c r="CW230" s="12"/>
      <c r="CX230" s="12"/>
      <c r="CY230" s="12"/>
      <c r="CZ230" s="12"/>
      <c r="DA230" s="12"/>
      <c r="DB230" s="12"/>
      <c r="DC230" s="12"/>
      <c r="DD230" s="12"/>
      <c r="DE230" s="12"/>
      <c r="DF230" s="12"/>
      <c r="DG230" s="12"/>
      <c r="DH230" s="12"/>
      <c r="DI230" s="12"/>
      <c r="DJ230" s="12"/>
      <c r="DK230" s="12"/>
      <c r="DL230" s="12"/>
      <c r="DM230" s="12"/>
      <c r="DN230" s="12"/>
      <c r="DO230" s="12"/>
      <c r="DP230" s="12"/>
      <c r="DQ230" s="12"/>
      <c r="DR230" s="12"/>
      <c r="DS230" s="12"/>
      <c r="DT230" s="12"/>
      <c r="DU230" s="12"/>
      <c r="DV230" s="12"/>
      <c r="DW230" s="12"/>
      <c r="DX230" s="12"/>
      <c r="DY230" s="12"/>
      <c r="DZ230" s="12"/>
      <c r="EA230" s="12"/>
      <c r="EB230" s="12"/>
      <c r="EC230" s="12"/>
      <c r="ED230" s="12"/>
      <c r="EE230" s="12"/>
      <c r="EF230" s="12"/>
      <c r="EG230" s="12"/>
      <c r="EH230" s="12"/>
      <c r="EI230" s="12"/>
      <c r="EJ230" s="12"/>
      <c r="EK230" s="12"/>
      <c r="EL230" s="12"/>
      <c r="EM230" s="12"/>
      <c r="EN230" s="12"/>
      <c r="EO230" s="12"/>
      <c r="EP230" s="12"/>
      <c r="EQ230" s="12"/>
      <c r="ER230" s="12"/>
      <c r="ES230" s="12"/>
    </row>
    <row r="231" spans="1:152" s="13" customFormat="1" ht="18">
      <c r="A231" s="39" t="s">
        <v>406</v>
      </c>
      <c r="B231" s="166" t="s">
        <v>407</v>
      </c>
      <c r="C231" s="166"/>
      <c r="D231" s="166"/>
      <c r="E231" s="166"/>
      <c r="F231" s="29" t="s">
        <v>405</v>
      </c>
      <c r="G231" s="174" t="s">
        <v>3723</v>
      </c>
      <c r="H231" s="175"/>
      <c r="I231" s="176"/>
      <c r="J231" s="174" t="s">
        <v>3743</v>
      </c>
      <c r="K231" s="175"/>
      <c r="L231" s="176"/>
      <c r="M231" s="12"/>
      <c r="N231" s="12"/>
      <c r="O231" s="12"/>
      <c r="P231" s="12"/>
      <c r="Q231" s="12"/>
      <c r="R231" s="12"/>
      <c r="S231" s="12"/>
      <c r="T231" s="12"/>
      <c r="U231" s="12"/>
      <c r="V231" s="12"/>
      <c r="W231" s="12"/>
      <c r="X231" s="12"/>
      <c r="Y231" s="12"/>
      <c r="Z231" s="12"/>
      <c r="AA231" s="12"/>
      <c r="AB231" s="12"/>
      <c r="AC231" s="12"/>
      <c r="AD231" s="12"/>
      <c r="AE231" s="12"/>
      <c r="AF231" s="12"/>
      <c r="AG231" s="12"/>
      <c r="AH231" s="12"/>
      <c r="AI231" s="12"/>
      <c r="AJ231" s="12"/>
      <c r="AK231" s="12"/>
      <c r="AL231" s="12"/>
      <c r="AM231" s="12"/>
      <c r="AN231" s="12"/>
      <c r="AO231" s="12"/>
      <c r="AP231" s="12"/>
      <c r="AQ231" s="12"/>
      <c r="AR231" s="12"/>
      <c r="AS231" s="12"/>
      <c r="AT231" s="12"/>
      <c r="AU231" s="12"/>
      <c r="AV231" s="12"/>
      <c r="AW231" s="12"/>
      <c r="AX231" s="12"/>
      <c r="AY231" s="12"/>
      <c r="AZ231" s="12"/>
      <c r="BA231" s="12"/>
      <c r="BB231" s="12"/>
      <c r="BC231" s="12"/>
      <c r="BD231" s="12"/>
      <c r="BE231" s="12"/>
      <c r="BF231" s="12"/>
      <c r="BG231" s="12"/>
      <c r="BH231" s="12"/>
      <c r="BI231" s="12"/>
      <c r="BJ231" s="12"/>
      <c r="BK231" s="12"/>
      <c r="BL231" s="12"/>
      <c r="BM231" s="12"/>
      <c r="BN231" s="12"/>
      <c r="BO231" s="12"/>
      <c r="BP231" s="12"/>
      <c r="BQ231" s="12"/>
      <c r="BR231" s="12"/>
      <c r="BS231" s="12"/>
      <c r="BT231" s="12"/>
      <c r="BU231" s="12"/>
      <c r="BV231" s="12"/>
      <c r="BW231" s="12"/>
      <c r="BX231" s="12"/>
      <c r="BY231" s="12"/>
      <c r="BZ231" s="12"/>
      <c r="CA231" s="12"/>
      <c r="CB231" s="12"/>
      <c r="CC231" s="12"/>
      <c r="CD231" s="12"/>
      <c r="CE231" s="12"/>
      <c r="CF231" s="12"/>
      <c r="CG231" s="12"/>
      <c r="CH231" s="12"/>
      <c r="CI231" s="12"/>
      <c r="CJ231" s="12"/>
      <c r="CK231" s="12"/>
      <c r="CL231" s="12"/>
      <c r="CM231" s="12"/>
      <c r="CN231" s="12"/>
      <c r="CO231" s="12"/>
      <c r="CP231" s="12"/>
      <c r="CQ231" s="12"/>
      <c r="CR231" s="12"/>
      <c r="CS231" s="12"/>
      <c r="CT231" s="12"/>
      <c r="CU231" s="12"/>
      <c r="CV231" s="12"/>
      <c r="CW231" s="12"/>
      <c r="CX231" s="12"/>
      <c r="CY231" s="12"/>
      <c r="CZ231" s="12"/>
      <c r="DA231" s="12"/>
      <c r="DB231" s="12"/>
      <c r="DC231" s="12"/>
      <c r="DD231" s="12"/>
      <c r="DE231" s="12"/>
      <c r="DF231" s="12"/>
      <c r="DG231" s="12"/>
      <c r="DH231" s="12"/>
      <c r="DI231" s="12"/>
      <c r="DJ231" s="12"/>
      <c r="DK231" s="12"/>
      <c r="DL231" s="12"/>
      <c r="DM231" s="12"/>
      <c r="DN231" s="12"/>
      <c r="DO231" s="12"/>
      <c r="DP231" s="12"/>
      <c r="DQ231" s="12"/>
      <c r="DR231" s="12"/>
      <c r="DS231" s="12"/>
      <c r="DT231" s="12"/>
      <c r="DU231" s="12"/>
      <c r="DV231" s="12"/>
      <c r="DW231" s="12"/>
      <c r="DX231" s="12"/>
      <c r="DY231" s="12"/>
      <c r="DZ231" s="12"/>
      <c r="EA231" s="12"/>
      <c r="EB231" s="12"/>
      <c r="EC231" s="12"/>
      <c r="ED231" s="12"/>
      <c r="EE231" s="12"/>
      <c r="EF231" s="12"/>
      <c r="EG231" s="12"/>
      <c r="EH231" s="12"/>
      <c r="EI231" s="12"/>
      <c r="EJ231" s="12"/>
      <c r="EK231" s="12"/>
      <c r="EL231" s="12"/>
      <c r="EM231" s="12"/>
      <c r="EN231" s="12"/>
      <c r="EO231" s="12"/>
      <c r="EP231" s="12"/>
      <c r="EQ231" s="12"/>
      <c r="ER231" s="12"/>
      <c r="ES231" s="12"/>
      <c r="ET231" s="12"/>
      <c r="EU231" s="12"/>
      <c r="EV231" s="12"/>
    </row>
    <row r="232" spans="1:152" s="13" customFormat="1" ht="27">
      <c r="A232" s="14" t="s">
        <v>2</v>
      </c>
      <c r="B232" s="14" t="s">
        <v>3</v>
      </c>
      <c r="C232" s="15" t="s">
        <v>4</v>
      </c>
      <c r="D232" s="15" t="s">
        <v>5</v>
      </c>
      <c r="E232" s="15" t="s">
        <v>6</v>
      </c>
      <c r="F232" s="15" t="s">
        <v>7</v>
      </c>
      <c r="G232" s="16" t="s">
        <v>3347</v>
      </c>
      <c r="H232" s="16" t="s">
        <v>3348</v>
      </c>
      <c r="I232" s="16" t="s">
        <v>3349</v>
      </c>
      <c r="J232" s="16" t="s">
        <v>3347</v>
      </c>
      <c r="K232" s="16" t="s">
        <v>3348</v>
      </c>
      <c r="L232" s="16" t="s">
        <v>3349</v>
      </c>
      <c r="M232" s="12"/>
      <c r="N232" s="12"/>
      <c r="O232" s="12"/>
      <c r="P232" s="12"/>
      <c r="Q232" s="12"/>
      <c r="R232" s="12"/>
      <c r="S232" s="12"/>
      <c r="T232" s="12"/>
      <c r="U232" s="12"/>
      <c r="V232" s="12"/>
      <c r="W232" s="12"/>
      <c r="X232" s="12"/>
      <c r="Y232" s="12"/>
      <c r="Z232" s="12"/>
      <c r="AA232" s="12"/>
      <c r="AB232" s="12"/>
      <c r="AC232" s="12"/>
      <c r="AD232" s="12"/>
      <c r="AE232" s="12"/>
      <c r="AF232" s="12"/>
      <c r="AG232" s="12"/>
      <c r="AH232" s="12"/>
      <c r="AI232" s="12"/>
      <c r="AJ232" s="12"/>
      <c r="AK232" s="12"/>
      <c r="AL232" s="12"/>
      <c r="AM232" s="12"/>
      <c r="AN232" s="12"/>
      <c r="AO232" s="12"/>
      <c r="AP232" s="12"/>
      <c r="AQ232" s="12"/>
      <c r="AR232" s="12"/>
      <c r="AS232" s="12"/>
      <c r="AT232" s="12"/>
      <c r="AU232" s="12"/>
      <c r="AV232" s="12"/>
      <c r="AW232" s="12"/>
      <c r="AX232" s="12"/>
      <c r="AY232" s="12"/>
      <c r="AZ232" s="12"/>
      <c r="BA232" s="12"/>
      <c r="BB232" s="12"/>
      <c r="BC232" s="12"/>
      <c r="BD232" s="12"/>
      <c r="BE232" s="12"/>
      <c r="BF232" s="12"/>
      <c r="BG232" s="12"/>
      <c r="BH232" s="12"/>
      <c r="BI232" s="12"/>
      <c r="BJ232" s="12"/>
      <c r="BK232" s="12"/>
      <c r="BL232" s="12"/>
      <c r="BM232" s="12"/>
      <c r="BN232" s="12"/>
      <c r="BO232" s="12"/>
      <c r="BP232" s="12"/>
      <c r="BQ232" s="12"/>
      <c r="BR232" s="12"/>
      <c r="BS232" s="12"/>
      <c r="BT232" s="12"/>
      <c r="BU232" s="12"/>
      <c r="BV232" s="12"/>
      <c r="BW232" s="12"/>
      <c r="BX232" s="12"/>
      <c r="BY232" s="12"/>
      <c r="BZ232" s="12"/>
      <c r="CA232" s="12"/>
      <c r="CB232" s="12"/>
      <c r="CC232" s="12"/>
      <c r="CD232" s="12"/>
      <c r="CE232" s="12"/>
      <c r="CF232" s="12"/>
      <c r="CG232" s="12"/>
      <c r="CH232" s="12"/>
      <c r="CI232" s="12"/>
      <c r="CJ232" s="12"/>
      <c r="CK232" s="12"/>
      <c r="CL232" s="12"/>
      <c r="CM232" s="12"/>
      <c r="CN232" s="12"/>
      <c r="CO232" s="12"/>
      <c r="CP232" s="12"/>
      <c r="CQ232" s="12"/>
      <c r="CR232" s="12"/>
      <c r="CS232" s="12"/>
      <c r="CT232" s="12"/>
      <c r="CU232" s="12"/>
      <c r="CV232" s="12"/>
      <c r="CW232" s="12"/>
      <c r="CX232" s="12"/>
      <c r="CY232" s="12"/>
      <c r="CZ232" s="12"/>
      <c r="DA232" s="12"/>
      <c r="DB232" s="12"/>
      <c r="DC232" s="12"/>
      <c r="DD232" s="12"/>
      <c r="DE232" s="12"/>
      <c r="DF232" s="12"/>
      <c r="DG232" s="12"/>
      <c r="DH232" s="12"/>
      <c r="DI232" s="12"/>
      <c r="DJ232" s="12"/>
      <c r="DK232" s="12"/>
      <c r="DL232" s="12"/>
      <c r="DM232" s="12"/>
      <c r="DN232" s="12"/>
      <c r="DO232" s="12"/>
      <c r="DP232" s="12"/>
      <c r="DQ232" s="12"/>
      <c r="DR232" s="12"/>
      <c r="DS232" s="12"/>
      <c r="DT232" s="12"/>
      <c r="DU232" s="12"/>
      <c r="DV232" s="12"/>
      <c r="DW232" s="12"/>
      <c r="DX232" s="12"/>
      <c r="DY232" s="12"/>
      <c r="DZ232" s="12"/>
      <c r="EA232" s="12"/>
      <c r="EB232" s="12"/>
      <c r="EC232" s="12"/>
      <c r="ED232" s="12"/>
      <c r="EE232" s="12"/>
      <c r="EF232" s="12"/>
      <c r="EG232" s="12"/>
      <c r="EH232" s="12"/>
      <c r="EI232" s="12"/>
      <c r="EJ232" s="12"/>
      <c r="EK232" s="12"/>
      <c r="EL232" s="12"/>
      <c r="EM232" s="12"/>
      <c r="EN232" s="12"/>
      <c r="EO232" s="12"/>
      <c r="EP232" s="12"/>
      <c r="EQ232" s="12"/>
      <c r="ER232" s="12"/>
      <c r="ES232" s="12"/>
      <c r="ET232" s="12"/>
      <c r="EU232" s="12"/>
      <c r="EV232" s="12"/>
    </row>
    <row r="233" spans="1:152" s="133" customFormat="1" ht="171">
      <c r="A233" s="30">
        <v>1</v>
      </c>
      <c r="B233" s="30">
        <v>1196460422</v>
      </c>
      <c r="C233" s="56">
        <v>42295905</v>
      </c>
      <c r="D233" s="40" t="s">
        <v>4060</v>
      </c>
      <c r="E233" s="43" t="s">
        <v>4061</v>
      </c>
      <c r="F233" s="35" t="s">
        <v>399</v>
      </c>
      <c r="G233" s="24">
        <v>56675915</v>
      </c>
      <c r="H233" s="24">
        <v>0</v>
      </c>
      <c r="I233" s="25">
        <f t="shared" ref="I233:I234" si="98">+G233+H233</f>
        <v>56675915</v>
      </c>
      <c r="J233" s="24">
        <v>40707900</v>
      </c>
      <c r="K233" s="24">
        <v>0</v>
      </c>
      <c r="L233" s="25">
        <f t="shared" ref="L233:L234" si="99">+J233+K233</f>
        <v>40707900</v>
      </c>
      <c r="M233" s="132"/>
      <c r="N233" s="132"/>
      <c r="O233" s="132"/>
      <c r="P233" s="132"/>
      <c r="Q233" s="132"/>
      <c r="R233" s="132"/>
      <c r="S233" s="132"/>
      <c r="T233" s="132"/>
      <c r="U233" s="132"/>
      <c r="V233" s="132"/>
      <c r="W233" s="132"/>
      <c r="X233" s="132"/>
      <c r="Y233" s="132"/>
      <c r="Z233" s="132"/>
      <c r="AA233" s="132"/>
      <c r="AB233" s="132"/>
      <c r="AC233" s="132"/>
      <c r="AD233" s="132"/>
      <c r="AE233" s="132"/>
      <c r="AF233" s="132"/>
      <c r="AG233" s="132"/>
      <c r="AH233" s="132"/>
      <c r="AI233" s="132"/>
      <c r="AJ233" s="132"/>
      <c r="AK233" s="132"/>
      <c r="AL233" s="132"/>
      <c r="AM233" s="132"/>
      <c r="AN233" s="132"/>
      <c r="AO233" s="132"/>
      <c r="AP233" s="132"/>
      <c r="AQ233" s="132"/>
      <c r="AR233" s="132"/>
      <c r="AS233" s="132"/>
      <c r="AT233" s="132"/>
      <c r="AU233" s="132"/>
      <c r="AV233" s="132"/>
      <c r="AW233" s="132"/>
      <c r="AX233" s="132"/>
      <c r="AY233" s="132"/>
      <c r="AZ233" s="132"/>
      <c r="BA233" s="132"/>
      <c r="BB233" s="132"/>
      <c r="BC233" s="132"/>
      <c r="BD233" s="132"/>
      <c r="BE233" s="132"/>
      <c r="BF233" s="132"/>
      <c r="BG233" s="132"/>
      <c r="BH233" s="132"/>
      <c r="BI233" s="132"/>
      <c r="BJ233" s="132"/>
      <c r="BK233" s="132"/>
      <c r="BL233" s="132"/>
      <c r="BM233" s="132"/>
      <c r="BN233" s="132"/>
      <c r="BO233" s="132"/>
      <c r="BP233" s="132"/>
      <c r="BQ233" s="132"/>
      <c r="BR233" s="132"/>
      <c r="BS233" s="132"/>
      <c r="BT233" s="132"/>
      <c r="BU233" s="132"/>
      <c r="BV233" s="132"/>
      <c r="BW233" s="132"/>
      <c r="BX233" s="132"/>
      <c r="BY233" s="132"/>
      <c r="BZ233" s="132"/>
      <c r="CA233" s="132"/>
      <c r="CB233" s="132"/>
      <c r="CC233" s="132"/>
      <c r="CD233" s="132"/>
      <c r="CE233" s="132"/>
      <c r="CF233" s="132"/>
      <c r="CG233" s="132"/>
      <c r="CH233" s="132"/>
      <c r="CI233" s="132"/>
      <c r="CJ233" s="132"/>
      <c r="CK233" s="132"/>
      <c r="CL233" s="132"/>
      <c r="CM233" s="132"/>
      <c r="CN233" s="132"/>
      <c r="CO233" s="132"/>
      <c r="CP233" s="132"/>
      <c r="CQ233" s="132"/>
      <c r="CR233" s="132"/>
      <c r="CS233" s="132"/>
      <c r="CT233" s="132"/>
      <c r="CU233" s="132"/>
      <c r="CV233" s="132"/>
      <c r="CW233" s="132"/>
      <c r="CX233" s="132"/>
      <c r="CY233" s="132"/>
      <c r="CZ233" s="132"/>
      <c r="DA233" s="132"/>
      <c r="DB233" s="132"/>
      <c r="DC233" s="132"/>
      <c r="DD233" s="132"/>
      <c r="DE233" s="132"/>
      <c r="DF233" s="132"/>
      <c r="DG233" s="132"/>
      <c r="DH233" s="132"/>
      <c r="DI233" s="132"/>
      <c r="DJ233" s="132"/>
      <c r="DK233" s="132"/>
      <c r="DL233" s="132"/>
      <c r="DM233" s="132"/>
      <c r="DN233" s="132"/>
      <c r="DO233" s="132"/>
      <c r="DP233" s="132"/>
      <c r="DQ233" s="132"/>
      <c r="DR233" s="132"/>
      <c r="DS233" s="132"/>
      <c r="DT233" s="132"/>
      <c r="DU233" s="132"/>
      <c r="DV233" s="132"/>
      <c r="DW233" s="132"/>
      <c r="DX233" s="132"/>
      <c r="DY233" s="132"/>
      <c r="DZ233" s="132"/>
      <c r="EA233" s="132"/>
      <c r="EB233" s="132"/>
      <c r="EC233" s="132"/>
      <c r="ED233" s="132"/>
      <c r="EE233" s="132"/>
      <c r="EF233" s="132"/>
      <c r="EG233" s="132"/>
      <c r="EH233" s="132"/>
      <c r="EI233" s="132"/>
      <c r="EJ233" s="132"/>
      <c r="EK233" s="132"/>
      <c r="EL233" s="132"/>
      <c r="EM233" s="132"/>
      <c r="EN233" s="132"/>
      <c r="EO233" s="132"/>
      <c r="EP233" s="132"/>
      <c r="EQ233" s="132"/>
      <c r="ER233" s="132"/>
      <c r="ES233" s="132"/>
      <c r="ET233" s="132"/>
      <c r="EU233" s="132"/>
      <c r="EV233" s="132"/>
    </row>
    <row r="234" spans="1:152" s="133" customFormat="1" ht="72">
      <c r="A234" s="30">
        <v>2</v>
      </c>
      <c r="B234" s="30">
        <v>1186290099</v>
      </c>
      <c r="C234" s="56">
        <v>42295905</v>
      </c>
      <c r="D234" s="40" t="s">
        <v>408</v>
      </c>
      <c r="E234" s="43" t="s">
        <v>408</v>
      </c>
      <c r="F234" s="35" t="s">
        <v>10</v>
      </c>
      <c r="G234" s="24">
        <v>15488000</v>
      </c>
      <c r="H234" s="24">
        <v>0</v>
      </c>
      <c r="I234" s="25">
        <f t="shared" si="98"/>
        <v>15488000</v>
      </c>
      <c r="J234" s="24">
        <v>16180500</v>
      </c>
      <c r="K234" s="24">
        <v>0</v>
      </c>
      <c r="L234" s="25">
        <f t="shared" si="99"/>
        <v>16180500</v>
      </c>
      <c r="M234" s="132"/>
      <c r="N234" s="132"/>
      <c r="O234" s="132"/>
      <c r="P234" s="132"/>
      <c r="Q234" s="132"/>
      <c r="R234" s="132"/>
      <c r="S234" s="132"/>
      <c r="T234" s="132"/>
      <c r="U234" s="132"/>
      <c r="V234" s="132"/>
      <c r="W234" s="132"/>
      <c r="X234" s="132"/>
      <c r="Y234" s="132"/>
      <c r="Z234" s="132"/>
      <c r="AA234" s="132"/>
      <c r="AB234" s="132"/>
      <c r="AC234" s="132"/>
      <c r="AD234" s="132"/>
      <c r="AE234" s="132"/>
      <c r="AF234" s="132"/>
      <c r="AG234" s="132"/>
      <c r="AH234" s="132"/>
      <c r="AI234" s="132"/>
      <c r="AJ234" s="132"/>
      <c r="AK234" s="132"/>
      <c r="AL234" s="132"/>
      <c r="AM234" s="132"/>
      <c r="AN234" s="132"/>
      <c r="AO234" s="132"/>
      <c r="AP234" s="132"/>
      <c r="AQ234" s="132"/>
      <c r="AR234" s="132"/>
      <c r="AS234" s="132"/>
      <c r="AT234" s="132"/>
      <c r="AU234" s="132"/>
      <c r="AV234" s="132"/>
      <c r="AW234" s="132"/>
      <c r="AX234" s="132"/>
      <c r="AY234" s="132"/>
      <c r="AZ234" s="132"/>
      <c r="BA234" s="132"/>
      <c r="BB234" s="132"/>
      <c r="BC234" s="132"/>
      <c r="BD234" s="132"/>
      <c r="BE234" s="132"/>
      <c r="BF234" s="132"/>
      <c r="BG234" s="132"/>
      <c r="BH234" s="132"/>
      <c r="BI234" s="132"/>
      <c r="BJ234" s="132"/>
      <c r="BK234" s="132"/>
      <c r="BL234" s="132"/>
      <c r="BM234" s="132"/>
      <c r="BN234" s="132"/>
      <c r="BO234" s="132"/>
      <c r="BP234" s="132"/>
      <c r="BQ234" s="132"/>
      <c r="BR234" s="132"/>
      <c r="BS234" s="132"/>
      <c r="BT234" s="132"/>
      <c r="BU234" s="132"/>
      <c r="BV234" s="132"/>
      <c r="BW234" s="132"/>
      <c r="BX234" s="132"/>
      <c r="BY234" s="132"/>
      <c r="BZ234" s="132"/>
      <c r="CA234" s="132"/>
      <c r="CB234" s="132"/>
      <c r="CC234" s="132"/>
      <c r="CD234" s="132"/>
      <c r="CE234" s="132"/>
      <c r="CF234" s="132"/>
      <c r="CG234" s="132"/>
      <c r="CH234" s="132"/>
      <c r="CI234" s="132"/>
      <c r="CJ234" s="132"/>
      <c r="CK234" s="132"/>
      <c r="CL234" s="132"/>
      <c r="CM234" s="132"/>
      <c r="CN234" s="132"/>
      <c r="CO234" s="132"/>
      <c r="CP234" s="132"/>
      <c r="CQ234" s="132"/>
      <c r="CR234" s="132"/>
      <c r="CS234" s="132"/>
      <c r="CT234" s="132"/>
      <c r="CU234" s="132"/>
      <c r="CV234" s="132"/>
      <c r="CW234" s="132"/>
      <c r="CX234" s="132"/>
      <c r="CY234" s="132"/>
      <c r="CZ234" s="132"/>
      <c r="DA234" s="132"/>
      <c r="DB234" s="132"/>
      <c r="DC234" s="132"/>
      <c r="DD234" s="132"/>
      <c r="DE234" s="132"/>
      <c r="DF234" s="132"/>
      <c r="DG234" s="132"/>
      <c r="DH234" s="132"/>
      <c r="DI234" s="132"/>
      <c r="DJ234" s="132"/>
      <c r="DK234" s="132"/>
      <c r="DL234" s="132"/>
      <c r="DM234" s="132"/>
      <c r="DN234" s="132"/>
      <c r="DO234" s="132"/>
      <c r="DP234" s="132"/>
      <c r="DQ234" s="132"/>
      <c r="DR234" s="132"/>
      <c r="DS234" s="132"/>
      <c r="DT234" s="132"/>
      <c r="DU234" s="132"/>
      <c r="DV234" s="132"/>
      <c r="DW234" s="132"/>
      <c r="DX234" s="132"/>
      <c r="DY234" s="132"/>
      <c r="DZ234" s="132"/>
      <c r="EA234" s="132"/>
      <c r="EB234" s="132"/>
      <c r="EC234" s="132"/>
      <c r="ED234" s="132"/>
      <c r="EE234" s="132"/>
      <c r="EF234" s="132"/>
      <c r="EG234" s="132"/>
      <c r="EH234" s="132"/>
      <c r="EI234" s="132"/>
      <c r="EJ234" s="132"/>
      <c r="EK234" s="132"/>
      <c r="EL234" s="132"/>
      <c r="EM234" s="132"/>
      <c r="EN234" s="132"/>
      <c r="EO234" s="132"/>
      <c r="EP234" s="132"/>
      <c r="EQ234" s="132"/>
      <c r="ER234" s="132"/>
      <c r="ES234" s="132"/>
      <c r="ET234" s="132"/>
      <c r="EU234" s="132"/>
      <c r="EV234" s="132"/>
    </row>
    <row r="235" spans="1:152" s="13" customFormat="1" ht="63">
      <c r="A235" s="31">
        <v>3</v>
      </c>
      <c r="B235" s="27">
        <v>1186290139</v>
      </c>
      <c r="C235" s="21">
        <v>42295905</v>
      </c>
      <c r="D235" s="36" t="s">
        <v>409</v>
      </c>
      <c r="E235" s="37" t="s">
        <v>410</v>
      </c>
      <c r="F235" s="28" t="s">
        <v>10</v>
      </c>
      <c r="G235" s="22">
        <v>12873000</v>
      </c>
      <c r="H235" s="22">
        <v>0</v>
      </c>
      <c r="I235" s="23">
        <f>+G235+H235</f>
        <v>12873000</v>
      </c>
      <c r="J235" s="22">
        <v>16180500</v>
      </c>
      <c r="K235" s="22">
        <v>0</v>
      </c>
      <c r="L235" s="23">
        <f>+J235+K235</f>
        <v>16180500</v>
      </c>
      <c r="M235" s="12"/>
      <c r="N235" s="12"/>
      <c r="O235" s="12"/>
      <c r="P235" s="12"/>
      <c r="Q235" s="12"/>
      <c r="R235" s="12"/>
      <c r="S235" s="12"/>
      <c r="T235" s="12"/>
      <c r="U235" s="12"/>
      <c r="V235" s="12"/>
      <c r="W235" s="12"/>
      <c r="X235" s="12"/>
      <c r="Y235" s="12"/>
      <c r="Z235" s="12"/>
      <c r="AA235" s="12"/>
      <c r="AB235" s="12"/>
      <c r="AC235" s="12"/>
      <c r="AD235" s="12"/>
      <c r="AE235" s="12"/>
      <c r="AF235" s="12"/>
      <c r="AG235" s="12"/>
      <c r="AH235" s="12"/>
      <c r="AI235" s="12"/>
      <c r="AJ235" s="12"/>
      <c r="AK235" s="12"/>
      <c r="AL235" s="12"/>
      <c r="AM235" s="12"/>
      <c r="AN235" s="12"/>
      <c r="AO235" s="12"/>
      <c r="AP235" s="12"/>
      <c r="AQ235" s="12"/>
      <c r="AR235" s="12"/>
      <c r="AS235" s="12"/>
      <c r="AT235" s="12"/>
      <c r="AU235" s="12"/>
      <c r="AV235" s="12"/>
      <c r="AW235" s="12"/>
      <c r="AX235" s="12"/>
      <c r="AY235" s="12"/>
      <c r="AZ235" s="12"/>
      <c r="BA235" s="12"/>
      <c r="BB235" s="12"/>
      <c r="BC235" s="12"/>
      <c r="BD235" s="12"/>
      <c r="BE235" s="12"/>
      <c r="BF235" s="12"/>
      <c r="BG235" s="12"/>
      <c r="BH235" s="12"/>
      <c r="BI235" s="12"/>
      <c r="BJ235" s="12"/>
      <c r="BK235" s="12"/>
      <c r="BL235" s="12"/>
      <c r="BM235" s="12"/>
      <c r="BN235" s="12"/>
      <c r="BO235" s="12"/>
      <c r="BP235" s="12"/>
      <c r="BQ235" s="12"/>
      <c r="BR235" s="12"/>
      <c r="BS235" s="12"/>
      <c r="BT235" s="12"/>
      <c r="BU235" s="12"/>
      <c r="BV235" s="12"/>
      <c r="BW235" s="12"/>
      <c r="BX235" s="12"/>
      <c r="BY235" s="12"/>
      <c r="BZ235" s="12"/>
      <c r="CA235" s="12"/>
      <c r="CB235" s="12"/>
      <c r="CC235" s="12"/>
      <c r="CD235" s="12"/>
      <c r="CE235" s="12"/>
      <c r="CF235" s="12"/>
      <c r="CG235" s="12"/>
      <c r="CH235" s="12"/>
      <c r="CI235" s="12"/>
      <c r="CJ235" s="12"/>
      <c r="CK235" s="12"/>
      <c r="CL235" s="12"/>
      <c r="CM235" s="12"/>
      <c r="CN235" s="12"/>
      <c r="CO235" s="12"/>
      <c r="CP235" s="12"/>
      <c r="CQ235" s="12"/>
      <c r="CR235" s="12"/>
      <c r="CS235" s="12"/>
      <c r="CT235" s="12"/>
      <c r="CU235" s="12"/>
      <c r="CV235" s="12"/>
      <c r="CW235" s="12"/>
      <c r="CX235" s="12"/>
      <c r="CY235" s="12"/>
      <c r="CZ235" s="12"/>
      <c r="DA235" s="12"/>
      <c r="DB235" s="12"/>
      <c r="DC235" s="12"/>
      <c r="DD235" s="12"/>
      <c r="DE235" s="12"/>
      <c r="DF235" s="12"/>
      <c r="DG235" s="12"/>
      <c r="DH235" s="12"/>
      <c r="DI235" s="12"/>
      <c r="DJ235" s="12"/>
      <c r="DK235" s="12"/>
      <c r="DL235" s="12"/>
      <c r="DM235" s="12"/>
      <c r="DN235" s="12"/>
      <c r="DO235" s="12"/>
      <c r="DP235" s="12"/>
      <c r="DQ235" s="12"/>
      <c r="DR235" s="12"/>
      <c r="DS235" s="12"/>
      <c r="DT235" s="12"/>
      <c r="DU235" s="12"/>
      <c r="DV235" s="12"/>
      <c r="DW235" s="12"/>
      <c r="DX235" s="12"/>
      <c r="DY235" s="12"/>
      <c r="DZ235" s="12"/>
      <c r="EA235" s="12"/>
      <c r="EB235" s="12"/>
      <c r="EC235" s="12"/>
      <c r="ED235" s="12"/>
      <c r="EE235" s="12"/>
      <c r="EF235" s="12"/>
      <c r="EG235" s="12"/>
      <c r="EH235" s="12"/>
      <c r="EI235" s="12"/>
      <c r="EJ235" s="12"/>
      <c r="EK235" s="12"/>
      <c r="EL235" s="12"/>
      <c r="EM235" s="12"/>
      <c r="EN235" s="12"/>
      <c r="EO235" s="12"/>
      <c r="EP235" s="12"/>
      <c r="EQ235" s="12"/>
      <c r="ER235" s="12"/>
      <c r="ES235" s="12"/>
      <c r="ET235" s="12"/>
      <c r="EU235" s="12"/>
      <c r="EV235" s="12"/>
    </row>
    <row r="236" spans="1:152" s="13" customFormat="1" ht="18">
      <c r="A236" s="39" t="s">
        <v>411</v>
      </c>
      <c r="B236" s="166" t="s">
        <v>412</v>
      </c>
      <c r="C236" s="166"/>
      <c r="D236" s="166"/>
      <c r="E236" s="166"/>
      <c r="F236" s="29" t="s">
        <v>405</v>
      </c>
      <c r="G236" s="174" t="s">
        <v>3743</v>
      </c>
      <c r="H236" s="175"/>
      <c r="I236" s="176"/>
      <c r="J236" s="12"/>
      <c r="K236" s="12"/>
      <c r="L236" s="12"/>
      <c r="M236" s="12"/>
      <c r="N236" s="12"/>
      <c r="O236" s="12"/>
      <c r="P236" s="12"/>
      <c r="Q236" s="12"/>
      <c r="R236" s="12"/>
      <c r="S236" s="12"/>
      <c r="T236" s="12"/>
      <c r="U236" s="12"/>
      <c r="V236" s="12"/>
      <c r="W236" s="12"/>
      <c r="X236" s="12"/>
      <c r="Y236" s="12"/>
      <c r="Z236" s="12"/>
      <c r="AA236" s="12"/>
      <c r="AB236" s="12"/>
      <c r="AC236" s="12"/>
      <c r="AD236" s="12"/>
      <c r="AE236" s="12"/>
      <c r="AF236" s="12"/>
      <c r="AG236" s="12"/>
      <c r="AH236" s="12"/>
      <c r="AI236" s="12"/>
      <c r="AJ236" s="12"/>
      <c r="AK236" s="12"/>
      <c r="AL236" s="12"/>
      <c r="AM236" s="12"/>
      <c r="AN236" s="12"/>
      <c r="AO236" s="12"/>
      <c r="AP236" s="12"/>
      <c r="AQ236" s="12"/>
      <c r="AR236" s="12"/>
      <c r="AS236" s="12"/>
      <c r="AT236" s="12"/>
      <c r="AU236" s="12"/>
      <c r="AV236" s="12"/>
      <c r="AW236" s="12"/>
      <c r="AX236" s="12"/>
      <c r="AY236" s="12"/>
      <c r="AZ236" s="12"/>
      <c r="BA236" s="12"/>
      <c r="BB236" s="12"/>
      <c r="BC236" s="12"/>
      <c r="BD236" s="12"/>
      <c r="BE236" s="12"/>
      <c r="BF236" s="12"/>
      <c r="BG236" s="12"/>
      <c r="BH236" s="12"/>
      <c r="BI236" s="12"/>
      <c r="BJ236" s="12"/>
      <c r="BK236" s="12"/>
      <c r="BL236" s="12"/>
      <c r="BM236" s="12"/>
      <c r="BN236" s="12"/>
      <c r="BO236" s="12"/>
      <c r="BP236" s="12"/>
      <c r="BQ236" s="12"/>
      <c r="BR236" s="12"/>
      <c r="BS236" s="12"/>
      <c r="BT236" s="12"/>
      <c r="BU236" s="12"/>
      <c r="BV236" s="12"/>
      <c r="BW236" s="12"/>
      <c r="BX236" s="12"/>
      <c r="BY236" s="12"/>
      <c r="BZ236" s="12"/>
      <c r="CA236" s="12"/>
      <c r="CB236" s="12"/>
      <c r="CC236" s="12"/>
      <c r="CD236" s="12"/>
      <c r="CE236" s="12"/>
      <c r="CF236" s="12"/>
      <c r="CG236" s="12"/>
      <c r="CH236" s="12"/>
      <c r="CI236" s="12"/>
      <c r="CJ236" s="12"/>
      <c r="CK236" s="12"/>
      <c r="CL236" s="12"/>
      <c r="CM236" s="12"/>
      <c r="CN236" s="12"/>
      <c r="CO236" s="12"/>
      <c r="CP236" s="12"/>
      <c r="CQ236" s="12"/>
      <c r="CR236" s="12"/>
      <c r="CS236" s="12"/>
      <c r="CT236" s="12"/>
      <c r="CU236" s="12"/>
      <c r="CV236" s="12"/>
      <c r="CW236" s="12"/>
      <c r="CX236" s="12"/>
      <c r="CY236" s="12"/>
      <c r="CZ236" s="12"/>
      <c r="DA236" s="12"/>
      <c r="DB236" s="12"/>
      <c r="DC236" s="12"/>
      <c r="DD236" s="12"/>
      <c r="DE236" s="12"/>
      <c r="DF236" s="12"/>
      <c r="DG236" s="12"/>
      <c r="DH236" s="12"/>
      <c r="DI236" s="12"/>
      <c r="DJ236" s="12"/>
      <c r="DK236" s="12"/>
      <c r="DL236" s="12"/>
      <c r="DM236" s="12"/>
      <c r="DN236" s="12"/>
      <c r="DO236" s="12"/>
      <c r="DP236" s="12"/>
      <c r="DQ236" s="12"/>
      <c r="DR236" s="12"/>
      <c r="DS236" s="12"/>
      <c r="DT236" s="12"/>
      <c r="DU236" s="12"/>
      <c r="DV236" s="12"/>
      <c r="DW236" s="12"/>
      <c r="DX236" s="12"/>
      <c r="DY236" s="12"/>
      <c r="DZ236" s="12"/>
      <c r="EA236" s="12"/>
      <c r="EB236" s="12"/>
      <c r="EC236" s="12"/>
      <c r="ED236" s="12"/>
      <c r="EE236" s="12"/>
      <c r="EF236" s="12"/>
      <c r="EG236" s="12"/>
      <c r="EH236" s="12"/>
      <c r="EI236" s="12"/>
      <c r="EJ236" s="12"/>
      <c r="EK236" s="12"/>
      <c r="EL236" s="12"/>
      <c r="EM236" s="12"/>
      <c r="EN236" s="12"/>
      <c r="EO236" s="12"/>
      <c r="EP236" s="12"/>
      <c r="EQ236" s="12"/>
      <c r="ER236" s="12"/>
      <c r="ES236" s="12"/>
    </row>
    <row r="237" spans="1:152" s="13" customFormat="1" ht="27">
      <c r="A237" s="14" t="s">
        <v>2</v>
      </c>
      <c r="B237" s="14" t="s">
        <v>3</v>
      </c>
      <c r="C237" s="15" t="s">
        <v>4</v>
      </c>
      <c r="D237" s="15" t="s">
        <v>5</v>
      </c>
      <c r="E237" s="15" t="s">
        <v>6</v>
      </c>
      <c r="F237" s="15" t="s">
        <v>7</v>
      </c>
      <c r="G237" s="16" t="s">
        <v>3347</v>
      </c>
      <c r="H237" s="16" t="s">
        <v>3348</v>
      </c>
      <c r="I237" s="16" t="s">
        <v>3349</v>
      </c>
      <c r="J237" s="12"/>
      <c r="K237" s="12"/>
      <c r="L237" s="12"/>
      <c r="M237" s="12"/>
      <c r="N237" s="12"/>
      <c r="O237" s="12"/>
      <c r="P237" s="12"/>
      <c r="Q237" s="12"/>
      <c r="R237" s="12"/>
      <c r="S237" s="12"/>
      <c r="T237" s="12"/>
      <c r="U237" s="12"/>
      <c r="V237" s="12"/>
      <c r="W237" s="12"/>
      <c r="X237" s="12"/>
      <c r="Y237" s="12"/>
      <c r="Z237" s="12"/>
      <c r="AA237" s="12"/>
      <c r="AB237" s="12"/>
      <c r="AC237" s="12"/>
      <c r="AD237" s="12"/>
      <c r="AE237" s="12"/>
      <c r="AF237" s="12"/>
      <c r="AG237" s="12"/>
      <c r="AH237" s="12"/>
      <c r="AI237" s="12"/>
      <c r="AJ237" s="12"/>
      <c r="AK237" s="12"/>
      <c r="AL237" s="12"/>
      <c r="AM237" s="12"/>
      <c r="AN237" s="12"/>
      <c r="AO237" s="12"/>
      <c r="AP237" s="12"/>
      <c r="AQ237" s="12"/>
      <c r="AR237" s="12"/>
      <c r="AS237" s="12"/>
      <c r="AT237" s="12"/>
      <c r="AU237" s="12"/>
      <c r="AV237" s="12"/>
      <c r="AW237" s="12"/>
      <c r="AX237" s="12"/>
      <c r="AY237" s="12"/>
      <c r="AZ237" s="12"/>
      <c r="BA237" s="12"/>
      <c r="BB237" s="12"/>
      <c r="BC237" s="12"/>
      <c r="BD237" s="12"/>
      <c r="BE237" s="12"/>
      <c r="BF237" s="12"/>
      <c r="BG237" s="12"/>
      <c r="BH237" s="12"/>
      <c r="BI237" s="12"/>
      <c r="BJ237" s="12"/>
      <c r="BK237" s="12"/>
      <c r="BL237" s="12"/>
      <c r="BM237" s="12"/>
      <c r="BN237" s="12"/>
      <c r="BO237" s="12"/>
      <c r="BP237" s="12"/>
      <c r="BQ237" s="12"/>
      <c r="BR237" s="12"/>
      <c r="BS237" s="12"/>
      <c r="BT237" s="12"/>
      <c r="BU237" s="12"/>
      <c r="BV237" s="12"/>
      <c r="BW237" s="12"/>
      <c r="BX237" s="12"/>
      <c r="BY237" s="12"/>
      <c r="BZ237" s="12"/>
      <c r="CA237" s="12"/>
      <c r="CB237" s="12"/>
      <c r="CC237" s="12"/>
      <c r="CD237" s="12"/>
      <c r="CE237" s="12"/>
      <c r="CF237" s="12"/>
      <c r="CG237" s="12"/>
      <c r="CH237" s="12"/>
      <c r="CI237" s="12"/>
      <c r="CJ237" s="12"/>
      <c r="CK237" s="12"/>
      <c r="CL237" s="12"/>
      <c r="CM237" s="12"/>
      <c r="CN237" s="12"/>
      <c r="CO237" s="12"/>
      <c r="CP237" s="12"/>
      <c r="CQ237" s="12"/>
      <c r="CR237" s="12"/>
      <c r="CS237" s="12"/>
      <c r="CT237" s="12"/>
      <c r="CU237" s="12"/>
      <c r="CV237" s="12"/>
      <c r="CW237" s="12"/>
      <c r="CX237" s="12"/>
      <c r="CY237" s="12"/>
      <c r="CZ237" s="12"/>
      <c r="DA237" s="12"/>
      <c r="DB237" s="12"/>
      <c r="DC237" s="12"/>
      <c r="DD237" s="12"/>
      <c r="DE237" s="12"/>
      <c r="DF237" s="12"/>
      <c r="DG237" s="12"/>
      <c r="DH237" s="12"/>
      <c r="DI237" s="12"/>
      <c r="DJ237" s="12"/>
      <c r="DK237" s="12"/>
      <c r="DL237" s="12"/>
      <c r="DM237" s="12"/>
      <c r="DN237" s="12"/>
      <c r="DO237" s="12"/>
      <c r="DP237" s="12"/>
      <c r="DQ237" s="12"/>
      <c r="DR237" s="12"/>
      <c r="DS237" s="12"/>
      <c r="DT237" s="12"/>
      <c r="DU237" s="12"/>
      <c r="DV237" s="12"/>
      <c r="DW237" s="12"/>
      <c r="DX237" s="12"/>
      <c r="DY237" s="12"/>
      <c r="DZ237" s="12"/>
      <c r="EA237" s="12"/>
      <c r="EB237" s="12"/>
      <c r="EC237" s="12"/>
      <c r="ED237" s="12"/>
      <c r="EE237" s="12"/>
      <c r="EF237" s="12"/>
      <c r="EG237" s="12"/>
      <c r="EH237" s="12"/>
      <c r="EI237" s="12"/>
      <c r="EJ237" s="12"/>
      <c r="EK237" s="12"/>
      <c r="EL237" s="12"/>
      <c r="EM237" s="12"/>
      <c r="EN237" s="12"/>
      <c r="EO237" s="12"/>
      <c r="EP237" s="12"/>
      <c r="EQ237" s="12"/>
      <c r="ER237" s="12"/>
      <c r="ES237" s="12"/>
    </row>
    <row r="238" spans="1:152" s="133" customFormat="1" ht="135">
      <c r="A238" s="30">
        <v>1</v>
      </c>
      <c r="B238" s="30">
        <v>1186290140</v>
      </c>
      <c r="C238" s="56">
        <v>42295905</v>
      </c>
      <c r="D238" s="40" t="s">
        <v>4062</v>
      </c>
      <c r="E238" s="43" t="s">
        <v>4063</v>
      </c>
      <c r="F238" s="35" t="s">
        <v>399</v>
      </c>
      <c r="G238" s="24">
        <v>40707900</v>
      </c>
      <c r="H238" s="24">
        <v>0</v>
      </c>
      <c r="I238" s="25">
        <f t="shared" ref="I238:I240" si="100">+G238+H238</f>
        <v>40707900</v>
      </c>
      <c r="J238" s="132"/>
      <c r="K238" s="132"/>
      <c r="L238" s="132"/>
      <c r="M238" s="132"/>
      <c r="N238" s="132"/>
      <c r="O238" s="132"/>
      <c r="P238" s="132"/>
      <c r="Q238" s="132"/>
      <c r="R238" s="132"/>
      <c r="S238" s="132"/>
      <c r="T238" s="132"/>
      <c r="U238" s="132"/>
      <c r="V238" s="132"/>
      <c r="W238" s="132"/>
      <c r="X238" s="132"/>
      <c r="Y238" s="132"/>
      <c r="Z238" s="132"/>
      <c r="AA238" s="132"/>
      <c r="AB238" s="132"/>
      <c r="AC238" s="132"/>
      <c r="AD238" s="132"/>
      <c r="AE238" s="132"/>
      <c r="AF238" s="132"/>
      <c r="AG238" s="132"/>
      <c r="AH238" s="132"/>
      <c r="AI238" s="132"/>
      <c r="AJ238" s="132"/>
      <c r="AK238" s="132"/>
      <c r="AL238" s="132"/>
      <c r="AM238" s="132"/>
      <c r="AN238" s="132"/>
      <c r="AO238" s="132"/>
      <c r="AP238" s="132"/>
      <c r="AQ238" s="132"/>
      <c r="AR238" s="132"/>
      <c r="AS238" s="132"/>
      <c r="AT238" s="132"/>
      <c r="AU238" s="132"/>
      <c r="AV238" s="132"/>
      <c r="AW238" s="132"/>
      <c r="AX238" s="132"/>
      <c r="AY238" s="132"/>
      <c r="AZ238" s="132"/>
      <c r="BA238" s="132"/>
      <c r="BB238" s="132"/>
      <c r="BC238" s="132"/>
      <c r="BD238" s="132"/>
      <c r="BE238" s="132"/>
      <c r="BF238" s="132"/>
      <c r="BG238" s="132"/>
      <c r="BH238" s="132"/>
      <c r="BI238" s="132"/>
      <c r="BJ238" s="132"/>
      <c r="BK238" s="132"/>
      <c r="BL238" s="132"/>
      <c r="BM238" s="132"/>
      <c r="BN238" s="132"/>
      <c r="BO238" s="132"/>
      <c r="BP238" s="132"/>
      <c r="BQ238" s="132"/>
      <c r="BR238" s="132"/>
      <c r="BS238" s="132"/>
      <c r="BT238" s="132"/>
      <c r="BU238" s="132"/>
      <c r="BV238" s="132"/>
      <c r="BW238" s="132"/>
      <c r="BX238" s="132"/>
      <c r="BY238" s="132"/>
      <c r="BZ238" s="132"/>
      <c r="CA238" s="132"/>
      <c r="CB238" s="132"/>
      <c r="CC238" s="132"/>
      <c r="CD238" s="132"/>
      <c r="CE238" s="132"/>
      <c r="CF238" s="132"/>
      <c r="CG238" s="132"/>
      <c r="CH238" s="132"/>
      <c r="CI238" s="132"/>
      <c r="CJ238" s="132"/>
      <c r="CK238" s="132"/>
      <c r="CL238" s="132"/>
      <c r="CM238" s="132"/>
      <c r="CN238" s="132"/>
      <c r="CO238" s="132"/>
      <c r="CP238" s="132"/>
      <c r="CQ238" s="132"/>
      <c r="CR238" s="132"/>
      <c r="CS238" s="132"/>
      <c r="CT238" s="132"/>
      <c r="CU238" s="132"/>
      <c r="CV238" s="132"/>
      <c r="CW238" s="132"/>
      <c r="CX238" s="132"/>
      <c r="CY238" s="132"/>
      <c r="CZ238" s="132"/>
      <c r="DA238" s="132"/>
      <c r="DB238" s="132"/>
      <c r="DC238" s="132"/>
      <c r="DD238" s="132"/>
      <c r="DE238" s="132"/>
      <c r="DF238" s="132"/>
      <c r="DG238" s="132"/>
      <c r="DH238" s="132"/>
      <c r="DI238" s="132"/>
      <c r="DJ238" s="132"/>
      <c r="DK238" s="132"/>
      <c r="DL238" s="132"/>
      <c r="DM238" s="132"/>
      <c r="DN238" s="132"/>
      <c r="DO238" s="132"/>
      <c r="DP238" s="132"/>
      <c r="DQ238" s="132"/>
      <c r="DR238" s="132"/>
      <c r="DS238" s="132"/>
      <c r="DT238" s="132"/>
      <c r="DU238" s="132"/>
      <c r="DV238" s="132"/>
      <c r="DW238" s="132"/>
      <c r="DX238" s="132"/>
      <c r="DY238" s="132"/>
      <c r="DZ238" s="132"/>
      <c r="EA238" s="132"/>
      <c r="EB238" s="132"/>
      <c r="EC238" s="132"/>
      <c r="ED238" s="132"/>
      <c r="EE238" s="132"/>
      <c r="EF238" s="132"/>
      <c r="EG238" s="132"/>
      <c r="EH238" s="132"/>
      <c r="EI238" s="132"/>
      <c r="EJ238" s="132"/>
      <c r="EK238" s="132"/>
      <c r="EL238" s="132"/>
      <c r="EM238" s="132"/>
      <c r="EN238" s="132"/>
      <c r="EO238" s="132"/>
      <c r="EP238" s="132"/>
      <c r="EQ238" s="132"/>
      <c r="ER238" s="132"/>
      <c r="ES238" s="132"/>
    </row>
    <row r="239" spans="1:152" s="133" customFormat="1" ht="72">
      <c r="A239" s="30">
        <v>2</v>
      </c>
      <c r="B239" s="30">
        <v>1186290141</v>
      </c>
      <c r="C239" s="56">
        <v>42295905</v>
      </c>
      <c r="D239" s="40" t="s">
        <v>413</v>
      </c>
      <c r="E239" s="43" t="s">
        <v>413</v>
      </c>
      <c r="F239" s="35" t="s">
        <v>10</v>
      </c>
      <c r="G239" s="24">
        <v>16180500</v>
      </c>
      <c r="H239" s="24">
        <v>0</v>
      </c>
      <c r="I239" s="25">
        <f t="shared" si="100"/>
        <v>16180500</v>
      </c>
      <c r="J239" s="132"/>
      <c r="K239" s="132"/>
      <c r="L239" s="132"/>
      <c r="M239" s="132"/>
      <c r="N239" s="132"/>
      <c r="O239" s="132"/>
      <c r="P239" s="132"/>
      <c r="Q239" s="132"/>
      <c r="R239" s="132"/>
      <c r="S239" s="132"/>
      <c r="T239" s="132"/>
      <c r="U239" s="132"/>
      <c r="V239" s="132"/>
      <c r="W239" s="132"/>
      <c r="X239" s="132"/>
      <c r="Y239" s="132"/>
      <c r="Z239" s="132"/>
      <c r="AA239" s="132"/>
      <c r="AB239" s="132"/>
      <c r="AC239" s="132"/>
      <c r="AD239" s="132"/>
      <c r="AE239" s="132"/>
      <c r="AF239" s="132"/>
      <c r="AG239" s="132"/>
      <c r="AH239" s="132"/>
      <c r="AI239" s="132"/>
      <c r="AJ239" s="132"/>
      <c r="AK239" s="132"/>
      <c r="AL239" s="132"/>
      <c r="AM239" s="132"/>
      <c r="AN239" s="132"/>
      <c r="AO239" s="132"/>
      <c r="AP239" s="132"/>
      <c r="AQ239" s="132"/>
      <c r="AR239" s="132"/>
      <c r="AS239" s="132"/>
      <c r="AT239" s="132"/>
      <c r="AU239" s="132"/>
      <c r="AV239" s="132"/>
      <c r="AW239" s="132"/>
      <c r="AX239" s="132"/>
      <c r="AY239" s="132"/>
      <c r="AZ239" s="132"/>
      <c r="BA239" s="132"/>
      <c r="BB239" s="132"/>
      <c r="BC239" s="132"/>
      <c r="BD239" s="132"/>
      <c r="BE239" s="132"/>
      <c r="BF239" s="132"/>
      <c r="BG239" s="132"/>
      <c r="BH239" s="132"/>
      <c r="BI239" s="132"/>
      <c r="BJ239" s="132"/>
      <c r="BK239" s="132"/>
      <c r="BL239" s="132"/>
      <c r="BM239" s="132"/>
      <c r="BN239" s="132"/>
      <c r="BO239" s="132"/>
      <c r="BP239" s="132"/>
      <c r="BQ239" s="132"/>
      <c r="BR239" s="132"/>
      <c r="BS239" s="132"/>
      <c r="BT239" s="132"/>
      <c r="BU239" s="132"/>
      <c r="BV239" s="132"/>
      <c r="BW239" s="132"/>
      <c r="BX239" s="132"/>
      <c r="BY239" s="132"/>
      <c r="BZ239" s="132"/>
      <c r="CA239" s="132"/>
      <c r="CB239" s="132"/>
      <c r="CC239" s="132"/>
      <c r="CD239" s="132"/>
      <c r="CE239" s="132"/>
      <c r="CF239" s="132"/>
      <c r="CG239" s="132"/>
      <c r="CH239" s="132"/>
      <c r="CI239" s="132"/>
      <c r="CJ239" s="132"/>
      <c r="CK239" s="132"/>
      <c r="CL239" s="132"/>
      <c r="CM239" s="132"/>
      <c r="CN239" s="132"/>
      <c r="CO239" s="132"/>
      <c r="CP239" s="132"/>
      <c r="CQ239" s="132"/>
      <c r="CR239" s="132"/>
      <c r="CS239" s="132"/>
      <c r="CT239" s="132"/>
      <c r="CU239" s="132"/>
      <c r="CV239" s="132"/>
      <c r="CW239" s="132"/>
      <c r="CX239" s="132"/>
      <c r="CY239" s="132"/>
      <c r="CZ239" s="132"/>
      <c r="DA239" s="132"/>
      <c r="DB239" s="132"/>
      <c r="DC239" s="132"/>
      <c r="DD239" s="132"/>
      <c r="DE239" s="132"/>
      <c r="DF239" s="132"/>
      <c r="DG239" s="132"/>
      <c r="DH239" s="132"/>
      <c r="DI239" s="132"/>
      <c r="DJ239" s="132"/>
      <c r="DK239" s="132"/>
      <c r="DL239" s="132"/>
      <c r="DM239" s="132"/>
      <c r="DN239" s="132"/>
      <c r="DO239" s="132"/>
      <c r="DP239" s="132"/>
      <c r="DQ239" s="132"/>
      <c r="DR239" s="132"/>
      <c r="DS239" s="132"/>
      <c r="DT239" s="132"/>
      <c r="DU239" s="132"/>
      <c r="DV239" s="132"/>
      <c r="DW239" s="132"/>
      <c r="DX239" s="132"/>
      <c r="DY239" s="132"/>
      <c r="DZ239" s="132"/>
      <c r="EA239" s="132"/>
      <c r="EB239" s="132"/>
      <c r="EC239" s="132"/>
      <c r="ED239" s="132"/>
      <c r="EE239" s="132"/>
      <c r="EF239" s="132"/>
      <c r="EG239" s="132"/>
      <c r="EH239" s="132"/>
      <c r="EI239" s="132"/>
      <c r="EJ239" s="132"/>
      <c r="EK239" s="132"/>
      <c r="EL239" s="132"/>
      <c r="EM239" s="132"/>
      <c r="EN239" s="132"/>
      <c r="EO239" s="132"/>
      <c r="EP239" s="132"/>
      <c r="EQ239" s="132"/>
      <c r="ER239" s="132"/>
      <c r="ES239" s="132"/>
    </row>
    <row r="240" spans="1:152" s="133" customFormat="1" ht="63">
      <c r="A240" s="30">
        <v>3</v>
      </c>
      <c r="B240" s="30">
        <v>1186290142</v>
      </c>
      <c r="C240" s="56">
        <v>42295905</v>
      </c>
      <c r="D240" s="40" t="s">
        <v>414</v>
      </c>
      <c r="E240" s="43" t="s">
        <v>415</v>
      </c>
      <c r="F240" s="35" t="s">
        <v>10</v>
      </c>
      <c r="G240" s="24">
        <v>16180500</v>
      </c>
      <c r="H240" s="24">
        <v>0</v>
      </c>
      <c r="I240" s="25">
        <f t="shared" si="100"/>
        <v>16180500</v>
      </c>
      <c r="J240" s="132"/>
      <c r="K240" s="132"/>
      <c r="L240" s="132"/>
      <c r="M240" s="132"/>
      <c r="N240" s="132"/>
      <c r="O240" s="132"/>
      <c r="P240" s="132"/>
      <c r="Q240" s="132"/>
      <c r="R240" s="132"/>
      <c r="S240" s="132"/>
      <c r="T240" s="132"/>
      <c r="U240" s="132"/>
      <c r="V240" s="132"/>
      <c r="W240" s="132"/>
      <c r="X240" s="132"/>
      <c r="Y240" s="132"/>
      <c r="Z240" s="132"/>
      <c r="AA240" s="132"/>
      <c r="AB240" s="132"/>
      <c r="AC240" s="132"/>
      <c r="AD240" s="132"/>
      <c r="AE240" s="132"/>
      <c r="AF240" s="132"/>
      <c r="AG240" s="132"/>
      <c r="AH240" s="132"/>
      <c r="AI240" s="132"/>
      <c r="AJ240" s="132"/>
      <c r="AK240" s="132"/>
      <c r="AL240" s="132"/>
      <c r="AM240" s="132"/>
      <c r="AN240" s="132"/>
      <c r="AO240" s="132"/>
      <c r="AP240" s="132"/>
      <c r="AQ240" s="132"/>
      <c r="AR240" s="132"/>
      <c r="AS240" s="132"/>
      <c r="AT240" s="132"/>
      <c r="AU240" s="132"/>
      <c r="AV240" s="132"/>
      <c r="AW240" s="132"/>
      <c r="AX240" s="132"/>
      <c r="AY240" s="132"/>
      <c r="AZ240" s="132"/>
      <c r="BA240" s="132"/>
      <c r="BB240" s="132"/>
      <c r="BC240" s="132"/>
      <c r="BD240" s="132"/>
      <c r="BE240" s="132"/>
      <c r="BF240" s="132"/>
      <c r="BG240" s="132"/>
      <c r="BH240" s="132"/>
      <c r="BI240" s="132"/>
      <c r="BJ240" s="132"/>
      <c r="BK240" s="132"/>
      <c r="BL240" s="132"/>
      <c r="BM240" s="132"/>
      <c r="BN240" s="132"/>
      <c r="BO240" s="132"/>
      <c r="BP240" s="132"/>
      <c r="BQ240" s="132"/>
      <c r="BR240" s="132"/>
      <c r="BS240" s="132"/>
      <c r="BT240" s="132"/>
      <c r="BU240" s="132"/>
      <c r="BV240" s="132"/>
      <c r="BW240" s="132"/>
      <c r="BX240" s="132"/>
      <c r="BY240" s="132"/>
      <c r="BZ240" s="132"/>
      <c r="CA240" s="132"/>
      <c r="CB240" s="132"/>
      <c r="CC240" s="132"/>
      <c r="CD240" s="132"/>
      <c r="CE240" s="132"/>
      <c r="CF240" s="132"/>
      <c r="CG240" s="132"/>
      <c r="CH240" s="132"/>
      <c r="CI240" s="132"/>
      <c r="CJ240" s="132"/>
      <c r="CK240" s="132"/>
      <c r="CL240" s="132"/>
      <c r="CM240" s="132"/>
      <c r="CN240" s="132"/>
      <c r="CO240" s="132"/>
      <c r="CP240" s="132"/>
      <c r="CQ240" s="132"/>
      <c r="CR240" s="132"/>
      <c r="CS240" s="132"/>
      <c r="CT240" s="132"/>
      <c r="CU240" s="132"/>
      <c r="CV240" s="132"/>
      <c r="CW240" s="132"/>
      <c r="CX240" s="132"/>
      <c r="CY240" s="132"/>
      <c r="CZ240" s="132"/>
      <c r="DA240" s="132"/>
      <c r="DB240" s="132"/>
      <c r="DC240" s="132"/>
      <c r="DD240" s="132"/>
      <c r="DE240" s="132"/>
      <c r="DF240" s="132"/>
      <c r="DG240" s="132"/>
      <c r="DH240" s="132"/>
      <c r="DI240" s="132"/>
      <c r="DJ240" s="132"/>
      <c r="DK240" s="132"/>
      <c r="DL240" s="132"/>
      <c r="DM240" s="132"/>
      <c r="DN240" s="132"/>
      <c r="DO240" s="132"/>
      <c r="DP240" s="132"/>
      <c r="DQ240" s="132"/>
      <c r="DR240" s="132"/>
      <c r="DS240" s="132"/>
      <c r="DT240" s="132"/>
      <c r="DU240" s="132"/>
      <c r="DV240" s="132"/>
      <c r="DW240" s="132"/>
      <c r="DX240" s="132"/>
      <c r="DY240" s="132"/>
      <c r="DZ240" s="132"/>
      <c r="EA240" s="132"/>
      <c r="EB240" s="132"/>
      <c r="EC240" s="132"/>
      <c r="ED240" s="132"/>
      <c r="EE240" s="132"/>
      <c r="EF240" s="132"/>
      <c r="EG240" s="132"/>
      <c r="EH240" s="132"/>
      <c r="EI240" s="132"/>
      <c r="EJ240" s="132"/>
      <c r="EK240" s="132"/>
      <c r="EL240" s="132"/>
      <c r="EM240" s="132"/>
      <c r="EN240" s="132"/>
      <c r="EO240" s="132"/>
      <c r="EP240" s="132"/>
      <c r="EQ240" s="132"/>
      <c r="ER240" s="132"/>
      <c r="ES240" s="132"/>
    </row>
    <row r="241" spans="1:152" s="13" customFormat="1" ht="18">
      <c r="A241" s="39" t="s">
        <v>416</v>
      </c>
      <c r="B241" s="166" t="s">
        <v>417</v>
      </c>
      <c r="C241" s="166"/>
      <c r="D241" s="166"/>
      <c r="E241" s="166"/>
      <c r="F241" s="29" t="s">
        <v>405</v>
      </c>
      <c r="G241" s="174" t="s">
        <v>3723</v>
      </c>
      <c r="H241" s="175"/>
      <c r="I241" s="176"/>
      <c r="J241" s="174" t="s">
        <v>3739</v>
      </c>
      <c r="K241" s="175"/>
      <c r="L241" s="176"/>
      <c r="M241" s="12"/>
      <c r="N241" s="12"/>
      <c r="O241" s="12"/>
      <c r="P241" s="12"/>
      <c r="Q241" s="12"/>
      <c r="R241" s="12"/>
      <c r="S241" s="12"/>
      <c r="T241" s="12"/>
      <c r="U241" s="12"/>
      <c r="V241" s="12"/>
      <c r="W241" s="12"/>
      <c r="X241" s="12"/>
      <c r="Y241" s="12"/>
      <c r="Z241" s="12"/>
      <c r="AA241" s="12"/>
      <c r="AB241" s="12"/>
      <c r="AC241" s="12"/>
      <c r="AD241" s="12"/>
      <c r="AE241" s="12"/>
      <c r="AF241" s="12"/>
      <c r="AG241" s="12"/>
      <c r="AH241" s="12"/>
      <c r="AI241" s="12"/>
      <c r="AJ241" s="12"/>
      <c r="AK241" s="12"/>
      <c r="AL241" s="12"/>
      <c r="AM241" s="12"/>
      <c r="AN241" s="12"/>
      <c r="AO241" s="12"/>
      <c r="AP241" s="12"/>
      <c r="AQ241" s="12"/>
      <c r="AR241" s="12"/>
      <c r="AS241" s="12"/>
      <c r="AT241" s="12"/>
      <c r="AU241" s="12"/>
      <c r="AV241" s="12"/>
      <c r="AW241" s="12"/>
      <c r="AX241" s="12"/>
      <c r="AY241" s="12"/>
      <c r="AZ241" s="12"/>
      <c r="BA241" s="12"/>
      <c r="BB241" s="12"/>
      <c r="BC241" s="12"/>
      <c r="BD241" s="12"/>
      <c r="BE241" s="12"/>
      <c r="BF241" s="12"/>
      <c r="BG241" s="12"/>
      <c r="BH241" s="12"/>
      <c r="BI241" s="12"/>
      <c r="BJ241" s="12"/>
      <c r="BK241" s="12"/>
      <c r="BL241" s="12"/>
      <c r="BM241" s="12"/>
      <c r="BN241" s="12"/>
      <c r="BO241" s="12"/>
      <c r="BP241" s="12"/>
      <c r="BQ241" s="12"/>
      <c r="BR241" s="12"/>
      <c r="BS241" s="12"/>
      <c r="BT241" s="12"/>
      <c r="BU241" s="12"/>
      <c r="BV241" s="12"/>
      <c r="BW241" s="12"/>
      <c r="BX241" s="12"/>
      <c r="BY241" s="12"/>
      <c r="BZ241" s="12"/>
      <c r="CA241" s="12"/>
      <c r="CB241" s="12"/>
      <c r="CC241" s="12"/>
      <c r="CD241" s="12"/>
      <c r="CE241" s="12"/>
      <c r="CF241" s="12"/>
      <c r="CG241" s="12"/>
      <c r="CH241" s="12"/>
      <c r="CI241" s="12"/>
      <c r="CJ241" s="12"/>
      <c r="CK241" s="12"/>
      <c r="CL241" s="12"/>
      <c r="CM241" s="12"/>
      <c r="CN241" s="12"/>
      <c r="CO241" s="12"/>
      <c r="CP241" s="12"/>
      <c r="CQ241" s="12"/>
      <c r="CR241" s="12"/>
      <c r="CS241" s="12"/>
      <c r="CT241" s="12"/>
      <c r="CU241" s="12"/>
      <c r="CV241" s="12"/>
      <c r="CW241" s="12"/>
      <c r="CX241" s="12"/>
      <c r="CY241" s="12"/>
      <c r="CZ241" s="12"/>
      <c r="DA241" s="12"/>
      <c r="DB241" s="12"/>
      <c r="DC241" s="12"/>
      <c r="DD241" s="12"/>
      <c r="DE241" s="12"/>
      <c r="DF241" s="12"/>
      <c r="DG241" s="12"/>
      <c r="DH241" s="12"/>
      <c r="DI241" s="12"/>
      <c r="DJ241" s="12"/>
      <c r="DK241" s="12"/>
      <c r="DL241" s="12"/>
      <c r="DM241" s="12"/>
      <c r="DN241" s="12"/>
      <c r="DO241" s="12"/>
      <c r="DP241" s="12"/>
      <c r="DQ241" s="12"/>
      <c r="DR241" s="12"/>
      <c r="DS241" s="12"/>
      <c r="DT241" s="12"/>
      <c r="DU241" s="12"/>
      <c r="DV241" s="12"/>
      <c r="DW241" s="12"/>
      <c r="DX241" s="12"/>
      <c r="DY241" s="12"/>
      <c r="DZ241" s="12"/>
      <c r="EA241" s="12"/>
      <c r="EB241" s="12"/>
      <c r="EC241" s="12"/>
      <c r="ED241" s="12"/>
      <c r="EE241" s="12"/>
      <c r="EF241" s="12"/>
      <c r="EG241" s="12"/>
      <c r="EH241" s="12"/>
      <c r="EI241" s="12"/>
      <c r="EJ241" s="12"/>
      <c r="EK241" s="12"/>
      <c r="EL241" s="12"/>
      <c r="EM241" s="12"/>
      <c r="EN241" s="12"/>
      <c r="EO241" s="12"/>
      <c r="EP241" s="12"/>
      <c r="EQ241" s="12"/>
      <c r="ER241" s="12"/>
      <c r="ES241" s="12"/>
      <c r="ET241" s="12"/>
      <c r="EU241" s="12"/>
      <c r="EV241" s="12"/>
    </row>
    <row r="242" spans="1:152" s="13" customFormat="1" ht="27">
      <c r="A242" s="14" t="s">
        <v>2</v>
      </c>
      <c r="B242" s="14" t="s">
        <v>3</v>
      </c>
      <c r="C242" s="15" t="s">
        <v>4</v>
      </c>
      <c r="D242" s="15" t="s">
        <v>5</v>
      </c>
      <c r="E242" s="15" t="s">
        <v>6</v>
      </c>
      <c r="F242" s="15" t="s">
        <v>7</v>
      </c>
      <c r="G242" s="16" t="s">
        <v>3347</v>
      </c>
      <c r="H242" s="16" t="s">
        <v>3348</v>
      </c>
      <c r="I242" s="16" t="s">
        <v>3349</v>
      </c>
      <c r="J242" s="16" t="s">
        <v>3347</v>
      </c>
      <c r="K242" s="16" t="s">
        <v>3348</v>
      </c>
      <c r="L242" s="16" t="s">
        <v>3349</v>
      </c>
      <c r="M242" s="12"/>
      <c r="N242" s="12"/>
      <c r="O242" s="12"/>
      <c r="P242" s="12"/>
      <c r="Q242" s="12"/>
      <c r="R242" s="12"/>
      <c r="S242" s="12"/>
      <c r="T242" s="12"/>
      <c r="U242" s="12"/>
      <c r="V242" s="12"/>
      <c r="W242" s="12"/>
      <c r="X242" s="12"/>
      <c r="Y242" s="12"/>
      <c r="Z242" s="12"/>
      <c r="AA242" s="12"/>
      <c r="AB242" s="12"/>
      <c r="AC242" s="12"/>
      <c r="AD242" s="12"/>
      <c r="AE242" s="12"/>
      <c r="AF242" s="12"/>
      <c r="AG242" s="12"/>
      <c r="AH242" s="12"/>
      <c r="AI242" s="12"/>
      <c r="AJ242" s="12"/>
      <c r="AK242" s="12"/>
      <c r="AL242" s="12"/>
      <c r="AM242" s="12"/>
      <c r="AN242" s="12"/>
      <c r="AO242" s="12"/>
      <c r="AP242" s="12"/>
      <c r="AQ242" s="12"/>
      <c r="AR242" s="12"/>
      <c r="AS242" s="12"/>
      <c r="AT242" s="12"/>
      <c r="AU242" s="12"/>
      <c r="AV242" s="12"/>
      <c r="AW242" s="12"/>
      <c r="AX242" s="12"/>
      <c r="AY242" s="12"/>
      <c r="AZ242" s="12"/>
      <c r="BA242" s="12"/>
      <c r="BB242" s="12"/>
      <c r="BC242" s="12"/>
      <c r="BD242" s="12"/>
      <c r="BE242" s="12"/>
      <c r="BF242" s="12"/>
      <c r="BG242" s="12"/>
      <c r="BH242" s="12"/>
      <c r="BI242" s="12"/>
      <c r="BJ242" s="12"/>
      <c r="BK242" s="12"/>
      <c r="BL242" s="12"/>
      <c r="BM242" s="12"/>
      <c r="BN242" s="12"/>
      <c r="BO242" s="12"/>
      <c r="BP242" s="12"/>
      <c r="BQ242" s="12"/>
      <c r="BR242" s="12"/>
      <c r="BS242" s="12"/>
      <c r="BT242" s="12"/>
      <c r="BU242" s="12"/>
      <c r="BV242" s="12"/>
      <c r="BW242" s="12"/>
      <c r="BX242" s="12"/>
      <c r="BY242" s="12"/>
      <c r="BZ242" s="12"/>
      <c r="CA242" s="12"/>
      <c r="CB242" s="12"/>
      <c r="CC242" s="12"/>
      <c r="CD242" s="12"/>
      <c r="CE242" s="12"/>
      <c r="CF242" s="12"/>
      <c r="CG242" s="12"/>
      <c r="CH242" s="12"/>
      <c r="CI242" s="12"/>
      <c r="CJ242" s="12"/>
      <c r="CK242" s="12"/>
      <c r="CL242" s="12"/>
      <c r="CM242" s="12"/>
      <c r="CN242" s="12"/>
      <c r="CO242" s="12"/>
      <c r="CP242" s="12"/>
      <c r="CQ242" s="12"/>
      <c r="CR242" s="12"/>
      <c r="CS242" s="12"/>
      <c r="CT242" s="12"/>
      <c r="CU242" s="12"/>
      <c r="CV242" s="12"/>
      <c r="CW242" s="12"/>
      <c r="CX242" s="12"/>
      <c r="CY242" s="12"/>
      <c r="CZ242" s="12"/>
      <c r="DA242" s="12"/>
      <c r="DB242" s="12"/>
      <c r="DC242" s="12"/>
      <c r="DD242" s="12"/>
      <c r="DE242" s="12"/>
      <c r="DF242" s="12"/>
      <c r="DG242" s="12"/>
      <c r="DH242" s="12"/>
      <c r="DI242" s="12"/>
      <c r="DJ242" s="12"/>
      <c r="DK242" s="12"/>
      <c r="DL242" s="12"/>
      <c r="DM242" s="12"/>
      <c r="DN242" s="12"/>
      <c r="DO242" s="12"/>
      <c r="DP242" s="12"/>
      <c r="DQ242" s="12"/>
      <c r="DR242" s="12"/>
      <c r="DS242" s="12"/>
      <c r="DT242" s="12"/>
      <c r="DU242" s="12"/>
      <c r="DV242" s="12"/>
      <c r="DW242" s="12"/>
      <c r="DX242" s="12"/>
      <c r="DY242" s="12"/>
      <c r="DZ242" s="12"/>
      <c r="EA242" s="12"/>
      <c r="EB242" s="12"/>
      <c r="EC242" s="12"/>
      <c r="ED242" s="12"/>
      <c r="EE242" s="12"/>
      <c r="EF242" s="12"/>
      <c r="EG242" s="12"/>
      <c r="EH242" s="12"/>
      <c r="EI242" s="12"/>
      <c r="EJ242" s="12"/>
      <c r="EK242" s="12"/>
      <c r="EL242" s="12"/>
      <c r="EM242" s="12"/>
      <c r="EN242" s="12"/>
      <c r="EO242" s="12"/>
      <c r="EP242" s="12"/>
      <c r="EQ242" s="12"/>
      <c r="ER242" s="12"/>
      <c r="ES242" s="12"/>
      <c r="ET242" s="12"/>
      <c r="EU242" s="12"/>
      <c r="EV242" s="12"/>
    </row>
    <row r="243" spans="1:152" s="133" customFormat="1" ht="144">
      <c r="A243" s="30">
        <v>1</v>
      </c>
      <c r="B243" s="30">
        <v>1196430899</v>
      </c>
      <c r="C243" s="56">
        <v>42295905</v>
      </c>
      <c r="D243" s="40" t="s">
        <v>418</v>
      </c>
      <c r="E243" s="43" t="s">
        <v>419</v>
      </c>
      <c r="F243" s="35" t="s">
        <v>399</v>
      </c>
      <c r="G243" s="24">
        <v>54587067</v>
      </c>
      <c r="H243" s="24">
        <v>0</v>
      </c>
      <c r="I243" s="25">
        <f>+G243+H243</f>
        <v>54587067</v>
      </c>
      <c r="J243" s="24">
        <v>32742745</v>
      </c>
      <c r="K243" s="24">
        <v>386170</v>
      </c>
      <c r="L243" s="25">
        <f>+J243+K243</f>
        <v>33128915</v>
      </c>
      <c r="M243" s="132"/>
      <c r="N243" s="132"/>
      <c r="O243" s="132"/>
      <c r="P243" s="132"/>
      <c r="Q243" s="132"/>
      <c r="R243" s="132"/>
      <c r="S243" s="132"/>
      <c r="T243" s="132"/>
      <c r="U243" s="132"/>
      <c r="V243" s="132"/>
      <c r="W243" s="132"/>
      <c r="X243" s="132"/>
      <c r="Y243" s="132"/>
      <c r="Z243" s="132"/>
      <c r="AA243" s="132"/>
      <c r="AB243" s="132"/>
      <c r="AC243" s="132"/>
      <c r="AD243" s="132"/>
      <c r="AE243" s="132"/>
      <c r="AF243" s="132"/>
      <c r="AG243" s="132"/>
      <c r="AH243" s="132"/>
      <c r="AI243" s="132"/>
      <c r="AJ243" s="132"/>
      <c r="AK243" s="132"/>
      <c r="AL243" s="132"/>
      <c r="AM243" s="132"/>
      <c r="AN243" s="132"/>
      <c r="AO243" s="132"/>
      <c r="AP243" s="132"/>
      <c r="AQ243" s="132"/>
      <c r="AR243" s="132"/>
      <c r="AS243" s="132"/>
      <c r="AT243" s="132"/>
      <c r="AU243" s="132"/>
      <c r="AV243" s="132"/>
      <c r="AW243" s="132"/>
      <c r="AX243" s="132"/>
      <c r="AY243" s="132"/>
      <c r="AZ243" s="132"/>
      <c r="BA243" s="132"/>
      <c r="BB243" s="132"/>
      <c r="BC243" s="132"/>
      <c r="BD243" s="132"/>
      <c r="BE243" s="132"/>
      <c r="BF243" s="132"/>
      <c r="BG243" s="132"/>
      <c r="BH243" s="132"/>
      <c r="BI243" s="132"/>
      <c r="BJ243" s="132"/>
      <c r="BK243" s="132"/>
      <c r="BL243" s="132"/>
      <c r="BM243" s="132"/>
      <c r="BN243" s="132"/>
      <c r="BO243" s="132"/>
      <c r="BP243" s="132"/>
      <c r="BQ243" s="132"/>
      <c r="BR243" s="132"/>
      <c r="BS243" s="132"/>
      <c r="BT243" s="132"/>
      <c r="BU243" s="132"/>
      <c r="BV243" s="132"/>
      <c r="BW243" s="132"/>
      <c r="BX243" s="132"/>
      <c r="BY243" s="132"/>
      <c r="BZ243" s="132"/>
      <c r="CA243" s="132"/>
      <c r="CB243" s="132"/>
      <c r="CC243" s="132"/>
      <c r="CD243" s="132"/>
      <c r="CE243" s="132"/>
      <c r="CF243" s="132"/>
      <c r="CG243" s="132"/>
      <c r="CH243" s="132"/>
      <c r="CI243" s="132"/>
      <c r="CJ243" s="132"/>
      <c r="CK243" s="132"/>
      <c r="CL243" s="132"/>
      <c r="CM243" s="132"/>
      <c r="CN243" s="132"/>
      <c r="CO243" s="132"/>
      <c r="CP243" s="132"/>
      <c r="CQ243" s="132"/>
      <c r="CR243" s="132"/>
      <c r="CS243" s="132"/>
      <c r="CT243" s="132"/>
      <c r="CU243" s="132"/>
      <c r="CV243" s="132"/>
      <c r="CW243" s="132"/>
      <c r="CX243" s="132"/>
      <c r="CY243" s="132"/>
      <c r="CZ243" s="132"/>
      <c r="DA243" s="132"/>
      <c r="DB243" s="132"/>
      <c r="DC243" s="132"/>
      <c r="DD243" s="132"/>
      <c r="DE243" s="132"/>
      <c r="DF243" s="132"/>
      <c r="DG243" s="132"/>
      <c r="DH243" s="132"/>
      <c r="DI243" s="132"/>
      <c r="DJ243" s="132"/>
      <c r="DK243" s="132"/>
      <c r="DL243" s="132"/>
      <c r="DM243" s="132"/>
      <c r="DN243" s="132"/>
      <c r="DO243" s="132"/>
      <c r="DP243" s="132"/>
      <c r="DQ243" s="132"/>
      <c r="DR243" s="132"/>
      <c r="DS243" s="132"/>
      <c r="DT243" s="132"/>
      <c r="DU243" s="132"/>
      <c r="DV243" s="132"/>
      <c r="DW243" s="132"/>
      <c r="DX243" s="132"/>
      <c r="DY243" s="132"/>
      <c r="DZ243" s="132"/>
      <c r="EA243" s="132"/>
      <c r="EB243" s="132"/>
      <c r="EC243" s="132"/>
      <c r="ED243" s="132"/>
      <c r="EE243" s="132"/>
      <c r="EF243" s="132"/>
      <c r="EG243" s="132"/>
      <c r="EH243" s="132"/>
      <c r="EI243" s="132"/>
      <c r="EJ243" s="132"/>
      <c r="EK243" s="132"/>
      <c r="EL243" s="132"/>
      <c r="EM243" s="132"/>
      <c r="EN243" s="132"/>
      <c r="EO243" s="132"/>
      <c r="EP243" s="132"/>
      <c r="EQ243" s="132"/>
      <c r="ER243" s="132"/>
      <c r="ES243" s="132"/>
      <c r="ET243" s="132"/>
      <c r="EU243" s="132"/>
      <c r="EV243" s="132"/>
    </row>
    <row r="244" spans="1:152" s="133" customFormat="1" ht="36">
      <c r="A244" s="30">
        <v>2</v>
      </c>
      <c r="B244" s="30">
        <v>1196430072</v>
      </c>
      <c r="C244" s="56">
        <v>42295905</v>
      </c>
      <c r="D244" s="40" t="s">
        <v>420</v>
      </c>
      <c r="E244" s="43" t="s">
        <v>421</v>
      </c>
      <c r="F244" s="35" t="s">
        <v>10</v>
      </c>
      <c r="G244" s="24">
        <v>48243345</v>
      </c>
      <c r="H244" s="24">
        <v>0</v>
      </c>
      <c r="I244" s="25">
        <f>+G244+H244</f>
        <v>48243345</v>
      </c>
      <c r="J244" s="24">
        <v>30000000</v>
      </c>
      <c r="K244" s="24">
        <v>0</v>
      </c>
      <c r="L244" s="25">
        <f>+J244+K244</f>
        <v>30000000</v>
      </c>
      <c r="M244" s="132"/>
      <c r="N244" s="132"/>
      <c r="O244" s="132"/>
      <c r="P244" s="132"/>
      <c r="Q244" s="132"/>
      <c r="R244" s="132"/>
      <c r="S244" s="132"/>
      <c r="T244" s="132"/>
      <c r="U244" s="132"/>
      <c r="V244" s="132"/>
      <c r="W244" s="132"/>
      <c r="X244" s="132"/>
      <c r="Y244" s="132"/>
      <c r="Z244" s="132"/>
      <c r="AA244" s="132"/>
      <c r="AB244" s="132"/>
      <c r="AC244" s="132"/>
      <c r="AD244" s="132"/>
      <c r="AE244" s="132"/>
      <c r="AF244" s="132"/>
      <c r="AG244" s="132"/>
      <c r="AH244" s="132"/>
      <c r="AI244" s="132"/>
      <c r="AJ244" s="132"/>
      <c r="AK244" s="132"/>
      <c r="AL244" s="132"/>
      <c r="AM244" s="132"/>
      <c r="AN244" s="132"/>
      <c r="AO244" s="132"/>
      <c r="AP244" s="132"/>
      <c r="AQ244" s="132"/>
      <c r="AR244" s="132"/>
      <c r="AS244" s="132"/>
      <c r="AT244" s="132"/>
      <c r="AU244" s="132"/>
      <c r="AV244" s="132"/>
      <c r="AW244" s="132"/>
      <c r="AX244" s="132"/>
      <c r="AY244" s="132"/>
      <c r="AZ244" s="132"/>
      <c r="BA244" s="132"/>
      <c r="BB244" s="132"/>
      <c r="BC244" s="132"/>
      <c r="BD244" s="132"/>
      <c r="BE244" s="132"/>
      <c r="BF244" s="132"/>
      <c r="BG244" s="132"/>
      <c r="BH244" s="132"/>
      <c r="BI244" s="132"/>
      <c r="BJ244" s="132"/>
      <c r="BK244" s="132"/>
      <c r="BL244" s="132"/>
      <c r="BM244" s="132"/>
      <c r="BN244" s="132"/>
      <c r="BO244" s="132"/>
      <c r="BP244" s="132"/>
      <c r="BQ244" s="132"/>
      <c r="BR244" s="132"/>
      <c r="BS244" s="132"/>
      <c r="BT244" s="132"/>
      <c r="BU244" s="132"/>
      <c r="BV244" s="132"/>
      <c r="BW244" s="132"/>
      <c r="BX244" s="132"/>
      <c r="BY244" s="132"/>
      <c r="BZ244" s="132"/>
      <c r="CA244" s="132"/>
      <c r="CB244" s="132"/>
      <c r="CC244" s="132"/>
      <c r="CD244" s="132"/>
      <c r="CE244" s="132"/>
      <c r="CF244" s="132"/>
      <c r="CG244" s="132"/>
      <c r="CH244" s="132"/>
      <c r="CI244" s="132"/>
      <c r="CJ244" s="132"/>
      <c r="CK244" s="132"/>
      <c r="CL244" s="132"/>
      <c r="CM244" s="132"/>
      <c r="CN244" s="132"/>
      <c r="CO244" s="132"/>
      <c r="CP244" s="132"/>
      <c r="CQ244" s="132"/>
      <c r="CR244" s="132"/>
      <c r="CS244" s="132"/>
      <c r="CT244" s="132"/>
      <c r="CU244" s="132"/>
      <c r="CV244" s="132"/>
      <c r="CW244" s="132"/>
      <c r="CX244" s="132"/>
      <c r="CY244" s="132"/>
      <c r="CZ244" s="132"/>
      <c r="DA244" s="132"/>
      <c r="DB244" s="132"/>
      <c r="DC244" s="132"/>
      <c r="DD244" s="132"/>
      <c r="DE244" s="132"/>
      <c r="DF244" s="132"/>
      <c r="DG244" s="132"/>
      <c r="DH244" s="132"/>
      <c r="DI244" s="132"/>
      <c r="DJ244" s="132"/>
      <c r="DK244" s="132"/>
      <c r="DL244" s="132"/>
      <c r="DM244" s="132"/>
      <c r="DN244" s="132"/>
      <c r="DO244" s="132"/>
      <c r="DP244" s="132"/>
      <c r="DQ244" s="132"/>
      <c r="DR244" s="132"/>
      <c r="DS244" s="132"/>
      <c r="DT244" s="132"/>
      <c r="DU244" s="132"/>
      <c r="DV244" s="132"/>
      <c r="DW244" s="132"/>
      <c r="DX244" s="132"/>
      <c r="DY244" s="132"/>
      <c r="DZ244" s="132"/>
      <c r="EA244" s="132"/>
      <c r="EB244" s="132"/>
      <c r="EC244" s="132"/>
      <c r="ED244" s="132"/>
      <c r="EE244" s="132"/>
      <c r="EF244" s="132"/>
      <c r="EG244" s="132"/>
      <c r="EH244" s="132"/>
      <c r="EI244" s="132"/>
      <c r="EJ244" s="132"/>
      <c r="EK244" s="132"/>
      <c r="EL244" s="132"/>
      <c r="EM244" s="132"/>
      <c r="EN244" s="132"/>
      <c r="EO244" s="132"/>
      <c r="EP244" s="132"/>
      <c r="EQ244" s="132"/>
      <c r="ER244" s="132"/>
      <c r="ES244" s="132"/>
      <c r="ET244" s="132"/>
      <c r="EU244" s="132"/>
      <c r="EV244" s="132"/>
    </row>
    <row r="245" spans="1:152" ht="27">
      <c r="A245" s="39" t="s">
        <v>423</v>
      </c>
      <c r="B245" s="166" t="s">
        <v>424</v>
      </c>
      <c r="C245" s="166"/>
      <c r="D245" s="166"/>
      <c r="E245" s="166"/>
      <c r="F245" s="29" t="s">
        <v>422</v>
      </c>
      <c r="G245" s="174" t="s">
        <v>3766</v>
      </c>
      <c r="H245" s="175"/>
      <c r="I245" s="176"/>
    </row>
    <row r="246" spans="1:152" ht="27">
      <c r="A246" s="14" t="s">
        <v>2</v>
      </c>
      <c r="B246" s="14" t="s">
        <v>3</v>
      </c>
      <c r="C246" s="15" t="s">
        <v>4</v>
      </c>
      <c r="D246" s="15" t="s">
        <v>5</v>
      </c>
      <c r="E246" s="15" t="s">
        <v>3366</v>
      </c>
      <c r="F246" s="15" t="s">
        <v>7</v>
      </c>
      <c r="G246" s="16" t="s">
        <v>3347</v>
      </c>
      <c r="H246" s="16" t="s">
        <v>3348</v>
      </c>
      <c r="I246" s="16" t="s">
        <v>3349</v>
      </c>
    </row>
    <row r="247" spans="1:152" ht="36">
      <c r="A247" s="31">
        <v>1</v>
      </c>
      <c r="B247" s="27">
        <v>1197010011</v>
      </c>
      <c r="C247" s="21">
        <v>42281501</v>
      </c>
      <c r="D247" s="36" t="s">
        <v>425</v>
      </c>
      <c r="E247" s="37" t="s">
        <v>426</v>
      </c>
      <c r="F247" s="28" t="s">
        <v>10</v>
      </c>
      <c r="G247" s="22">
        <v>173800</v>
      </c>
      <c r="H247" s="22">
        <v>0</v>
      </c>
      <c r="I247" s="23">
        <f>+G247+H247</f>
        <v>173800</v>
      </c>
    </row>
    <row r="248" spans="1:152" ht="36">
      <c r="A248" s="31">
        <v>2</v>
      </c>
      <c r="B248" s="27">
        <v>1197010015</v>
      </c>
      <c r="C248" s="21">
        <v>42281808</v>
      </c>
      <c r="D248" s="36" t="s">
        <v>427</v>
      </c>
      <c r="E248" s="37" t="s">
        <v>428</v>
      </c>
      <c r="F248" s="28" t="s">
        <v>10</v>
      </c>
      <c r="G248" s="22">
        <v>86000</v>
      </c>
      <c r="H248" s="22">
        <f>ROUND(G248*0.19,0)</f>
        <v>16340</v>
      </c>
      <c r="I248" s="23">
        <f>+G248+H248</f>
        <v>102340</v>
      </c>
    </row>
    <row r="249" spans="1:152" ht="27">
      <c r="A249" s="31">
        <v>3</v>
      </c>
      <c r="B249" s="27">
        <v>1197010016</v>
      </c>
      <c r="C249" s="21">
        <v>42281530</v>
      </c>
      <c r="D249" s="36" t="s">
        <v>429</v>
      </c>
      <c r="E249" s="37" t="s">
        <v>430</v>
      </c>
      <c r="F249" s="28" t="s">
        <v>10</v>
      </c>
      <c r="G249" s="22">
        <v>135000</v>
      </c>
      <c r="H249" s="22">
        <f t="shared" ref="H249:H254" si="101">ROUND(G249*0.19,0)</f>
        <v>25650</v>
      </c>
      <c r="I249" s="23">
        <f t="shared" ref="I249:I254" si="102">+G249+H249</f>
        <v>160650</v>
      </c>
    </row>
    <row r="250" spans="1:152" ht="27">
      <c r="A250" s="31">
        <v>4</v>
      </c>
      <c r="B250" s="27">
        <v>1197010017</v>
      </c>
      <c r="C250" s="21">
        <v>42281520</v>
      </c>
      <c r="D250" s="36" t="s">
        <v>431</v>
      </c>
      <c r="E250" s="37" t="s">
        <v>432</v>
      </c>
      <c r="F250" s="28" t="s">
        <v>10</v>
      </c>
      <c r="G250" s="22">
        <v>135000</v>
      </c>
      <c r="H250" s="22">
        <f t="shared" si="101"/>
        <v>25650</v>
      </c>
      <c r="I250" s="23">
        <f t="shared" si="102"/>
        <v>160650</v>
      </c>
    </row>
    <row r="251" spans="1:152" ht="27">
      <c r="A251" s="31">
        <v>5</v>
      </c>
      <c r="B251" s="27">
        <v>1197010018</v>
      </c>
      <c r="C251" s="21">
        <v>42281530</v>
      </c>
      <c r="D251" s="36" t="s">
        <v>433</v>
      </c>
      <c r="E251" s="37" t="s">
        <v>434</v>
      </c>
      <c r="F251" s="28" t="s">
        <v>10</v>
      </c>
      <c r="G251" s="22">
        <v>138800</v>
      </c>
      <c r="H251" s="22">
        <f t="shared" si="101"/>
        <v>26372</v>
      </c>
      <c r="I251" s="23">
        <f t="shared" si="102"/>
        <v>165172</v>
      </c>
    </row>
    <row r="252" spans="1:152" s="62" customFormat="1" ht="27">
      <c r="A252" s="31">
        <v>6</v>
      </c>
      <c r="B252" s="27">
        <v>1197010020</v>
      </c>
      <c r="C252" s="21">
        <v>42281530</v>
      </c>
      <c r="D252" s="36" t="s">
        <v>435</v>
      </c>
      <c r="E252" s="37" t="s">
        <v>436</v>
      </c>
      <c r="F252" s="28" t="s">
        <v>10</v>
      </c>
      <c r="G252" s="22">
        <v>36500</v>
      </c>
      <c r="H252" s="22">
        <f t="shared" si="101"/>
        <v>6935</v>
      </c>
      <c r="I252" s="23">
        <f t="shared" si="102"/>
        <v>43435</v>
      </c>
    </row>
    <row r="253" spans="1:152" s="66" customFormat="1" ht="90">
      <c r="A253" s="11">
        <v>7</v>
      </c>
      <c r="B253" s="35" t="s">
        <v>137</v>
      </c>
      <c r="C253" s="28">
        <v>42281807</v>
      </c>
      <c r="D253" s="36" t="s">
        <v>437</v>
      </c>
      <c r="E253" s="63" t="s">
        <v>3426</v>
      </c>
      <c r="F253" s="28" t="s">
        <v>10</v>
      </c>
      <c r="G253" s="64">
        <v>787500</v>
      </c>
      <c r="H253" s="22">
        <f t="shared" si="101"/>
        <v>149625</v>
      </c>
      <c r="I253" s="23">
        <f t="shared" si="102"/>
        <v>937125</v>
      </c>
      <c r="J253" s="65"/>
      <c r="K253" s="65"/>
      <c r="L253" s="65"/>
      <c r="M253" s="65"/>
      <c r="N253" s="65"/>
      <c r="O253" s="65"/>
      <c r="P253" s="65"/>
      <c r="Q253" s="65"/>
      <c r="R253" s="65"/>
      <c r="S253" s="65"/>
      <c r="T253" s="65"/>
      <c r="U253" s="65"/>
      <c r="V253" s="65"/>
      <c r="W253" s="65"/>
      <c r="X253" s="65"/>
      <c r="Y253" s="65"/>
      <c r="Z253" s="65"/>
      <c r="AA253" s="65"/>
      <c r="AB253" s="65"/>
      <c r="AC253" s="65"/>
      <c r="AD253" s="65"/>
      <c r="AE253" s="65"/>
      <c r="AF253" s="65"/>
      <c r="AG253" s="65"/>
      <c r="AH253" s="65"/>
      <c r="AI253" s="65"/>
      <c r="AJ253" s="65"/>
      <c r="AK253" s="65"/>
      <c r="AL253" s="65"/>
      <c r="AM253" s="65"/>
      <c r="AN253" s="65"/>
      <c r="AO253" s="65"/>
      <c r="AP253" s="65"/>
      <c r="AQ253" s="65"/>
      <c r="AR253" s="65"/>
      <c r="AS253" s="65"/>
      <c r="AT253" s="65"/>
      <c r="AU253" s="65"/>
      <c r="AV253" s="65"/>
      <c r="AW253" s="65"/>
      <c r="AX253" s="65"/>
      <c r="AY253" s="65"/>
      <c r="AZ253" s="65"/>
      <c r="BA253" s="65"/>
      <c r="BB253" s="65"/>
      <c r="BC253" s="65"/>
      <c r="BD253" s="65"/>
      <c r="BE253" s="65"/>
      <c r="BF253" s="65"/>
      <c r="BG253" s="65"/>
      <c r="BH253" s="65"/>
      <c r="BI253" s="65"/>
      <c r="BJ253" s="65"/>
      <c r="BK253" s="65"/>
      <c r="BL253" s="65"/>
      <c r="BM253" s="65"/>
      <c r="BN253" s="65"/>
      <c r="BO253" s="65"/>
      <c r="BP253" s="65"/>
      <c r="BQ253" s="65"/>
      <c r="BR253" s="65"/>
      <c r="BS253" s="65"/>
      <c r="BT253" s="65"/>
      <c r="BU253" s="65"/>
      <c r="BV253" s="65"/>
      <c r="BW253" s="65"/>
      <c r="BX253" s="65"/>
      <c r="BY253" s="65"/>
      <c r="BZ253" s="65"/>
      <c r="CA253" s="65"/>
      <c r="CB253" s="65"/>
      <c r="CC253" s="65"/>
      <c r="CD253" s="65"/>
      <c r="CE253" s="65"/>
      <c r="CF253" s="65"/>
      <c r="CG253" s="65"/>
      <c r="CH253" s="65"/>
      <c r="CI253" s="65"/>
      <c r="CJ253" s="65"/>
      <c r="CK253" s="65"/>
      <c r="CL253" s="65"/>
      <c r="CM253" s="65"/>
      <c r="CN253" s="65"/>
      <c r="CO253" s="65"/>
      <c r="CP253" s="65"/>
      <c r="CQ253" s="65"/>
      <c r="CR253" s="65"/>
      <c r="CS253" s="65"/>
      <c r="CT253" s="65"/>
      <c r="CU253" s="65"/>
      <c r="CV253" s="65"/>
      <c r="CW253" s="65"/>
      <c r="CX253" s="65"/>
      <c r="CY253" s="65"/>
      <c r="CZ253" s="65"/>
      <c r="DA253" s="65"/>
      <c r="DB253" s="65"/>
      <c r="DC253" s="65"/>
      <c r="DD253" s="65"/>
      <c r="DE253" s="65"/>
      <c r="DF253" s="65"/>
      <c r="DG253" s="65"/>
      <c r="DH253" s="65"/>
      <c r="DI253" s="65"/>
      <c r="DJ253" s="65"/>
      <c r="DK253" s="65"/>
      <c r="DL253" s="65"/>
      <c r="DM253" s="65"/>
      <c r="DN253" s="65"/>
      <c r="DO253" s="65"/>
      <c r="DP253" s="65"/>
      <c r="DQ253" s="65"/>
      <c r="DR253" s="65"/>
      <c r="DS253" s="65"/>
      <c r="DT253" s="65"/>
      <c r="DU253" s="65"/>
      <c r="DV253" s="65"/>
      <c r="DW253" s="65"/>
      <c r="DX253" s="65"/>
      <c r="DY253" s="65"/>
      <c r="DZ253" s="65"/>
      <c r="EA253" s="65"/>
      <c r="EB253" s="65"/>
      <c r="EC253" s="65"/>
      <c r="ED253" s="65"/>
      <c r="EE253" s="65"/>
      <c r="EF253" s="65"/>
      <c r="EG253" s="65"/>
      <c r="EH253" s="65"/>
      <c r="EI253" s="65"/>
      <c r="EJ253" s="65"/>
      <c r="EK253" s="65"/>
      <c r="EL253" s="65"/>
      <c r="EM253" s="65"/>
      <c r="EN253" s="65"/>
      <c r="EO253" s="65"/>
      <c r="EP253" s="65"/>
      <c r="EQ253" s="65"/>
      <c r="ER253" s="65"/>
      <c r="ES253" s="65"/>
    </row>
    <row r="254" spans="1:152" s="62" customFormat="1" ht="18">
      <c r="A254" s="31">
        <v>8</v>
      </c>
      <c r="B254" s="27">
        <v>1123238400</v>
      </c>
      <c r="C254" s="21">
        <v>42281530</v>
      </c>
      <c r="D254" s="36" t="s">
        <v>438</v>
      </c>
      <c r="E254" s="37" t="s">
        <v>3427</v>
      </c>
      <c r="F254" s="28" t="s">
        <v>10</v>
      </c>
      <c r="G254" s="22">
        <v>55000</v>
      </c>
      <c r="H254" s="22">
        <f t="shared" si="101"/>
        <v>10450</v>
      </c>
      <c r="I254" s="23">
        <f t="shared" si="102"/>
        <v>65450</v>
      </c>
    </row>
    <row r="255" spans="1:152" s="62" customFormat="1" ht="18">
      <c r="A255" s="39" t="s">
        <v>440</v>
      </c>
      <c r="B255" s="166" t="s">
        <v>441</v>
      </c>
      <c r="C255" s="166"/>
      <c r="D255" s="166"/>
      <c r="E255" s="166"/>
      <c r="F255" s="29" t="s">
        <v>439</v>
      </c>
    </row>
    <row r="256" spans="1:152" s="62" customFormat="1" ht="27">
      <c r="A256" s="14" t="s">
        <v>2</v>
      </c>
      <c r="B256" s="14" t="s">
        <v>3</v>
      </c>
      <c r="C256" s="15" t="s">
        <v>4</v>
      </c>
      <c r="D256" s="15" t="s">
        <v>5</v>
      </c>
      <c r="E256" s="15" t="s">
        <v>3366</v>
      </c>
      <c r="F256" s="15" t="s">
        <v>7</v>
      </c>
    </row>
    <row r="257" spans="1:15" s="62" customFormat="1" ht="144">
      <c r="A257" s="31">
        <v>1</v>
      </c>
      <c r="B257" s="27">
        <v>1196491104</v>
      </c>
      <c r="C257" s="21">
        <v>42295509</v>
      </c>
      <c r="D257" s="36" t="s">
        <v>442</v>
      </c>
      <c r="E257" s="36" t="s">
        <v>443</v>
      </c>
      <c r="F257" s="28" t="s">
        <v>10</v>
      </c>
    </row>
    <row r="258" spans="1:15" s="62" customFormat="1" ht="72">
      <c r="A258" s="31">
        <v>2</v>
      </c>
      <c r="B258" s="27">
        <v>1197491140</v>
      </c>
      <c r="C258" s="21">
        <v>42295509</v>
      </c>
      <c r="D258" s="36" t="s">
        <v>444</v>
      </c>
      <c r="E258" s="36" t="s">
        <v>444</v>
      </c>
      <c r="F258" s="28" t="s">
        <v>10</v>
      </c>
    </row>
    <row r="259" spans="1:15" s="62" customFormat="1" ht="27">
      <c r="A259" s="31">
        <v>3</v>
      </c>
      <c r="B259" s="27">
        <v>1196449004</v>
      </c>
      <c r="C259" s="21">
        <v>42295515</v>
      </c>
      <c r="D259" s="36" t="s">
        <v>445</v>
      </c>
      <c r="E259" s="37" t="s">
        <v>445</v>
      </c>
      <c r="F259" s="28" t="s">
        <v>10</v>
      </c>
    </row>
    <row r="260" spans="1:15" s="62" customFormat="1" ht="72">
      <c r="A260" s="31">
        <v>4</v>
      </c>
      <c r="B260" s="27">
        <v>1196490568</v>
      </c>
      <c r="C260" s="21">
        <v>42293906</v>
      </c>
      <c r="D260" s="36" t="s">
        <v>446</v>
      </c>
      <c r="E260" s="37" t="s">
        <v>446</v>
      </c>
      <c r="F260" s="28" t="s">
        <v>10</v>
      </c>
    </row>
    <row r="261" spans="1:15" s="62" customFormat="1" ht="27">
      <c r="A261" s="39" t="s">
        <v>448</v>
      </c>
      <c r="B261" s="166" t="s">
        <v>449</v>
      </c>
      <c r="C261" s="166"/>
      <c r="D261" s="166"/>
      <c r="E261" s="166"/>
      <c r="F261" s="29" t="s">
        <v>447</v>
      </c>
    </row>
    <row r="262" spans="1:15" s="62" customFormat="1" ht="27">
      <c r="A262" s="14" t="s">
        <v>2</v>
      </c>
      <c r="B262" s="14" t="s">
        <v>3</v>
      </c>
      <c r="C262" s="15" t="s">
        <v>4</v>
      </c>
      <c r="D262" s="15" t="s">
        <v>5</v>
      </c>
      <c r="E262" s="15" t="s">
        <v>3366</v>
      </c>
      <c r="F262" s="15" t="s">
        <v>7</v>
      </c>
    </row>
    <row r="263" spans="1:15" s="62" customFormat="1" ht="45">
      <c r="A263" s="31">
        <v>1</v>
      </c>
      <c r="B263" s="27">
        <v>1196460265</v>
      </c>
      <c r="C263" s="28">
        <v>42203412</v>
      </c>
      <c r="D263" s="33" t="s">
        <v>450</v>
      </c>
      <c r="E263" s="28" t="s">
        <v>451</v>
      </c>
      <c r="F263" s="28" t="s">
        <v>10</v>
      </c>
    </row>
    <row r="264" spans="1:15" s="62" customFormat="1" ht="18">
      <c r="A264" s="39" t="s">
        <v>453</v>
      </c>
      <c r="B264" s="166" t="s">
        <v>454</v>
      </c>
      <c r="C264" s="166"/>
      <c r="D264" s="166"/>
      <c r="E264" s="166"/>
      <c r="F264" s="29" t="s">
        <v>452</v>
      </c>
      <c r="G264" s="174" t="s">
        <v>3728</v>
      </c>
      <c r="H264" s="175"/>
      <c r="I264" s="176"/>
      <c r="J264" s="174" t="s">
        <v>3729</v>
      </c>
      <c r="K264" s="175"/>
      <c r="L264" s="176"/>
      <c r="M264" s="174" t="s">
        <v>3735</v>
      </c>
      <c r="N264" s="175"/>
      <c r="O264" s="176"/>
    </row>
    <row r="265" spans="1:15" s="62" customFormat="1" ht="27">
      <c r="A265" s="14" t="s">
        <v>2</v>
      </c>
      <c r="B265" s="14" t="s">
        <v>3</v>
      </c>
      <c r="C265" s="15" t="s">
        <v>4</v>
      </c>
      <c r="D265" s="15" t="s">
        <v>5</v>
      </c>
      <c r="E265" s="15" t="s">
        <v>3366</v>
      </c>
      <c r="F265" s="15" t="s">
        <v>7</v>
      </c>
      <c r="G265" s="16" t="s">
        <v>3347</v>
      </c>
      <c r="H265" s="16" t="s">
        <v>3348</v>
      </c>
      <c r="I265" s="16" t="s">
        <v>3349</v>
      </c>
      <c r="J265" s="16" t="s">
        <v>3347</v>
      </c>
      <c r="K265" s="16" t="s">
        <v>3348</v>
      </c>
      <c r="L265" s="16" t="s">
        <v>3349</v>
      </c>
      <c r="M265" s="16" t="s">
        <v>3347</v>
      </c>
      <c r="N265" s="16" t="s">
        <v>3348</v>
      </c>
      <c r="O265" s="16" t="s">
        <v>3349</v>
      </c>
    </row>
    <row r="266" spans="1:15" s="62" customFormat="1" ht="27">
      <c r="A266" s="31">
        <v>1</v>
      </c>
      <c r="B266" s="27">
        <v>1196491195</v>
      </c>
      <c r="C266" s="21">
        <v>42311901</v>
      </c>
      <c r="D266" s="36" t="s">
        <v>455</v>
      </c>
      <c r="E266" s="37" t="s">
        <v>456</v>
      </c>
      <c r="F266" s="28" t="s">
        <v>10</v>
      </c>
      <c r="G266" s="22">
        <v>25412</v>
      </c>
      <c r="H266" s="22">
        <v>0</v>
      </c>
      <c r="I266" s="23">
        <f>+G266+H266</f>
        <v>25412</v>
      </c>
      <c r="J266" s="22">
        <v>13100</v>
      </c>
      <c r="K266" s="22">
        <f>ROUND(J266*0.19,0)</f>
        <v>2489</v>
      </c>
      <c r="L266" s="23">
        <f>+J266+K266</f>
        <v>15589</v>
      </c>
      <c r="M266" s="22">
        <v>19000</v>
      </c>
      <c r="N266" s="22">
        <v>0</v>
      </c>
      <c r="O266" s="23">
        <f>+M266+N266</f>
        <v>19000</v>
      </c>
    </row>
    <row r="267" spans="1:15" s="62" customFormat="1" ht="13.5" customHeight="1">
      <c r="A267" s="39" t="s">
        <v>458</v>
      </c>
      <c r="B267" s="166" t="s">
        <v>459</v>
      </c>
      <c r="C267" s="166"/>
      <c r="D267" s="166"/>
      <c r="E267" s="166"/>
      <c r="F267" s="29" t="s">
        <v>457</v>
      </c>
      <c r="G267" s="174" t="s">
        <v>3711</v>
      </c>
      <c r="H267" s="175"/>
      <c r="I267" s="176"/>
      <c r="J267" s="174" t="s">
        <v>3733</v>
      </c>
      <c r="K267" s="175"/>
      <c r="L267" s="176"/>
      <c r="M267" s="174" t="s">
        <v>3735</v>
      </c>
      <c r="N267" s="175"/>
      <c r="O267" s="176"/>
    </row>
    <row r="268" spans="1:15" s="62" customFormat="1" ht="27">
      <c r="A268" s="14" t="s">
        <v>2</v>
      </c>
      <c r="B268" s="14" t="s">
        <v>3</v>
      </c>
      <c r="C268" s="15" t="s">
        <v>4</v>
      </c>
      <c r="D268" s="15" t="s">
        <v>5</v>
      </c>
      <c r="E268" s="15" t="s">
        <v>3366</v>
      </c>
      <c r="F268" s="15" t="s">
        <v>7</v>
      </c>
      <c r="G268" s="16" t="s">
        <v>3347</v>
      </c>
      <c r="H268" s="16" t="s">
        <v>3348</v>
      </c>
      <c r="I268" s="16" t="s">
        <v>3349</v>
      </c>
      <c r="J268" s="16" t="s">
        <v>3347</v>
      </c>
      <c r="K268" s="16" t="s">
        <v>3348</v>
      </c>
      <c r="L268" s="16" t="s">
        <v>3349</v>
      </c>
      <c r="M268" s="16" t="s">
        <v>3347</v>
      </c>
      <c r="N268" s="16" t="s">
        <v>3348</v>
      </c>
      <c r="O268" s="16" t="s">
        <v>3349</v>
      </c>
    </row>
    <row r="269" spans="1:15" s="62" customFormat="1" ht="18">
      <c r="A269" s="31">
        <v>1</v>
      </c>
      <c r="B269" s="27">
        <v>1196490241</v>
      </c>
      <c r="C269" s="21">
        <v>42311901</v>
      </c>
      <c r="D269" s="36" t="s">
        <v>460</v>
      </c>
      <c r="E269" s="37" t="s">
        <v>461</v>
      </c>
      <c r="F269" s="28" t="s">
        <v>10</v>
      </c>
      <c r="G269" s="22">
        <v>3930</v>
      </c>
      <c r="H269" s="22">
        <f>ROUND(G269*0.19,0)</f>
        <v>747</v>
      </c>
      <c r="I269" s="23">
        <f>+G269+H269</f>
        <v>4677</v>
      </c>
      <c r="J269" s="22">
        <v>4587</v>
      </c>
      <c r="K269" s="22">
        <f>ROUND(J269*0.19,0)</f>
        <v>872</v>
      </c>
      <c r="L269" s="23">
        <f>+J269+K269</f>
        <v>5459</v>
      </c>
      <c r="M269" s="22">
        <v>5500</v>
      </c>
      <c r="N269" s="22">
        <f>ROUND(M269*0.19,0)</f>
        <v>1045</v>
      </c>
      <c r="O269" s="23">
        <f>+M269+N269</f>
        <v>6545</v>
      </c>
    </row>
    <row r="270" spans="1:15" s="62" customFormat="1" ht="27">
      <c r="A270" s="14" t="s">
        <v>2</v>
      </c>
      <c r="B270" s="14" t="s">
        <v>3</v>
      </c>
      <c r="C270" s="15" t="s">
        <v>4</v>
      </c>
      <c r="D270" s="15" t="s">
        <v>5</v>
      </c>
      <c r="E270" s="15" t="s">
        <v>3366</v>
      </c>
      <c r="F270" s="15" t="s">
        <v>7</v>
      </c>
      <c r="G270" s="16" t="s">
        <v>3347</v>
      </c>
      <c r="H270" s="16" t="s">
        <v>3348</v>
      </c>
      <c r="I270" s="16" t="s">
        <v>3349</v>
      </c>
      <c r="J270" s="16" t="s">
        <v>3347</v>
      </c>
      <c r="K270" s="16" t="s">
        <v>3348</v>
      </c>
      <c r="L270" s="16" t="s">
        <v>3349</v>
      </c>
    </row>
    <row r="271" spans="1:15" s="62" customFormat="1" ht="36">
      <c r="A271" s="31">
        <v>1</v>
      </c>
      <c r="B271" s="27">
        <v>1186220718</v>
      </c>
      <c r="C271" s="21">
        <v>42293406</v>
      </c>
      <c r="D271" s="36" t="s">
        <v>465</v>
      </c>
      <c r="E271" s="37" t="s">
        <v>466</v>
      </c>
      <c r="F271" s="28" t="s">
        <v>10</v>
      </c>
      <c r="G271" s="22">
        <v>566000</v>
      </c>
      <c r="H271" s="22">
        <f>ROUND(G271*0.19,0)</f>
        <v>107540</v>
      </c>
      <c r="I271" s="23">
        <f>+G271+H271</f>
        <v>673540</v>
      </c>
      <c r="J271" s="22">
        <v>330000</v>
      </c>
      <c r="K271" s="22">
        <f>ROUND(J271*0.19,0)</f>
        <v>62700</v>
      </c>
      <c r="L271" s="23">
        <f>+J271+K271</f>
        <v>392700</v>
      </c>
    </row>
    <row r="272" spans="1:15" s="62" customFormat="1" ht="45">
      <c r="A272" s="31">
        <v>2</v>
      </c>
      <c r="B272" s="27">
        <v>1186290122</v>
      </c>
      <c r="C272" s="21">
        <v>42293406</v>
      </c>
      <c r="D272" s="36" t="s">
        <v>467</v>
      </c>
      <c r="E272" s="37" t="s">
        <v>468</v>
      </c>
      <c r="F272" s="28" t="s">
        <v>10</v>
      </c>
      <c r="G272" s="22">
        <v>3658000</v>
      </c>
      <c r="H272" s="22">
        <v>0</v>
      </c>
      <c r="I272" s="23">
        <f>+G272+H272</f>
        <v>3658000</v>
      </c>
      <c r="J272" s="22">
        <v>1500000</v>
      </c>
      <c r="K272" s="22">
        <v>0</v>
      </c>
      <c r="L272" s="23">
        <f>+J272+K272</f>
        <v>1500000</v>
      </c>
    </row>
    <row r="273" spans="1:15" s="62" customFormat="1" ht="18">
      <c r="A273" s="39" t="s">
        <v>469</v>
      </c>
      <c r="B273" s="166" t="s">
        <v>470</v>
      </c>
      <c r="C273" s="166"/>
      <c r="D273" s="166"/>
      <c r="E273" s="166"/>
      <c r="F273" s="29" t="s">
        <v>144</v>
      </c>
      <c r="G273" s="174" t="s">
        <v>3714</v>
      </c>
      <c r="H273" s="175"/>
      <c r="I273" s="176"/>
      <c r="J273" s="174" t="s">
        <v>3719</v>
      </c>
      <c r="K273" s="175"/>
      <c r="L273" s="176"/>
    </row>
    <row r="274" spans="1:15" s="62" customFormat="1" ht="27">
      <c r="A274" s="14" t="s">
        <v>2</v>
      </c>
      <c r="B274" s="14" t="s">
        <v>3</v>
      </c>
      <c r="C274" s="15" t="s">
        <v>4</v>
      </c>
      <c r="D274" s="15" t="s">
        <v>5</v>
      </c>
      <c r="E274" s="15" t="s">
        <v>3366</v>
      </c>
      <c r="F274" s="15" t="s">
        <v>7</v>
      </c>
      <c r="G274" s="16" t="s">
        <v>3347</v>
      </c>
      <c r="H274" s="16" t="s">
        <v>3348</v>
      </c>
      <c r="I274" s="16" t="s">
        <v>3349</v>
      </c>
      <c r="J274" s="16" t="s">
        <v>3347</v>
      </c>
      <c r="K274" s="16" t="s">
        <v>3348</v>
      </c>
      <c r="L274" s="16" t="s">
        <v>3349</v>
      </c>
    </row>
    <row r="275" spans="1:15" s="62" customFormat="1" ht="72">
      <c r="A275" s="31">
        <v>1</v>
      </c>
      <c r="B275" s="27">
        <v>1186290921</v>
      </c>
      <c r="C275" s="21">
        <v>42293406</v>
      </c>
      <c r="D275" s="36" t="s">
        <v>471</v>
      </c>
      <c r="E275" s="36" t="s">
        <v>471</v>
      </c>
      <c r="F275" s="28" t="s">
        <v>10</v>
      </c>
      <c r="G275" s="22">
        <v>1324050</v>
      </c>
      <c r="H275" s="22">
        <v>0</v>
      </c>
      <c r="I275" s="23">
        <f t="shared" ref="I275:I276" si="103">+G275+H275</f>
        <v>1324050</v>
      </c>
      <c r="J275" s="22">
        <v>4224000</v>
      </c>
      <c r="K275" s="22">
        <v>107540</v>
      </c>
      <c r="L275" s="23">
        <f t="shared" ref="L275:L276" si="104">+J275+K275</f>
        <v>4331540</v>
      </c>
    </row>
    <row r="276" spans="1:15" s="62" customFormat="1" ht="72">
      <c r="A276" s="31">
        <v>2</v>
      </c>
      <c r="B276" s="27">
        <v>1186290018</v>
      </c>
      <c r="C276" s="21">
        <v>42293406</v>
      </c>
      <c r="D276" s="36" t="s">
        <v>472</v>
      </c>
      <c r="E276" s="36" t="s">
        <v>472</v>
      </c>
      <c r="F276" s="28" t="s">
        <v>10</v>
      </c>
      <c r="G276" s="22">
        <v>1324050</v>
      </c>
      <c r="H276" s="22">
        <v>0</v>
      </c>
      <c r="I276" s="23">
        <f t="shared" si="103"/>
        <v>1324050</v>
      </c>
      <c r="J276" s="22">
        <v>4224000</v>
      </c>
      <c r="K276" s="22">
        <v>107540</v>
      </c>
      <c r="L276" s="23">
        <f t="shared" si="104"/>
        <v>4331540</v>
      </c>
    </row>
    <row r="277" spans="1:15" s="62" customFormat="1" ht="18">
      <c r="A277" s="68" t="s">
        <v>473</v>
      </c>
      <c r="B277" s="166" t="s">
        <v>474</v>
      </c>
      <c r="C277" s="166"/>
      <c r="D277" s="166"/>
      <c r="E277" s="166"/>
      <c r="F277" s="29" t="s">
        <v>405</v>
      </c>
      <c r="G277" s="174" t="s">
        <v>3714</v>
      </c>
      <c r="H277" s="175"/>
      <c r="I277" s="176"/>
      <c r="J277" s="174" t="s">
        <v>3739</v>
      </c>
      <c r="K277" s="175"/>
      <c r="L277" s="176"/>
      <c r="M277" s="174" t="s">
        <v>3986</v>
      </c>
      <c r="N277" s="175"/>
      <c r="O277" s="176"/>
    </row>
    <row r="278" spans="1:15" s="62" customFormat="1" ht="27">
      <c r="A278" s="14" t="s">
        <v>2</v>
      </c>
      <c r="B278" s="14" t="s">
        <v>3</v>
      </c>
      <c r="C278" s="15" t="s">
        <v>4</v>
      </c>
      <c r="D278" s="15" t="s">
        <v>5</v>
      </c>
      <c r="E278" s="15" t="s">
        <v>3366</v>
      </c>
      <c r="F278" s="15" t="s">
        <v>7</v>
      </c>
      <c r="G278" s="16" t="s">
        <v>3347</v>
      </c>
      <c r="H278" s="16" t="s">
        <v>3348</v>
      </c>
      <c r="I278" s="16" t="s">
        <v>3349</v>
      </c>
      <c r="J278" s="16" t="s">
        <v>3347</v>
      </c>
      <c r="K278" s="16" t="s">
        <v>3348</v>
      </c>
      <c r="L278" s="16" t="s">
        <v>3349</v>
      </c>
      <c r="M278" s="16" t="s">
        <v>3347</v>
      </c>
      <c r="N278" s="16" t="s">
        <v>3348</v>
      </c>
      <c r="O278" s="16" t="s">
        <v>3349</v>
      </c>
    </row>
    <row r="279" spans="1:15" s="62" customFormat="1" ht="72">
      <c r="A279" s="31">
        <v>1</v>
      </c>
      <c r="B279" s="27">
        <v>1186220236</v>
      </c>
      <c r="C279" s="21">
        <v>42295900</v>
      </c>
      <c r="D279" s="36" t="s">
        <v>475</v>
      </c>
      <c r="E279" s="53" t="s">
        <v>319</v>
      </c>
      <c r="F279" s="28" t="s">
        <v>10</v>
      </c>
      <c r="G279" s="22">
        <v>6416550</v>
      </c>
      <c r="H279" s="22">
        <v>0</v>
      </c>
      <c r="I279" s="23">
        <f t="shared" ref="I279:I282" si="105">+G279+H279</f>
        <v>6416550</v>
      </c>
      <c r="J279" s="22"/>
      <c r="K279" s="22"/>
      <c r="L279" s="23"/>
      <c r="M279" s="22"/>
      <c r="N279" s="22"/>
      <c r="O279" s="23"/>
    </row>
    <row r="280" spans="1:15" s="62" customFormat="1" ht="54">
      <c r="A280" s="31">
        <v>2</v>
      </c>
      <c r="B280" s="27" t="s">
        <v>476</v>
      </c>
      <c r="C280" s="21">
        <v>42295900</v>
      </c>
      <c r="D280" s="36" t="s">
        <v>477</v>
      </c>
      <c r="E280" s="53" t="s">
        <v>478</v>
      </c>
      <c r="F280" s="28" t="s">
        <v>10</v>
      </c>
      <c r="G280" s="22">
        <v>3259200</v>
      </c>
      <c r="H280" s="22">
        <v>0</v>
      </c>
      <c r="I280" s="23">
        <f t="shared" si="105"/>
        <v>3259200</v>
      </c>
      <c r="J280" s="22">
        <v>2800000</v>
      </c>
      <c r="K280" s="22">
        <v>0</v>
      </c>
      <c r="L280" s="23">
        <f t="shared" ref="L280:L281" si="106">+J280+K280</f>
        <v>2800000</v>
      </c>
      <c r="M280" s="22">
        <v>1608000</v>
      </c>
      <c r="N280" s="22">
        <v>0</v>
      </c>
      <c r="O280" s="23">
        <f t="shared" ref="O280:O281" si="107">+M280+N280</f>
        <v>1608000</v>
      </c>
    </row>
    <row r="281" spans="1:15" s="62" customFormat="1" ht="81">
      <c r="A281" s="31">
        <v>3</v>
      </c>
      <c r="B281" s="27">
        <v>1186220237</v>
      </c>
      <c r="C281" s="21">
        <v>42295900</v>
      </c>
      <c r="D281" s="36" t="s">
        <v>479</v>
      </c>
      <c r="E281" s="53" t="s">
        <v>480</v>
      </c>
      <c r="F281" s="28" t="s">
        <v>10</v>
      </c>
      <c r="G281" s="22">
        <v>5500000</v>
      </c>
      <c r="H281" s="22">
        <v>0</v>
      </c>
      <c r="I281" s="23">
        <f t="shared" si="105"/>
        <v>5500000</v>
      </c>
      <c r="J281" s="22">
        <v>2800000</v>
      </c>
      <c r="K281" s="22">
        <v>0</v>
      </c>
      <c r="L281" s="23">
        <f t="shared" si="106"/>
        <v>2800000</v>
      </c>
      <c r="M281" s="22">
        <v>2334000</v>
      </c>
      <c r="N281" s="22">
        <v>0</v>
      </c>
      <c r="O281" s="23">
        <f t="shared" si="107"/>
        <v>2334000</v>
      </c>
    </row>
    <row r="282" spans="1:15" s="62" customFormat="1" ht="72">
      <c r="A282" s="31">
        <v>4</v>
      </c>
      <c r="B282" s="27">
        <v>1186220238</v>
      </c>
      <c r="C282" s="21">
        <v>42295900</v>
      </c>
      <c r="D282" s="36" t="s">
        <v>481</v>
      </c>
      <c r="E282" s="53" t="s">
        <v>482</v>
      </c>
      <c r="F282" s="28" t="s">
        <v>10</v>
      </c>
      <c r="G282" s="22">
        <v>3259200</v>
      </c>
      <c r="H282" s="22">
        <v>0</v>
      </c>
      <c r="I282" s="23">
        <f t="shared" si="105"/>
        <v>3259200</v>
      </c>
      <c r="J282" s="22"/>
      <c r="K282" s="22"/>
      <c r="L282" s="23"/>
      <c r="M282" s="22"/>
      <c r="N282" s="22"/>
      <c r="O282" s="23"/>
    </row>
    <row r="283" spans="1:15" s="62" customFormat="1" ht="18">
      <c r="A283" s="39" t="s">
        <v>484</v>
      </c>
      <c r="B283" s="166" t="s">
        <v>485</v>
      </c>
      <c r="C283" s="166"/>
      <c r="D283" s="166"/>
      <c r="E283" s="166"/>
      <c r="F283" s="29" t="s">
        <v>483</v>
      </c>
      <c r="G283" s="174" t="s">
        <v>3711</v>
      </c>
      <c r="H283" s="175"/>
      <c r="I283" s="176"/>
    </row>
    <row r="284" spans="1:15" s="62" customFormat="1" ht="27">
      <c r="A284" s="14" t="s">
        <v>2</v>
      </c>
      <c r="B284" s="14" t="s">
        <v>3</v>
      </c>
      <c r="C284" s="15" t="s">
        <v>4</v>
      </c>
      <c r="D284" s="15" t="s">
        <v>5</v>
      </c>
      <c r="E284" s="15" t="s">
        <v>3366</v>
      </c>
      <c r="F284" s="15" t="s">
        <v>7</v>
      </c>
      <c r="G284" s="16" t="s">
        <v>3347</v>
      </c>
      <c r="H284" s="16" t="s">
        <v>3348</v>
      </c>
      <c r="I284" s="16" t="s">
        <v>3349</v>
      </c>
    </row>
    <row r="285" spans="1:15" s="62" customFormat="1" ht="81">
      <c r="A285" s="31">
        <v>1</v>
      </c>
      <c r="B285" s="27">
        <v>1198010041</v>
      </c>
      <c r="C285" s="28" t="s">
        <v>486</v>
      </c>
      <c r="D285" s="36" t="s">
        <v>487</v>
      </c>
      <c r="E285" s="37" t="s">
        <v>488</v>
      </c>
      <c r="F285" s="28" t="s">
        <v>10</v>
      </c>
      <c r="G285" s="22">
        <v>1949770</v>
      </c>
      <c r="H285" s="22">
        <v>0</v>
      </c>
      <c r="I285" s="23">
        <f t="shared" ref="I285:I286" si="108">+G285+H285</f>
        <v>1949770</v>
      </c>
    </row>
    <row r="286" spans="1:15" s="62" customFormat="1" ht="99">
      <c r="A286" s="31">
        <v>2</v>
      </c>
      <c r="B286" s="27">
        <v>1198010042</v>
      </c>
      <c r="C286" s="28" t="s">
        <v>486</v>
      </c>
      <c r="D286" s="36" t="s">
        <v>489</v>
      </c>
      <c r="E286" s="37" t="s">
        <v>3428</v>
      </c>
      <c r="F286" s="28" t="s">
        <v>10</v>
      </c>
      <c r="G286" s="22">
        <v>1787300</v>
      </c>
      <c r="H286" s="22">
        <v>0</v>
      </c>
      <c r="I286" s="23">
        <f t="shared" si="108"/>
        <v>1787300</v>
      </c>
    </row>
    <row r="287" spans="1:15" s="62" customFormat="1" ht="18">
      <c r="A287" s="39" t="s">
        <v>490</v>
      </c>
      <c r="B287" s="166" t="s">
        <v>491</v>
      </c>
      <c r="C287" s="166"/>
      <c r="D287" s="166"/>
      <c r="E287" s="166"/>
      <c r="F287" s="29" t="s">
        <v>405</v>
      </c>
      <c r="G287" s="174" t="s">
        <v>3711</v>
      </c>
      <c r="H287" s="175"/>
      <c r="I287" s="176"/>
    </row>
    <row r="288" spans="1:15" s="62" customFormat="1" ht="27">
      <c r="A288" s="14" t="s">
        <v>2</v>
      </c>
      <c r="B288" s="14" t="s">
        <v>3</v>
      </c>
      <c r="C288" s="15" t="s">
        <v>4</v>
      </c>
      <c r="D288" s="15" t="s">
        <v>5</v>
      </c>
      <c r="E288" s="15" t="s">
        <v>3366</v>
      </c>
      <c r="F288" s="15" t="s">
        <v>7</v>
      </c>
      <c r="G288" s="16" t="s">
        <v>3347</v>
      </c>
      <c r="H288" s="16" t="s">
        <v>3348</v>
      </c>
      <c r="I288" s="16" t="s">
        <v>3349</v>
      </c>
    </row>
    <row r="289" spans="1:12" s="62" customFormat="1" ht="99">
      <c r="A289" s="31">
        <v>1</v>
      </c>
      <c r="B289" s="27">
        <v>1198010038</v>
      </c>
      <c r="C289" s="28" t="s">
        <v>486</v>
      </c>
      <c r="D289" s="36" t="s">
        <v>492</v>
      </c>
      <c r="E289" s="37" t="s">
        <v>3429</v>
      </c>
      <c r="F289" s="28" t="s">
        <v>10</v>
      </c>
      <c r="G289" s="22">
        <v>1787300</v>
      </c>
      <c r="H289" s="22">
        <v>0</v>
      </c>
      <c r="I289" s="23">
        <f>+G289+H289</f>
        <v>1787300</v>
      </c>
    </row>
    <row r="290" spans="1:12" s="62" customFormat="1" ht="18">
      <c r="A290" s="39" t="s">
        <v>493</v>
      </c>
      <c r="B290" s="166" t="s">
        <v>494</v>
      </c>
      <c r="C290" s="166"/>
      <c r="D290" s="166"/>
      <c r="E290" s="166"/>
      <c r="F290" s="29" t="s">
        <v>405</v>
      </c>
      <c r="G290" s="174" t="s">
        <v>3714</v>
      </c>
      <c r="H290" s="175"/>
      <c r="I290" s="176"/>
      <c r="J290" s="174" t="s">
        <v>3754</v>
      </c>
      <c r="K290" s="175"/>
      <c r="L290" s="176"/>
    </row>
    <row r="291" spans="1:12" s="62" customFormat="1" ht="27">
      <c r="A291" s="14" t="s">
        <v>2</v>
      </c>
      <c r="B291" s="14" t="s">
        <v>3</v>
      </c>
      <c r="C291" s="15" t="s">
        <v>4</v>
      </c>
      <c r="D291" s="15" t="s">
        <v>5</v>
      </c>
      <c r="E291" s="15" t="s">
        <v>3366</v>
      </c>
      <c r="F291" s="15" t="s">
        <v>7</v>
      </c>
      <c r="G291" s="16" t="s">
        <v>3347</v>
      </c>
      <c r="H291" s="16" t="s">
        <v>3348</v>
      </c>
      <c r="I291" s="16" t="s">
        <v>3349</v>
      </c>
      <c r="J291" s="16" t="s">
        <v>3347</v>
      </c>
      <c r="K291" s="16" t="s">
        <v>3348</v>
      </c>
      <c r="L291" s="16" t="s">
        <v>3349</v>
      </c>
    </row>
    <row r="292" spans="1:12" s="62" customFormat="1" ht="63">
      <c r="A292" s="31">
        <v>1</v>
      </c>
      <c r="B292" s="27">
        <v>1186220202</v>
      </c>
      <c r="C292" s="28" t="s">
        <v>495</v>
      </c>
      <c r="D292" s="36" t="s">
        <v>496</v>
      </c>
      <c r="E292" s="53" t="s">
        <v>3430</v>
      </c>
      <c r="F292" s="28" t="s">
        <v>10</v>
      </c>
      <c r="G292" s="22">
        <v>6416550</v>
      </c>
      <c r="H292" s="22">
        <v>0</v>
      </c>
      <c r="I292" s="23">
        <f t="shared" ref="I292:I294" si="109">+G292+H292</f>
        <v>6416550</v>
      </c>
      <c r="J292" s="22">
        <v>3309500</v>
      </c>
      <c r="K292" s="22">
        <v>0</v>
      </c>
      <c r="L292" s="23">
        <f t="shared" ref="L292:L294" si="110">+J292+K292</f>
        <v>3309500</v>
      </c>
    </row>
    <row r="293" spans="1:12" s="62" customFormat="1" ht="63">
      <c r="A293" s="31">
        <v>2</v>
      </c>
      <c r="B293" s="27">
        <v>1186220203</v>
      </c>
      <c r="C293" s="28" t="s">
        <v>497</v>
      </c>
      <c r="D293" s="36" t="s">
        <v>498</v>
      </c>
      <c r="E293" s="53" t="s">
        <v>3430</v>
      </c>
      <c r="F293" s="28" t="s">
        <v>10</v>
      </c>
      <c r="G293" s="22">
        <v>6416550</v>
      </c>
      <c r="H293" s="22">
        <v>0</v>
      </c>
      <c r="I293" s="23">
        <f t="shared" si="109"/>
        <v>6416550</v>
      </c>
      <c r="J293" s="22">
        <v>3309500</v>
      </c>
      <c r="K293" s="22">
        <v>0</v>
      </c>
      <c r="L293" s="23">
        <f t="shared" si="110"/>
        <v>3309500</v>
      </c>
    </row>
    <row r="294" spans="1:12" s="62" customFormat="1" ht="45">
      <c r="A294" s="31">
        <v>3</v>
      </c>
      <c r="B294" s="27">
        <v>1186290955</v>
      </c>
      <c r="C294" s="21">
        <v>42203400</v>
      </c>
      <c r="D294" s="36" t="s">
        <v>499</v>
      </c>
      <c r="E294" s="53" t="s">
        <v>500</v>
      </c>
      <c r="F294" s="28" t="s">
        <v>10</v>
      </c>
      <c r="G294" s="22">
        <v>314866</v>
      </c>
      <c r="H294" s="22">
        <f>ROUND(G294*0.19,0)</f>
        <v>59825</v>
      </c>
      <c r="I294" s="23">
        <f t="shared" si="109"/>
        <v>374691</v>
      </c>
      <c r="J294" s="22">
        <v>552260</v>
      </c>
      <c r="K294" s="22">
        <f>ROUND(J294*0.19,0)</f>
        <v>104929</v>
      </c>
      <c r="L294" s="23">
        <f t="shared" si="110"/>
        <v>657189</v>
      </c>
    </row>
    <row r="295" spans="1:12" s="62" customFormat="1" ht="18">
      <c r="A295" s="39" t="s">
        <v>501</v>
      </c>
      <c r="B295" s="166" t="s">
        <v>502</v>
      </c>
      <c r="C295" s="166"/>
      <c r="D295" s="166"/>
      <c r="E295" s="166"/>
      <c r="F295" s="29" t="s">
        <v>49</v>
      </c>
    </row>
    <row r="296" spans="1:12" s="62" customFormat="1" ht="27">
      <c r="A296" s="14" t="s">
        <v>2</v>
      </c>
      <c r="B296" s="14" t="s">
        <v>3</v>
      </c>
      <c r="C296" s="15" t="s">
        <v>4</v>
      </c>
      <c r="D296" s="15" t="s">
        <v>5</v>
      </c>
      <c r="E296" s="15" t="s">
        <v>3366</v>
      </c>
      <c r="F296" s="15" t="s">
        <v>7</v>
      </c>
    </row>
    <row r="297" spans="1:12" s="62" customFormat="1" ht="27">
      <c r="A297" s="31">
        <v>1</v>
      </c>
      <c r="B297" s="27">
        <v>1196491100</v>
      </c>
      <c r="C297" s="28">
        <v>42293906</v>
      </c>
      <c r="D297" s="33" t="s">
        <v>502</v>
      </c>
      <c r="E297" s="28" t="s">
        <v>3431</v>
      </c>
      <c r="F297" s="28" t="s">
        <v>10</v>
      </c>
    </row>
    <row r="298" spans="1:12" s="62" customFormat="1" ht="13.5" customHeight="1">
      <c r="A298" s="39" t="s">
        <v>503</v>
      </c>
      <c r="B298" s="166" t="s">
        <v>504</v>
      </c>
      <c r="C298" s="166"/>
      <c r="D298" s="166"/>
      <c r="E298" s="166"/>
      <c r="F298" s="29" t="s">
        <v>462</v>
      </c>
      <c r="G298" s="174" t="s">
        <v>3792</v>
      </c>
      <c r="H298" s="175"/>
      <c r="I298" s="176"/>
    </row>
    <row r="299" spans="1:12" s="62" customFormat="1" ht="27">
      <c r="A299" s="14" t="s">
        <v>2</v>
      </c>
      <c r="B299" s="14" t="s">
        <v>3</v>
      </c>
      <c r="C299" s="15" t="s">
        <v>4</v>
      </c>
      <c r="D299" s="15" t="s">
        <v>5</v>
      </c>
      <c r="E299" s="15" t="s">
        <v>3366</v>
      </c>
      <c r="F299" s="15" t="s">
        <v>7</v>
      </c>
      <c r="G299" s="16" t="s">
        <v>3347</v>
      </c>
      <c r="H299" s="16" t="s">
        <v>3348</v>
      </c>
      <c r="I299" s="16" t="s">
        <v>3349</v>
      </c>
    </row>
    <row r="300" spans="1:12" s="62" customFormat="1" ht="63">
      <c r="A300" s="31">
        <v>1</v>
      </c>
      <c r="B300" s="27" t="s">
        <v>505</v>
      </c>
      <c r="C300" s="28" t="s">
        <v>506</v>
      </c>
      <c r="D300" s="36" t="s">
        <v>507</v>
      </c>
      <c r="E300" s="37" t="s">
        <v>507</v>
      </c>
      <c r="F300" s="28" t="s">
        <v>10</v>
      </c>
      <c r="G300" s="58">
        <v>1444270</v>
      </c>
      <c r="H300" s="22">
        <v>0</v>
      </c>
      <c r="I300" s="23">
        <f t="shared" ref="I300:I325" si="111">+G300+H300</f>
        <v>1444270</v>
      </c>
      <c r="J300" s="139"/>
    </row>
    <row r="301" spans="1:12" s="62" customFormat="1" ht="63">
      <c r="A301" s="31">
        <v>2</v>
      </c>
      <c r="B301" s="27">
        <v>1196491244</v>
      </c>
      <c r="C301" s="28" t="s">
        <v>506</v>
      </c>
      <c r="D301" s="36" t="s">
        <v>508</v>
      </c>
      <c r="E301" s="37" t="s">
        <v>508</v>
      </c>
      <c r="F301" s="28" t="s">
        <v>10</v>
      </c>
      <c r="G301" s="58">
        <v>2280174</v>
      </c>
      <c r="H301" s="22">
        <v>0</v>
      </c>
      <c r="I301" s="23">
        <f t="shared" si="111"/>
        <v>2280174</v>
      </c>
      <c r="J301" s="139"/>
    </row>
    <row r="302" spans="1:12" s="62" customFormat="1" ht="63">
      <c r="A302" s="31">
        <v>3</v>
      </c>
      <c r="B302" s="27">
        <v>1196491245</v>
      </c>
      <c r="C302" s="28" t="s">
        <v>506</v>
      </c>
      <c r="D302" s="36" t="s">
        <v>509</v>
      </c>
      <c r="E302" s="37" t="s">
        <v>509</v>
      </c>
      <c r="F302" s="28" t="s">
        <v>10</v>
      </c>
      <c r="G302" s="58">
        <v>3324368</v>
      </c>
      <c r="H302" s="22">
        <v>0</v>
      </c>
      <c r="I302" s="23">
        <f t="shared" si="111"/>
        <v>3324368</v>
      </c>
      <c r="J302" s="139"/>
    </row>
    <row r="303" spans="1:12" s="62" customFormat="1" ht="63">
      <c r="A303" s="31">
        <v>4</v>
      </c>
      <c r="B303" s="27">
        <v>1196491246</v>
      </c>
      <c r="C303" s="28" t="s">
        <v>506</v>
      </c>
      <c r="D303" s="36" t="s">
        <v>510</v>
      </c>
      <c r="E303" s="37" t="s">
        <v>510</v>
      </c>
      <c r="F303" s="28" t="s">
        <v>10</v>
      </c>
      <c r="G303" s="58">
        <v>7662926</v>
      </c>
      <c r="H303" s="22">
        <v>0</v>
      </c>
      <c r="I303" s="23">
        <f t="shared" si="111"/>
        <v>7662926</v>
      </c>
      <c r="J303" s="139"/>
    </row>
    <row r="304" spans="1:12" s="62" customFormat="1" ht="63">
      <c r="A304" s="31">
        <v>5</v>
      </c>
      <c r="B304" s="27">
        <v>1196491247</v>
      </c>
      <c r="C304" s="28" t="s">
        <v>506</v>
      </c>
      <c r="D304" s="36" t="s">
        <v>511</v>
      </c>
      <c r="E304" s="37" t="s">
        <v>511</v>
      </c>
      <c r="F304" s="28" t="s">
        <v>10</v>
      </c>
      <c r="G304" s="58">
        <v>554112</v>
      </c>
      <c r="H304" s="22">
        <v>0</v>
      </c>
      <c r="I304" s="23">
        <f t="shared" si="111"/>
        <v>554112</v>
      </c>
      <c r="J304" s="139"/>
    </row>
    <row r="305" spans="1:10" s="62" customFormat="1" ht="63">
      <c r="A305" s="31">
        <v>6</v>
      </c>
      <c r="B305" s="27">
        <v>1196491248</v>
      </c>
      <c r="C305" s="28" t="s">
        <v>506</v>
      </c>
      <c r="D305" s="36" t="s">
        <v>512</v>
      </c>
      <c r="E305" s="37" t="s">
        <v>513</v>
      </c>
      <c r="F305" s="28" t="s">
        <v>10</v>
      </c>
      <c r="G305" s="58">
        <v>554112</v>
      </c>
      <c r="H305" s="22">
        <v>0</v>
      </c>
      <c r="I305" s="23">
        <f t="shared" si="111"/>
        <v>554112</v>
      </c>
      <c r="J305" s="139"/>
    </row>
    <row r="306" spans="1:10" s="62" customFormat="1" ht="63">
      <c r="A306" s="31">
        <v>7</v>
      </c>
      <c r="B306" s="27">
        <v>1196491249</v>
      </c>
      <c r="C306" s="28" t="s">
        <v>506</v>
      </c>
      <c r="D306" s="36" t="s">
        <v>514</v>
      </c>
      <c r="E306" s="37" t="s">
        <v>514</v>
      </c>
      <c r="F306" s="28" t="s">
        <v>10</v>
      </c>
      <c r="G306" s="58">
        <v>554112</v>
      </c>
      <c r="H306" s="22">
        <v>0</v>
      </c>
      <c r="I306" s="23">
        <f t="shared" si="111"/>
        <v>554112</v>
      </c>
      <c r="J306" s="139"/>
    </row>
    <row r="307" spans="1:10" s="62" customFormat="1" ht="63">
      <c r="A307" s="31">
        <v>8</v>
      </c>
      <c r="B307" s="27">
        <v>1196491250</v>
      </c>
      <c r="C307" s="28" t="s">
        <v>506</v>
      </c>
      <c r="D307" s="36" t="s">
        <v>515</v>
      </c>
      <c r="E307" s="37" t="s">
        <v>516</v>
      </c>
      <c r="F307" s="28" t="s">
        <v>10</v>
      </c>
      <c r="G307" s="58">
        <v>987886</v>
      </c>
      <c r="H307" s="22">
        <v>0</v>
      </c>
      <c r="I307" s="23">
        <f t="shared" si="111"/>
        <v>987886</v>
      </c>
      <c r="J307" s="139"/>
    </row>
    <row r="308" spans="1:10" s="62" customFormat="1" ht="63">
      <c r="A308" s="31">
        <v>9</v>
      </c>
      <c r="B308" s="27">
        <v>1196491251</v>
      </c>
      <c r="C308" s="28" t="s">
        <v>506</v>
      </c>
      <c r="D308" s="36" t="s">
        <v>517</v>
      </c>
      <c r="E308" s="37" t="s">
        <v>517</v>
      </c>
      <c r="F308" s="28" t="s">
        <v>10</v>
      </c>
      <c r="G308" s="58">
        <v>686934</v>
      </c>
      <c r="H308" s="22">
        <v>0</v>
      </c>
      <c r="I308" s="23">
        <f t="shared" si="111"/>
        <v>686934</v>
      </c>
      <c r="J308" s="139"/>
    </row>
    <row r="309" spans="1:10" s="62" customFormat="1" ht="63">
      <c r="A309" s="31">
        <v>10</v>
      </c>
      <c r="B309" s="27">
        <v>1196491252</v>
      </c>
      <c r="C309" s="28" t="s">
        <v>506</v>
      </c>
      <c r="D309" s="36" t="s">
        <v>518</v>
      </c>
      <c r="E309" s="37" t="s">
        <v>519</v>
      </c>
      <c r="F309" s="28" t="s">
        <v>10</v>
      </c>
      <c r="G309" s="58">
        <v>1580618</v>
      </c>
      <c r="H309" s="22">
        <v>0</v>
      </c>
      <c r="I309" s="23">
        <f t="shared" si="111"/>
        <v>1580618</v>
      </c>
      <c r="J309" s="139"/>
    </row>
    <row r="310" spans="1:10" s="62" customFormat="1" ht="72">
      <c r="A310" s="31">
        <v>11</v>
      </c>
      <c r="B310" s="27">
        <v>1196491253</v>
      </c>
      <c r="C310" s="28" t="s">
        <v>506</v>
      </c>
      <c r="D310" s="36" t="s">
        <v>520</v>
      </c>
      <c r="E310" s="37" t="s">
        <v>520</v>
      </c>
      <c r="F310" s="28" t="s">
        <v>10</v>
      </c>
      <c r="G310" s="58">
        <v>1303468</v>
      </c>
      <c r="H310" s="22">
        <v>0</v>
      </c>
      <c r="I310" s="23">
        <f t="shared" si="111"/>
        <v>1303468</v>
      </c>
      <c r="J310" s="139"/>
    </row>
    <row r="311" spans="1:10" s="62" customFormat="1" ht="63">
      <c r="A311" s="31">
        <v>12</v>
      </c>
      <c r="B311" s="27">
        <v>1196491254</v>
      </c>
      <c r="C311" s="28" t="s">
        <v>506</v>
      </c>
      <c r="D311" s="36" t="s">
        <v>521</v>
      </c>
      <c r="E311" s="37" t="s">
        <v>521</v>
      </c>
      <c r="F311" s="28" t="s">
        <v>10</v>
      </c>
      <c r="G311" s="58">
        <v>1215998</v>
      </c>
      <c r="H311" s="22">
        <v>0</v>
      </c>
      <c r="I311" s="23">
        <f t="shared" si="111"/>
        <v>1215998</v>
      </c>
      <c r="J311" s="139"/>
    </row>
    <row r="312" spans="1:10" s="62" customFormat="1" ht="63">
      <c r="A312" s="31">
        <v>13</v>
      </c>
      <c r="B312" s="27">
        <v>1196491255</v>
      </c>
      <c r="C312" s="28" t="s">
        <v>506</v>
      </c>
      <c r="D312" s="36" t="s">
        <v>522</v>
      </c>
      <c r="E312" s="37" t="s">
        <v>523</v>
      </c>
      <c r="F312" s="28" t="s">
        <v>10</v>
      </c>
      <c r="G312" s="58">
        <v>987886</v>
      </c>
      <c r="H312" s="22">
        <v>0</v>
      </c>
      <c r="I312" s="23">
        <f t="shared" si="111"/>
        <v>987886</v>
      </c>
      <c r="J312" s="139"/>
    </row>
    <row r="313" spans="1:10" s="62" customFormat="1" ht="63">
      <c r="A313" s="31">
        <v>14</v>
      </c>
      <c r="B313" s="27">
        <v>1196491256</v>
      </c>
      <c r="C313" s="28" t="s">
        <v>506</v>
      </c>
      <c r="D313" s="36" t="s">
        <v>524</v>
      </c>
      <c r="E313" s="37" t="s">
        <v>525</v>
      </c>
      <c r="F313" s="28" t="s">
        <v>10</v>
      </c>
      <c r="G313" s="58">
        <v>987886</v>
      </c>
      <c r="H313" s="22">
        <v>0</v>
      </c>
      <c r="I313" s="23">
        <f t="shared" si="111"/>
        <v>987886</v>
      </c>
      <c r="J313" s="139"/>
    </row>
    <row r="314" spans="1:10" s="62" customFormat="1" ht="63">
      <c r="A314" s="31">
        <v>15</v>
      </c>
      <c r="B314" s="27">
        <v>1196491257</v>
      </c>
      <c r="C314" s="28" t="s">
        <v>506</v>
      </c>
      <c r="D314" s="36" t="s">
        <v>526</v>
      </c>
      <c r="E314" s="37" t="s">
        <v>527</v>
      </c>
      <c r="F314" s="28" t="s">
        <v>10</v>
      </c>
      <c r="G314" s="58">
        <v>987886</v>
      </c>
      <c r="H314" s="22">
        <v>0</v>
      </c>
      <c r="I314" s="23">
        <f t="shared" si="111"/>
        <v>987886</v>
      </c>
      <c r="J314" s="139"/>
    </row>
    <row r="315" spans="1:10" s="62" customFormat="1" ht="63">
      <c r="A315" s="31">
        <v>16</v>
      </c>
      <c r="B315" s="27">
        <v>1196491258</v>
      </c>
      <c r="C315" s="28" t="s">
        <v>506</v>
      </c>
      <c r="D315" s="36" t="s">
        <v>528</v>
      </c>
      <c r="E315" s="37" t="s">
        <v>529</v>
      </c>
      <c r="F315" s="28" t="s">
        <v>10</v>
      </c>
      <c r="G315" s="58">
        <v>1580618</v>
      </c>
      <c r="H315" s="22">
        <v>0</v>
      </c>
      <c r="I315" s="23">
        <f t="shared" si="111"/>
        <v>1580618</v>
      </c>
      <c r="J315" s="139"/>
    </row>
    <row r="316" spans="1:10" ht="72">
      <c r="A316" s="31">
        <v>17</v>
      </c>
      <c r="B316" s="27">
        <v>1196491259</v>
      </c>
      <c r="C316" s="28" t="s">
        <v>506</v>
      </c>
      <c r="D316" s="36" t="s">
        <v>530</v>
      </c>
      <c r="E316" s="37" t="s">
        <v>530</v>
      </c>
      <c r="F316" s="28" t="s">
        <v>10</v>
      </c>
      <c r="G316" s="58">
        <v>475167</v>
      </c>
      <c r="H316" s="22">
        <v>0</v>
      </c>
      <c r="I316" s="23">
        <f t="shared" si="111"/>
        <v>475167</v>
      </c>
      <c r="J316" s="139"/>
    </row>
    <row r="317" spans="1:10" ht="72">
      <c r="A317" s="31">
        <v>18</v>
      </c>
      <c r="B317" s="27">
        <v>1196491260</v>
      </c>
      <c r="C317" s="28" t="s">
        <v>506</v>
      </c>
      <c r="D317" s="36" t="s">
        <v>531</v>
      </c>
      <c r="E317" s="37" t="s">
        <v>531</v>
      </c>
      <c r="F317" s="28" t="s">
        <v>10</v>
      </c>
      <c r="G317" s="58">
        <v>471589</v>
      </c>
      <c r="H317" s="22">
        <v>0</v>
      </c>
      <c r="I317" s="23">
        <f t="shared" si="111"/>
        <v>471589</v>
      </c>
      <c r="J317" s="139"/>
    </row>
    <row r="318" spans="1:10" ht="72">
      <c r="A318" s="31">
        <v>19</v>
      </c>
      <c r="B318" s="27">
        <v>1196491261</v>
      </c>
      <c r="C318" s="28" t="s">
        <v>506</v>
      </c>
      <c r="D318" s="36" t="s">
        <v>532</v>
      </c>
      <c r="E318" s="37" t="s">
        <v>533</v>
      </c>
      <c r="F318" s="28" t="s">
        <v>10</v>
      </c>
      <c r="G318" s="58">
        <v>456891</v>
      </c>
      <c r="H318" s="22">
        <v>0</v>
      </c>
      <c r="I318" s="23">
        <f t="shared" si="111"/>
        <v>456891</v>
      </c>
      <c r="J318" s="139"/>
    </row>
    <row r="319" spans="1:10" ht="72">
      <c r="A319" s="31">
        <v>20</v>
      </c>
      <c r="B319" s="27">
        <v>1196491262</v>
      </c>
      <c r="C319" s="28" t="s">
        <v>506</v>
      </c>
      <c r="D319" s="36" t="s">
        <v>534</v>
      </c>
      <c r="E319" s="37" t="s">
        <v>535</v>
      </c>
      <c r="F319" s="28" t="s">
        <v>10</v>
      </c>
      <c r="G319" s="58">
        <v>548270</v>
      </c>
      <c r="H319" s="22">
        <v>0</v>
      </c>
      <c r="I319" s="23">
        <f t="shared" si="111"/>
        <v>548270</v>
      </c>
      <c r="J319" s="139"/>
    </row>
    <row r="320" spans="1:10" ht="72">
      <c r="A320" s="31">
        <v>21</v>
      </c>
      <c r="B320" s="27">
        <v>1196491263</v>
      </c>
      <c r="C320" s="28" t="s">
        <v>506</v>
      </c>
      <c r="D320" s="36" t="s">
        <v>536</v>
      </c>
      <c r="E320" s="37" t="s">
        <v>537</v>
      </c>
      <c r="F320" s="28" t="s">
        <v>10</v>
      </c>
      <c r="G320" s="58">
        <v>548270</v>
      </c>
      <c r="H320" s="22">
        <v>0</v>
      </c>
      <c r="I320" s="23">
        <f t="shared" si="111"/>
        <v>548270</v>
      </c>
      <c r="J320" s="139"/>
    </row>
    <row r="321" spans="1:21" ht="72">
      <c r="A321" s="31">
        <v>22</v>
      </c>
      <c r="B321" s="27">
        <v>1196491264</v>
      </c>
      <c r="C321" s="28" t="s">
        <v>506</v>
      </c>
      <c r="D321" s="36" t="s">
        <v>538</v>
      </c>
      <c r="E321" s="37" t="s">
        <v>538</v>
      </c>
      <c r="F321" s="28" t="s">
        <v>10</v>
      </c>
      <c r="G321" s="58">
        <v>584821</v>
      </c>
      <c r="H321" s="22">
        <v>0</v>
      </c>
      <c r="I321" s="23">
        <f t="shared" si="111"/>
        <v>584821</v>
      </c>
      <c r="J321" s="139"/>
    </row>
    <row r="322" spans="1:21" ht="72">
      <c r="A322" s="31">
        <v>23</v>
      </c>
      <c r="B322" s="27">
        <v>1196491265</v>
      </c>
      <c r="C322" s="28" t="s">
        <v>506</v>
      </c>
      <c r="D322" s="36" t="s">
        <v>539</v>
      </c>
      <c r="E322" s="37" t="s">
        <v>539</v>
      </c>
      <c r="F322" s="28" t="s">
        <v>10</v>
      </c>
      <c r="G322" s="58">
        <v>718600</v>
      </c>
      <c r="H322" s="22">
        <v>0</v>
      </c>
      <c r="I322" s="23">
        <f t="shared" si="111"/>
        <v>718600</v>
      </c>
      <c r="J322" s="139"/>
    </row>
    <row r="323" spans="1:21" ht="72">
      <c r="A323" s="31">
        <v>24</v>
      </c>
      <c r="B323" s="27">
        <v>1196491266</v>
      </c>
      <c r="C323" s="28" t="s">
        <v>506</v>
      </c>
      <c r="D323" s="36" t="s">
        <v>540</v>
      </c>
      <c r="E323" s="37" t="s">
        <v>540</v>
      </c>
      <c r="F323" s="28" t="s">
        <v>10</v>
      </c>
      <c r="G323" s="58">
        <v>718600</v>
      </c>
      <c r="H323" s="22">
        <v>0</v>
      </c>
      <c r="I323" s="23">
        <f t="shared" si="111"/>
        <v>718600</v>
      </c>
      <c r="J323" s="139"/>
    </row>
    <row r="324" spans="1:21" ht="72">
      <c r="A324" s="31">
        <v>25</v>
      </c>
      <c r="B324" s="27">
        <v>1196491267</v>
      </c>
      <c r="C324" s="28" t="s">
        <v>506</v>
      </c>
      <c r="D324" s="36" t="s">
        <v>541</v>
      </c>
      <c r="E324" s="37" t="s">
        <v>541</v>
      </c>
      <c r="F324" s="28" t="s">
        <v>10</v>
      </c>
      <c r="G324" s="58">
        <v>510005</v>
      </c>
      <c r="H324" s="22">
        <v>0</v>
      </c>
      <c r="I324" s="23">
        <f t="shared" si="111"/>
        <v>510005</v>
      </c>
      <c r="J324" s="139"/>
    </row>
    <row r="325" spans="1:21" ht="72">
      <c r="A325" s="31">
        <v>26</v>
      </c>
      <c r="B325" s="27">
        <v>1196491268</v>
      </c>
      <c r="C325" s="28" t="s">
        <v>506</v>
      </c>
      <c r="D325" s="36" t="s">
        <v>542</v>
      </c>
      <c r="E325" s="37" t="s">
        <v>542</v>
      </c>
      <c r="F325" s="28" t="s">
        <v>10</v>
      </c>
      <c r="G325" s="58">
        <v>510005</v>
      </c>
      <c r="H325" s="22">
        <v>0</v>
      </c>
      <c r="I325" s="23">
        <f t="shared" si="111"/>
        <v>510005</v>
      </c>
      <c r="J325" s="139"/>
    </row>
    <row r="326" spans="1:21" ht="13.5" customHeight="1">
      <c r="A326" s="39" t="s">
        <v>544</v>
      </c>
      <c r="B326" s="166" t="s">
        <v>545</v>
      </c>
      <c r="C326" s="166"/>
      <c r="D326" s="166"/>
      <c r="E326" s="166"/>
      <c r="F326" s="29" t="s">
        <v>543</v>
      </c>
      <c r="G326" s="174" t="s">
        <v>3714</v>
      </c>
      <c r="H326" s="175"/>
      <c r="I326" s="176"/>
      <c r="J326" s="174" t="s">
        <v>3739</v>
      </c>
      <c r="K326" s="175"/>
      <c r="L326" s="176"/>
      <c r="M326" s="174" t="s">
        <v>3745</v>
      </c>
      <c r="N326" s="175"/>
      <c r="O326" s="176"/>
      <c r="P326" s="174" t="s">
        <v>3754</v>
      </c>
      <c r="Q326" s="175"/>
      <c r="R326" s="176"/>
      <c r="S326" s="174" t="s">
        <v>3986</v>
      </c>
      <c r="T326" s="175"/>
      <c r="U326" s="176"/>
    </row>
    <row r="327" spans="1:21" ht="27">
      <c r="A327" s="14" t="s">
        <v>2</v>
      </c>
      <c r="B327" s="14" t="s">
        <v>3</v>
      </c>
      <c r="C327" s="15" t="s">
        <v>4</v>
      </c>
      <c r="D327" s="15" t="s">
        <v>5</v>
      </c>
      <c r="E327" s="15" t="s">
        <v>3366</v>
      </c>
      <c r="F327" s="15" t="s">
        <v>7</v>
      </c>
      <c r="G327" s="16" t="s">
        <v>3347</v>
      </c>
      <c r="H327" s="16" t="s">
        <v>3348</v>
      </c>
      <c r="I327" s="16" t="s">
        <v>3349</v>
      </c>
      <c r="J327" s="16" t="s">
        <v>3347</v>
      </c>
      <c r="K327" s="16" t="s">
        <v>3348</v>
      </c>
      <c r="L327" s="16" t="s">
        <v>3349</v>
      </c>
      <c r="M327" s="16" t="s">
        <v>3347</v>
      </c>
      <c r="N327" s="16" t="s">
        <v>3348</v>
      </c>
      <c r="O327" s="16" t="s">
        <v>3349</v>
      </c>
      <c r="P327" s="16" t="s">
        <v>3347</v>
      </c>
      <c r="Q327" s="16" t="s">
        <v>3348</v>
      </c>
      <c r="R327" s="16" t="s">
        <v>3349</v>
      </c>
      <c r="S327" s="16" t="s">
        <v>3347</v>
      </c>
      <c r="T327" s="16" t="s">
        <v>3348</v>
      </c>
      <c r="U327" s="16" t="s">
        <v>3349</v>
      </c>
    </row>
    <row r="328" spans="1:21" ht="18">
      <c r="A328" s="31">
        <v>1</v>
      </c>
      <c r="B328" s="27">
        <v>1186290016</v>
      </c>
      <c r="C328" s="28">
        <v>42203400</v>
      </c>
      <c r="D328" s="36" t="s">
        <v>546</v>
      </c>
      <c r="E328" s="37" t="s">
        <v>547</v>
      </c>
      <c r="F328" s="28" t="s">
        <v>10</v>
      </c>
      <c r="G328" s="22"/>
      <c r="H328" s="22"/>
      <c r="I328" s="23"/>
      <c r="J328" s="22"/>
      <c r="K328" s="22"/>
      <c r="L328" s="23"/>
      <c r="M328" s="22">
        <v>8500</v>
      </c>
      <c r="N328" s="22">
        <f t="shared" ref="N328" si="112">ROUND(M328*0.19,0)</f>
        <v>1615</v>
      </c>
      <c r="O328" s="23">
        <f t="shared" ref="O328" si="113">+M328+N328</f>
        <v>10115</v>
      </c>
      <c r="P328" s="22">
        <v>12288</v>
      </c>
      <c r="Q328" s="22">
        <f t="shared" ref="Q328:Q329" si="114">ROUND(P328*0.19,0)</f>
        <v>2335</v>
      </c>
      <c r="R328" s="23">
        <f t="shared" ref="R328:R330" si="115">+P328+Q328</f>
        <v>14623</v>
      </c>
      <c r="S328" s="22"/>
      <c r="T328" s="22"/>
      <c r="U328" s="23"/>
    </row>
    <row r="329" spans="1:21" ht="18">
      <c r="A329" s="31">
        <v>2</v>
      </c>
      <c r="B329" s="27">
        <v>1186220510</v>
      </c>
      <c r="C329" s="21">
        <v>42203400</v>
      </c>
      <c r="D329" s="28" t="s">
        <v>548</v>
      </c>
      <c r="E329" s="28" t="s">
        <v>549</v>
      </c>
      <c r="F329" s="28" t="s">
        <v>10</v>
      </c>
      <c r="G329" s="22"/>
      <c r="H329" s="22"/>
      <c r="I329" s="23"/>
      <c r="J329" s="22"/>
      <c r="K329" s="22"/>
      <c r="L329" s="23"/>
      <c r="M329" s="22"/>
      <c r="N329" s="22"/>
      <c r="O329" s="23"/>
      <c r="P329" s="22">
        <v>31500</v>
      </c>
      <c r="Q329" s="22">
        <f t="shared" si="114"/>
        <v>5985</v>
      </c>
      <c r="R329" s="23">
        <f t="shared" si="115"/>
        <v>37485</v>
      </c>
      <c r="S329" s="22"/>
      <c r="T329" s="22"/>
      <c r="U329" s="23"/>
    </row>
    <row r="330" spans="1:21" s="62" customFormat="1" ht="36">
      <c r="A330" s="31">
        <v>3</v>
      </c>
      <c r="B330" s="27">
        <v>1186220905</v>
      </c>
      <c r="C330" s="21">
        <v>42203400</v>
      </c>
      <c r="D330" s="28" t="s">
        <v>550</v>
      </c>
      <c r="E330" s="28" t="s">
        <v>551</v>
      </c>
      <c r="F330" s="28" t="s">
        <v>10</v>
      </c>
      <c r="G330" s="22"/>
      <c r="H330" s="22"/>
      <c r="I330" s="23"/>
      <c r="J330" s="22"/>
      <c r="K330" s="22"/>
      <c r="L330" s="23"/>
      <c r="M330" s="22"/>
      <c r="N330" s="22"/>
      <c r="O330" s="23"/>
      <c r="P330" s="22">
        <v>99600</v>
      </c>
      <c r="Q330" s="22">
        <v>0</v>
      </c>
      <c r="R330" s="23">
        <f t="shared" si="115"/>
        <v>99600</v>
      </c>
      <c r="S330" s="22">
        <v>53000</v>
      </c>
      <c r="T330" s="22">
        <v>0</v>
      </c>
      <c r="U330" s="23">
        <f t="shared" ref="U330" si="116">+S330+T330</f>
        <v>53000</v>
      </c>
    </row>
    <row r="331" spans="1:21" s="62" customFormat="1" ht="18">
      <c r="A331" s="31">
        <v>4</v>
      </c>
      <c r="B331" s="27">
        <v>1186220279</v>
      </c>
      <c r="C331" s="21">
        <v>42203400</v>
      </c>
      <c r="D331" s="28" t="s">
        <v>552</v>
      </c>
      <c r="E331" s="28" t="s">
        <v>553</v>
      </c>
      <c r="F331" s="28" t="s">
        <v>10</v>
      </c>
      <c r="G331" s="22">
        <v>45000</v>
      </c>
      <c r="H331" s="22">
        <v>0</v>
      </c>
      <c r="I331" s="23">
        <f>+G331+H331</f>
        <v>45000</v>
      </c>
      <c r="J331" s="22"/>
      <c r="K331" s="22"/>
      <c r="L331" s="23"/>
      <c r="M331" s="22"/>
      <c r="N331" s="22"/>
      <c r="O331" s="23"/>
      <c r="P331" s="22">
        <v>70334</v>
      </c>
      <c r="Q331" s="22">
        <v>0</v>
      </c>
      <c r="R331" s="23">
        <f>+P331+Q331</f>
        <v>70334</v>
      </c>
      <c r="S331" s="22">
        <v>53000</v>
      </c>
      <c r="T331" s="22">
        <v>0</v>
      </c>
      <c r="U331" s="23">
        <f>+S331+T331</f>
        <v>53000</v>
      </c>
    </row>
    <row r="332" spans="1:21" s="62" customFormat="1" ht="18">
      <c r="A332" s="31">
        <v>5</v>
      </c>
      <c r="B332" s="27">
        <v>1186220291</v>
      </c>
      <c r="C332" s="21">
        <v>42203406</v>
      </c>
      <c r="D332" s="28" t="s">
        <v>554</v>
      </c>
      <c r="E332" s="28" t="s">
        <v>555</v>
      </c>
      <c r="F332" s="28" t="s">
        <v>10</v>
      </c>
      <c r="G332" s="22">
        <v>40000</v>
      </c>
      <c r="H332" s="22">
        <f>ROUND(G332*0.19,0)</f>
        <v>7600</v>
      </c>
      <c r="I332" s="23">
        <f>+G332+H332</f>
        <v>47600</v>
      </c>
      <c r="J332" s="22"/>
      <c r="K332" s="22"/>
      <c r="L332" s="23"/>
      <c r="M332" s="22"/>
      <c r="N332" s="22"/>
      <c r="O332" s="23"/>
      <c r="P332" s="22">
        <v>82116</v>
      </c>
      <c r="Q332" s="22">
        <f>ROUND(P332*0.19,0)</f>
        <v>15602</v>
      </c>
      <c r="R332" s="23">
        <f>+P332+Q332</f>
        <v>97718</v>
      </c>
      <c r="S332" s="22">
        <v>43000</v>
      </c>
      <c r="T332" s="22">
        <f>ROUND(S332*0.19,0)</f>
        <v>8170</v>
      </c>
      <c r="U332" s="23">
        <f>+S332+T332</f>
        <v>51170</v>
      </c>
    </row>
    <row r="333" spans="1:21" s="62" customFormat="1" ht="18">
      <c r="A333" s="31">
        <v>6</v>
      </c>
      <c r="B333" s="27">
        <v>1186220292</v>
      </c>
      <c r="C333" s="21">
        <v>42203406</v>
      </c>
      <c r="D333" s="28" t="s">
        <v>556</v>
      </c>
      <c r="E333" s="28" t="s">
        <v>557</v>
      </c>
      <c r="F333" s="28" t="s">
        <v>10</v>
      </c>
      <c r="G333" s="22">
        <v>80000</v>
      </c>
      <c r="H333" s="22">
        <f t="shared" ref="H333:H337" si="117">ROUND(G333*0.19,0)</f>
        <v>15200</v>
      </c>
      <c r="I333" s="23">
        <f t="shared" ref="I333:I337" si="118">+G333+H333</f>
        <v>95200</v>
      </c>
      <c r="J333" s="22"/>
      <c r="K333" s="22"/>
      <c r="L333" s="23"/>
      <c r="M333" s="22"/>
      <c r="N333" s="22"/>
      <c r="O333" s="23"/>
      <c r="P333" s="22">
        <v>72285</v>
      </c>
      <c r="Q333" s="22">
        <f t="shared" ref="Q333:Q337" si="119">ROUND(P333*0.19,0)</f>
        <v>13734</v>
      </c>
      <c r="R333" s="23">
        <f t="shared" ref="R333:R337" si="120">+P333+Q333</f>
        <v>86019</v>
      </c>
      <c r="S333" s="22">
        <v>43000</v>
      </c>
      <c r="T333" s="22">
        <f t="shared" ref="T333:T335" si="121">ROUND(S333*0.19,0)</f>
        <v>8170</v>
      </c>
      <c r="U333" s="23">
        <f t="shared" ref="U333:U335" si="122">+S333+T333</f>
        <v>51170</v>
      </c>
    </row>
    <row r="334" spans="1:21" s="62" customFormat="1" ht="18">
      <c r="A334" s="31">
        <v>7</v>
      </c>
      <c r="B334" s="27">
        <v>1186220293</v>
      </c>
      <c r="C334" s="21">
        <v>42203406</v>
      </c>
      <c r="D334" s="28" t="s">
        <v>558</v>
      </c>
      <c r="E334" s="28" t="s">
        <v>559</v>
      </c>
      <c r="F334" s="28" t="s">
        <v>10</v>
      </c>
      <c r="G334" s="22">
        <v>40000</v>
      </c>
      <c r="H334" s="22">
        <f t="shared" si="117"/>
        <v>7600</v>
      </c>
      <c r="I334" s="23">
        <f t="shared" si="118"/>
        <v>47600</v>
      </c>
      <c r="J334" s="22"/>
      <c r="K334" s="22"/>
      <c r="L334" s="23"/>
      <c r="M334" s="22"/>
      <c r="N334" s="22"/>
      <c r="O334" s="23"/>
      <c r="P334" s="22">
        <v>53130</v>
      </c>
      <c r="Q334" s="22">
        <f t="shared" si="119"/>
        <v>10095</v>
      </c>
      <c r="R334" s="23">
        <f t="shared" si="120"/>
        <v>63225</v>
      </c>
      <c r="S334" s="22">
        <v>43000</v>
      </c>
      <c r="T334" s="22">
        <f t="shared" si="121"/>
        <v>8170</v>
      </c>
      <c r="U334" s="23">
        <f t="shared" si="122"/>
        <v>51170</v>
      </c>
    </row>
    <row r="335" spans="1:21" s="62" customFormat="1" ht="18">
      <c r="A335" s="31">
        <v>8</v>
      </c>
      <c r="B335" s="27">
        <v>1186220431</v>
      </c>
      <c r="C335" s="21">
        <v>42203406</v>
      </c>
      <c r="D335" s="28" t="s">
        <v>560</v>
      </c>
      <c r="E335" s="28" t="s">
        <v>561</v>
      </c>
      <c r="F335" s="28" t="s">
        <v>10</v>
      </c>
      <c r="G335" s="22"/>
      <c r="H335" s="22"/>
      <c r="I335" s="23"/>
      <c r="J335" s="22"/>
      <c r="K335" s="22"/>
      <c r="L335" s="23"/>
      <c r="M335" s="22"/>
      <c r="N335" s="22"/>
      <c r="O335" s="23"/>
      <c r="P335" s="22">
        <v>241435</v>
      </c>
      <c r="Q335" s="22">
        <f t="shared" si="119"/>
        <v>45873</v>
      </c>
      <c r="R335" s="23">
        <f t="shared" si="120"/>
        <v>287308</v>
      </c>
      <c r="S335" s="22">
        <v>310000</v>
      </c>
      <c r="T335" s="22">
        <f t="shared" si="121"/>
        <v>58900</v>
      </c>
      <c r="U335" s="23">
        <f t="shared" si="122"/>
        <v>368900</v>
      </c>
    </row>
    <row r="336" spans="1:21" s="62" customFormat="1" ht="27">
      <c r="A336" s="31">
        <v>9</v>
      </c>
      <c r="B336" s="27">
        <v>1186230643</v>
      </c>
      <c r="C336" s="21">
        <v>42203406</v>
      </c>
      <c r="D336" s="28" t="s">
        <v>562</v>
      </c>
      <c r="E336" s="28" t="s">
        <v>563</v>
      </c>
      <c r="F336" s="28" t="s">
        <v>10</v>
      </c>
      <c r="G336" s="22">
        <v>170000</v>
      </c>
      <c r="H336" s="22">
        <f t="shared" si="117"/>
        <v>32300</v>
      </c>
      <c r="I336" s="23">
        <f t="shared" si="118"/>
        <v>202300</v>
      </c>
      <c r="J336" s="22">
        <v>150000</v>
      </c>
      <c r="K336" s="22">
        <f t="shared" ref="K336:K337" si="123">ROUND(J336*0.19,0)</f>
        <v>28500</v>
      </c>
      <c r="L336" s="23">
        <f t="shared" ref="L336:L337" si="124">+J336+K336</f>
        <v>178500</v>
      </c>
      <c r="M336" s="22"/>
      <c r="N336" s="22"/>
      <c r="O336" s="23"/>
      <c r="P336" s="22">
        <v>195388</v>
      </c>
      <c r="Q336" s="22">
        <f t="shared" si="119"/>
        <v>37124</v>
      </c>
      <c r="R336" s="23">
        <f t="shared" si="120"/>
        <v>232512</v>
      </c>
      <c r="S336" s="22"/>
      <c r="T336" s="22"/>
      <c r="U336" s="23"/>
    </row>
    <row r="337" spans="1:21" s="62" customFormat="1" ht="36">
      <c r="A337" s="31">
        <v>10</v>
      </c>
      <c r="B337" s="27">
        <v>1186220021</v>
      </c>
      <c r="C337" s="21">
        <v>42203406</v>
      </c>
      <c r="D337" s="28" t="s">
        <v>564</v>
      </c>
      <c r="E337" s="28" t="s">
        <v>564</v>
      </c>
      <c r="F337" s="28" t="s">
        <v>10</v>
      </c>
      <c r="G337" s="22">
        <v>190000</v>
      </c>
      <c r="H337" s="22">
        <f t="shared" si="117"/>
        <v>36100</v>
      </c>
      <c r="I337" s="23">
        <f t="shared" si="118"/>
        <v>226100</v>
      </c>
      <c r="J337" s="22">
        <v>150000</v>
      </c>
      <c r="K337" s="22">
        <f t="shared" si="123"/>
        <v>28500</v>
      </c>
      <c r="L337" s="23">
        <f t="shared" si="124"/>
        <v>178500</v>
      </c>
      <c r="M337" s="22"/>
      <c r="N337" s="22"/>
      <c r="O337" s="23"/>
      <c r="P337" s="22">
        <v>218881</v>
      </c>
      <c r="Q337" s="22">
        <f t="shared" si="119"/>
        <v>41587</v>
      </c>
      <c r="R337" s="23">
        <f t="shared" si="120"/>
        <v>260468</v>
      </c>
      <c r="S337" s="22"/>
      <c r="T337" s="22"/>
      <c r="U337" s="23"/>
    </row>
    <row r="338" spans="1:21" s="62" customFormat="1" ht="45">
      <c r="A338" s="31">
        <v>11</v>
      </c>
      <c r="B338" s="27">
        <v>1186220021</v>
      </c>
      <c r="C338" s="21">
        <v>42221500</v>
      </c>
      <c r="D338" s="28" t="s">
        <v>565</v>
      </c>
      <c r="E338" s="28" t="s">
        <v>566</v>
      </c>
      <c r="F338" s="28" t="s">
        <v>53</v>
      </c>
      <c r="G338" s="22"/>
      <c r="H338" s="22"/>
      <c r="I338" s="23"/>
      <c r="J338" s="22"/>
      <c r="K338" s="22"/>
      <c r="L338" s="23"/>
      <c r="M338" s="22"/>
      <c r="N338" s="22"/>
      <c r="O338" s="23"/>
      <c r="P338" s="22">
        <v>119500</v>
      </c>
      <c r="Q338" s="22">
        <v>0</v>
      </c>
      <c r="R338" s="23">
        <f>+P338+Q338</f>
        <v>119500</v>
      </c>
      <c r="S338" s="22"/>
      <c r="T338" s="22"/>
      <c r="U338" s="23"/>
    </row>
    <row r="339" spans="1:21" s="62" customFormat="1" ht="27">
      <c r="A339" s="31">
        <v>13</v>
      </c>
      <c r="B339" s="27">
        <v>1186220092</v>
      </c>
      <c r="C339" s="21">
        <v>42203400</v>
      </c>
      <c r="D339" s="28" t="s">
        <v>567</v>
      </c>
      <c r="E339" s="28" t="s">
        <v>568</v>
      </c>
      <c r="F339" s="28" t="s">
        <v>10</v>
      </c>
      <c r="G339" s="22"/>
      <c r="H339" s="22"/>
      <c r="I339" s="23"/>
      <c r="J339" s="22"/>
      <c r="K339" s="22"/>
      <c r="L339" s="23"/>
      <c r="M339" s="22"/>
      <c r="N339" s="22"/>
      <c r="O339" s="23"/>
      <c r="P339" s="22">
        <v>67225</v>
      </c>
      <c r="Q339" s="22">
        <v>0</v>
      </c>
      <c r="R339" s="23">
        <f t="shared" ref="R339:R342" si="125">+P339+Q339</f>
        <v>67225</v>
      </c>
      <c r="S339" s="22"/>
      <c r="T339" s="22"/>
      <c r="U339" s="23"/>
    </row>
    <row r="340" spans="1:21" s="62" customFormat="1" ht="27">
      <c r="A340" s="31">
        <v>14</v>
      </c>
      <c r="B340" s="27">
        <v>1186220275</v>
      </c>
      <c r="C340" s="21">
        <v>42203400</v>
      </c>
      <c r="D340" s="28" t="s">
        <v>569</v>
      </c>
      <c r="E340" s="28" t="s">
        <v>570</v>
      </c>
      <c r="F340" s="28" t="s">
        <v>10</v>
      </c>
      <c r="G340" s="22"/>
      <c r="H340" s="22"/>
      <c r="I340" s="23"/>
      <c r="J340" s="22"/>
      <c r="K340" s="22"/>
      <c r="L340" s="23"/>
      <c r="M340" s="22"/>
      <c r="N340" s="22"/>
      <c r="O340" s="23"/>
      <c r="P340" s="22">
        <v>481856</v>
      </c>
      <c r="Q340" s="22">
        <v>0</v>
      </c>
      <c r="R340" s="23">
        <f t="shared" si="125"/>
        <v>481856</v>
      </c>
      <c r="S340" s="22"/>
      <c r="T340" s="22"/>
      <c r="U340" s="23"/>
    </row>
    <row r="341" spans="1:21" s="62" customFormat="1" ht="36">
      <c r="A341" s="31">
        <v>15</v>
      </c>
      <c r="B341" s="27">
        <v>1186220274</v>
      </c>
      <c r="C341" s="21">
        <v>42221500</v>
      </c>
      <c r="D341" s="28" t="s">
        <v>571</v>
      </c>
      <c r="E341" s="28" t="s">
        <v>572</v>
      </c>
      <c r="F341" s="28" t="s">
        <v>10</v>
      </c>
      <c r="G341" s="22"/>
      <c r="H341" s="22"/>
      <c r="I341" s="23"/>
      <c r="J341" s="22"/>
      <c r="K341" s="22"/>
      <c r="L341" s="23"/>
      <c r="M341" s="22"/>
      <c r="N341" s="22"/>
      <c r="O341" s="23"/>
      <c r="P341" s="22">
        <v>134812</v>
      </c>
      <c r="Q341" s="22">
        <v>0</v>
      </c>
      <c r="R341" s="23">
        <f t="shared" si="125"/>
        <v>134812</v>
      </c>
      <c r="S341" s="22"/>
      <c r="T341" s="22"/>
      <c r="U341" s="23"/>
    </row>
    <row r="342" spans="1:21" s="62" customFormat="1" ht="27">
      <c r="A342" s="31">
        <v>16</v>
      </c>
      <c r="B342" s="27"/>
      <c r="C342" s="21">
        <v>42221500</v>
      </c>
      <c r="D342" s="28" t="s">
        <v>3835</v>
      </c>
      <c r="E342" s="28" t="s">
        <v>3836</v>
      </c>
      <c r="F342" s="28" t="s">
        <v>10</v>
      </c>
      <c r="G342" s="22"/>
      <c r="H342" s="22"/>
      <c r="I342" s="23"/>
      <c r="J342" s="22"/>
      <c r="K342" s="22"/>
      <c r="L342" s="23"/>
      <c r="M342" s="22"/>
      <c r="N342" s="22"/>
      <c r="O342" s="23"/>
      <c r="P342" s="22">
        <v>66500</v>
      </c>
      <c r="Q342" s="22">
        <v>0</v>
      </c>
      <c r="R342" s="23">
        <f t="shared" si="125"/>
        <v>66500</v>
      </c>
      <c r="S342" s="22"/>
      <c r="T342" s="22"/>
      <c r="U342" s="23"/>
    </row>
    <row r="343" spans="1:21" s="62" customFormat="1" ht="13.5" customHeight="1">
      <c r="A343" s="39" t="s">
        <v>573</v>
      </c>
      <c r="B343" s="166" t="s">
        <v>574</v>
      </c>
      <c r="C343" s="166"/>
      <c r="D343" s="166"/>
      <c r="E343" s="166"/>
      <c r="F343" s="29" t="s">
        <v>543</v>
      </c>
      <c r="G343" s="174" t="s">
        <v>3754</v>
      </c>
      <c r="H343" s="175"/>
      <c r="I343" s="176"/>
      <c r="J343" s="174" t="s">
        <v>3986</v>
      </c>
      <c r="K343" s="175"/>
      <c r="L343" s="176"/>
    </row>
    <row r="344" spans="1:21" s="62" customFormat="1" ht="27">
      <c r="A344" s="14" t="s">
        <v>2</v>
      </c>
      <c r="B344" s="14" t="s">
        <v>3</v>
      </c>
      <c r="C344" s="15" t="s">
        <v>4</v>
      </c>
      <c r="D344" s="15" t="s">
        <v>5</v>
      </c>
      <c r="E344" s="15" t="s">
        <v>3366</v>
      </c>
      <c r="F344" s="15" t="s">
        <v>7</v>
      </c>
      <c r="G344" s="16" t="s">
        <v>3347</v>
      </c>
      <c r="H344" s="16" t="s">
        <v>3348</v>
      </c>
      <c r="I344" s="16" t="s">
        <v>3349</v>
      </c>
      <c r="J344" s="16" t="s">
        <v>3347</v>
      </c>
      <c r="K344" s="16" t="s">
        <v>3348</v>
      </c>
      <c r="L344" s="16" t="s">
        <v>3349</v>
      </c>
    </row>
    <row r="345" spans="1:21" s="62" customFormat="1" ht="81">
      <c r="A345" s="31">
        <v>1</v>
      </c>
      <c r="B345" s="69">
        <v>1186220401</v>
      </c>
      <c r="C345" s="46">
        <v>42203400</v>
      </c>
      <c r="D345" s="46" t="s">
        <v>575</v>
      </c>
      <c r="E345" s="44" t="s">
        <v>576</v>
      </c>
      <c r="F345" s="46" t="s">
        <v>53</v>
      </c>
      <c r="G345" s="58">
        <v>9367000</v>
      </c>
      <c r="H345" s="22">
        <v>0</v>
      </c>
      <c r="I345" s="23">
        <f t="shared" ref="I345:I347" si="126">+G345+H345</f>
        <v>9367000</v>
      </c>
      <c r="J345" s="58">
        <v>12000000</v>
      </c>
      <c r="K345" s="22">
        <v>0</v>
      </c>
      <c r="L345" s="23">
        <f t="shared" ref="L345:L347" si="127">+J345+K345</f>
        <v>12000000</v>
      </c>
    </row>
    <row r="346" spans="1:21" s="62" customFormat="1" ht="54">
      <c r="A346" s="31">
        <v>2</v>
      </c>
      <c r="B346" s="69">
        <v>1186220402</v>
      </c>
      <c r="C346" s="46">
        <v>42203400</v>
      </c>
      <c r="D346" s="46" t="s">
        <v>577</v>
      </c>
      <c r="E346" s="44" t="s">
        <v>578</v>
      </c>
      <c r="F346" s="46" t="s">
        <v>53</v>
      </c>
      <c r="G346" s="58">
        <v>1092830</v>
      </c>
      <c r="H346" s="22">
        <v>0</v>
      </c>
      <c r="I346" s="23">
        <f t="shared" si="126"/>
        <v>1092830</v>
      </c>
      <c r="J346" s="58">
        <v>1600000</v>
      </c>
      <c r="K346" s="22">
        <v>0</v>
      </c>
      <c r="L346" s="23">
        <f t="shared" si="127"/>
        <v>1600000</v>
      </c>
    </row>
    <row r="347" spans="1:21" s="62" customFormat="1" ht="54">
      <c r="A347" s="31">
        <v>3</v>
      </c>
      <c r="B347" s="69">
        <v>1186220403</v>
      </c>
      <c r="C347" s="46">
        <v>42203400</v>
      </c>
      <c r="D347" s="46" t="s">
        <v>579</v>
      </c>
      <c r="E347" s="44" t="s">
        <v>580</v>
      </c>
      <c r="F347" s="46" t="s">
        <v>53</v>
      </c>
      <c r="G347" s="58">
        <v>190256</v>
      </c>
      <c r="H347" s="22">
        <v>0</v>
      </c>
      <c r="I347" s="23">
        <f t="shared" si="126"/>
        <v>190256</v>
      </c>
      <c r="J347" s="58">
        <v>260000</v>
      </c>
      <c r="K347" s="22">
        <v>0</v>
      </c>
      <c r="L347" s="23">
        <f t="shared" si="127"/>
        <v>260000</v>
      </c>
    </row>
    <row r="348" spans="1:21" s="62" customFormat="1" ht="13.5" customHeight="1">
      <c r="A348" s="39" t="s">
        <v>581</v>
      </c>
      <c r="B348" s="166" t="s">
        <v>582</v>
      </c>
      <c r="C348" s="166"/>
      <c r="D348" s="166"/>
      <c r="E348" s="166"/>
      <c r="F348" s="29" t="s">
        <v>543</v>
      </c>
      <c r="G348" s="174" t="s">
        <v>3745</v>
      </c>
      <c r="H348" s="175"/>
      <c r="I348" s="176"/>
      <c r="J348" s="174" t="s">
        <v>3754</v>
      </c>
      <c r="K348" s="175"/>
      <c r="L348" s="176"/>
      <c r="M348" s="174" t="s">
        <v>3986</v>
      </c>
      <c r="N348" s="175"/>
      <c r="O348" s="176"/>
    </row>
    <row r="349" spans="1:21" s="62" customFormat="1" ht="27">
      <c r="A349" s="14" t="s">
        <v>2</v>
      </c>
      <c r="B349" s="14" t="s">
        <v>3</v>
      </c>
      <c r="C349" s="15" t="s">
        <v>4</v>
      </c>
      <c r="D349" s="15" t="s">
        <v>5</v>
      </c>
      <c r="E349" s="15" t="s">
        <v>3366</v>
      </c>
      <c r="F349" s="15" t="s">
        <v>7</v>
      </c>
      <c r="G349" s="16" t="s">
        <v>3347</v>
      </c>
      <c r="H349" s="16" t="s">
        <v>3348</v>
      </c>
      <c r="I349" s="16" t="s">
        <v>3349</v>
      </c>
      <c r="J349" s="16" t="s">
        <v>3347</v>
      </c>
      <c r="K349" s="16" t="s">
        <v>3348</v>
      </c>
      <c r="L349" s="16" t="s">
        <v>3349</v>
      </c>
      <c r="M349" s="16" t="s">
        <v>3347</v>
      </c>
      <c r="N349" s="16" t="s">
        <v>3348</v>
      </c>
      <c r="O349" s="16" t="s">
        <v>3349</v>
      </c>
    </row>
    <row r="350" spans="1:21" s="62" customFormat="1" ht="27">
      <c r="A350" s="31">
        <v>1</v>
      </c>
      <c r="B350" s="21">
        <v>1186220462</v>
      </c>
      <c r="C350" s="21">
        <v>42203400</v>
      </c>
      <c r="D350" s="38" t="s">
        <v>583</v>
      </c>
      <c r="E350" s="38" t="s">
        <v>584</v>
      </c>
      <c r="F350" s="28" t="s">
        <v>10</v>
      </c>
      <c r="G350" s="22"/>
      <c r="H350" s="22"/>
      <c r="I350" s="23"/>
      <c r="J350" s="22">
        <v>2239000</v>
      </c>
      <c r="K350" s="22">
        <v>0</v>
      </c>
      <c r="L350" s="23">
        <f t="shared" ref="L350:L366" si="128">+J350+K350</f>
        <v>2239000</v>
      </c>
      <c r="M350" s="22"/>
      <c r="N350" s="22"/>
      <c r="O350" s="23"/>
    </row>
    <row r="351" spans="1:21" s="62" customFormat="1" ht="27">
      <c r="A351" s="31">
        <v>2</v>
      </c>
      <c r="B351" s="21">
        <v>1186220422</v>
      </c>
      <c r="C351" s="21">
        <v>42203400</v>
      </c>
      <c r="D351" s="38" t="s">
        <v>585</v>
      </c>
      <c r="E351" s="38" t="s">
        <v>586</v>
      </c>
      <c r="F351" s="28" t="s">
        <v>10</v>
      </c>
      <c r="G351" s="22"/>
      <c r="H351" s="22"/>
      <c r="I351" s="23"/>
      <c r="J351" s="22">
        <v>7490000</v>
      </c>
      <c r="K351" s="22">
        <v>0</v>
      </c>
      <c r="L351" s="23">
        <f t="shared" si="128"/>
        <v>7490000</v>
      </c>
      <c r="M351" s="22"/>
      <c r="N351" s="22"/>
      <c r="O351" s="23"/>
    </row>
    <row r="352" spans="1:21" s="62" customFormat="1" ht="36">
      <c r="A352" s="31">
        <v>3</v>
      </c>
      <c r="B352" s="21">
        <v>1186220427</v>
      </c>
      <c r="C352" s="21">
        <v>42203400</v>
      </c>
      <c r="D352" s="38" t="s">
        <v>587</v>
      </c>
      <c r="E352" s="38" t="s">
        <v>588</v>
      </c>
      <c r="F352" s="28" t="s">
        <v>10</v>
      </c>
      <c r="G352" s="22"/>
      <c r="H352" s="22"/>
      <c r="I352" s="23"/>
      <c r="J352" s="22">
        <v>6824000</v>
      </c>
      <c r="K352" s="22">
        <v>0</v>
      </c>
      <c r="L352" s="23">
        <f t="shared" si="128"/>
        <v>6824000</v>
      </c>
      <c r="M352" s="22"/>
      <c r="N352" s="22"/>
      <c r="O352" s="23"/>
    </row>
    <row r="353" spans="1:15" s="62" customFormat="1" ht="36">
      <c r="A353" s="31">
        <v>4</v>
      </c>
      <c r="B353" s="21">
        <v>1186220907</v>
      </c>
      <c r="C353" s="21">
        <v>42203400</v>
      </c>
      <c r="D353" s="38" t="s">
        <v>589</v>
      </c>
      <c r="E353" s="38" t="s">
        <v>590</v>
      </c>
      <c r="F353" s="28" t="s">
        <v>10</v>
      </c>
      <c r="G353" s="22"/>
      <c r="H353" s="22"/>
      <c r="I353" s="23"/>
      <c r="J353" s="22">
        <v>5515000</v>
      </c>
      <c r="K353" s="22">
        <v>0</v>
      </c>
      <c r="L353" s="23">
        <f t="shared" si="128"/>
        <v>5515000</v>
      </c>
      <c r="M353" s="22"/>
      <c r="N353" s="22"/>
      <c r="O353" s="23"/>
    </row>
    <row r="354" spans="1:15" s="62" customFormat="1" ht="63">
      <c r="A354" s="31">
        <v>5</v>
      </c>
      <c r="B354" s="21">
        <v>1186220378</v>
      </c>
      <c r="C354" s="21">
        <v>42203400</v>
      </c>
      <c r="D354" s="38" t="s">
        <v>591</v>
      </c>
      <c r="E354" s="38" t="s">
        <v>592</v>
      </c>
      <c r="F354" s="28" t="s">
        <v>10</v>
      </c>
      <c r="G354" s="22"/>
      <c r="H354" s="22"/>
      <c r="I354" s="23"/>
      <c r="J354" s="22">
        <v>3596000</v>
      </c>
      <c r="K354" s="22">
        <v>0</v>
      </c>
      <c r="L354" s="23">
        <f t="shared" si="128"/>
        <v>3596000</v>
      </c>
      <c r="M354" s="22"/>
      <c r="N354" s="22"/>
      <c r="O354" s="23"/>
    </row>
    <row r="355" spans="1:15" s="62" customFormat="1" ht="27">
      <c r="A355" s="31">
        <v>6</v>
      </c>
      <c r="B355" s="21">
        <v>1186220500</v>
      </c>
      <c r="C355" s="21">
        <v>42203400</v>
      </c>
      <c r="D355" s="38" t="s">
        <v>593</v>
      </c>
      <c r="E355" s="38" t="s">
        <v>594</v>
      </c>
      <c r="F355" s="28" t="s">
        <v>10</v>
      </c>
      <c r="G355" s="22"/>
      <c r="H355" s="22"/>
      <c r="I355" s="23"/>
      <c r="J355" s="22">
        <v>1427000</v>
      </c>
      <c r="K355" s="22">
        <v>0</v>
      </c>
      <c r="L355" s="23">
        <f t="shared" si="128"/>
        <v>1427000</v>
      </c>
      <c r="M355" s="22"/>
      <c r="N355" s="22"/>
      <c r="O355" s="23"/>
    </row>
    <row r="356" spans="1:15" s="62" customFormat="1" ht="27">
      <c r="A356" s="31">
        <v>7</v>
      </c>
      <c r="B356" s="21">
        <v>1186220449</v>
      </c>
      <c r="C356" s="21">
        <v>42203400</v>
      </c>
      <c r="D356" s="38" t="s">
        <v>595</v>
      </c>
      <c r="E356" s="38" t="s">
        <v>596</v>
      </c>
      <c r="F356" s="28" t="s">
        <v>10</v>
      </c>
      <c r="G356" s="22"/>
      <c r="H356" s="22"/>
      <c r="I356" s="23"/>
      <c r="J356" s="22">
        <v>1427000</v>
      </c>
      <c r="K356" s="22">
        <v>0</v>
      </c>
      <c r="L356" s="23">
        <f t="shared" si="128"/>
        <v>1427000</v>
      </c>
      <c r="M356" s="22"/>
      <c r="N356" s="22"/>
      <c r="O356" s="23"/>
    </row>
    <row r="357" spans="1:15" s="62" customFormat="1" ht="27">
      <c r="A357" s="31">
        <v>8</v>
      </c>
      <c r="B357" s="21">
        <v>1186220422</v>
      </c>
      <c r="C357" s="21">
        <v>42203400</v>
      </c>
      <c r="D357" s="38" t="s">
        <v>597</v>
      </c>
      <c r="E357" s="38" t="s">
        <v>598</v>
      </c>
      <c r="F357" s="28" t="s">
        <v>10</v>
      </c>
      <c r="G357" s="22"/>
      <c r="H357" s="22"/>
      <c r="I357" s="23"/>
      <c r="J357" s="22">
        <v>2239000</v>
      </c>
      <c r="K357" s="22">
        <v>0</v>
      </c>
      <c r="L357" s="23">
        <f t="shared" si="128"/>
        <v>2239000</v>
      </c>
      <c r="M357" s="22"/>
      <c r="N357" s="22"/>
      <c r="O357" s="23"/>
    </row>
    <row r="358" spans="1:15" s="62" customFormat="1" ht="27">
      <c r="A358" s="31">
        <v>9</v>
      </c>
      <c r="B358" s="21">
        <v>1186220254</v>
      </c>
      <c r="C358" s="21">
        <v>42203400</v>
      </c>
      <c r="D358" s="38" t="s">
        <v>599</v>
      </c>
      <c r="E358" s="38" t="s">
        <v>600</v>
      </c>
      <c r="F358" s="28" t="s">
        <v>10</v>
      </c>
      <c r="G358" s="22"/>
      <c r="H358" s="22"/>
      <c r="I358" s="23"/>
      <c r="J358" s="22">
        <v>816690</v>
      </c>
      <c r="K358" s="22">
        <v>0</v>
      </c>
      <c r="L358" s="23">
        <f t="shared" si="128"/>
        <v>816690</v>
      </c>
      <c r="M358" s="22"/>
      <c r="N358" s="22"/>
      <c r="O358" s="23"/>
    </row>
    <row r="359" spans="1:15" s="62" customFormat="1" ht="27">
      <c r="A359" s="31">
        <v>10</v>
      </c>
      <c r="B359" s="21">
        <v>1186220273</v>
      </c>
      <c r="C359" s="21">
        <v>42203400</v>
      </c>
      <c r="D359" s="38" t="s">
        <v>601</v>
      </c>
      <c r="E359" s="38" t="s">
        <v>602</v>
      </c>
      <c r="F359" s="28" t="s">
        <v>10</v>
      </c>
      <c r="G359" s="22"/>
      <c r="H359" s="22"/>
      <c r="I359" s="23"/>
      <c r="J359" s="22">
        <v>2277000</v>
      </c>
      <c r="K359" s="22">
        <v>0</v>
      </c>
      <c r="L359" s="23">
        <f t="shared" si="128"/>
        <v>2277000</v>
      </c>
      <c r="M359" s="22"/>
      <c r="N359" s="22"/>
      <c r="O359" s="23"/>
    </row>
    <row r="360" spans="1:15" s="62" customFormat="1" ht="18">
      <c r="A360" s="31">
        <v>11</v>
      </c>
      <c r="B360" s="21">
        <v>1186220276</v>
      </c>
      <c r="C360" s="21">
        <v>42203400</v>
      </c>
      <c r="D360" s="38" t="s">
        <v>603</v>
      </c>
      <c r="E360" s="38" t="s">
        <v>604</v>
      </c>
      <c r="F360" s="28" t="s">
        <v>10</v>
      </c>
      <c r="G360" s="22">
        <v>1350000</v>
      </c>
      <c r="H360" s="22">
        <f t="shared" ref="H360" si="129">ROUND(G360*0.19,0)</f>
        <v>256500</v>
      </c>
      <c r="I360" s="23">
        <f t="shared" ref="I360" si="130">+G360+H360</f>
        <v>1606500</v>
      </c>
      <c r="J360" s="22">
        <v>1617900</v>
      </c>
      <c r="K360" s="22">
        <v>0</v>
      </c>
      <c r="L360" s="23">
        <f t="shared" si="128"/>
        <v>1617900</v>
      </c>
      <c r="M360" s="22"/>
      <c r="N360" s="22"/>
      <c r="O360" s="23"/>
    </row>
    <row r="361" spans="1:15" s="62" customFormat="1" ht="36">
      <c r="A361" s="31">
        <v>12</v>
      </c>
      <c r="B361" s="21">
        <v>1186220277</v>
      </c>
      <c r="C361" s="21">
        <v>42203400</v>
      </c>
      <c r="D361" s="38" t="s">
        <v>605</v>
      </c>
      <c r="E361" s="38" t="s">
        <v>606</v>
      </c>
      <c r="F361" s="28" t="s">
        <v>10</v>
      </c>
      <c r="G361" s="22"/>
      <c r="H361" s="22"/>
      <c r="I361" s="23"/>
      <c r="J361" s="22">
        <v>1700000</v>
      </c>
      <c r="K361" s="22">
        <v>0</v>
      </c>
      <c r="L361" s="23">
        <f t="shared" si="128"/>
        <v>1700000</v>
      </c>
      <c r="M361" s="22"/>
      <c r="N361" s="22"/>
      <c r="O361" s="23"/>
    </row>
    <row r="362" spans="1:15" s="62" customFormat="1" ht="45">
      <c r="A362" s="31">
        <v>13</v>
      </c>
      <c r="B362" s="21">
        <v>1186220905</v>
      </c>
      <c r="C362" s="21">
        <v>42203400</v>
      </c>
      <c r="D362" s="38" t="s">
        <v>607</v>
      </c>
      <c r="E362" s="38" t="s">
        <v>608</v>
      </c>
      <c r="F362" s="28" t="s">
        <v>10</v>
      </c>
      <c r="G362" s="22"/>
      <c r="H362" s="22"/>
      <c r="I362" s="23"/>
      <c r="J362" s="22">
        <v>352213</v>
      </c>
      <c r="K362" s="22">
        <v>0</v>
      </c>
      <c r="L362" s="23">
        <f t="shared" si="128"/>
        <v>352213</v>
      </c>
      <c r="M362" s="22"/>
      <c r="N362" s="22"/>
      <c r="O362" s="23"/>
    </row>
    <row r="363" spans="1:15" s="62" customFormat="1" ht="45">
      <c r="A363" s="31">
        <v>14</v>
      </c>
      <c r="B363" s="21">
        <v>1186220905</v>
      </c>
      <c r="C363" s="21">
        <v>42203400</v>
      </c>
      <c r="D363" s="38" t="s">
        <v>609</v>
      </c>
      <c r="E363" s="38" t="s">
        <v>610</v>
      </c>
      <c r="F363" s="28" t="s">
        <v>10</v>
      </c>
      <c r="G363" s="22"/>
      <c r="H363" s="22"/>
      <c r="I363" s="23"/>
      <c r="J363" s="22">
        <v>352213</v>
      </c>
      <c r="K363" s="22">
        <v>0</v>
      </c>
      <c r="L363" s="23">
        <f t="shared" si="128"/>
        <v>352213</v>
      </c>
      <c r="M363" s="22"/>
      <c r="N363" s="22"/>
      <c r="O363" s="23"/>
    </row>
    <row r="364" spans="1:15" s="62" customFormat="1" ht="36">
      <c r="A364" s="31">
        <v>15</v>
      </c>
      <c r="B364" s="21">
        <v>1186220678</v>
      </c>
      <c r="C364" s="21">
        <v>42203400</v>
      </c>
      <c r="D364" s="38" t="s">
        <v>611</v>
      </c>
      <c r="E364" s="38" t="s">
        <v>612</v>
      </c>
      <c r="F364" s="28" t="s">
        <v>10</v>
      </c>
      <c r="G364" s="22"/>
      <c r="H364" s="22"/>
      <c r="I364" s="23"/>
      <c r="J364" s="22">
        <v>432600</v>
      </c>
      <c r="K364" s="22">
        <f t="shared" ref="K364:K366" si="131">ROUND(J364*0.19,0)</f>
        <v>82194</v>
      </c>
      <c r="L364" s="23">
        <f t="shared" si="128"/>
        <v>514794</v>
      </c>
      <c r="M364" s="22">
        <v>210000</v>
      </c>
      <c r="N364" s="22">
        <f t="shared" ref="N364:N366" si="132">ROUND(M364*0.19,0)</f>
        <v>39900</v>
      </c>
      <c r="O364" s="23">
        <f t="shared" ref="O364:O366" si="133">+M364+N364</f>
        <v>249900</v>
      </c>
    </row>
    <row r="365" spans="1:15" s="62" customFormat="1" ht="63">
      <c r="A365" s="31">
        <v>16</v>
      </c>
      <c r="B365" s="35" t="s">
        <v>3359</v>
      </c>
      <c r="C365" s="21">
        <v>42203400</v>
      </c>
      <c r="D365" s="38" t="s">
        <v>613</v>
      </c>
      <c r="E365" s="38" t="s">
        <v>614</v>
      </c>
      <c r="F365" s="28" t="s">
        <v>10</v>
      </c>
      <c r="G365" s="22"/>
      <c r="H365" s="22"/>
      <c r="I365" s="23"/>
      <c r="J365" s="22">
        <v>503895</v>
      </c>
      <c r="K365" s="22">
        <f t="shared" si="131"/>
        <v>95740</v>
      </c>
      <c r="L365" s="23">
        <f t="shared" si="128"/>
        <v>599635</v>
      </c>
      <c r="M365" s="22">
        <v>210000</v>
      </c>
      <c r="N365" s="22">
        <f t="shared" si="132"/>
        <v>39900</v>
      </c>
      <c r="O365" s="23">
        <f t="shared" si="133"/>
        <v>249900</v>
      </c>
    </row>
    <row r="366" spans="1:15" s="62" customFormat="1" ht="27">
      <c r="A366" s="31">
        <v>17</v>
      </c>
      <c r="B366" s="21">
        <v>1186290712</v>
      </c>
      <c r="C366" s="21">
        <v>42203400</v>
      </c>
      <c r="D366" s="38" t="s">
        <v>615</v>
      </c>
      <c r="E366" s="38" t="s">
        <v>616</v>
      </c>
      <c r="F366" s="28" t="s">
        <v>10</v>
      </c>
      <c r="G366" s="22"/>
      <c r="H366" s="22"/>
      <c r="I366" s="23"/>
      <c r="J366" s="22">
        <v>219000</v>
      </c>
      <c r="K366" s="22">
        <f t="shared" si="131"/>
        <v>41610</v>
      </c>
      <c r="L366" s="23">
        <f t="shared" si="128"/>
        <v>260610</v>
      </c>
      <c r="M366" s="22">
        <v>210000</v>
      </c>
      <c r="N366" s="22">
        <f t="shared" si="132"/>
        <v>39900</v>
      </c>
      <c r="O366" s="23">
        <f t="shared" si="133"/>
        <v>249900</v>
      </c>
    </row>
    <row r="367" spans="1:15" s="62" customFormat="1" ht="30" customHeight="1">
      <c r="A367" s="39" t="s">
        <v>617</v>
      </c>
      <c r="B367" s="166" t="s">
        <v>618</v>
      </c>
      <c r="C367" s="166"/>
      <c r="D367" s="166"/>
      <c r="E367" s="166"/>
      <c r="F367" s="29" t="s">
        <v>543</v>
      </c>
      <c r="G367" s="189" t="s">
        <v>3986</v>
      </c>
      <c r="H367" s="175"/>
      <c r="I367" s="176"/>
    </row>
    <row r="368" spans="1:15" s="62" customFormat="1" ht="27">
      <c r="A368" s="14" t="s">
        <v>2</v>
      </c>
      <c r="B368" s="14" t="s">
        <v>3</v>
      </c>
      <c r="C368" s="15" t="s">
        <v>4</v>
      </c>
      <c r="D368" s="15" t="s">
        <v>5</v>
      </c>
      <c r="E368" s="15" t="s">
        <v>3366</v>
      </c>
      <c r="F368" s="15" t="s">
        <v>7</v>
      </c>
      <c r="G368" s="16" t="s">
        <v>3347</v>
      </c>
      <c r="H368" s="16" t="s">
        <v>3348</v>
      </c>
      <c r="I368" s="16" t="s">
        <v>3349</v>
      </c>
    </row>
    <row r="369" spans="1:12" s="62" customFormat="1" ht="18">
      <c r="A369" s="31">
        <v>1</v>
      </c>
      <c r="B369" s="69">
        <v>1186220012</v>
      </c>
      <c r="C369" s="46">
        <v>42203400</v>
      </c>
      <c r="D369" s="46" t="s">
        <v>619</v>
      </c>
      <c r="E369" s="44" t="s">
        <v>620</v>
      </c>
      <c r="F369" s="46" t="s">
        <v>53</v>
      </c>
      <c r="G369" s="22">
        <v>4850000</v>
      </c>
      <c r="H369" s="22">
        <v>0</v>
      </c>
      <c r="I369" s="23">
        <f t="shared" ref="I369:I380" si="134">+G369+H369</f>
        <v>4850000</v>
      </c>
    </row>
    <row r="370" spans="1:12" s="62" customFormat="1" ht="36">
      <c r="A370" s="31">
        <v>2</v>
      </c>
      <c r="B370" s="69">
        <v>1186220679</v>
      </c>
      <c r="C370" s="46">
        <v>42203400</v>
      </c>
      <c r="D370" s="46" t="s">
        <v>621</v>
      </c>
      <c r="E370" s="44" t="s">
        <v>622</v>
      </c>
      <c r="F370" s="46" t="s">
        <v>53</v>
      </c>
      <c r="G370" s="22">
        <v>4850000</v>
      </c>
      <c r="H370" s="22">
        <v>0</v>
      </c>
      <c r="I370" s="23">
        <f t="shared" si="134"/>
        <v>4850000</v>
      </c>
    </row>
    <row r="371" spans="1:12" s="62" customFormat="1" ht="45">
      <c r="A371" s="31">
        <v>3</v>
      </c>
      <c r="B371" s="69">
        <v>1186220933</v>
      </c>
      <c r="C371" s="46">
        <v>42203400</v>
      </c>
      <c r="D371" s="46" t="s">
        <v>623</v>
      </c>
      <c r="E371" s="44" t="s">
        <v>624</v>
      </c>
      <c r="F371" s="46" t="s">
        <v>53</v>
      </c>
      <c r="G371" s="22">
        <v>2550000</v>
      </c>
      <c r="H371" s="22">
        <v>0</v>
      </c>
      <c r="I371" s="23">
        <f t="shared" si="134"/>
        <v>2550000</v>
      </c>
    </row>
    <row r="372" spans="1:12" s="62" customFormat="1" ht="36">
      <c r="A372" s="31">
        <v>4</v>
      </c>
      <c r="B372" s="69">
        <v>1186220024</v>
      </c>
      <c r="C372" s="46">
        <v>42203400</v>
      </c>
      <c r="D372" s="46" t="s">
        <v>625</v>
      </c>
      <c r="E372" s="44" t="s">
        <v>626</v>
      </c>
      <c r="F372" s="46" t="s">
        <v>53</v>
      </c>
      <c r="G372" s="22">
        <v>1600000</v>
      </c>
      <c r="H372" s="22">
        <v>0</v>
      </c>
      <c r="I372" s="23">
        <f t="shared" si="134"/>
        <v>1600000</v>
      </c>
    </row>
    <row r="373" spans="1:12" s="62" customFormat="1" ht="45">
      <c r="A373" s="31">
        <v>5</v>
      </c>
      <c r="B373" s="69">
        <v>1186220912</v>
      </c>
      <c r="C373" s="46">
        <v>42203400</v>
      </c>
      <c r="D373" s="46" t="s">
        <v>627</v>
      </c>
      <c r="E373" s="44" t="s">
        <v>628</v>
      </c>
      <c r="F373" s="46" t="s">
        <v>53</v>
      </c>
      <c r="G373" s="22">
        <v>12000000</v>
      </c>
      <c r="H373" s="22">
        <v>0</v>
      </c>
      <c r="I373" s="23">
        <f t="shared" si="134"/>
        <v>12000000</v>
      </c>
    </row>
    <row r="374" spans="1:12" s="62" customFormat="1" ht="63">
      <c r="A374" s="31">
        <v>6</v>
      </c>
      <c r="B374" s="69">
        <v>1186220392</v>
      </c>
      <c r="C374" s="46">
        <v>42203400</v>
      </c>
      <c r="D374" s="46" t="s">
        <v>629</v>
      </c>
      <c r="E374" s="44" t="s">
        <v>630</v>
      </c>
      <c r="F374" s="46" t="s">
        <v>53</v>
      </c>
      <c r="G374" s="22">
        <v>1600000</v>
      </c>
      <c r="H374" s="22">
        <v>0</v>
      </c>
      <c r="I374" s="23">
        <f t="shared" si="134"/>
        <v>1600000</v>
      </c>
    </row>
    <row r="375" spans="1:12" s="62" customFormat="1" ht="54">
      <c r="A375" s="31">
        <v>7</v>
      </c>
      <c r="B375" s="69">
        <v>1186220393</v>
      </c>
      <c r="C375" s="46">
        <v>42203400</v>
      </c>
      <c r="D375" s="46" t="s">
        <v>631</v>
      </c>
      <c r="E375" s="44" t="s">
        <v>632</v>
      </c>
      <c r="F375" s="46" t="s">
        <v>53</v>
      </c>
      <c r="G375" s="22">
        <v>950000</v>
      </c>
      <c r="H375" s="22">
        <f t="shared" ref="H375:H380" si="135">ROUND(G375*0.19,0)</f>
        <v>180500</v>
      </c>
      <c r="I375" s="23">
        <f t="shared" si="134"/>
        <v>1130500</v>
      </c>
    </row>
    <row r="376" spans="1:12" s="62" customFormat="1" ht="27">
      <c r="A376" s="31">
        <v>8</v>
      </c>
      <c r="B376" s="69">
        <v>1186220394</v>
      </c>
      <c r="C376" s="46">
        <v>42203400</v>
      </c>
      <c r="D376" s="46" t="s">
        <v>633</v>
      </c>
      <c r="E376" s="44" t="s">
        <v>634</v>
      </c>
      <c r="F376" s="46" t="s">
        <v>53</v>
      </c>
      <c r="G376" s="22">
        <v>310000</v>
      </c>
      <c r="H376" s="22">
        <f t="shared" si="135"/>
        <v>58900</v>
      </c>
      <c r="I376" s="23">
        <f t="shared" si="134"/>
        <v>368900</v>
      </c>
    </row>
    <row r="377" spans="1:12" s="62" customFormat="1" ht="18">
      <c r="A377" s="31">
        <v>9</v>
      </c>
      <c r="B377" s="69">
        <v>1186220680</v>
      </c>
      <c r="C377" s="46">
        <v>42203400</v>
      </c>
      <c r="D377" s="46" t="s">
        <v>635</v>
      </c>
      <c r="E377" s="44" t="s">
        <v>636</v>
      </c>
      <c r="F377" s="46" t="s">
        <v>53</v>
      </c>
      <c r="G377" s="22">
        <v>310000</v>
      </c>
      <c r="H377" s="22">
        <f t="shared" si="135"/>
        <v>58900</v>
      </c>
      <c r="I377" s="23">
        <f t="shared" si="134"/>
        <v>368900</v>
      </c>
    </row>
    <row r="378" spans="1:12" s="62" customFormat="1" ht="36">
      <c r="A378" s="31">
        <v>10</v>
      </c>
      <c r="B378" s="69">
        <v>1186220396</v>
      </c>
      <c r="C378" s="46">
        <v>42203400</v>
      </c>
      <c r="D378" s="46" t="s">
        <v>637</v>
      </c>
      <c r="E378" s="44" t="s">
        <v>638</v>
      </c>
      <c r="F378" s="46" t="s">
        <v>53</v>
      </c>
      <c r="G378" s="22">
        <v>12000000</v>
      </c>
      <c r="H378" s="22">
        <f t="shared" si="135"/>
        <v>2280000</v>
      </c>
      <c r="I378" s="23">
        <f t="shared" si="134"/>
        <v>14280000</v>
      </c>
    </row>
    <row r="379" spans="1:12" s="62" customFormat="1" ht="36">
      <c r="A379" s="31">
        <v>11</v>
      </c>
      <c r="B379" s="69">
        <v>1186220397</v>
      </c>
      <c r="C379" s="46">
        <v>42203400</v>
      </c>
      <c r="D379" s="46" t="s">
        <v>3755</v>
      </c>
      <c r="E379" s="44" t="s">
        <v>639</v>
      </c>
      <c r="F379" s="46" t="s">
        <v>53</v>
      </c>
      <c r="G379" s="22">
        <v>12000000</v>
      </c>
      <c r="H379" s="22">
        <f t="shared" si="135"/>
        <v>2280000</v>
      </c>
      <c r="I379" s="23">
        <f t="shared" si="134"/>
        <v>14280000</v>
      </c>
    </row>
    <row r="380" spans="1:12" s="62" customFormat="1" ht="27">
      <c r="A380" s="31">
        <v>12</v>
      </c>
      <c r="B380" s="35" t="s">
        <v>1696</v>
      </c>
      <c r="C380" s="46">
        <v>42203400</v>
      </c>
      <c r="D380" s="46" t="s">
        <v>640</v>
      </c>
      <c r="E380" s="44" t="s">
        <v>641</v>
      </c>
      <c r="F380" s="46" t="s">
        <v>53</v>
      </c>
      <c r="G380" s="22">
        <v>150000</v>
      </c>
      <c r="H380" s="22">
        <f t="shared" si="135"/>
        <v>28500</v>
      </c>
      <c r="I380" s="23">
        <f t="shared" si="134"/>
        <v>178500</v>
      </c>
    </row>
    <row r="381" spans="1:12" s="62" customFormat="1" ht="13.5" customHeight="1">
      <c r="A381" s="68" t="s">
        <v>642</v>
      </c>
      <c r="B381" s="166" t="s">
        <v>643</v>
      </c>
      <c r="C381" s="166"/>
      <c r="D381" s="166"/>
      <c r="E381" s="166"/>
      <c r="F381" s="29" t="s">
        <v>543</v>
      </c>
      <c r="G381" s="174" t="s">
        <v>3739</v>
      </c>
      <c r="H381" s="175"/>
      <c r="I381" s="176"/>
      <c r="J381" s="174" t="s">
        <v>3986</v>
      </c>
      <c r="K381" s="175"/>
      <c r="L381" s="176"/>
    </row>
    <row r="382" spans="1:12" s="62" customFormat="1" ht="27">
      <c r="A382" s="14" t="s">
        <v>2</v>
      </c>
      <c r="B382" s="14" t="s">
        <v>3</v>
      </c>
      <c r="C382" s="15" t="s">
        <v>4</v>
      </c>
      <c r="D382" s="15" t="s">
        <v>5</v>
      </c>
      <c r="E382" s="15" t="s">
        <v>3366</v>
      </c>
      <c r="F382" s="15" t="s">
        <v>7</v>
      </c>
      <c r="G382" s="16" t="s">
        <v>3347</v>
      </c>
      <c r="H382" s="16" t="s">
        <v>3348</v>
      </c>
      <c r="I382" s="16" t="s">
        <v>3349</v>
      </c>
      <c r="J382" s="16" t="s">
        <v>3347</v>
      </c>
      <c r="K382" s="16" t="s">
        <v>3348</v>
      </c>
      <c r="L382" s="16" t="s">
        <v>3349</v>
      </c>
    </row>
    <row r="383" spans="1:12" s="62" customFormat="1" ht="18">
      <c r="A383" s="31">
        <v>1</v>
      </c>
      <c r="B383" s="27">
        <v>1186220330</v>
      </c>
      <c r="C383" s="21">
        <v>42203405</v>
      </c>
      <c r="D383" s="36" t="s">
        <v>644</v>
      </c>
      <c r="E383" s="37" t="s">
        <v>645</v>
      </c>
      <c r="F383" s="28" t="s">
        <v>10</v>
      </c>
      <c r="G383" s="22">
        <v>502873</v>
      </c>
      <c r="H383" s="22">
        <v>0</v>
      </c>
      <c r="I383" s="23">
        <f>+G383+H383</f>
        <v>502873</v>
      </c>
      <c r="J383" s="22">
        <v>405000</v>
      </c>
      <c r="K383" s="22">
        <v>0</v>
      </c>
      <c r="L383" s="23">
        <f>+J383+K383</f>
        <v>405000</v>
      </c>
    </row>
    <row r="384" spans="1:12" s="62" customFormat="1" ht="18">
      <c r="A384" s="31">
        <v>2</v>
      </c>
      <c r="B384" s="27">
        <v>1186220700</v>
      </c>
      <c r="C384" s="21">
        <v>42203401</v>
      </c>
      <c r="D384" s="36" t="s">
        <v>646</v>
      </c>
      <c r="E384" s="37" t="s">
        <v>4064</v>
      </c>
      <c r="F384" s="28" t="s">
        <v>10</v>
      </c>
      <c r="G384" s="22">
        <v>510823</v>
      </c>
      <c r="H384" s="22">
        <v>0</v>
      </c>
      <c r="I384" s="23">
        <f t="shared" ref="I384:I385" si="136">+G384+H384</f>
        <v>510823</v>
      </c>
      <c r="J384" s="22"/>
      <c r="K384" s="22"/>
      <c r="L384" s="23"/>
    </row>
    <row r="385" spans="1:12" s="62" customFormat="1" ht="27">
      <c r="A385" s="31">
        <v>3</v>
      </c>
      <c r="B385" s="27">
        <v>1186220132</v>
      </c>
      <c r="C385" s="21">
        <v>42203425</v>
      </c>
      <c r="D385" s="36" t="s">
        <v>647</v>
      </c>
      <c r="E385" s="37" t="s">
        <v>647</v>
      </c>
      <c r="F385" s="28" t="s">
        <v>10</v>
      </c>
      <c r="G385" s="22">
        <v>1748363</v>
      </c>
      <c r="H385" s="22">
        <v>0</v>
      </c>
      <c r="I385" s="23">
        <f t="shared" si="136"/>
        <v>1748363</v>
      </c>
      <c r="J385" s="22"/>
      <c r="K385" s="22"/>
      <c r="L385" s="23"/>
    </row>
    <row r="386" spans="1:12" s="62" customFormat="1" ht="18">
      <c r="A386" s="39" t="s">
        <v>649</v>
      </c>
      <c r="B386" s="166" t="s">
        <v>650</v>
      </c>
      <c r="C386" s="166"/>
      <c r="D386" s="166"/>
      <c r="E386" s="166"/>
      <c r="F386" s="29" t="s">
        <v>648</v>
      </c>
      <c r="G386" s="174" t="s">
        <v>3739</v>
      </c>
      <c r="H386" s="175"/>
      <c r="I386" s="176"/>
    </row>
    <row r="387" spans="1:12" s="62" customFormat="1" ht="27">
      <c r="A387" s="14" t="s">
        <v>2</v>
      </c>
      <c r="B387" s="14" t="s">
        <v>3</v>
      </c>
      <c r="C387" s="15" t="s">
        <v>4</v>
      </c>
      <c r="D387" s="15" t="s">
        <v>5</v>
      </c>
      <c r="E387" s="15" t="s">
        <v>3366</v>
      </c>
      <c r="F387" s="15" t="s">
        <v>7</v>
      </c>
      <c r="G387" s="16" t="s">
        <v>3347</v>
      </c>
      <c r="H387" s="16" t="s">
        <v>3348</v>
      </c>
      <c r="I387" s="16" t="s">
        <v>3349</v>
      </c>
    </row>
    <row r="388" spans="1:12" s="62" customFormat="1" ht="18">
      <c r="A388" s="31">
        <v>1</v>
      </c>
      <c r="B388" s="27">
        <v>1197011021</v>
      </c>
      <c r="C388" s="21">
        <v>41111938</v>
      </c>
      <c r="D388" s="36" t="s">
        <v>651</v>
      </c>
      <c r="E388" s="37" t="s">
        <v>652</v>
      </c>
      <c r="F388" s="28" t="s">
        <v>10</v>
      </c>
      <c r="G388" s="22"/>
      <c r="H388" s="22"/>
      <c r="I388" s="23"/>
    </row>
    <row r="389" spans="1:12" s="62" customFormat="1" ht="27">
      <c r="A389" s="31">
        <v>2</v>
      </c>
      <c r="B389" s="27">
        <v>1197011022</v>
      </c>
      <c r="C389" s="21">
        <v>41111927</v>
      </c>
      <c r="D389" s="36" t="s">
        <v>653</v>
      </c>
      <c r="E389" s="37" t="s">
        <v>654</v>
      </c>
      <c r="F389" s="28" t="s">
        <v>10</v>
      </c>
      <c r="G389" s="22"/>
      <c r="H389" s="22"/>
      <c r="I389" s="23"/>
    </row>
    <row r="390" spans="1:12" s="62" customFormat="1" ht="36">
      <c r="A390" s="31">
        <v>3</v>
      </c>
      <c r="B390" s="27">
        <v>1197011026</v>
      </c>
      <c r="C390" s="21">
        <v>42294714</v>
      </c>
      <c r="D390" s="36" t="s">
        <v>655</v>
      </c>
      <c r="E390" s="37" t="s">
        <v>656</v>
      </c>
      <c r="F390" s="28" t="s">
        <v>10</v>
      </c>
      <c r="G390" s="22"/>
      <c r="H390" s="22"/>
      <c r="I390" s="23"/>
    </row>
    <row r="391" spans="1:12" s="62" customFormat="1" ht="45">
      <c r="A391" s="31">
        <v>4</v>
      </c>
      <c r="B391" s="27">
        <v>1197011028</v>
      </c>
      <c r="C391" s="21">
        <v>42294712</v>
      </c>
      <c r="D391" s="36" t="s">
        <v>657</v>
      </c>
      <c r="E391" s="37" t="s">
        <v>658</v>
      </c>
      <c r="F391" s="28" t="s">
        <v>10</v>
      </c>
      <c r="G391" s="22"/>
      <c r="H391" s="22"/>
      <c r="I391" s="23"/>
    </row>
    <row r="392" spans="1:12" s="62" customFormat="1" ht="54">
      <c r="A392" s="31">
        <v>5</v>
      </c>
      <c r="B392" s="35" t="s">
        <v>194</v>
      </c>
      <c r="C392" s="21">
        <v>41111927</v>
      </c>
      <c r="D392" s="36" t="s">
        <v>3837</v>
      </c>
      <c r="E392" s="37" t="s">
        <v>659</v>
      </c>
      <c r="F392" s="28" t="s">
        <v>10</v>
      </c>
      <c r="G392" s="22">
        <v>360000</v>
      </c>
      <c r="H392" s="22">
        <f t="shared" ref="H392" si="137">ROUND(G392*0.19,0)</f>
        <v>68400</v>
      </c>
      <c r="I392" s="23">
        <f t="shared" ref="I392" si="138">+G392+H392</f>
        <v>428400</v>
      </c>
    </row>
    <row r="393" spans="1:12" s="62" customFormat="1" ht="18">
      <c r="A393" s="39" t="s">
        <v>661</v>
      </c>
      <c r="B393" s="166" t="s">
        <v>3351</v>
      </c>
      <c r="C393" s="166"/>
      <c r="D393" s="166"/>
      <c r="E393" s="166"/>
      <c r="F393" s="29" t="s">
        <v>660</v>
      </c>
    </row>
    <row r="394" spans="1:12" s="62" customFormat="1" ht="27">
      <c r="A394" s="14" t="s">
        <v>2</v>
      </c>
      <c r="B394" s="14" t="s">
        <v>3</v>
      </c>
      <c r="C394" s="15" t="s">
        <v>4</v>
      </c>
      <c r="D394" s="15" t="s">
        <v>5</v>
      </c>
      <c r="E394" s="15" t="s">
        <v>3366</v>
      </c>
      <c r="F394" s="15" t="s">
        <v>7</v>
      </c>
    </row>
    <row r="395" spans="1:12" s="62" customFormat="1" ht="90">
      <c r="A395" s="31">
        <v>1</v>
      </c>
      <c r="B395" s="27">
        <v>1228405078</v>
      </c>
      <c r="C395" s="28" t="s">
        <v>662</v>
      </c>
      <c r="D395" s="36" t="s">
        <v>3433</v>
      </c>
      <c r="E395" s="37" t="s">
        <v>3432</v>
      </c>
      <c r="F395" s="28" t="s">
        <v>10</v>
      </c>
    </row>
    <row r="396" spans="1:12" s="62" customFormat="1" ht="25.5" customHeight="1">
      <c r="A396" s="39" t="s">
        <v>663</v>
      </c>
      <c r="B396" s="166" t="s">
        <v>664</v>
      </c>
      <c r="C396" s="166"/>
      <c r="D396" s="166"/>
      <c r="E396" s="166"/>
      <c r="F396" s="29" t="s">
        <v>3352</v>
      </c>
      <c r="G396" s="174" t="s">
        <v>3714</v>
      </c>
      <c r="H396" s="175"/>
      <c r="I396" s="176"/>
      <c r="J396" s="174" t="s">
        <v>3745</v>
      </c>
      <c r="K396" s="175"/>
      <c r="L396" s="176"/>
    </row>
    <row r="397" spans="1:12" s="62" customFormat="1" ht="27">
      <c r="A397" s="14" t="s">
        <v>2</v>
      </c>
      <c r="B397" s="14" t="s">
        <v>3</v>
      </c>
      <c r="C397" s="15" t="s">
        <v>4</v>
      </c>
      <c r="D397" s="15" t="s">
        <v>5</v>
      </c>
      <c r="E397" s="15" t="s">
        <v>3366</v>
      </c>
      <c r="F397" s="15" t="s">
        <v>7</v>
      </c>
      <c r="G397" s="16" t="s">
        <v>3347</v>
      </c>
      <c r="H397" s="16" t="s">
        <v>3348</v>
      </c>
      <c r="I397" s="16" t="s">
        <v>3349</v>
      </c>
      <c r="J397" s="16" t="s">
        <v>3347</v>
      </c>
      <c r="K397" s="16" t="s">
        <v>3348</v>
      </c>
      <c r="L397" s="16" t="s">
        <v>3349</v>
      </c>
    </row>
    <row r="398" spans="1:12" s="62" customFormat="1" ht="27">
      <c r="A398" s="31">
        <v>1</v>
      </c>
      <c r="B398" s="27">
        <v>1186220979</v>
      </c>
      <c r="C398" s="38">
        <v>42295513</v>
      </c>
      <c r="D398" s="36" t="s">
        <v>665</v>
      </c>
      <c r="E398" s="37" t="s">
        <v>666</v>
      </c>
      <c r="F398" s="28" t="s">
        <v>53</v>
      </c>
      <c r="G398" s="58">
        <v>1069425</v>
      </c>
      <c r="H398" s="22">
        <v>0</v>
      </c>
      <c r="I398" s="23">
        <f t="shared" ref="I398:I404" si="139">+G398+H398</f>
        <v>1069425</v>
      </c>
      <c r="J398" s="58">
        <v>980000</v>
      </c>
      <c r="K398" s="22">
        <v>0</v>
      </c>
      <c r="L398" s="23">
        <f t="shared" ref="L398:L403" si="140">+J398+K398</f>
        <v>980000</v>
      </c>
    </row>
    <row r="399" spans="1:12" s="62" customFormat="1" ht="36">
      <c r="A399" s="31">
        <v>2</v>
      </c>
      <c r="B399" s="27">
        <v>1186220985</v>
      </c>
      <c r="C399" s="38">
        <v>42295513</v>
      </c>
      <c r="D399" s="36" t="s">
        <v>667</v>
      </c>
      <c r="E399" s="37" t="s">
        <v>668</v>
      </c>
      <c r="F399" s="28" t="s">
        <v>53</v>
      </c>
      <c r="G399" s="58">
        <v>1069425</v>
      </c>
      <c r="H399" s="22">
        <v>0</v>
      </c>
      <c r="I399" s="23">
        <f t="shared" si="139"/>
        <v>1069425</v>
      </c>
      <c r="J399" s="58">
        <v>980000</v>
      </c>
      <c r="K399" s="22">
        <v>0</v>
      </c>
      <c r="L399" s="23">
        <f t="shared" si="140"/>
        <v>980000</v>
      </c>
    </row>
    <row r="400" spans="1:12" s="62" customFormat="1" ht="54">
      <c r="A400" s="31">
        <v>3</v>
      </c>
      <c r="B400" s="35" t="s">
        <v>3360</v>
      </c>
      <c r="C400" s="38">
        <v>42295513</v>
      </c>
      <c r="D400" s="36" t="s">
        <v>3777</v>
      </c>
      <c r="E400" s="37" t="s">
        <v>3777</v>
      </c>
      <c r="F400" s="28" t="s">
        <v>53</v>
      </c>
      <c r="G400" s="58">
        <v>7140000</v>
      </c>
      <c r="H400" s="22">
        <v>0</v>
      </c>
      <c r="I400" s="23">
        <f t="shared" si="139"/>
        <v>7140000</v>
      </c>
      <c r="J400" s="58"/>
      <c r="K400" s="22"/>
      <c r="L400" s="23"/>
    </row>
    <row r="401" spans="1:152" s="62" customFormat="1" ht="54">
      <c r="A401" s="31">
        <v>4</v>
      </c>
      <c r="B401" s="35">
        <v>1196460045</v>
      </c>
      <c r="C401" s="38">
        <v>42295513</v>
      </c>
      <c r="D401" s="36" t="s">
        <v>669</v>
      </c>
      <c r="E401" s="37" t="s">
        <v>669</v>
      </c>
      <c r="F401" s="28" t="s">
        <v>53</v>
      </c>
      <c r="G401" s="58">
        <v>1190000</v>
      </c>
      <c r="H401" s="22">
        <v>0</v>
      </c>
      <c r="I401" s="23">
        <f t="shared" si="139"/>
        <v>1190000</v>
      </c>
      <c r="J401" s="58"/>
      <c r="K401" s="22"/>
      <c r="L401" s="23"/>
    </row>
    <row r="402" spans="1:152" s="62" customFormat="1" ht="54">
      <c r="A402" s="31">
        <v>5</v>
      </c>
      <c r="B402" s="35" t="s">
        <v>194</v>
      </c>
      <c r="C402" s="38">
        <v>42295513</v>
      </c>
      <c r="D402" s="36" t="s">
        <v>670</v>
      </c>
      <c r="E402" s="37" t="s">
        <v>670</v>
      </c>
      <c r="F402" s="28" t="s">
        <v>53</v>
      </c>
      <c r="G402" s="58">
        <v>2586045</v>
      </c>
      <c r="H402" s="22">
        <v>0</v>
      </c>
      <c r="I402" s="23">
        <f t="shared" si="139"/>
        <v>2586045</v>
      </c>
      <c r="J402" s="58"/>
      <c r="K402" s="22"/>
      <c r="L402" s="23"/>
    </row>
    <row r="403" spans="1:152" s="62" customFormat="1" ht="45">
      <c r="A403" s="31">
        <v>6</v>
      </c>
      <c r="B403" s="56">
        <v>1196490926</v>
      </c>
      <c r="C403" s="38">
        <v>42295513</v>
      </c>
      <c r="D403" s="36" t="s">
        <v>671</v>
      </c>
      <c r="E403" s="37" t="s">
        <v>672</v>
      </c>
      <c r="F403" s="28" t="s">
        <v>53</v>
      </c>
      <c r="G403" s="58">
        <v>27300000</v>
      </c>
      <c r="H403" s="22">
        <v>0</v>
      </c>
      <c r="I403" s="23">
        <f t="shared" si="139"/>
        <v>27300000</v>
      </c>
      <c r="J403" s="58">
        <v>32500000</v>
      </c>
      <c r="K403" s="22">
        <v>0</v>
      </c>
      <c r="L403" s="23">
        <f t="shared" si="140"/>
        <v>32500000</v>
      </c>
    </row>
    <row r="404" spans="1:152" s="62" customFormat="1" ht="54">
      <c r="A404" s="31">
        <v>7</v>
      </c>
      <c r="B404" s="35" t="s">
        <v>2701</v>
      </c>
      <c r="C404" s="38">
        <v>42295513</v>
      </c>
      <c r="D404" s="36" t="s">
        <v>673</v>
      </c>
      <c r="E404" s="37" t="s">
        <v>674</v>
      </c>
      <c r="F404" s="28" t="s">
        <v>53</v>
      </c>
      <c r="G404" s="58">
        <v>29400000</v>
      </c>
      <c r="H404" s="22">
        <v>0</v>
      </c>
      <c r="I404" s="23">
        <f t="shared" si="139"/>
        <v>29400000</v>
      </c>
      <c r="J404" s="58"/>
      <c r="K404" s="22"/>
      <c r="L404" s="23"/>
    </row>
    <row r="405" spans="1:152" s="62" customFormat="1" ht="13.5" customHeight="1">
      <c r="A405" s="39" t="s">
        <v>676</v>
      </c>
      <c r="B405" s="166" t="s">
        <v>677</v>
      </c>
      <c r="C405" s="166"/>
      <c r="D405" s="166"/>
      <c r="E405" s="166"/>
      <c r="F405" s="29" t="s">
        <v>675</v>
      </c>
      <c r="G405" s="174" t="s">
        <v>3712</v>
      </c>
      <c r="H405" s="175"/>
      <c r="I405" s="176"/>
      <c r="J405" s="174" t="s">
        <v>3840</v>
      </c>
      <c r="K405" s="175"/>
      <c r="L405" s="176"/>
    </row>
    <row r="406" spans="1:152" s="62" customFormat="1" ht="27">
      <c r="A406" s="14" t="s">
        <v>2</v>
      </c>
      <c r="B406" s="14" t="s">
        <v>3</v>
      </c>
      <c r="C406" s="15" t="s">
        <v>4</v>
      </c>
      <c r="D406" s="15" t="s">
        <v>5</v>
      </c>
      <c r="E406" s="15" t="s">
        <v>3366</v>
      </c>
      <c r="F406" s="15" t="s">
        <v>7</v>
      </c>
      <c r="G406" s="16" t="s">
        <v>3347</v>
      </c>
      <c r="H406" s="16" t="s">
        <v>3348</v>
      </c>
      <c r="I406" s="16" t="s">
        <v>3349</v>
      </c>
      <c r="J406" s="16" t="s">
        <v>3347</v>
      </c>
      <c r="K406" s="16" t="s">
        <v>3348</v>
      </c>
      <c r="L406" s="16" t="s">
        <v>3349</v>
      </c>
    </row>
    <row r="407" spans="1:152" s="140" customFormat="1" ht="27">
      <c r="A407" s="30">
        <v>1</v>
      </c>
      <c r="B407" s="30">
        <v>1196490117</v>
      </c>
      <c r="C407" s="56">
        <v>42182013</v>
      </c>
      <c r="D407" s="40" t="s">
        <v>678</v>
      </c>
      <c r="E407" s="43" t="s">
        <v>679</v>
      </c>
      <c r="F407" s="35" t="s">
        <v>10</v>
      </c>
      <c r="G407" s="24">
        <v>828</v>
      </c>
      <c r="H407" s="24">
        <f>ROUND(G407*0.19,0)</f>
        <v>157</v>
      </c>
      <c r="I407" s="25">
        <f>+G407+H407</f>
        <v>985</v>
      </c>
      <c r="J407" s="24">
        <v>1490</v>
      </c>
      <c r="K407" s="24">
        <f>ROUND(J407*0.19,0)</f>
        <v>283</v>
      </c>
      <c r="L407" s="25">
        <f>+J407+K407</f>
        <v>1773</v>
      </c>
    </row>
    <row r="408" spans="1:152" s="62" customFormat="1" ht="18">
      <c r="A408" s="31">
        <v>2</v>
      </c>
      <c r="B408" s="27">
        <v>1196490312</v>
      </c>
      <c r="C408" s="21">
        <v>42291805</v>
      </c>
      <c r="D408" s="36" t="s">
        <v>680</v>
      </c>
      <c r="E408" s="37" t="s">
        <v>681</v>
      </c>
      <c r="F408" s="28" t="s">
        <v>10</v>
      </c>
      <c r="G408" s="22">
        <v>357</v>
      </c>
      <c r="H408" s="22">
        <f>ROUND(G408*0.19,0)</f>
        <v>68</v>
      </c>
      <c r="I408" s="23">
        <f>+G408+H408</f>
        <v>425</v>
      </c>
      <c r="J408" s="22"/>
      <c r="K408" s="22"/>
      <c r="L408" s="23"/>
    </row>
    <row r="409" spans="1:152" s="13" customFormat="1" ht="18">
      <c r="A409" s="39" t="s">
        <v>683</v>
      </c>
      <c r="B409" s="166" t="s">
        <v>684</v>
      </c>
      <c r="C409" s="166"/>
      <c r="D409" s="166"/>
      <c r="E409" s="166"/>
      <c r="F409" s="29" t="s">
        <v>682</v>
      </c>
      <c r="G409" s="174" t="s">
        <v>3721</v>
      </c>
      <c r="H409" s="175"/>
      <c r="I409" s="176"/>
      <c r="J409" s="174" t="s">
        <v>3849</v>
      </c>
      <c r="K409" s="175"/>
      <c r="L409" s="176"/>
      <c r="M409" s="12"/>
      <c r="N409" s="12"/>
      <c r="O409" s="12"/>
      <c r="P409" s="12"/>
      <c r="Q409" s="12"/>
      <c r="R409" s="12"/>
      <c r="S409" s="12"/>
      <c r="T409" s="12"/>
      <c r="U409" s="12"/>
      <c r="V409" s="12"/>
      <c r="W409" s="12"/>
      <c r="X409" s="12"/>
      <c r="Y409" s="12"/>
      <c r="Z409" s="12"/>
      <c r="AA409" s="12"/>
      <c r="AB409" s="12"/>
      <c r="AC409" s="12"/>
      <c r="AD409" s="12"/>
      <c r="AE409" s="12"/>
      <c r="AF409" s="12"/>
      <c r="AG409" s="12"/>
      <c r="AH409" s="12"/>
      <c r="AI409" s="12"/>
      <c r="AJ409" s="12"/>
      <c r="AK409" s="12"/>
      <c r="AL409" s="12"/>
      <c r="AM409" s="12"/>
      <c r="AN409" s="12"/>
      <c r="AO409" s="12"/>
      <c r="AP409" s="12"/>
      <c r="AQ409" s="12"/>
      <c r="AR409" s="12"/>
      <c r="AS409" s="12"/>
      <c r="AT409" s="12"/>
      <c r="AU409" s="12"/>
      <c r="AV409" s="12"/>
      <c r="AW409" s="12"/>
      <c r="AX409" s="12"/>
      <c r="AY409" s="12"/>
      <c r="AZ409" s="12"/>
      <c r="BA409" s="12"/>
      <c r="BB409" s="12"/>
      <c r="BC409" s="12"/>
      <c r="BD409" s="12"/>
      <c r="BE409" s="12"/>
      <c r="BF409" s="12"/>
      <c r="BG409" s="12"/>
      <c r="BH409" s="12"/>
      <c r="BI409" s="12"/>
      <c r="BJ409" s="12"/>
      <c r="BK409" s="12"/>
      <c r="BL409" s="12"/>
      <c r="BM409" s="12"/>
      <c r="BN409" s="12"/>
      <c r="BO409" s="12"/>
      <c r="BP409" s="12"/>
      <c r="BQ409" s="12"/>
      <c r="BR409" s="12"/>
      <c r="BS409" s="12"/>
      <c r="BT409" s="12"/>
      <c r="BU409" s="12"/>
      <c r="BV409" s="12"/>
      <c r="BW409" s="12"/>
      <c r="BX409" s="12"/>
      <c r="BY409" s="12"/>
      <c r="BZ409" s="12"/>
      <c r="CA409" s="12"/>
      <c r="CB409" s="12"/>
      <c r="CC409" s="12"/>
      <c r="CD409" s="12"/>
      <c r="CE409" s="12"/>
      <c r="CF409" s="12"/>
      <c r="CG409" s="12"/>
      <c r="CH409" s="12"/>
      <c r="CI409" s="12"/>
      <c r="CJ409" s="12"/>
      <c r="CK409" s="12"/>
      <c r="CL409" s="12"/>
      <c r="CM409" s="12"/>
      <c r="CN409" s="12"/>
      <c r="CO409" s="12"/>
      <c r="CP409" s="12"/>
      <c r="CQ409" s="12"/>
      <c r="CR409" s="12"/>
      <c r="CS409" s="12"/>
      <c r="CT409" s="12"/>
      <c r="CU409" s="12"/>
      <c r="CV409" s="12"/>
      <c r="CW409" s="12"/>
      <c r="CX409" s="12"/>
      <c r="CY409" s="12"/>
      <c r="CZ409" s="12"/>
      <c r="DA409" s="12"/>
      <c r="DB409" s="12"/>
      <c r="DC409" s="12"/>
      <c r="DD409" s="12"/>
      <c r="DE409" s="12"/>
      <c r="DF409" s="12"/>
      <c r="DG409" s="12"/>
      <c r="DH409" s="12"/>
      <c r="DI409" s="12"/>
      <c r="DJ409" s="12"/>
      <c r="DK409" s="12"/>
      <c r="DL409" s="12"/>
      <c r="DM409" s="12"/>
      <c r="DN409" s="12"/>
      <c r="DO409" s="12"/>
      <c r="DP409" s="12"/>
      <c r="DQ409" s="12"/>
      <c r="DR409" s="12"/>
      <c r="DS409" s="12"/>
      <c r="DT409" s="12"/>
      <c r="DU409" s="12"/>
      <c r="DV409" s="12"/>
      <c r="DW409" s="12"/>
      <c r="DX409" s="12"/>
      <c r="DY409" s="12"/>
      <c r="DZ409" s="12"/>
      <c r="EA409" s="12"/>
      <c r="EB409" s="12"/>
      <c r="EC409" s="12"/>
      <c r="ED409" s="12"/>
      <c r="EE409" s="12"/>
      <c r="EF409" s="12"/>
      <c r="EG409" s="12"/>
      <c r="EH409" s="12"/>
      <c r="EI409" s="12"/>
      <c r="EJ409" s="12"/>
      <c r="EK409" s="12"/>
      <c r="EL409" s="12"/>
      <c r="EM409" s="12"/>
      <c r="EN409" s="12"/>
      <c r="EO409" s="12"/>
      <c r="EP409" s="12"/>
      <c r="EQ409" s="12"/>
      <c r="ER409" s="12"/>
      <c r="ES409" s="12"/>
    </row>
    <row r="410" spans="1:152" s="13" customFormat="1" ht="27">
      <c r="A410" s="14" t="s">
        <v>2</v>
      </c>
      <c r="B410" s="14" t="s">
        <v>3</v>
      </c>
      <c r="C410" s="15" t="s">
        <v>4</v>
      </c>
      <c r="D410" s="15" t="s">
        <v>5</v>
      </c>
      <c r="E410" s="15" t="s">
        <v>3366</v>
      </c>
      <c r="F410" s="15" t="s">
        <v>7</v>
      </c>
      <c r="G410" s="16" t="s">
        <v>3347</v>
      </c>
      <c r="H410" s="16" t="s">
        <v>3348</v>
      </c>
      <c r="I410" s="16" t="s">
        <v>3349</v>
      </c>
      <c r="J410" s="16" t="s">
        <v>3347</v>
      </c>
      <c r="K410" s="16" t="s">
        <v>3348</v>
      </c>
      <c r="L410" s="16" t="s">
        <v>3349</v>
      </c>
      <c r="M410" s="12"/>
      <c r="N410" s="12"/>
      <c r="O410" s="12"/>
      <c r="P410" s="12"/>
      <c r="Q410" s="12"/>
      <c r="R410" s="12"/>
      <c r="S410" s="12"/>
      <c r="T410" s="12"/>
      <c r="U410" s="12"/>
      <c r="V410" s="12"/>
      <c r="W410" s="12"/>
      <c r="X410" s="12"/>
      <c r="Y410" s="12"/>
      <c r="Z410" s="12"/>
      <c r="AA410" s="12"/>
      <c r="AB410" s="12"/>
      <c r="AC410" s="12"/>
      <c r="AD410" s="12"/>
      <c r="AE410" s="12"/>
      <c r="AF410" s="12"/>
      <c r="AG410" s="12"/>
      <c r="AH410" s="12"/>
      <c r="AI410" s="12"/>
      <c r="AJ410" s="12"/>
      <c r="AK410" s="12"/>
      <c r="AL410" s="12"/>
      <c r="AM410" s="12"/>
      <c r="AN410" s="12"/>
      <c r="AO410" s="12"/>
      <c r="AP410" s="12"/>
      <c r="AQ410" s="12"/>
      <c r="AR410" s="12"/>
      <c r="AS410" s="12"/>
      <c r="AT410" s="12"/>
      <c r="AU410" s="12"/>
      <c r="AV410" s="12"/>
      <c r="AW410" s="12"/>
      <c r="AX410" s="12"/>
      <c r="AY410" s="12"/>
      <c r="AZ410" s="12"/>
      <c r="BA410" s="12"/>
      <c r="BB410" s="12"/>
      <c r="BC410" s="12"/>
      <c r="BD410" s="12"/>
      <c r="BE410" s="12"/>
      <c r="BF410" s="12"/>
      <c r="BG410" s="12"/>
      <c r="BH410" s="12"/>
      <c r="BI410" s="12"/>
      <c r="BJ410" s="12"/>
      <c r="BK410" s="12"/>
      <c r="BL410" s="12"/>
      <c r="BM410" s="12"/>
      <c r="BN410" s="12"/>
      <c r="BO410" s="12"/>
      <c r="BP410" s="12"/>
      <c r="BQ410" s="12"/>
      <c r="BR410" s="12"/>
      <c r="BS410" s="12"/>
      <c r="BT410" s="12"/>
      <c r="BU410" s="12"/>
      <c r="BV410" s="12"/>
      <c r="BW410" s="12"/>
      <c r="BX410" s="12"/>
      <c r="BY410" s="12"/>
      <c r="BZ410" s="12"/>
      <c r="CA410" s="12"/>
      <c r="CB410" s="12"/>
      <c r="CC410" s="12"/>
      <c r="CD410" s="12"/>
      <c r="CE410" s="12"/>
      <c r="CF410" s="12"/>
      <c r="CG410" s="12"/>
      <c r="CH410" s="12"/>
      <c r="CI410" s="12"/>
      <c r="CJ410" s="12"/>
      <c r="CK410" s="12"/>
      <c r="CL410" s="12"/>
      <c r="CM410" s="12"/>
      <c r="CN410" s="12"/>
      <c r="CO410" s="12"/>
      <c r="CP410" s="12"/>
      <c r="CQ410" s="12"/>
      <c r="CR410" s="12"/>
      <c r="CS410" s="12"/>
      <c r="CT410" s="12"/>
      <c r="CU410" s="12"/>
      <c r="CV410" s="12"/>
      <c r="CW410" s="12"/>
      <c r="CX410" s="12"/>
      <c r="CY410" s="12"/>
      <c r="CZ410" s="12"/>
      <c r="DA410" s="12"/>
      <c r="DB410" s="12"/>
      <c r="DC410" s="12"/>
      <c r="DD410" s="12"/>
      <c r="DE410" s="12"/>
      <c r="DF410" s="12"/>
      <c r="DG410" s="12"/>
      <c r="DH410" s="12"/>
      <c r="DI410" s="12"/>
      <c r="DJ410" s="12"/>
      <c r="DK410" s="12"/>
      <c r="DL410" s="12"/>
      <c r="DM410" s="12"/>
      <c r="DN410" s="12"/>
      <c r="DO410" s="12"/>
      <c r="DP410" s="12"/>
      <c r="DQ410" s="12"/>
      <c r="DR410" s="12"/>
      <c r="DS410" s="12"/>
      <c r="DT410" s="12"/>
      <c r="DU410" s="12"/>
      <c r="DV410" s="12"/>
      <c r="DW410" s="12"/>
      <c r="DX410" s="12"/>
      <c r="DY410" s="12"/>
      <c r="DZ410" s="12"/>
      <c r="EA410" s="12"/>
      <c r="EB410" s="12"/>
      <c r="EC410" s="12"/>
      <c r="ED410" s="12"/>
      <c r="EE410" s="12"/>
      <c r="EF410" s="12"/>
      <c r="EG410" s="12"/>
      <c r="EH410" s="12"/>
      <c r="EI410" s="12"/>
      <c r="EJ410" s="12"/>
      <c r="EK410" s="12"/>
      <c r="EL410" s="12"/>
      <c r="EM410" s="12"/>
      <c r="EN410" s="12"/>
      <c r="EO410" s="12"/>
      <c r="EP410" s="12"/>
      <c r="EQ410" s="12"/>
      <c r="ER410" s="12"/>
      <c r="ES410" s="12"/>
    </row>
    <row r="411" spans="1:152" s="13" customFormat="1" ht="54">
      <c r="A411" s="31">
        <v>1</v>
      </c>
      <c r="B411" s="27">
        <v>1196420095</v>
      </c>
      <c r="C411" s="21">
        <v>42295300</v>
      </c>
      <c r="D411" s="36" t="s">
        <v>685</v>
      </c>
      <c r="E411" s="37" t="s">
        <v>686</v>
      </c>
      <c r="F411" s="28" t="s">
        <v>10</v>
      </c>
      <c r="G411" s="22"/>
      <c r="H411" s="22"/>
      <c r="I411" s="23"/>
      <c r="J411" s="22">
        <v>1573200</v>
      </c>
      <c r="K411" s="22">
        <v>0</v>
      </c>
      <c r="L411" s="23">
        <f>+J411+K411</f>
        <v>1573200</v>
      </c>
      <c r="M411" s="12"/>
      <c r="N411" s="12"/>
      <c r="O411" s="12"/>
      <c r="P411" s="12"/>
      <c r="Q411" s="12"/>
      <c r="R411" s="12"/>
      <c r="S411" s="12"/>
      <c r="T411" s="12"/>
      <c r="U411" s="12"/>
      <c r="V411" s="12"/>
      <c r="W411" s="12"/>
      <c r="X411" s="12"/>
      <c r="Y411" s="12"/>
      <c r="Z411" s="12"/>
      <c r="AA411" s="12"/>
      <c r="AB411" s="12"/>
      <c r="AC411" s="12"/>
      <c r="AD411" s="12"/>
      <c r="AE411" s="12"/>
      <c r="AF411" s="12"/>
      <c r="AG411" s="12"/>
      <c r="AH411" s="12"/>
      <c r="AI411" s="12"/>
      <c r="AJ411" s="12"/>
      <c r="AK411" s="12"/>
      <c r="AL411" s="12"/>
      <c r="AM411" s="12"/>
      <c r="AN411" s="12"/>
      <c r="AO411" s="12"/>
      <c r="AP411" s="12"/>
      <c r="AQ411" s="12"/>
      <c r="AR411" s="12"/>
      <c r="AS411" s="12"/>
      <c r="AT411" s="12"/>
      <c r="AU411" s="12"/>
      <c r="AV411" s="12"/>
      <c r="AW411" s="12"/>
      <c r="AX411" s="12"/>
      <c r="AY411" s="12"/>
      <c r="AZ411" s="12"/>
      <c r="BA411" s="12"/>
      <c r="BB411" s="12"/>
      <c r="BC411" s="12"/>
      <c r="BD411" s="12"/>
      <c r="BE411" s="12"/>
      <c r="BF411" s="12"/>
      <c r="BG411" s="12"/>
      <c r="BH411" s="12"/>
      <c r="BI411" s="12"/>
      <c r="BJ411" s="12"/>
      <c r="BK411" s="12"/>
      <c r="BL411" s="12"/>
      <c r="BM411" s="12"/>
      <c r="BN411" s="12"/>
      <c r="BO411" s="12"/>
      <c r="BP411" s="12"/>
      <c r="BQ411" s="12"/>
      <c r="BR411" s="12"/>
      <c r="BS411" s="12"/>
      <c r="BT411" s="12"/>
      <c r="BU411" s="12"/>
      <c r="BV411" s="12"/>
      <c r="BW411" s="12"/>
      <c r="BX411" s="12"/>
      <c r="BY411" s="12"/>
      <c r="BZ411" s="12"/>
      <c r="CA411" s="12"/>
      <c r="CB411" s="12"/>
      <c r="CC411" s="12"/>
      <c r="CD411" s="12"/>
      <c r="CE411" s="12"/>
      <c r="CF411" s="12"/>
      <c r="CG411" s="12"/>
      <c r="CH411" s="12"/>
      <c r="CI411" s="12"/>
      <c r="CJ411" s="12"/>
      <c r="CK411" s="12"/>
      <c r="CL411" s="12"/>
      <c r="CM411" s="12"/>
      <c r="CN411" s="12"/>
      <c r="CO411" s="12"/>
      <c r="CP411" s="12"/>
      <c r="CQ411" s="12"/>
      <c r="CR411" s="12"/>
      <c r="CS411" s="12"/>
      <c r="CT411" s="12"/>
      <c r="CU411" s="12"/>
      <c r="CV411" s="12"/>
      <c r="CW411" s="12"/>
      <c r="CX411" s="12"/>
      <c r="CY411" s="12"/>
      <c r="CZ411" s="12"/>
      <c r="DA411" s="12"/>
      <c r="DB411" s="12"/>
      <c r="DC411" s="12"/>
      <c r="DD411" s="12"/>
      <c r="DE411" s="12"/>
      <c r="DF411" s="12"/>
      <c r="DG411" s="12"/>
      <c r="DH411" s="12"/>
      <c r="DI411" s="12"/>
      <c r="DJ411" s="12"/>
      <c r="DK411" s="12"/>
      <c r="DL411" s="12"/>
      <c r="DM411" s="12"/>
      <c r="DN411" s="12"/>
      <c r="DO411" s="12"/>
      <c r="DP411" s="12"/>
      <c r="DQ411" s="12"/>
      <c r="DR411" s="12"/>
      <c r="DS411" s="12"/>
      <c r="DT411" s="12"/>
      <c r="DU411" s="12"/>
      <c r="DV411" s="12"/>
      <c r="DW411" s="12"/>
      <c r="DX411" s="12"/>
      <c r="DY411" s="12"/>
      <c r="DZ411" s="12"/>
      <c r="EA411" s="12"/>
      <c r="EB411" s="12"/>
      <c r="EC411" s="12"/>
      <c r="ED411" s="12"/>
      <c r="EE411" s="12"/>
      <c r="EF411" s="12"/>
      <c r="EG411" s="12"/>
      <c r="EH411" s="12"/>
      <c r="EI411" s="12"/>
      <c r="EJ411" s="12"/>
      <c r="EK411" s="12"/>
      <c r="EL411" s="12"/>
      <c r="EM411" s="12"/>
      <c r="EN411" s="12"/>
      <c r="EO411" s="12"/>
      <c r="EP411" s="12"/>
      <c r="EQ411" s="12"/>
      <c r="ER411" s="12"/>
      <c r="ES411" s="12"/>
    </row>
    <row r="412" spans="1:152" s="13" customFormat="1" ht="45">
      <c r="A412" s="31">
        <v>2</v>
      </c>
      <c r="B412" s="27">
        <v>1196420108</v>
      </c>
      <c r="C412" s="21">
        <v>42295300</v>
      </c>
      <c r="D412" s="36" t="s">
        <v>687</v>
      </c>
      <c r="E412" s="37" t="s">
        <v>687</v>
      </c>
      <c r="F412" s="28" t="s">
        <v>10</v>
      </c>
      <c r="G412" s="22">
        <v>600000</v>
      </c>
      <c r="H412" s="22">
        <v>0</v>
      </c>
      <c r="I412" s="23">
        <f>+G412+H412</f>
        <v>600000</v>
      </c>
      <c r="J412" s="22"/>
      <c r="K412" s="22"/>
      <c r="L412" s="23"/>
      <c r="M412" s="12"/>
      <c r="N412" s="12"/>
      <c r="O412" s="12"/>
      <c r="P412" s="12"/>
      <c r="Q412" s="12"/>
      <c r="R412" s="12"/>
      <c r="S412" s="12"/>
      <c r="T412" s="12"/>
      <c r="U412" s="12"/>
      <c r="V412" s="12"/>
      <c r="W412" s="12"/>
      <c r="X412" s="12"/>
      <c r="Y412" s="12"/>
      <c r="Z412" s="12"/>
      <c r="AA412" s="12"/>
      <c r="AB412" s="12"/>
      <c r="AC412" s="12"/>
      <c r="AD412" s="12"/>
      <c r="AE412" s="12"/>
      <c r="AF412" s="12"/>
      <c r="AG412" s="12"/>
      <c r="AH412" s="12"/>
      <c r="AI412" s="12"/>
      <c r="AJ412" s="12"/>
      <c r="AK412" s="12"/>
      <c r="AL412" s="12"/>
      <c r="AM412" s="12"/>
      <c r="AN412" s="12"/>
      <c r="AO412" s="12"/>
      <c r="AP412" s="12"/>
      <c r="AQ412" s="12"/>
      <c r="AR412" s="12"/>
      <c r="AS412" s="12"/>
      <c r="AT412" s="12"/>
      <c r="AU412" s="12"/>
      <c r="AV412" s="12"/>
      <c r="AW412" s="12"/>
      <c r="AX412" s="12"/>
      <c r="AY412" s="12"/>
      <c r="AZ412" s="12"/>
      <c r="BA412" s="12"/>
      <c r="BB412" s="12"/>
      <c r="BC412" s="12"/>
      <c r="BD412" s="12"/>
      <c r="BE412" s="12"/>
      <c r="BF412" s="12"/>
      <c r="BG412" s="12"/>
      <c r="BH412" s="12"/>
      <c r="BI412" s="12"/>
      <c r="BJ412" s="12"/>
      <c r="BK412" s="12"/>
      <c r="BL412" s="12"/>
      <c r="BM412" s="12"/>
      <c r="BN412" s="12"/>
      <c r="BO412" s="12"/>
      <c r="BP412" s="12"/>
      <c r="BQ412" s="12"/>
      <c r="BR412" s="12"/>
      <c r="BS412" s="12"/>
      <c r="BT412" s="12"/>
      <c r="BU412" s="12"/>
      <c r="BV412" s="12"/>
      <c r="BW412" s="12"/>
      <c r="BX412" s="12"/>
      <c r="BY412" s="12"/>
      <c r="BZ412" s="12"/>
      <c r="CA412" s="12"/>
      <c r="CB412" s="12"/>
      <c r="CC412" s="12"/>
      <c r="CD412" s="12"/>
      <c r="CE412" s="12"/>
      <c r="CF412" s="12"/>
      <c r="CG412" s="12"/>
      <c r="CH412" s="12"/>
      <c r="CI412" s="12"/>
      <c r="CJ412" s="12"/>
      <c r="CK412" s="12"/>
      <c r="CL412" s="12"/>
      <c r="CM412" s="12"/>
      <c r="CN412" s="12"/>
      <c r="CO412" s="12"/>
      <c r="CP412" s="12"/>
      <c r="CQ412" s="12"/>
      <c r="CR412" s="12"/>
      <c r="CS412" s="12"/>
      <c r="CT412" s="12"/>
      <c r="CU412" s="12"/>
      <c r="CV412" s="12"/>
      <c r="CW412" s="12"/>
      <c r="CX412" s="12"/>
      <c r="CY412" s="12"/>
      <c r="CZ412" s="12"/>
      <c r="DA412" s="12"/>
      <c r="DB412" s="12"/>
      <c r="DC412" s="12"/>
      <c r="DD412" s="12"/>
      <c r="DE412" s="12"/>
      <c r="DF412" s="12"/>
      <c r="DG412" s="12"/>
      <c r="DH412" s="12"/>
      <c r="DI412" s="12"/>
      <c r="DJ412" s="12"/>
      <c r="DK412" s="12"/>
      <c r="DL412" s="12"/>
      <c r="DM412" s="12"/>
      <c r="DN412" s="12"/>
      <c r="DO412" s="12"/>
      <c r="DP412" s="12"/>
      <c r="DQ412" s="12"/>
      <c r="DR412" s="12"/>
      <c r="DS412" s="12"/>
      <c r="DT412" s="12"/>
      <c r="DU412" s="12"/>
      <c r="DV412" s="12"/>
      <c r="DW412" s="12"/>
      <c r="DX412" s="12"/>
      <c r="DY412" s="12"/>
      <c r="DZ412" s="12"/>
      <c r="EA412" s="12"/>
      <c r="EB412" s="12"/>
      <c r="EC412" s="12"/>
      <c r="ED412" s="12"/>
      <c r="EE412" s="12"/>
      <c r="EF412" s="12"/>
      <c r="EG412" s="12"/>
      <c r="EH412" s="12"/>
      <c r="EI412" s="12"/>
      <c r="EJ412" s="12"/>
      <c r="EK412" s="12"/>
      <c r="EL412" s="12"/>
      <c r="EM412" s="12"/>
      <c r="EN412" s="12"/>
      <c r="EO412" s="12"/>
      <c r="EP412" s="12"/>
      <c r="EQ412" s="12"/>
      <c r="ER412" s="12"/>
      <c r="ES412" s="12"/>
    </row>
    <row r="413" spans="1:152" s="13" customFormat="1" ht="126">
      <c r="A413" s="31">
        <v>3</v>
      </c>
      <c r="B413" s="27">
        <v>1196491067</v>
      </c>
      <c r="C413" s="70">
        <v>42221600</v>
      </c>
      <c r="D413" s="36" t="s">
        <v>688</v>
      </c>
      <c r="E413" s="37" t="s">
        <v>688</v>
      </c>
      <c r="F413" s="28" t="s">
        <v>10</v>
      </c>
      <c r="G413" s="22"/>
      <c r="H413" s="22"/>
      <c r="I413" s="23"/>
      <c r="J413" s="22">
        <v>375168</v>
      </c>
      <c r="K413" s="22">
        <f>ROUND(J413*0.19,0)</f>
        <v>71282</v>
      </c>
      <c r="L413" s="23">
        <f>+J413+K413</f>
        <v>446450</v>
      </c>
      <c r="M413" s="12"/>
      <c r="N413" s="12"/>
      <c r="O413" s="12"/>
      <c r="P413" s="12"/>
      <c r="Q413" s="12"/>
      <c r="R413" s="12"/>
      <c r="S413" s="12"/>
      <c r="T413" s="12"/>
      <c r="U413" s="12"/>
      <c r="V413" s="12"/>
      <c r="W413" s="12"/>
      <c r="X413" s="12"/>
      <c r="Y413" s="12"/>
      <c r="Z413" s="12"/>
      <c r="AA413" s="12"/>
      <c r="AB413" s="12"/>
      <c r="AC413" s="12"/>
      <c r="AD413" s="12"/>
      <c r="AE413" s="12"/>
      <c r="AF413" s="12"/>
      <c r="AG413" s="12"/>
      <c r="AH413" s="12"/>
      <c r="AI413" s="12"/>
      <c r="AJ413" s="12"/>
      <c r="AK413" s="12"/>
      <c r="AL413" s="12"/>
      <c r="AM413" s="12"/>
      <c r="AN413" s="12"/>
      <c r="AO413" s="12"/>
      <c r="AP413" s="12"/>
      <c r="AQ413" s="12"/>
      <c r="AR413" s="12"/>
      <c r="AS413" s="12"/>
      <c r="AT413" s="12"/>
      <c r="AU413" s="12"/>
      <c r="AV413" s="12"/>
      <c r="AW413" s="12"/>
      <c r="AX413" s="12"/>
      <c r="AY413" s="12"/>
      <c r="AZ413" s="12"/>
      <c r="BA413" s="12"/>
      <c r="BB413" s="12"/>
      <c r="BC413" s="12"/>
      <c r="BD413" s="12"/>
      <c r="BE413" s="12"/>
      <c r="BF413" s="12"/>
      <c r="BG413" s="12"/>
      <c r="BH413" s="12"/>
      <c r="BI413" s="12"/>
      <c r="BJ413" s="12"/>
      <c r="BK413" s="12"/>
      <c r="BL413" s="12"/>
      <c r="BM413" s="12"/>
      <c r="BN413" s="12"/>
      <c r="BO413" s="12"/>
      <c r="BP413" s="12"/>
      <c r="BQ413" s="12"/>
      <c r="BR413" s="12"/>
      <c r="BS413" s="12"/>
      <c r="BT413" s="12"/>
      <c r="BU413" s="12"/>
      <c r="BV413" s="12"/>
      <c r="BW413" s="12"/>
      <c r="BX413" s="12"/>
      <c r="BY413" s="12"/>
      <c r="BZ413" s="12"/>
      <c r="CA413" s="12"/>
      <c r="CB413" s="12"/>
      <c r="CC413" s="12"/>
      <c r="CD413" s="12"/>
      <c r="CE413" s="12"/>
      <c r="CF413" s="12"/>
      <c r="CG413" s="12"/>
      <c r="CH413" s="12"/>
      <c r="CI413" s="12"/>
      <c r="CJ413" s="12"/>
      <c r="CK413" s="12"/>
      <c r="CL413" s="12"/>
      <c r="CM413" s="12"/>
      <c r="CN413" s="12"/>
      <c r="CO413" s="12"/>
      <c r="CP413" s="12"/>
      <c r="CQ413" s="12"/>
      <c r="CR413" s="12"/>
      <c r="CS413" s="12"/>
      <c r="CT413" s="12"/>
      <c r="CU413" s="12"/>
      <c r="CV413" s="12"/>
      <c r="CW413" s="12"/>
      <c r="CX413" s="12"/>
      <c r="CY413" s="12"/>
      <c r="CZ413" s="12"/>
      <c r="DA413" s="12"/>
      <c r="DB413" s="12"/>
      <c r="DC413" s="12"/>
      <c r="DD413" s="12"/>
      <c r="DE413" s="12"/>
      <c r="DF413" s="12"/>
      <c r="DG413" s="12"/>
      <c r="DH413" s="12"/>
      <c r="DI413" s="12"/>
      <c r="DJ413" s="12"/>
      <c r="DK413" s="12"/>
      <c r="DL413" s="12"/>
      <c r="DM413" s="12"/>
      <c r="DN413" s="12"/>
      <c r="DO413" s="12"/>
      <c r="DP413" s="12"/>
      <c r="DQ413" s="12"/>
      <c r="DR413" s="12"/>
      <c r="DS413" s="12"/>
      <c r="DT413" s="12"/>
      <c r="DU413" s="12"/>
      <c r="DV413" s="12"/>
      <c r="DW413" s="12"/>
      <c r="DX413" s="12"/>
      <c r="DY413" s="12"/>
      <c r="DZ413" s="12"/>
      <c r="EA413" s="12"/>
      <c r="EB413" s="12"/>
      <c r="EC413" s="12"/>
      <c r="ED413" s="12"/>
      <c r="EE413" s="12"/>
      <c r="EF413" s="12"/>
      <c r="EG413" s="12"/>
      <c r="EH413" s="12"/>
      <c r="EI413" s="12"/>
      <c r="EJ413" s="12"/>
      <c r="EK413" s="12"/>
      <c r="EL413" s="12"/>
      <c r="EM413" s="12"/>
      <c r="EN413" s="12"/>
      <c r="EO413" s="12"/>
      <c r="EP413" s="12"/>
      <c r="EQ413" s="12"/>
      <c r="ER413" s="12"/>
      <c r="ES413" s="12"/>
    </row>
    <row r="414" spans="1:152" s="13" customFormat="1" ht="18">
      <c r="A414" s="31">
        <v>4</v>
      </c>
      <c r="B414" s="27">
        <v>1197010001</v>
      </c>
      <c r="C414" s="21">
        <v>42221600</v>
      </c>
      <c r="D414" s="36" t="s">
        <v>689</v>
      </c>
      <c r="E414" s="37" t="s">
        <v>690</v>
      </c>
      <c r="F414" s="28" t="s">
        <v>10</v>
      </c>
      <c r="G414" s="22"/>
      <c r="H414" s="22"/>
      <c r="I414" s="23"/>
      <c r="J414" s="22">
        <v>1900000</v>
      </c>
      <c r="K414" s="22">
        <f>ROUND(J414*0.19,0)</f>
        <v>361000</v>
      </c>
      <c r="L414" s="23">
        <f>+J414+K414</f>
        <v>2261000</v>
      </c>
      <c r="M414" s="12"/>
      <c r="N414" s="12"/>
      <c r="O414" s="12"/>
      <c r="P414" s="12"/>
      <c r="Q414" s="12"/>
      <c r="R414" s="12"/>
      <c r="S414" s="12"/>
      <c r="T414" s="12"/>
      <c r="U414" s="12"/>
      <c r="V414" s="12"/>
      <c r="W414" s="12"/>
      <c r="X414" s="12"/>
      <c r="Y414" s="12"/>
      <c r="Z414" s="12"/>
      <c r="AA414" s="12"/>
      <c r="AB414" s="12"/>
      <c r="AC414" s="12"/>
      <c r="AD414" s="12"/>
      <c r="AE414" s="12"/>
      <c r="AF414" s="12"/>
      <c r="AG414" s="12"/>
      <c r="AH414" s="12"/>
      <c r="AI414" s="12"/>
      <c r="AJ414" s="12"/>
      <c r="AK414" s="12"/>
      <c r="AL414" s="12"/>
      <c r="AM414" s="12"/>
      <c r="AN414" s="12"/>
      <c r="AO414" s="12"/>
      <c r="AP414" s="12"/>
      <c r="AQ414" s="12"/>
      <c r="AR414" s="12"/>
      <c r="AS414" s="12"/>
      <c r="AT414" s="12"/>
      <c r="AU414" s="12"/>
      <c r="AV414" s="12"/>
      <c r="AW414" s="12"/>
      <c r="AX414" s="12"/>
      <c r="AY414" s="12"/>
      <c r="AZ414" s="12"/>
      <c r="BA414" s="12"/>
      <c r="BB414" s="12"/>
      <c r="BC414" s="12"/>
      <c r="BD414" s="12"/>
      <c r="BE414" s="12"/>
      <c r="BF414" s="12"/>
      <c r="BG414" s="12"/>
      <c r="BH414" s="12"/>
      <c r="BI414" s="12"/>
      <c r="BJ414" s="12"/>
      <c r="BK414" s="12"/>
      <c r="BL414" s="12"/>
      <c r="BM414" s="12"/>
      <c r="BN414" s="12"/>
      <c r="BO414" s="12"/>
      <c r="BP414" s="12"/>
      <c r="BQ414" s="12"/>
      <c r="BR414" s="12"/>
      <c r="BS414" s="12"/>
      <c r="BT414" s="12"/>
      <c r="BU414" s="12"/>
      <c r="BV414" s="12"/>
      <c r="BW414" s="12"/>
      <c r="BX414" s="12"/>
      <c r="BY414" s="12"/>
      <c r="BZ414" s="12"/>
      <c r="CA414" s="12"/>
      <c r="CB414" s="12"/>
      <c r="CC414" s="12"/>
      <c r="CD414" s="12"/>
      <c r="CE414" s="12"/>
      <c r="CF414" s="12"/>
      <c r="CG414" s="12"/>
      <c r="CH414" s="12"/>
      <c r="CI414" s="12"/>
      <c r="CJ414" s="12"/>
      <c r="CK414" s="12"/>
      <c r="CL414" s="12"/>
      <c r="CM414" s="12"/>
      <c r="CN414" s="12"/>
      <c r="CO414" s="12"/>
      <c r="CP414" s="12"/>
      <c r="CQ414" s="12"/>
      <c r="CR414" s="12"/>
      <c r="CS414" s="12"/>
      <c r="CT414" s="12"/>
      <c r="CU414" s="12"/>
      <c r="CV414" s="12"/>
      <c r="CW414" s="12"/>
      <c r="CX414" s="12"/>
      <c r="CY414" s="12"/>
      <c r="CZ414" s="12"/>
      <c r="DA414" s="12"/>
      <c r="DB414" s="12"/>
      <c r="DC414" s="12"/>
      <c r="DD414" s="12"/>
      <c r="DE414" s="12"/>
      <c r="DF414" s="12"/>
      <c r="DG414" s="12"/>
      <c r="DH414" s="12"/>
      <c r="DI414" s="12"/>
      <c r="DJ414" s="12"/>
      <c r="DK414" s="12"/>
      <c r="DL414" s="12"/>
      <c r="DM414" s="12"/>
      <c r="DN414" s="12"/>
      <c r="DO414" s="12"/>
      <c r="DP414" s="12"/>
      <c r="DQ414" s="12"/>
      <c r="DR414" s="12"/>
      <c r="DS414" s="12"/>
      <c r="DT414" s="12"/>
      <c r="DU414" s="12"/>
      <c r="DV414" s="12"/>
      <c r="DW414" s="12"/>
      <c r="DX414" s="12"/>
      <c r="DY414" s="12"/>
      <c r="DZ414" s="12"/>
      <c r="EA414" s="12"/>
      <c r="EB414" s="12"/>
      <c r="EC414" s="12"/>
      <c r="ED414" s="12"/>
      <c r="EE414" s="12"/>
      <c r="EF414" s="12"/>
      <c r="EG414" s="12"/>
      <c r="EH414" s="12"/>
      <c r="EI414" s="12"/>
      <c r="EJ414" s="12"/>
      <c r="EK414" s="12"/>
      <c r="EL414" s="12"/>
      <c r="EM414" s="12"/>
      <c r="EN414" s="12"/>
      <c r="EO414" s="12"/>
      <c r="EP414" s="12"/>
      <c r="EQ414" s="12"/>
      <c r="ER414" s="12"/>
      <c r="ES414" s="12"/>
    </row>
    <row r="415" spans="1:152" s="13" customFormat="1" ht="18">
      <c r="A415" s="39" t="s">
        <v>691</v>
      </c>
      <c r="B415" s="166" t="s">
        <v>692</v>
      </c>
      <c r="C415" s="166"/>
      <c r="D415" s="166"/>
      <c r="E415" s="166"/>
      <c r="F415" s="29" t="s">
        <v>682</v>
      </c>
      <c r="G415" s="174" t="s">
        <v>3711</v>
      </c>
      <c r="H415" s="175"/>
      <c r="I415" s="176"/>
      <c r="J415" s="174" t="s">
        <v>3721</v>
      </c>
      <c r="K415" s="175"/>
      <c r="L415" s="176"/>
      <c r="M415" s="174" t="s">
        <v>3849</v>
      </c>
      <c r="N415" s="175"/>
      <c r="O415" s="176"/>
      <c r="P415" s="12"/>
      <c r="Q415" s="12"/>
      <c r="R415" s="12"/>
      <c r="S415" s="12"/>
      <c r="T415" s="12"/>
      <c r="U415" s="12"/>
      <c r="V415" s="12"/>
      <c r="W415" s="12"/>
      <c r="X415" s="12"/>
      <c r="Y415" s="12"/>
      <c r="Z415" s="12"/>
      <c r="AA415" s="12"/>
      <c r="AB415" s="12"/>
      <c r="AC415" s="12"/>
      <c r="AD415" s="12"/>
      <c r="AE415" s="12"/>
      <c r="AF415" s="12"/>
      <c r="AG415" s="12"/>
      <c r="AH415" s="12"/>
      <c r="AI415" s="12"/>
      <c r="AJ415" s="12"/>
      <c r="AK415" s="12"/>
      <c r="AL415" s="12"/>
      <c r="AM415" s="12"/>
      <c r="AN415" s="12"/>
      <c r="AO415" s="12"/>
      <c r="AP415" s="12"/>
      <c r="AQ415" s="12"/>
      <c r="AR415" s="12"/>
      <c r="AS415" s="12"/>
      <c r="AT415" s="12"/>
      <c r="AU415" s="12"/>
      <c r="AV415" s="12"/>
      <c r="AW415" s="12"/>
      <c r="AX415" s="12"/>
      <c r="AY415" s="12"/>
      <c r="AZ415" s="12"/>
      <c r="BA415" s="12"/>
      <c r="BB415" s="12"/>
      <c r="BC415" s="12"/>
      <c r="BD415" s="12"/>
      <c r="BE415" s="12"/>
      <c r="BF415" s="12"/>
      <c r="BG415" s="12"/>
      <c r="BH415" s="12"/>
      <c r="BI415" s="12"/>
      <c r="BJ415" s="12"/>
      <c r="BK415" s="12"/>
      <c r="BL415" s="12"/>
      <c r="BM415" s="12"/>
      <c r="BN415" s="12"/>
      <c r="BO415" s="12"/>
      <c r="BP415" s="12"/>
      <c r="BQ415" s="12"/>
      <c r="BR415" s="12"/>
      <c r="BS415" s="12"/>
      <c r="BT415" s="12"/>
      <c r="BU415" s="12"/>
      <c r="BV415" s="12"/>
      <c r="BW415" s="12"/>
      <c r="BX415" s="12"/>
      <c r="BY415" s="12"/>
      <c r="BZ415" s="12"/>
      <c r="CA415" s="12"/>
      <c r="CB415" s="12"/>
      <c r="CC415" s="12"/>
      <c r="CD415" s="12"/>
      <c r="CE415" s="12"/>
      <c r="CF415" s="12"/>
      <c r="CG415" s="12"/>
      <c r="CH415" s="12"/>
      <c r="CI415" s="12"/>
      <c r="CJ415" s="12"/>
      <c r="CK415" s="12"/>
      <c r="CL415" s="12"/>
      <c r="CM415" s="12"/>
      <c r="CN415" s="12"/>
      <c r="CO415" s="12"/>
      <c r="CP415" s="12"/>
      <c r="CQ415" s="12"/>
      <c r="CR415" s="12"/>
      <c r="CS415" s="12"/>
      <c r="CT415" s="12"/>
      <c r="CU415" s="12"/>
      <c r="CV415" s="12"/>
      <c r="CW415" s="12"/>
      <c r="CX415" s="12"/>
      <c r="CY415" s="12"/>
      <c r="CZ415" s="12"/>
      <c r="DA415" s="12"/>
      <c r="DB415" s="12"/>
      <c r="DC415" s="12"/>
      <c r="DD415" s="12"/>
      <c r="DE415" s="12"/>
      <c r="DF415" s="12"/>
      <c r="DG415" s="12"/>
      <c r="DH415" s="12"/>
      <c r="DI415" s="12"/>
      <c r="DJ415" s="12"/>
      <c r="DK415" s="12"/>
      <c r="DL415" s="12"/>
      <c r="DM415" s="12"/>
      <c r="DN415" s="12"/>
      <c r="DO415" s="12"/>
      <c r="DP415" s="12"/>
      <c r="DQ415" s="12"/>
      <c r="DR415" s="12"/>
      <c r="DS415" s="12"/>
      <c r="DT415" s="12"/>
      <c r="DU415" s="12"/>
      <c r="DV415" s="12"/>
      <c r="DW415" s="12"/>
      <c r="DX415" s="12"/>
      <c r="DY415" s="12"/>
      <c r="DZ415" s="12"/>
      <c r="EA415" s="12"/>
      <c r="EB415" s="12"/>
      <c r="EC415" s="12"/>
      <c r="ED415" s="12"/>
      <c r="EE415" s="12"/>
      <c r="EF415" s="12"/>
      <c r="EG415" s="12"/>
      <c r="EH415" s="12"/>
      <c r="EI415" s="12"/>
      <c r="EJ415" s="12"/>
      <c r="EK415" s="12"/>
      <c r="EL415" s="12"/>
      <c r="EM415" s="12"/>
      <c r="EN415" s="12"/>
      <c r="EO415" s="12"/>
      <c r="EP415" s="12"/>
      <c r="EQ415" s="12"/>
      <c r="ER415" s="12"/>
      <c r="ES415" s="12"/>
      <c r="ET415" s="12"/>
      <c r="EU415" s="12"/>
      <c r="EV415" s="12"/>
    </row>
    <row r="416" spans="1:152" s="13" customFormat="1" ht="27">
      <c r="A416" s="14" t="s">
        <v>2</v>
      </c>
      <c r="B416" s="14" t="s">
        <v>3</v>
      </c>
      <c r="C416" s="15" t="s">
        <v>4</v>
      </c>
      <c r="D416" s="15" t="s">
        <v>5</v>
      </c>
      <c r="E416" s="15" t="s">
        <v>3366</v>
      </c>
      <c r="F416" s="15" t="s">
        <v>7</v>
      </c>
      <c r="G416" s="16" t="s">
        <v>3347</v>
      </c>
      <c r="H416" s="16" t="s">
        <v>3348</v>
      </c>
      <c r="I416" s="16" t="s">
        <v>3349</v>
      </c>
      <c r="J416" s="16" t="s">
        <v>3347</v>
      </c>
      <c r="K416" s="16" t="s">
        <v>3348</v>
      </c>
      <c r="L416" s="16" t="s">
        <v>3349</v>
      </c>
      <c r="M416" s="16" t="s">
        <v>3347</v>
      </c>
      <c r="N416" s="16" t="s">
        <v>3348</v>
      </c>
      <c r="O416" s="16" t="s">
        <v>3349</v>
      </c>
      <c r="P416" s="12"/>
      <c r="Q416" s="12"/>
      <c r="R416" s="12"/>
      <c r="S416" s="12"/>
      <c r="T416" s="12"/>
      <c r="U416" s="12"/>
      <c r="V416" s="12"/>
      <c r="W416" s="12"/>
      <c r="X416" s="12"/>
      <c r="Y416" s="12"/>
      <c r="Z416" s="12"/>
      <c r="AA416" s="12"/>
      <c r="AB416" s="12"/>
      <c r="AC416" s="12"/>
      <c r="AD416" s="12"/>
      <c r="AE416" s="12"/>
      <c r="AF416" s="12"/>
      <c r="AG416" s="12"/>
      <c r="AH416" s="12"/>
      <c r="AI416" s="12"/>
      <c r="AJ416" s="12"/>
      <c r="AK416" s="12"/>
      <c r="AL416" s="12"/>
      <c r="AM416" s="12"/>
      <c r="AN416" s="12"/>
      <c r="AO416" s="12"/>
      <c r="AP416" s="12"/>
      <c r="AQ416" s="12"/>
      <c r="AR416" s="12"/>
      <c r="AS416" s="12"/>
      <c r="AT416" s="12"/>
      <c r="AU416" s="12"/>
      <c r="AV416" s="12"/>
      <c r="AW416" s="12"/>
      <c r="AX416" s="12"/>
      <c r="AY416" s="12"/>
      <c r="AZ416" s="12"/>
      <c r="BA416" s="12"/>
      <c r="BB416" s="12"/>
      <c r="BC416" s="12"/>
      <c r="BD416" s="12"/>
      <c r="BE416" s="12"/>
      <c r="BF416" s="12"/>
      <c r="BG416" s="12"/>
      <c r="BH416" s="12"/>
      <c r="BI416" s="12"/>
      <c r="BJ416" s="12"/>
      <c r="BK416" s="12"/>
      <c r="BL416" s="12"/>
      <c r="BM416" s="12"/>
      <c r="BN416" s="12"/>
      <c r="BO416" s="12"/>
      <c r="BP416" s="12"/>
      <c r="BQ416" s="12"/>
      <c r="BR416" s="12"/>
      <c r="BS416" s="12"/>
      <c r="BT416" s="12"/>
      <c r="BU416" s="12"/>
      <c r="BV416" s="12"/>
      <c r="BW416" s="12"/>
      <c r="BX416" s="12"/>
      <c r="BY416" s="12"/>
      <c r="BZ416" s="12"/>
      <c r="CA416" s="12"/>
      <c r="CB416" s="12"/>
      <c r="CC416" s="12"/>
      <c r="CD416" s="12"/>
      <c r="CE416" s="12"/>
      <c r="CF416" s="12"/>
      <c r="CG416" s="12"/>
      <c r="CH416" s="12"/>
      <c r="CI416" s="12"/>
      <c r="CJ416" s="12"/>
      <c r="CK416" s="12"/>
      <c r="CL416" s="12"/>
      <c r="CM416" s="12"/>
      <c r="CN416" s="12"/>
      <c r="CO416" s="12"/>
      <c r="CP416" s="12"/>
      <c r="CQ416" s="12"/>
      <c r="CR416" s="12"/>
      <c r="CS416" s="12"/>
      <c r="CT416" s="12"/>
      <c r="CU416" s="12"/>
      <c r="CV416" s="12"/>
      <c r="CW416" s="12"/>
      <c r="CX416" s="12"/>
      <c r="CY416" s="12"/>
      <c r="CZ416" s="12"/>
      <c r="DA416" s="12"/>
      <c r="DB416" s="12"/>
      <c r="DC416" s="12"/>
      <c r="DD416" s="12"/>
      <c r="DE416" s="12"/>
      <c r="DF416" s="12"/>
      <c r="DG416" s="12"/>
      <c r="DH416" s="12"/>
      <c r="DI416" s="12"/>
      <c r="DJ416" s="12"/>
      <c r="DK416" s="12"/>
      <c r="DL416" s="12"/>
      <c r="DM416" s="12"/>
      <c r="DN416" s="12"/>
      <c r="DO416" s="12"/>
      <c r="DP416" s="12"/>
      <c r="DQ416" s="12"/>
      <c r="DR416" s="12"/>
      <c r="DS416" s="12"/>
      <c r="DT416" s="12"/>
      <c r="DU416" s="12"/>
      <c r="DV416" s="12"/>
      <c r="DW416" s="12"/>
      <c r="DX416" s="12"/>
      <c r="DY416" s="12"/>
      <c r="DZ416" s="12"/>
      <c r="EA416" s="12"/>
      <c r="EB416" s="12"/>
      <c r="EC416" s="12"/>
      <c r="ED416" s="12"/>
      <c r="EE416" s="12"/>
      <c r="EF416" s="12"/>
      <c r="EG416" s="12"/>
      <c r="EH416" s="12"/>
      <c r="EI416" s="12"/>
      <c r="EJ416" s="12"/>
      <c r="EK416" s="12"/>
      <c r="EL416" s="12"/>
      <c r="EM416" s="12"/>
      <c r="EN416" s="12"/>
      <c r="EO416" s="12"/>
      <c r="EP416" s="12"/>
      <c r="EQ416" s="12"/>
      <c r="ER416" s="12"/>
      <c r="ES416" s="12"/>
      <c r="ET416" s="12"/>
      <c r="EU416" s="12"/>
      <c r="EV416" s="12"/>
    </row>
    <row r="417" spans="1:152" s="133" customFormat="1" ht="36">
      <c r="A417" s="30">
        <v>1</v>
      </c>
      <c r="B417" s="30">
        <v>1196420060</v>
      </c>
      <c r="C417" s="56">
        <v>42295900</v>
      </c>
      <c r="D417" s="40" t="s">
        <v>693</v>
      </c>
      <c r="E417" s="43" t="s">
        <v>694</v>
      </c>
      <c r="F417" s="35" t="s">
        <v>10</v>
      </c>
      <c r="G417" s="24">
        <v>1801143</v>
      </c>
      <c r="H417" s="24">
        <v>0</v>
      </c>
      <c r="I417" s="25">
        <f>+G417+H417</f>
        <v>1801143</v>
      </c>
      <c r="J417" s="24">
        <v>1550000</v>
      </c>
      <c r="K417" s="24">
        <v>0</v>
      </c>
      <c r="L417" s="25">
        <f>+J417+K417</f>
        <v>1550000</v>
      </c>
      <c r="M417" s="24">
        <v>2233200</v>
      </c>
      <c r="N417" s="24">
        <v>0</v>
      </c>
      <c r="O417" s="25">
        <f>+M417+N417</f>
        <v>2233200</v>
      </c>
      <c r="P417" s="132"/>
      <c r="Q417" s="132"/>
      <c r="R417" s="132"/>
      <c r="S417" s="132"/>
      <c r="T417" s="132"/>
      <c r="U417" s="132"/>
      <c r="V417" s="132"/>
      <c r="W417" s="132"/>
      <c r="X417" s="132"/>
      <c r="Y417" s="132"/>
      <c r="Z417" s="132"/>
      <c r="AA417" s="132"/>
      <c r="AB417" s="132"/>
      <c r="AC417" s="132"/>
      <c r="AD417" s="132"/>
      <c r="AE417" s="132"/>
      <c r="AF417" s="132"/>
      <c r="AG417" s="132"/>
      <c r="AH417" s="132"/>
      <c r="AI417" s="132"/>
      <c r="AJ417" s="132"/>
      <c r="AK417" s="132"/>
      <c r="AL417" s="132"/>
      <c r="AM417" s="132"/>
      <c r="AN417" s="132"/>
      <c r="AO417" s="132"/>
      <c r="AP417" s="132"/>
      <c r="AQ417" s="132"/>
      <c r="AR417" s="132"/>
      <c r="AS417" s="132"/>
      <c r="AT417" s="132"/>
      <c r="AU417" s="132"/>
      <c r="AV417" s="132"/>
      <c r="AW417" s="132"/>
      <c r="AX417" s="132"/>
      <c r="AY417" s="132"/>
      <c r="AZ417" s="132"/>
      <c r="BA417" s="132"/>
      <c r="BB417" s="132"/>
      <c r="BC417" s="132"/>
      <c r="BD417" s="132"/>
      <c r="BE417" s="132"/>
      <c r="BF417" s="132"/>
      <c r="BG417" s="132"/>
      <c r="BH417" s="132"/>
      <c r="BI417" s="132"/>
      <c r="BJ417" s="132"/>
      <c r="BK417" s="132"/>
      <c r="BL417" s="132"/>
      <c r="BM417" s="132"/>
      <c r="BN417" s="132"/>
      <c r="BO417" s="132"/>
      <c r="BP417" s="132"/>
      <c r="BQ417" s="132"/>
      <c r="BR417" s="132"/>
      <c r="BS417" s="132"/>
      <c r="BT417" s="132"/>
      <c r="BU417" s="132"/>
      <c r="BV417" s="132"/>
      <c r="BW417" s="132"/>
      <c r="BX417" s="132"/>
      <c r="BY417" s="132"/>
      <c r="BZ417" s="132"/>
      <c r="CA417" s="132"/>
      <c r="CB417" s="132"/>
      <c r="CC417" s="132"/>
      <c r="CD417" s="132"/>
      <c r="CE417" s="132"/>
      <c r="CF417" s="132"/>
      <c r="CG417" s="132"/>
      <c r="CH417" s="132"/>
      <c r="CI417" s="132"/>
      <c r="CJ417" s="132"/>
      <c r="CK417" s="132"/>
      <c r="CL417" s="132"/>
      <c r="CM417" s="132"/>
      <c r="CN417" s="132"/>
      <c r="CO417" s="132"/>
      <c r="CP417" s="132"/>
      <c r="CQ417" s="132"/>
      <c r="CR417" s="132"/>
      <c r="CS417" s="132"/>
      <c r="CT417" s="132"/>
      <c r="CU417" s="132"/>
      <c r="CV417" s="132"/>
      <c r="CW417" s="132"/>
      <c r="CX417" s="132"/>
      <c r="CY417" s="132"/>
      <c r="CZ417" s="132"/>
      <c r="DA417" s="132"/>
      <c r="DB417" s="132"/>
      <c r="DC417" s="132"/>
      <c r="DD417" s="132"/>
      <c r="DE417" s="132"/>
      <c r="DF417" s="132"/>
      <c r="DG417" s="132"/>
      <c r="DH417" s="132"/>
      <c r="DI417" s="132"/>
      <c r="DJ417" s="132"/>
      <c r="DK417" s="132"/>
      <c r="DL417" s="132"/>
      <c r="DM417" s="132"/>
      <c r="DN417" s="132"/>
      <c r="DO417" s="132"/>
      <c r="DP417" s="132"/>
      <c r="DQ417" s="132"/>
      <c r="DR417" s="132"/>
      <c r="DS417" s="132"/>
      <c r="DT417" s="132"/>
      <c r="DU417" s="132"/>
      <c r="DV417" s="132"/>
      <c r="DW417" s="132"/>
      <c r="DX417" s="132"/>
      <c r="DY417" s="132"/>
      <c r="DZ417" s="132"/>
      <c r="EA417" s="132"/>
      <c r="EB417" s="132"/>
      <c r="EC417" s="132"/>
      <c r="ED417" s="132"/>
      <c r="EE417" s="132"/>
      <c r="EF417" s="132"/>
      <c r="EG417" s="132"/>
      <c r="EH417" s="132"/>
      <c r="EI417" s="132"/>
      <c r="EJ417" s="132"/>
      <c r="EK417" s="132"/>
      <c r="EL417" s="132"/>
      <c r="EM417" s="132"/>
      <c r="EN417" s="132"/>
      <c r="EO417" s="132"/>
      <c r="EP417" s="132"/>
      <c r="EQ417" s="132"/>
      <c r="ER417" s="132"/>
      <c r="ES417" s="132"/>
      <c r="ET417" s="132"/>
      <c r="EU417" s="132"/>
      <c r="EV417" s="132"/>
    </row>
    <row r="418" spans="1:152" s="133" customFormat="1" ht="45">
      <c r="A418" s="30">
        <v>2</v>
      </c>
      <c r="B418" s="30">
        <v>1196420121</v>
      </c>
      <c r="C418" s="56">
        <v>42295900</v>
      </c>
      <c r="D418" s="40" t="s">
        <v>695</v>
      </c>
      <c r="E418" s="43" t="s">
        <v>696</v>
      </c>
      <c r="F418" s="35" t="s">
        <v>10</v>
      </c>
      <c r="G418" s="24">
        <v>1900933</v>
      </c>
      <c r="H418" s="24">
        <v>0</v>
      </c>
      <c r="I418" s="25">
        <f t="shared" ref="I418:I434" si="141">+G418+H418</f>
        <v>1900933</v>
      </c>
      <c r="J418" s="24">
        <v>1800000</v>
      </c>
      <c r="K418" s="24">
        <v>0</v>
      </c>
      <c r="L418" s="25">
        <f t="shared" ref="L418:L436" si="142">+J418+K418</f>
        <v>1800000</v>
      </c>
      <c r="M418" s="24">
        <v>1798200</v>
      </c>
      <c r="N418" s="24">
        <v>0</v>
      </c>
      <c r="O418" s="25">
        <f t="shared" ref="O418:O435" si="143">+M418+N418</f>
        <v>1798200</v>
      </c>
      <c r="P418" s="132"/>
      <c r="Q418" s="132"/>
      <c r="R418" s="132"/>
      <c r="S418" s="132"/>
      <c r="T418" s="132"/>
      <c r="U418" s="132"/>
      <c r="V418" s="132"/>
      <c r="W418" s="132"/>
      <c r="X418" s="132"/>
      <c r="Y418" s="132"/>
      <c r="Z418" s="132"/>
      <c r="AA418" s="132"/>
      <c r="AB418" s="132"/>
      <c r="AC418" s="132"/>
      <c r="AD418" s="132"/>
      <c r="AE418" s="132"/>
      <c r="AF418" s="132"/>
      <c r="AG418" s="132"/>
      <c r="AH418" s="132"/>
      <c r="AI418" s="132"/>
      <c r="AJ418" s="132"/>
      <c r="AK418" s="132"/>
      <c r="AL418" s="132"/>
      <c r="AM418" s="132"/>
      <c r="AN418" s="132"/>
      <c r="AO418" s="132"/>
      <c r="AP418" s="132"/>
      <c r="AQ418" s="132"/>
      <c r="AR418" s="132"/>
      <c r="AS418" s="132"/>
      <c r="AT418" s="132"/>
      <c r="AU418" s="132"/>
      <c r="AV418" s="132"/>
      <c r="AW418" s="132"/>
      <c r="AX418" s="132"/>
      <c r="AY418" s="132"/>
      <c r="AZ418" s="132"/>
      <c r="BA418" s="132"/>
      <c r="BB418" s="132"/>
      <c r="BC418" s="132"/>
      <c r="BD418" s="132"/>
      <c r="BE418" s="132"/>
      <c r="BF418" s="132"/>
      <c r="BG418" s="132"/>
      <c r="BH418" s="132"/>
      <c r="BI418" s="132"/>
      <c r="BJ418" s="132"/>
      <c r="BK418" s="132"/>
      <c r="BL418" s="132"/>
      <c r="BM418" s="132"/>
      <c r="BN418" s="132"/>
      <c r="BO418" s="132"/>
      <c r="BP418" s="132"/>
      <c r="BQ418" s="132"/>
      <c r="BR418" s="132"/>
      <c r="BS418" s="132"/>
      <c r="BT418" s="132"/>
      <c r="BU418" s="132"/>
      <c r="BV418" s="132"/>
      <c r="BW418" s="132"/>
      <c r="BX418" s="132"/>
      <c r="BY418" s="132"/>
      <c r="BZ418" s="132"/>
      <c r="CA418" s="132"/>
      <c r="CB418" s="132"/>
      <c r="CC418" s="132"/>
      <c r="CD418" s="132"/>
      <c r="CE418" s="132"/>
      <c r="CF418" s="132"/>
      <c r="CG418" s="132"/>
      <c r="CH418" s="132"/>
      <c r="CI418" s="132"/>
      <c r="CJ418" s="132"/>
      <c r="CK418" s="132"/>
      <c r="CL418" s="132"/>
      <c r="CM418" s="132"/>
      <c r="CN418" s="132"/>
      <c r="CO418" s="132"/>
      <c r="CP418" s="132"/>
      <c r="CQ418" s="132"/>
      <c r="CR418" s="132"/>
      <c r="CS418" s="132"/>
      <c r="CT418" s="132"/>
      <c r="CU418" s="132"/>
      <c r="CV418" s="132"/>
      <c r="CW418" s="132"/>
      <c r="CX418" s="132"/>
      <c r="CY418" s="132"/>
      <c r="CZ418" s="132"/>
      <c r="DA418" s="132"/>
      <c r="DB418" s="132"/>
      <c r="DC418" s="132"/>
      <c r="DD418" s="132"/>
      <c r="DE418" s="132"/>
      <c r="DF418" s="132"/>
      <c r="DG418" s="132"/>
      <c r="DH418" s="132"/>
      <c r="DI418" s="132"/>
      <c r="DJ418" s="132"/>
      <c r="DK418" s="132"/>
      <c r="DL418" s="132"/>
      <c r="DM418" s="132"/>
      <c r="DN418" s="132"/>
      <c r="DO418" s="132"/>
      <c r="DP418" s="132"/>
      <c r="DQ418" s="132"/>
      <c r="DR418" s="132"/>
      <c r="DS418" s="132"/>
      <c r="DT418" s="132"/>
      <c r="DU418" s="132"/>
      <c r="DV418" s="132"/>
      <c r="DW418" s="132"/>
      <c r="DX418" s="132"/>
      <c r="DY418" s="132"/>
      <c r="DZ418" s="132"/>
      <c r="EA418" s="132"/>
      <c r="EB418" s="132"/>
      <c r="EC418" s="132"/>
      <c r="ED418" s="132"/>
      <c r="EE418" s="132"/>
      <c r="EF418" s="132"/>
      <c r="EG418" s="132"/>
      <c r="EH418" s="132"/>
      <c r="EI418" s="132"/>
      <c r="EJ418" s="132"/>
      <c r="EK418" s="132"/>
      <c r="EL418" s="132"/>
      <c r="EM418" s="132"/>
      <c r="EN418" s="132"/>
      <c r="EO418" s="132"/>
      <c r="EP418" s="132"/>
      <c r="EQ418" s="132"/>
      <c r="ER418" s="132"/>
      <c r="ES418" s="132"/>
      <c r="ET418" s="132"/>
      <c r="EU418" s="132"/>
      <c r="EV418" s="132"/>
    </row>
    <row r="419" spans="1:152" s="133" customFormat="1" ht="36">
      <c r="A419" s="30">
        <v>3</v>
      </c>
      <c r="B419" s="30">
        <v>1196420122</v>
      </c>
      <c r="C419" s="56">
        <v>42295900</v>
      </c>
      <c r="D419" s="40" t="s">
        <v>697</v>
      </c>
      <c r="E419" s="43" t="s">
        <v>698</v>
      </c>
      <c r="F419" s="35" t="s">
        <v>10</v>
      </c>
      <c r="G419" s="24">
        <v>1885732</v>
      </c>
      <c r="H419" s="24">
        <v>0</v>
      </c>
      <c r="I419" s="25">
        <f t="shared" si="141"/>
        <v>1885732</v>
      </c>
      <c r="J419" s="24">
        <v>1550000</v>
      </c>
      <c r="K419" s="24">
        <v>0</v>
      </c>
      <c r="L419" s="25">
        <f t="shared" si="142"/>
        <v>1550000</v>
      </c>
      <c r="M419" s="24">
        <v>1798200</v>
      </c>
      <c r="N419" s="24">
        <v>0</v>
      </c>
      <c r="O419" s="25">
        <f t="shared" si="143"/>
        <v>1798200</v>
      </c>
      <c r="P419" s="132"/>
      <c r="Q419" s="132"/>
      <c r="R419" s="132"/>
      <c r="S419" s="132"/>
      <c r="T419" s="132"/>
      <c r="U419" s="132"/>
      <c r="V419" s="132"/>
      <c r="W419" s="132"/>
      <c r="X419" s="132"/>
      <c r="Y419" s="132"/>
      <c r="Z419" s="132"/>
      <c r="AA419" s="132"/>
      <c r="AB419" s="132"/>
      <c r="AC419" s="132"/>
      <c r="AD419" s="132"/>
      <c r="AE419" s="132"/>
      <c r="AF419" s="132"/>
      <c r="AG419" s="132"/>
      <c r="AH419" s="132"/>
      <c r="AI419" s="132"/>
      <c r="AJ419" s="132"/>
      <c r="AK419" s="132"/>
      <c r="AL419" s="132"/>
      <c r="AM419" s="132"/>
      <c r="AN419" s="132"/>
      <c r="AO419" s="132"/>
      <c r="AP419" s="132"/>
      <c r="AQ419" s="132"/>
      <c r="AR419" s="132"/>
      <c r="AS419" s="132"/>
      <c r="AT419" s="132"/>
      <c r="AU419" s="132"/>
      <c r="AV419" s="132"/>
      <c r="AW419" s="132"/>
      <c r="AX419" s="132"/>
      <c r="AY419" s="132"/>
      <c r="AZ419" s="132"/>
      <c r="BA419" s="132"/>
      <c r="BB419" s="132"/>
      <c r="BC419" s="132"/>
      <c r="BD419" s="132"/>
      <c r="BE419" s="132"/>
      <c r="BF419" s="132"/>
      <c r="BG419" s="132"/>
      <c r="BH419" s="132"/>
      <c r="BI419" s="132"/>
      <c r="BJ419" s="132"/>
      <c r="BK419" s="132"/>
      <c r="BL419" s="132"/>
      <c r="BM419" s="132"/>
      <c r="BN419" s="132"/>
      <c r="BO419" s="132"/>
      <c r="BP419" s="132"/>
      <c r="BQ419" s="132"/>
      <c r="BR419" s="132"/>
      <c r="BS419" s="132"/>
      <c r="BT419" s="132"/>
      <c r="BU419" s="132"/>
      <c r="BV419" s="132"/>
      <c r="BW419" s="132"/>
      <c r="BX419" s="132"/>
      <c r="BY419" s="132"/>
      <c r="BZ419" s="132"/>
      <c r="CA419" s="132"/>
      <c r="CB419" s="132"/>
      <c r="CC419" s="132"/>
      <c r="CD419" s="132"/>
      <c r="CE419" s="132"/>
      <c r="CF419" s="132"/>
      <c r="CG419" s="132"/>
      <c r="CH419" s="132"/>
      <c r="CI419" s="132"/>
      <c r="CJ419" s="132"/>
      <c r="CK419" s="132"/>
      <c r="CL419" s="132"/>
      <c r="CM419" s="132"/>
      <c r="CN419" s="132"/>
      <c r="CO419" s="132"/>
      <c r="CP419" s="132"/>
      <c r="CQ419" s="132"/>
      <c r="CR419" s="132"/>
      <c r="CS419" s="132"/>
      <c r="CT419" s="132"/>
      <c r="CU419" s="132"/>
      <c r="CV419" s="132"/>
      <c r="CW419" s="132"/>
      <c r="CX419" s="132"/>
      <c r="CY419" s="132"/>
      <c r="CZ419" s="132"/>
      <c r="DA419" s="132"/>
      <c r="DB419" s="132"/>
      <c r="DC419" s="132"/>
      <c r="DD419" s="132"/>
      <c r="DE419" s="132"/>
      <c r="DF419" s="132"/>
      <c r="DG419" s="132"/>
      <c r="DH419" s="132"/>
      <c r="DI419" s="132"/>
      <c r="DJ419" s="132"/>
      <c r="DK419" s="132"/>
      <c r="DL419" s="132"/>
      <c r="DM419" s="132"/>
      <c r="DN419" s="132"/>
      <c r="DO419" s="132"/>
      <c r="DP419" s="132"/>
      <c r="DQ419" s="132"/>
      <c r="DR419" s="132"/>
      <c r="DS419" s="132"/>
      <c r="DT419" s="132"/>
      <c r="DU419" s="132"/>
      <c r="DV419" s="132"/>
      <c r="DW419" s="132"/>
      <c r="DX419" s="132"/>
      <c r="DY419" s="132"/>
      <c r="DZ419" s="132"/>
      <c r="EA419" s="132"/>
      <c r="EB419" s="132"/>
      <c r="EC419" s="132"/>
      <c r="ED419" s="132"/>
      <c r="EE419" s="132"/>
      <c r="EF419" s="132"/>
      <c r="EG419" s="132"/>
      <c r="EH419" s="132"/>
      <c r="EI419" s="132"/>
      <c r="EJ419" s="132"/>
      <c r="EK419" s="132"/>
      <c r="EL419" s="132"/>
      <c r="EM419" s="132"/>
      <c r="EN419" s="132"/>
      <c r="EO419" s="132"/>
      <c r="EP419" s="132"/>
      <c r="EQ419" s="132"/>
      <c r="ER419" s="132"/>
      <c r="ES419" s="132"/>
      <c r="ET419" s="132"/>
      <c r="EU419" s="132"/>
      <c r="EV419" s="132"/>
    </row>
    <row r="420" spans="1:152" s="133" customFormat="1" ht="36">
      <c r="A420" s="30">
        <v>4</v>
      </c>
      <c r="B420" s="30">
        <v>1196420123</v>
      </c>
      <c r="C420" s="56">
        <v>42295900</v>
      </c>
      <c r="D420" s="40" t="s">
        <v>699</v>
      </c>
      <c r="E420" s="43" t="s">
        <v>700</v>
      </c>
      <c r="F420" s="35" t="s">
        <v>10</v>
      </c>
      <c r="G420" s="24">
        <v>1885732</v>
      </c>
      <c r="H420" s="24">
        <v>0</v>
      </c>
      <c r="I420" s="25">
        <f t="shared" si="141"/>
        <v>1885732</v>
      </c>
      <c r="J420" s="24">
        <v>1500000</v>
      </c>
      <c r="K420" s="24">
        <v>0</v>
      </c>
      <c r="L420" s="25">
        <f t="shared" si="142"/>
        <v>1500000</v>
      </c>
      <c r="M420" s="24">
        <v>1798200</v>
      </c>
      <c r="N420" s="24">
        <v>0</v>
      </c>
      <c r="O420" s="25">
        <f t="shared" si="143"/>
        <v>1798200</v>
      </c>
      <c r="P420" s="132"/>
      <c r="Q420" s="132"/>
      <c r="R420" s="132"/>
      <c r="S420" s="132"/>
      <c r="T420" s="132"/>
      <c r="U420" s="132"/>
      <c r="V420" s="132"/>
      <c r="W420" s="132"/>
      <c r="X420" s="132"/>
      <c r="Y420" s="132"/>
      <c r="Z420" s="132"/>
      <c r="AA420" s="132"/>
      <c r="AB420" s="132"/>
      <c r="AC420" s="132"/>
      <c r="AD420" s="132"/>
      <c r="AE420" s="132"/>
      <c r="AF420" s="132"/>
      <c r="AG420" s="132"/>
      <c r="AH420" s="132"/>
      <c r="AI420" s="132"/>
      <c r="AJ420" s="132"/>
      <c r="AK420" s="132"/>
      <c r="AL420" s="132"/>
      <c r="AM420" s="132"/>
      <c r="AN420" s="132"/>
      <c r="AO420" s="132"/>
      <c r="AP420" s="132"/>
      <c r="AQ420" s="132"/>
      <c r="AR420" s="132"/>
      <c r="AS420" s="132"/>
      <c r="AT420" s="132"/>
      <c r="AU420" s="132"/>
      <c r="AV420" s="132"/>
      <c r="AW420" s="132"/>
      <c r="AX420" s="132"/>
      <c r="AY420" s="132"/>
      <c r="AZ420" s="132"/>
      <c r="BA420" s="132"/>
      <c r="BB420" s="132"/>
      <c r="BC420" s="132"/>
      <c r="BD420" s="132"/>
      <c r="BE420" s="132"/>
      <c r="BF420" s="132"/>
      <c r="BG420" s="132"/>
      <c r="BH420" s="132"/>
      <c r="BI420" s="132"/>
      <c r="BJ420" s="132"/>
      <c r="BK420" s="132"/>
      <c r="BL420" s="132"/>
      <c r="BM420" s="132"/>
      <c r="BN420" s="132"/>
      <c r="BO420" s="132"/>
      <c r="BP420" s="132"/>
      <c r="BQ420" s="132"/>
      <c r="BR420" s="132"/>
      <c r="BS420" s="132"/>
      <c r="BT420" s="132"/>
      <c r="BU420" s="132"/>
      <c r="BV420" s="132"/>
      <c r="BW420" s="132"/>
      <c r="BX420" s="132"/>
      <c r="BY420" s="132"/>
      <c r="BZ420" s="132"/>
      <c r="CA420" s="132"/>
      <c r="CB420" s="132"/>
      <c r="CC420" s="132"/>
      <c r="CD420" s="132"/>
      <c r="CE420" s="132"/>
      <c r="CF420" s="132"/>
      <c r="CG420" s="132"/>
      <c r="CH420" s="132"/>
      <c r="CI420" s="132"/>
      <c r="CJ420" s="132"/>
      <c r="CK420" s="132"/>
      <c r="CL420" s="132"/>
      <c r="CM420" s="132"/>
      <c r="CN420" s="132"/>
      <c r="CO420" s="132"/>
      <c r="CP420" s="132"/>
      <c r="CQ420" s="132"/>
      <c r="CR420" s="132"/>
      <c r="CS420" s="132"/>
      <c r="CT420" s="132"/>
      <c r="CU420" s="132"/>
      <c r="CV420" s="132"/>
      <c r="CW420" s="132"/>
      <c r="CX420" s="132"/>
      <c r="CY420" s="132"/>
      <c r="CZ420" s="132"/>
      <c r="DA420" s="132"/>
      <c r="DB420" s="132"/>
      <c r="DC420" s="132"/>
      <c r="DD420" s="132"/>
      <c r="DE420" s="132"/>
      <c r="DF420" s="132"/>
      <c r="DG420" s="132"/>
      <c r="DH420" s="132"/>
      <c r="DI420" s="132"/>
      <c r="DJ420" s="132"/>
      <c r="DK420" s="132"/>
      <c r="DL420" s="132"/>
      <c r="DM420" s="132"/>
      <c r="DN420" s="132"/>
      <c r="DO420" s="132"/>
      <c r="DP420" s="132"/>
      <c r="DQ420" s="132"/>
      <c r="DR420" s="132"/>
      <c r="DS420" s="132"/>
      <c r="DT420" s="132"/>
      <c r="DU420" s="132"/>
      <c r="DV420" s="132"/>
      <c r="DW420" s="132"/>
      <c r="DX420" s="132"/>
      <c r="DY420" s="132"/>
      <c r="DZ420" s="132"/>
      <c r="EA420" s="132"/>
      <c r="EB420" s="132"/>
      <c r="EC420" s="132"/>
      <c r="ED420" s="132"/>
      <c r="EE420" s="132"/>
      <c r="EF420" s="132"/>
      <c r="EG420" s="132"/>
      <c r="EH420" s="132"/>
      <c r="EI420" s="132"/>
      <c r="EJ420" s="132"/>
      <c r="EK420" s="132"/>
      <c r="EL420" s="132"/>
      <c r="EM420" s="132"/>
      <c r="EN420" s="132"/>
      <c r="EO420" s="132"/>
      <c r="EP420" s="132"/>
      <c r="EQ420" s="132"/>
      <c r="ER420" s="132"/>
      <c r="ES420" s="132"/>
      <c r="ET420" s="132"/>
      <c r="EU420" s="132"/>
      <c r="EV420" s="132"/>
    </row>
    <row r="421" spans="1:152" s="135" customFormat="1" ht="36">
      <c r="A421" s="30">
        <v>5</v>
      </c>
      <c r="B421" s="30">
        <v>1196420088</v>
      </c>
      <c r="C421" s="56">
        <v>42295900</v>
      </c>
      <c r="D421" s="40" t="s">
        <v>701</v>
      </c>
      <c r="E421" s="43" t="s">
        <v>702</v>
      </c>
      <c r="F421" s="35" t="s">
        <v>10</v>
      </c>
      <c r="G421" s="24">
        <v>2100430</v>
      </c>
      <c r="H421" s="24">
        <v>0</v>
      </c>
      <c r="I421" s="25">
        <f t="shared" si="141"/>
        <v>2100430</v>
      </c>
      <c r="J421" s="24">
        <v>1850000</v>
      </c>
      <c r="K421" s="24">
        <v>0</v>
      </c>
      <c r="L421" s="25">
        <f t="shared" si="142"/>
        <v>1850000</v>
      </c>
      <c r="M421" s="24">
        <v>1798200</v>
      </c>
      <c r="N421" s="24">
        <v>0</v>
      </c>
      <c r="O421" s="25">
        <f t="shared" si="143"/>
        <v>1798200</v>
      </c>
      <c r="P421" s="132"/>
      <c r="Q421" s="132"/>
      <c r="R421" s="132"/>
      <c r="S421" s="132"/>
      <c r="T421" s="132"/>
      <c r="U421" s="132"/>
      <c r="V421" s="132"/>
      <c r="W421" s="132"/>
      <c r="X421" s="132"/>
      <c r="Y421" s="132"/>
      <c r="Z421" s="132"/>
      <c r="AA421" s="132"/>
      <c r="AB421" s="132"/>
      <c r="AC421" s="132"/>
      <c r="AD421" s="132"/>
      <c r="AE421" s="132"/>
      <c r="AF421" s="132"/>
      <c r="AG421" s="132"/>
      <c r="AH421" s="132"/>
      <c r="AI421" s="132"/>
      <c r="AJ421" s="132"/>
      <c r="AK421" s="132"/>
      <c r="AL421" s="132"/>
      <c r="AM421" s="132"/>
      <c r="AN421" s="132"/>
      <c r="AO421" s="132"/>
      <c r="AP421" s="132"/>
      <c r="AQ421" s="132"/>
      <c r="AR421" s="132"/>
      <c r="AS421" s="132"/>
      <c r="AT421" s="132"/>
      <c r="AU421" s="132"/>
      <c r="AV421" s="132"/>
      <c r="AW421" s="132"/>
      <c r="AX421" s="132"/>
      <c r="AY421" s="132"/>
      <c r="AZ421" s="132"/>
      <c r="BA421" s="132"/>
      <c r="BB421" s="132"/>
      <c r="BC421" s="132"/>
      <c r="BD421" s="132"/>
      <c r="BE421" s="132"/>
      <c r="BF421" s="132"/>
      <c r="BG421" s="132"/>
      <c r="BH421" s="132"/>
      <c r="BI421" s="132"/>
      <c r="BJ421" s="132"/>
      <c r="BK421" s="132"/>
      <c r="BL421" s="132"/>
      <c r="BM421" s="132"/>
      <c r="BN421" s="132"/>
      <c r="BO421" s="132"/>
      <c r="BP421" s="132"/>
      <c r="BQ421" s="132"/>
      <c r="BR421" s="132"/>
      <c r="BS421" s="132"/>
      <c r="BT421" s="132"/>
      <c r="BU421" s="132"/>
      <c r="BV421" s="132"/>
      <c r="BW421" s="132"/>
      <c r="BX421" s="132"/>
      <c r="BY421" s="132"/>
      <c r="BZ421" s="132"/>
      <c r="CA421" s="132"/>
      <c r="CB421" s="132"/>
      <c r="CC421" s="132"/>
      <c r="CD421" s="132"/>
      <c r="CE421" s="132"/>
      <c r="CF421" s="132"/>
      <c r="CG421" s="132"/>
      <c r="CH421" s="132"/>
      <c r="CI421" s="132"/>
      <c r="CJ421" s="132"/>
      <c r="CK421" s="132"/>
      <c r="CL421" s="132"/>
      <c r="CM421" s="132"/>
      <c r="CN421" s="132"/>
      <c r="CO421" s="132"/>
      <c r="CP421" s="132"/>
      <c r="CQ421" s="132"/>
      <c r="CR421" s="132"/>
      <c r="CS421" s="132"/>
      <c r="CT421" s="132"/>
      <c r="CU421" s="132"/>
      <c r="CV421" s="132"/>
      <c r="CW421" s="132"/>
      <c r="CX421" s="132"/>
      <c r="CY421" s="132"/>
      <c r="CZ421" s="132"/>
      <c r="DA421" s="132"/>
      <c r="DB421" s="132"/>
      <c r="DC421" s="132"/>
      <c r="DD421" s="132"/>
      <c r="DE421" s="132"/>
      <c r="DF421" s="132"/>
      <c r="DG421" s="132"/>
      <c r="DH421" s="132"/>
      <c r="DI421" s="132"/>
      <c r="DJ421" s="132"/>
      <c r="DK421" s="132"/>
      <c r="DL421" s="132"/>
      <c r="DM421" s="132"/>
      <c r="DN421" s="132"/>
      <c r="DO421" s="132"/>
      <c r="DP421" s="132"/>
      <c r="DQ421" s="132"/>
      <c r="DR421" s="132"/>
      <c r="DS421" s="132"/>
      <c r="DT421" s="132"/>
      <c r="DU421" s="132"/>
      <c r="DV421" s="132"/>
      <c r="DW421" s="132"/>
      <c r="DX421" s="132"/>
      <c r="DY421" s="132"/>
      <c r="DZ421" s="132"/>
      <c r="EA421" s="132"/>
      <c r="EB421" s="132"/>
      <c r="EC421" s="132"/>
      <c r="ED421" s="132"/>
      <c r="EE421" s="132"/>
      <c r="EF421" s="132"/>
      <c r="EG421" s="132"/>
      <c r="EH421" s="132"/>
      <c r="EI421" s="132"/>
      <c r="EJ421" s="132"/>
      <c r="EK421" s="132"/>
      <c r="EL421" s="132"/>
      <c r="EM421" s="132"/>
      <c r="EN421" s="132"/>
      <c r="EO421" s="132"/>
      <c r="EP421" s="132"/>
      <c r="EQ421" s="132"/>
      <c r="ER421" s="132"/>
      <c r="ES421" s="132"/>
      <c r="ET421" s="132"/>
      <c r="EU421" s="132"/>
      <c r="EV421" s="132"/>
    </row>
    <row r="422" spans="1:152" s="135" customFormat="1" ht="36">
      <c r="A422" s="30">
        <v>6</v>
      </c>
      <c r="B422" s="30">
        <v>1196420091</v>
      </c>
      <c r="C422" s="56">
        <v>42295900</v>
      </c>
      <c r="D422" s="40" t="s">
        <v>703</v>
      </c>
      <c r="E422" s="43" t="s">
        <v>704</v>
      </c>
      <c r="F422" s="35" t="s">
        <v>10</v>
      </c>
      <c r="G422" s="24">
        <v>2481031</v>
      </c>
      <c r="H422" s="24">
        <v>0</v>
      </c>
      <c r="I422" s="25">
        <f t="shared" si="141"/>
        <v>2481031</v>
      </c>
      <c r="J422" s="24">
        <v>1850000</v>
      </c>
      <c r="K422" s="24">
        <v>0</v>
      </c>
      <c r="L422" s="25">
        <f t="shared" si="142"/>
        <v>1850000</v>
      </c>
      <c r="M422" s="24">
        <v>2050800</v>
      </c>
      <c r="N422" s="24">
        <v>0</v>
      </c>
      <c r="O422" s="25">
        <f t="shared" si="143"/>
        <v>2050800</v>
      </c>
      <c r="P422" s="132"/>
      <c r="Q422" s="132"/>
      <c r="R422" s="132"/>
      <c r="S422" s="132"/>
      <c r="T422" s="132"/>
      <c r="U422" s="132"/>
      <c r="V422" s="132"/>
      <c r="W422" s="132"/>
      <c r="X422" s="132"/>
      <c r="Y422" s="132"/>
      <c r="Z422" s="132"/>
      <c r="AA422" s="132"/>
      <c r="AB422" s="132"/>
      <c r="AC422" s="132"/>
      <c r="AD422" s="132"/>
      <c r="AE422" s="132"/>
      <c r="AF422" s="132"/>
      <c r="AG422" s="132"/>
      <c r="AH422" s="132"/>
      <c r="AI422" s="132"/>
      <c r="AJ422" s="132"/>
      <c r="AK422" s="132"/>
      <c r="AL422" s="132"/>
      <c r="AM422" s="132"/>
      <c r="AN422" s="132"/>
      <c r="AO422" s="132"/>
      <c r="AP422" s="132"/>
      <c r="AQ422" s="132"/>
      <c r="AR422" s="132"/>
      <c r="AS422" s="132"/>
      <c r="AT422" s="132"/>
      <c r="AU422" s="132"/>
      <c r="AV422" s="132"/>
      <c r="AW422" s="132"/>
      <c r="AX422" s="132"/>
      <c r="AY422" s="132"/>
      <c r="AZ422" s="132"/>
      <c r="BA422" s="132"/>
      <c r="BB422" s="132"/>
      <c r="BC422" s="132"/>
      <c r="BD422" s="132"/>
      <c r="BE422" s="132"/>
      <c r="BF422" s="132"/>
      <c r="BG422" s="132"/>
      <c r="BH422" s="132"/>
      <c r="BI422" s="132"/>
      <c r="BJ422" s="132"/>
      <c r="BK422" s="132"/>
      <c r="BL422" s="132"/>
      <c r="BM422" s="132"/>
      <c r="BN422" s="132"/>
      <c r="BO422" s="132"/>
      <c r="BP422" s="132"/>
      <c r="BQ422" s="132"/>
      <c r="BR422" s="132"/>
      <c r="BS422" s="132"/>
      <c r="BT422" s="132"/>
      <c r="BU422" s="132"/>
      <c r="BV422" s="132"/>
      <c r="BW422" s="132"/>
      <c r="BX422" s="132"/>
      <c r="BY422" s="132"/>
      <c r="BZ422" s="132"/>
      <c r="CA422" s="132"/>
      <c r="CB422" s="132"/>
      <c r="CC422" s="132"/>
      <c r="CD422" s="132"/>
      <c r="CE422" s="132"/>
      <c r="CF422" s="132"/>
      <c r="CG422" s="132"/>
      <c r="CH422" s="132"/>
      <c r="CI422" s="132"/>
      <c r="CJ422" s="132"/>
      <c r="CK422" s="132"/>
      <c r="CL422" s="132"/>
      <c r="CM422" s="132"/>
      <c r="CN422" s="132"/>
      <c r="CO422" s="132"/>
      <c r="CP422" s="132"/>
      <c r="CQ422" s="132"/>
      <c r="CR422" s="132"/>
      <c r="CS422" s="132"/>
      <c r="CT422" s="132"/>
      <c r="CU422" s="132"/>
      <c r="CV422" s="132"/>
      <c r="CW422" s="132"/>
      <c r="CX422" s="132"/>
      <c r="CY422" s="132"/>
      <c r="CZ422" s="132"/>
      <c r="DA422" s="132"/>
      <c r="DB422" s="132"/>
      <c r="DC422" s="132"/>
      <c r="DD422" s="132"/>
      <c r="DE422" s="132"/>
      <c r="DF422" s="132"/>
      <c r="DG422" s="132"/>
      <c r="DH422" s="132"/>
      <c r="DI422" s="132"/>
      <c r="DJ422" s="132"/>
      <c r="DK422" s="132"/>
      <c r="DL422" s="132"/>
      <c r="DM422" s="132"/>
      <c r="DN422" s="132"/>
      <c r="DO422" s="132"/>
      <c r="DP422" s="132"/>
      <c r="DQ422" s="132"/>
      <c r="DR422" s="132"/>
      <c r="DS422" s="132"/>
      <c r="DT422" s="132"/>
      <c r="DU422" s="132"/>
      <c r="DV422" s="132"/>
      <c r="DW422" s="132"/>
      <c r="DX422" s="132"/>
      <c r="DY422" s="132"/>
      <c r="DZ422" s="132"/>
      <c r="EA422" s="132"/>
      <c r="EB422" s="132"/>
      <c r="EC422" s="132"/>
      <c r="ED422" s="132"/>
      <c r="EE422" s="132"/>
      <c r="EF422" s="132"/>
      <c r="EG422" s="132"/>
      <c r="EH422" s="132"/>
      <c r="EI422" s="132"/>
      <c r="EJ422" s="132"/>
      <c r="EK422" s="132"/>
      <c r="EL422" s="132"/>
      <c r="EM422" s="132"/>
      <c r="EN422" s="132"/>
      <c r="EO422" s="132"/>
      <c r="EP422" s="132"/>
      <c r="EQ422" s="132"/>
      <c r="ER422" s="132"/>
      <c r="ES422" s="132"/>
      <c r="ET422" s="132"/>
      <c r="EU422" s="132"/>
      <c r="EV422" s="132"/>
    </row>
    <row r="423" spans="1:152" s="135" customFormat="1" ht="36">
      <c r="A423" s="30">
        <v>7</v>
      </c>
      <c r="B423" s="30">
        <v>1196420091</v>
      </c>
      <c r="C423" s="56">
        <v>42295900</v>
      </c>
      <c r="D423" s="40" t="s">
        <v>705</v>
      </c>
      <c r="E423" s="43" t="s">
        <v>706</v>
      </c>
      <c r="F423" s="35" t="s">
        <v>10</v>
      </c>
      <c r="G423" s="24">
        <v>1875964</v>
      </c>
      <c r="H423" s="24">
        <v>0</v>
      </c>
      <c r="I423" s="25">
        <f t="shared" si="141"/>
        <v>1875964</v>
      </c>
      <c r="J423" s="24">
        <v>1850000</v>
      </c>
      <c r="K423" s="24">
        <v>0</v>
      </c>
      <c r="L423" s="25">
        <f t="shared" si="142"/>
        <v>1850000</v>
      </c>
      <c r="M423" s="24">
        <v>2050800</v>
      </c>
      <c r="N423" s="24">
        <v>0</v>
      </c>
      <c r="O423" s="25">
        <f t="shared" si="143"/>
        <v>2050800</v>
      </c>
      <c r="P423" s="132"/>
      <c r="Q423" s="132"/>
      <c r="R423" s="132"/>
      <c r="S423" s="132"/>
      <c r="T423" s="132"/>
      <c r="U423" s="132"/>
      <c r="V423" s="132"/>
      <c r="W423" s="132"/>
      <c r="X423" s="132"/>
      <c r="Y423" s="132"/>
      <c r="Z423" s="132"/>
      <c r="AA423" s="132"/>
      <c r="AB423" s="132"/>
      <c r="AC423" s="132"/>
      <c r="AD423" s="132"/>
      <c r="AE423" s="132"/>
      <c r="AF423" s="132"/>
      <c r="AG423" s="132"/>
      <c r="AH423" s="132"/>
      <c r="AI423" s="132"/>
      <c r="AJ423" s="132"/>
      <c r="AK423" s="132"/>
      <c r="AL423" s="132"/>
      <c r="AM423" s="132"/>
      <c r="AN423" s="132"/>
      <c r="AO423" s="132"/>
      <c r="AP423" s="132"/>
      <c r="AQ423" s="132"/>
      <c r="AR423" s="132"/>
      <c r="AS423" s="132"/>
      <c r="AT423" s="132"/>
      <c r="AU423" s="132"/>
      <c r="AV423" s="132"/>
      <c r="AW423" s="132"/>
      <c r="AX423" s="132"/>
      <c r="AY423" s="132"/>
      <c r="AZ423" s="132"/>
      <c r="BA423" s="132"/>
      <c r="BB423" s="132"/>
      <c r="BC423" s="132"/>
      <c r="BD423" s="132"/>
      <c r="BE423" s="132"/>
      <c r="BF423" s="132"/>
      <c r="BG423" s="132"/>
      <c r="BH423" s="132"/>
      <c r="BI423" s="132"/>
      <c r="BJ423" s="132"/>
      <c r="BK423" s="132"/>
      <c r="BL423" s="132"/>
      <c r="BM423" s="132"/>
      <c r="BN423" s="132"/>
      <c r="BO423" s="132"/>
      <c r="BP423" s="132"/>
      <c r="BQ423" s="132"/>
      <c r="BR423" s="132"/>
      <c r="BS423" s="132"/>
      <c r="BT423" s="132"/>
      <c r="BU423" s="132"/>
      <c r="BV423" s="132"/>
      <c r="BW423" s="132"/>
      <c r="BX423" s="132"/>
      <c r="BY423" s="132"/>
      <c r="BZ423" s="132"/>
      <c r="CA423" s="132"/>
      <c r="CB423" s="132"/>
      <c r="CC423" s="132"/>
      <c r="CD423" s="132"/>
      <c r="CE423" s="132"/>
      <c r="CF423" s="132"/>
      <c r="CG423" s="132"/>
      <c r="CH423" s="132"/>
      <c r="CI423" s="132"/>
      <c r="CJ423" s="132"/>
      <c r="CK423" s="132"/>
      <c r="CL423" s="132"/>
      <c r="CM423" s="132"/>
      <c r="CN423" s="132"/>
      <c r="CO423" s="132"/>
      <c r="CP423" s="132"/>
      <c r="CQ423" s="132"/>
      <c r="CR423" s="132"/>
      <c r="CS423" s="132"/>
      <c r="CT423" s="132"/>
      <c r="CU423" s="132"/>
      <c r="CV423" s="132"/>
      <c r="CW423" s="132"/>
      <c r="CX423" s="132"/>
      <c r="CY423" s="132"/>
      <c r="CZ423" s="132"/>
      <c r="DA423" s="132"/>
      <c r="DB423" s="132"/>
      <c r="DC423" s="132"/>
      <c r="DD423" s="132"/>
      <c r="DE423" s="132"/>
      <c r="DF423" s="132"/>
      <c r="DG423" s="132"/>
      <c r="DH423" s="132"/>
      <c r="DI423" s="132"/>
      <c r="DJ423" s="132"/>
      <c r="DK423" s="132"/>
      <c r="DL423" s="132"/>
      <c r="DM423" s="132"/>
      <c r="DN423" s="132"/>
      <c r="DO423" s="132"/>
      <c r="DP423" s="132"/>
      <c r="DQ423" s="132"/>
      <c r="DR423" s="132"/>
      <c r="DS423" s="132"/>
      <c r="DT423" s="132"/>
      <c r="DU423" s="132"/>
      <c r="DV423" s="132"/>
      <c r="DW423" s="132"/>
      <c r="DX423" s="132"/>
      <c r="DY423" s="132"/>
      <c r="DZ423" s="132"/>
      <c r="EA423" s="132"/>
      <c r="EB423" s="132"/>
      <c r="EC423" s="132"/>
      <c r="ED423" s="132"/>
      <c r="EE423" s="132"/>
      <c r="EF423" s="132"/>
      <c r="EG423" s="132"/>
      <c r="EH423" s="132"/>
      <c r="EI423" s="132"/>
      <c r="EJ423" s="132"/>
      <c r="EK423" s="132"/>
      <c r="EL423" s="132"/>
      <c r="EM423" s="132"/>
      <c r="EN423" s="132"/>
      <c r="EO423" s="132"/>
      <c r="EP423" s="132"/>
      <c r="EQ423" s="132"/>
      <c r="ER423" s="132"/>
      <c r="ES423" s="132"/>
      <c r="ET423" s="132"/>
      <c r="EU423" s="132"/>
      <c r="EV423" s="132"/>
    </row>
    <row r="424" spans="1:152" s="135" customFormat="1" ht="36">
      <c r="A424" s="30">
        <v>8</v>
      </c>
      <c r="B424" s="30">
        <v>1196420092</v>
      </c>
      <c r="C424" s="56">
        <v>42295900</v>
      </c>
      <c r="D424" s="40" t="s">
        <v>707</v>
      </c>
      <c r="E424" s="43" t="s">
        <v>708</v>
      </c>
      <c r="F424" s="35" t="s">
        <v>10</v>
      </c>
      <c r="G424" s="24">
        <v>2634876</v>
      </c>
      <c r="H424" s="24">
        <v>0</v>
      </c>
      <c r="I424" s="25">
        <f t="shared" si="141"/>
        <v>2634876</v>
      </c>
      <c r="J424" s="24">
        <v>1850000</v>
      </c>
      <c r="K424" s="24">
        <v>0</v>
      </c>
      <c r="L424" s="25">
        <f t="shared" si="142"/>
        <v>1850000</v>
      </c>
      <c r="M424" s="24">
        <v>2050800</v>
      </c>
      <c r="N424" s="24">
        <v>0</v>
      </c>
      <c r="O424" s="25">
        <f t="shared" si="143"/>
        <v>2050800</v>
      </c>
      <c r="P424" s="132"/>
      <c r="Q424" s="132"/>
      <c r="R424" s="132"/>
      <c r="S424" s="132"/>
      <c r="T424" s="132"/>
      <c r="U424" s="132"/>
      <c r="V424" s="132"/>
      <c r="W424" s="132"/>
      <c r="X424" s="132"/>
      <c r="Y424" s="132"/>
      <c r="Z424" s="132"/>
      <c r="AA424" s="132"/>
      <c r="AB424" s="132"/>
      <c r="AC424" s="132"/>
      <c r="AD424" s="132"/>
      <c r="AE424" s="132"/>
      <c r="AF424" s="132"/>
      <c r="AG424" s="132"/>
      <c r="AH424" s="132"/>
      <c r="AI424" s="132"/>
      <c r="AJ424" s="132"/>
      <c r="AK424" s="132"/>
      <c r="AL424" s="132"/>
      <c r="AM424" s="132"/>
      <c r="AN424" s="132"/>
      <c r="AO424" s="132"/>
      <c r="AP424" s="132"/>
      <c r="AQ424" s="132"/>
      <c r="AR424" s="132"/>
      <c r="AS424" s="132"/>
      <c r="AT424" s="132"/>
      <c r="AU424" s="132"/>
      <c r="AV424" s="132"/>
      <c r="AW424" s="132"/>
      <c r="AX424" s="132"/>
      <c r="AY424" s="132"/>
      <c r="AZ424" s="132"/>
      <c r="BA424" s="132"/>
      <c r="BB424" s="132"/>
      <c r="BC424" s="132"/>
      <c r="BD424" s="132"/>
      <c r="BE424" s="132"/>
      <c r="BF424" s="132"/>
      <c r="BG424" s="132"/>
      <c r="BH424" s="132"/>
      <c r="BI424" s="132"/>
      <c r="BJ424" s="132"/>
      <c r="BK424" s="132"/>
      <c r="BL424" s="132"/>
      <c r="BM424" s="132"/>
      <c r="BN424" s="132"/>
      <c r="BO424" s="132"/>
      <c r="BP424" s="132"/>
      <c r="BQ424" s="132"/>
      <c r="BR424" s="132"/>
      <c r="BS424" s="132"/>
      <c r="BT424" s="132"/>
      <c r="BU424" s="132"/>
      <c r="BV424" s="132"/>
      <c r="BW424" s="132"/>
      <c r="BX424" s="132"/>
      <c r="BY424" s="132"/>
      <c r="BZ424" s="132"/>
      <c r="CA424" s="132"/>
      <c r="CB424" s="132"/>
      <c r="CC424" s="132"/>
      <c r="CD424" s="132"/>
      <c r="CE424" s="132"/>
      <c r="CF424" s="132"/>
      <c r="CG424" s="132"/>
      <c r="CH424" s="132"/>
      <c r="CI424" s="132"/>
      <c r="CJ424" s="132"/>
      <c r="CK424" s="132"/>
      <c r="CL424" s="132"/>
      <c r="CM424" s="132"/>
      <c r="CN424" s="132"/>
      <c r="CO424" s="132"/>
      <c r="CP424" s="132"/>
      <c r="CQ424" s="132"/>
      <c r="CR424" s="132"/>
      <c r="CS424" s="132"/>
      <c r="CT424" s="132"/>
      <c r="CU424" s="132"/>
      <c r="CV424" s="132"/>
      <c r="CW424" s="132"/>
      <c r="CX424" s="132"/>
      <c r="CY424" s="132"/>
      <c r="CZ424" s="132"/>
      <c r="DA424" s="132"/>
      <c r="DB424" s="132"/>
      <c r="DC424" s="132"/>
      <c r="DD424" s="132"/>
      <c r="DE424" s="132"/>
      <c r="DF424" s="132"/>
      <c r="DG424" s="132"/>
      <c r="DH424" s="132"/>
      <c r="DI424" s="132"/>
      <c r="DJ424" s="132"/>
      <c r="DK424" s="132"/>
      <c r="DL424" s="132"/>
      <c r="DM424" s="132"/>
      <c r="DN424" s="132"/>
      <c r="DO424" s="132"/>
      <c r="DP424" s="132"/>
      <c r="DQ424" s="132"/>
      <c r="DR424" s="132"/>
      <c r="DS424" s="132"/>
      <c r="DT424" s="132"/>
      <c r="DU424" s="132"/>
      <c r="DV424" s="132"/>
      <c r="DW424" s="132"/>
      <c r="DX424" s="132"/>
      <c r="DY424" s="132"/>
      <c r="DZ424" s="132"/>
      <c r="EA424" s="132"/>
      <c r="EB424" s="132"/>
      <c r="EC424" s="132"/>
      <c r="ED424" s="132"/>
      <c r="EE424" s="132"/>
      <c r="EF424" s="132"/>
      <c r="EG424" s="132"/>
      <c r="EH424" s="132"/>
      <c r="EI424" s="132"/>
      <c r="EJ424" s="132"/>
      <c r="EK424" s="132"/>
      <c r="EL424" s="132"/>
      <c r="EM424" s="132"/>
      <c r="EN424" s="132"/>
      <c r="EO424" s="132"/>
      <c r="EP424" s="132"/>
      <c r="EQ424" s="132"/>
      <c r="ER424" s="132"/>
      <c r="ES424" s="132"/>
      <c r="ET424" s="132"/>
      <c r="EU424" s="132"/>
      <c r="EV424" s="132"/>
    </row>
    <row r="425" spans="1:152" s="135" customFormat="1" ht="36">
      <c r="A425" s="30">
        <v>9</v>
      </c>
      <c r="B425" s="30">
        <v>1196420093</v>
      </c>
      <c r="C425" s="56">
        <v>42295900</v>
      </c>
      <c r="D425" s="40" t="s">
        <v>709</v>
      </c>
      <c r="E425" s="43" t="s">
        <v>710</v>
      </c>
      <c r="F425" s="35" t="s">
        <v>10</v>
      </c>
      <c r="G425" s="24">
        <v>2634876</v>
      </c>
      <c r="H425" s="24">
        <v>0</v>
      </c>
      <c r="I425" s="25">
        <f t="shared" si="141"/>
        <v>2634876</v>
      </c>
      <c r="J425" s="24">
        <v>1850000</v>
      </c>
      <c r="K425" s="24">
        <v>0</v>
      </c>
      <c r="L425" s="25">
        <f t="shared" si="142"/>
        <v>1850000</v>
      </c>
      <c r="M425" s="24">
        <v>2050800</v>
      </c>
      <c r="N425" s="24">
        <v>0</v>
      </c>
      <c r="O425" s="25">
        <f t="shared" si="143"/>
        <v>2050800</v>
      </c>
      <c r="P425" s="132"/>
      <c r="Q425" s="132"/>
      <c r="R425" s="132"/>
      <c r="S425" s="132"/>
      <c r="T425" s="132"/>
      <c r="U425" s="132"/>
      <c r="V425" s="132"/>
      <c r="W425" s="132"/>
      <c r="X425" s="132"/>
      <c r="Y425" s="132"/>
      <c r="Z425" s="132"/>
      <c r="AA425" s="132"/>
      <c r="AB425" s="132"/>
      <c r="AC425" s="132"/>
      <c r="AD425" s="132"/>
      <c r="AE425" s="132"/>
      <c r="AF425" s="132"/>
      <c r="AG425" s="132"/>
      <c r="AH425" s="132"/>
      <c r="AI425" s="132"/>
      <c r="AJ425" s="132"/>
      <c r="AK425" s="132"/>
      <c r="AL425" s="132"/>
      <c r="AM425" s="132"/>
      <c r="AN425" s="132"/>
      <c r="AO425" s="132"/>
      <c r="AP425" s="132"/>
      <c r="AQ425" s="132"/>
      <c r="AR425" s="132"/>
      <c r="AS425" s="132"/>
      <c r="AT425" s="132"/>
      <c r="AU425" s="132"/>
      <c r="AV425" s="132"/>
      <c r="AW425" s="132"/>
      <c r="AX425" s="132"/>
      <c r="AY425" s="132"/>
      <c r="AZ425" s="132"/>
      <c r="BA425" s="132"/>
      <c r="BB425" s="132"/>
      <c r="BC425" s="132"/>
      <c r="BD425" s="132"/>
      <c r="BE425" s="132"/>
      <c r="BF425" s="132"/>
      <c r="BG425" s="132"/>
      <c r="BH425" s="132"/>
      <c r="BI425" s="132"/>
      <c r="BJ425" s="132"/>
      <c r="BK425" s="132"/>
      <c r="BL425" s="132"/>
      <c r="BM425" s="132"/>
      <c r="BN425" s="132"/>
      <c r="BO425" s="132"/>
      <c r="BP425" s="132"/>
      <c r="BQ425" s="132"/>
      <c r="BR425" s="132"/>
      <c r="BS425" s="132"/>
      <c r="BT425" s="132"/>
      <c r="BU425" s="132"/>
      <c r="BV425" s="132"/>
      <c r="BW425" s="132"/>
      <c r="BX425" s="132"/>
      <c r="BY425" s="132"/>
      <c r="BZ425" s="132"/>
      <c r="CA425" s="132"/>
      <c r="CB425" s="132"/>
      <c r="CC425" s="132"/>
      <c r="CD425" s="132"/>
      <c r="CE425" s="132"/>
      <c r="CF425" s="132"/>
      <c r="CG425" s="132"/>
      <c r="CH425" s="132"/>
      <c r="CI425" s="132"/>
      <c r="CJ425" s="132"/>
      <c r="CK425" s="132"/>
      <c r="CL425" s="132"/>
      <c r="CM425" s="132"/>
      <c r="CN425" s="132"/>
      <c r="CO425" s="132"/>
      <c r="CP425" s="132"/>
      <c r="CQ425" s="132"/>
      <c r="CR425" s="132"/>
      <c r="CS425" s="132"/>
      <c r="CT425" s="132"/>
      <c r="CU425" s="132"/>
      <c r="CV425" s="132"/>
      <c r="CW425" s="132"/>
      <c r="CX425" s="132"/>
      <c r="CY425" s="132"/>
      <c r="CZ425" s="132"/>
      <c r="DA425" s="132"/>
      <c r="DB425" s="132"/>
      <c r="DC425" s="132"/>
      <c r="DD425" s="132"/>
      <c r="DE425" s="132"/>
      <c r="DF425" s="132"/>
      <c r="DG425" s="132"/>
      <c r="DH425" s="132"/>
      <c r="DI425" s="132"/>
      <c r="DJ425" s="132"/>
      <c r="DK425" s="132"/>
      <c r="DL425" s="132"/>
      <c r="DM425" s="132"/>
      <c r="DN425" s="132"/>
      <c r="DO425" s="132"/>
      <c r="DP425" s="132"/>
      <c r="DQ425" s="132"/>
      <c r="DR425" s="132"/>
      <c r="DS425" s="132"/>
      <c r="DT425" s="132"/>
      <c r="DU425" s="132"/>
      <c r="DV425" s="132"/>
      <c r="DW425" s="132"/>
      <c r="DX425" s="132"/>
      <c r="DY425" s="132"/>
      <c r="DZ425" s="132"/>
      <c r="EA425" s="132"/>
      <c r="EB425" s="132"/>
      <c r="EC425" s="132"/>
      <c r="ED425" s="132"/>
      <c r="EE425" s="132"/>
      <c r="EF425" s="132"/>
      <c r="EG425" s="132"/>
      <c r="EH425" s="132"/>
      <c r="EI425" s="132"/>
      <c r="EJ425" s="132"/>
      <c r="EK425" s="132"/>
      <c r="EL425" s="132"/>
      <c r="EM425" s="132"/>
      <c r="EN425" s="132"/>
      <c r="EO425" s="132"/>
      <c r="EP425" s="132"/>
      <c r="EQ425" s="132"/>
      <c r="ER425" s="132"/>
      <c r="ES425" s="132"/>
      <c r="ET425" s="132"/>
      <c r="EU425" s="132"/>
      <c r="EV425" s="132"/>
    </row>
    <row r="426" spans="1:152" s="135" customFormat="1" ht="36">
      <c r="A426" s="30">
        <v>10</v>
      </c>
      <c r="B426" s="30">
        <v>1196420124</v>
      </c>
      <c r="C426" s="56">
        <v>42295900</v>
      </c>
      <c r="D426" s="40" t="s">
        <v>711</v>
      </c>
      <c r="E426" s="43" t="s">
        <v>711</v>
      </c>
      <c r="F426" s="35" t="s">
        <v>10</v>
      </c>
      <c r="G426" s="24">
        <v>2255517</v>
      </c>
      <c r="H426" s="24">
        <v>0</v>
      </c>
      <c r="I426" s="25">
        <f t="shared" si="141"/>
        <v>2255517</v>
      </c>
      <c r="J426" s="24">
        <v>1850000</v>
      </c>
      <c r="K426" s="24">
        <v>0</v>
      </c>
      <c r="L426" s="25">
        <f t="shared" si="142"/>
        <v>1850000</v>
      </c>
      <c r="M426" s="24">
        <v>2050800</v>
      </c>
      <c r="N426" s="24">
        <v>0</v>
      </c>
      <c r="O426" s="25">
        <f t="shared" si="143"/>
        <v>2050800</v>
      </c>
      <c r="P426" s="132"/>
      <c r="Q426" s="132"/>
      <c r="R426" s="132"/>
      <c r="S426" s="132"/>
      <c r="T426" s="132"/>
      <c r="U426" s="132"/>
      <c r="V426" s="132"/>
      <c r="W426" s="132"/>
      <c r="X426" s="132"/>
      <c r="Y426" s="132"/>
      <c r="Z426" s="132"/>
      <c r="AA426" s="132"/>
      <c r="AB426" s="132"/>
      <c r="AC426" s="132"/>
      <c r="AD426" s="132"/>
      <c r="AE426" s="132"/>
      <c r="AF426" s="132"/>
      <c r="AG426" s="132"/>
      <c r="AH426" s="132"/>
      <c r="AI426" s="132"/>
      <c r="AJ426" s="132"/>
      <c r="AK426" s="132"/>
      <c r="AL426" s="132"/>
      <c r="AM426" s="132"/>
      <c r="AN426" s="132"/>
      <c r="AO426" s="132"/>
      <c r="AP426" s="132"/>
      <c r="AQ426" s="132"/>
      <c r="AR426" s="132"/>
      <c r="AS426" s="132"/>
      <c r="AT426" s="132"/>
      <c r="AU426" s="132"/>
      <c r="AV426" s="132"/>
      <c r="AW426" s="132"/>
      <c r="AX426" s="132"/>
      <c r="AY426" s="132"/>
      <c r="AZ426" s="132"/>
      <c r="BA426" s="132"/>
      <c r="BB426" s="132"/>
      <c r="BC426" s="132"/>
      <c r="BD426" s="132"/>
      <c r="BE426" s="132"/>
      <c r="BF426" s="132"/>
      <c r="BG426" s="132"/>
      <c r="BH426" s="132"/>
      <c r="BI426" s="132"/>
      <c r="BJ426" s="132"/>
      <c r="BK426" s="132"/>
      <c r="BL426" s="132"/>
      <c r="BM426" s="132"/>
      <c r="BN426" s="132"/>
      <c r="BO426" s="132"/>
      <c r="BP426" s="132"/>
      <c r="BQ426" s="132"/>
      <c r="BR426" s="132"/>
      <c r="BS426" s="132"/>
      <c r="BT426" s="132"/>
      <c r="BU426" s="132"/>
      <c r="BV426" s="132"/>
      <c r="BW426" s="132"/>
      <c r="BX426" s="132"/>
      <c r="BY426" s="132"/>
      <c r="BZ426" s="132"/>
      <c r="CA426" s="132"/>
      <c r="CB426" s="132"/>
      <c r="CC426" s="132"/>
      <c r="CD426" s="132"/>
      <c r="CE426" s="132"/>
      <c r="CF426" s="132"/>
      <c r="CG426" s="132"/>
      <c r="CH426" s="132"/>
      <c r="CI426" s="132"/>
      <c r="CJ426" s="132"/>
      <c r="CK426" s="132"/>
      <c r="CL426" s="132"/>
      <c r="CM426" s="132"/>
      <c r="CN426" s="132"/>
      <c r="CO426" s="132"/>
      <c r="CP426" s="132"/>
      <c r="CQ426" s="132"/>
      <c r="CR426" s="132"/>
      <c r="CS426" s="132"/>
      <c r="CT426" s="132"/>
      <c r="CU426" s="132"/>
      <c r="CV426" s="132"/>
      <c r="CW426" s="132"/>
      <c r="CX426" s="132"/>
      <c r="CY426" s="132"/>
      <c r="CZ426" s="132"/>
      <c r="DA426" s="132"/>
      <c r="DB426" s="132"/>
      <c r="DC426" s="132"/>
      <c r="DD426" s="132"/>
      <c r="DE426" s="132"/>
      <c r="DF426" s="132"/>
      <c r="DG426" s="132"/>
      <c r="DH426" s="132"/>
      <c r="DI426" s="132"/>
      <c r="DJ426" s="132"/>
      <c r="DK426" s="132"/>
      <c r="DL426" s="132"/>
      <c r="DM426" s="132"/>
      <c r="DN426" s="132"/>
      <c r="DO426" s="132"/>
      <c r="DP426" s="132"/>
      <c r="DQ426" s="132"/>
      <c r="DR426" s="132"/>
      <c r="DS426" s="132"/>
      <c r="DT426" s="132"/>
      <c r="DU426" s="132"/>
      <c r="DV426" s="132"/>
      <c r="DW426" s="132"/>
      <c r="DX426" s="132"/>
      <c r="DY426" s="132"/>
      <c r="DZ426" s="132"/>
      <c r="EA426" s="132"/>
      <c r="EB426" s="132"/>
      <c r="EC426" s="132"/>
      <c r="ED426" s="132"/>
      <c r="EE426" s="132"/>
      <c r="EF426" s="132"/>
      <c r="EG426" s="132"/>
      <c r="EH426" s="132"/>
      <c r="EI426" s="132"/>
      <c r="EJ426" s="132"/>
      <c r="EK426" s="132"/>
      <c r="EL426" s="132"/>
      <c r="EM426" s="132"/>
      <c r="EN426" s="132"/>
      <c r="EO426" s="132"/>
      <c r="EP426" s="132"/>
      <c r="EQ426" s="132"/>
      <c r="ER426" s="132"/>
      <c r="ES426" s="132"/>
      <c r="ET426" s="132"/>
      <c r="EU426" s="132"/>
      <c r="EV426" s="132"/>
    </row>
    <row r="427" spans="1:152" s="135" customFormat="1" ht="45">
      <c r="A427" s="30">
        <v>11</v>
      </c>
      <c r="B427" s="30">
        <v>1196420079</v>
      </c>
      <c r="C427" s="56">
        <v>42295900</v>
      </c>
      <c r="D427" s="40" t="s">
        <v>712</v>
      </c>
      <c r="E427" s="43" t="s">
        <v>713</v>
      </c>
      <c r="F427" s="35" t="s">
        <v>10</v>
      </c>
      <c r="G427" s="24">
        <v>2568970</v>
      </c>
      <c r="H427" s="24">
        <v>0</v>
      </c>
      <c r="I427" s="25">
        <f t="shared" si="141"/>
        <v>2568970</v>
      </c>
      <c r="J427" s="24">
        <v>1800000</v>
      </c>
      <c r="K427" s="24">
        <v>0</v>
      </c>
      <c r="L427" s="25">
        <f t="shared" si="142"/>
        <v>1800000</v>
      </c>
      <c r="M427" s="24">
        <v>2906400</v>
      </c>
      <c r="N427" s="24">
        <v>0</v>
      </c>
      <c r="O427" s="25">
        <f t="shared" si="143"/>
        <v>2906400</v>
      </c>
      <c r="P427" s="132"/>
      <c r="Q427" s="132"/>
      <c r="R427" s="132"/>
      <c r="S427" s="132"/>
      <c r="T427" s="132"/>
      <c r="U427" s="132"/>
      <c r="V427" s="132"/>
      <c r="W427" s="132"/>
      <c r="X427" s="132"/>
      <c r="Y427" s="132"/>
      <c r="Z427" s="132"/>
      <c r="AA427" s="132"/>
      <c r="AB427" s="132"/>
      <c r="AC427" s="132"/>
      <c r="AD427" s="132"/>
      <c r="AE427" s="132"/>
      <c r="AF427" s="132"/>
      <c r="AG427" s="132"/>
      <c r="AH427" s="132"/>
      <c r="AI427" s="132"/>
      <c r="AJ427" s="132"/>
      <c r="AK427" s="132"/>
      <c r="AL427" s="132"/>
      <c r="AM427" s="132"/>
      <c r="AN427" s="132"/>
      <c r="AO427" s="132"/>
      <c r="AP427" s="132"/>
      <c r="AQ427" s="132"/>
      <c r="AR427" s="132"/>
      <c r="AS427" s="132"/>
      <c r="AT427" s="132"/>
      <c r="AU427" s="132"/>
      <c r="AV427" s="132"/>
      <c r="AW427" s="132"/>
      <c r="AX427" s="132"/>
      <c r="AY427" s="132"/>
      <c r="AZ427" s="132"/>
      <c r="BA427" s="132"/>
      <c r="BB427" s="132"/>
      <c r="BC427" s="132"/>
      <c r="BD427" s="132"/>
      <c r="BE427" s="132"/>
      <c r="BF427" s="132"/>
      <c r="BG427" s="132"/>
      <c r="BH427" s="132"/>
      <c r="BI427" s="132"/>
      <c r="BJ427" s="132"/>
      <c r="BK427" s="132"/>
      <c r="BL427" s="132"/>
      <c r="BM427" s="132"/>
      <c r="BN427" s="132"/>
      <c r="BO427" s="132"/>
      <c r="BP427" s="132"/>
      <c r="BQ427" s="132"/>
      <c r="BR427" s="132"/>
      <c r="BS427" s="132"/>
      <c r="BT427" s="132"/>
      <c r="BU427" s="132"/>
      <c r="BV427" s="132"/>
      <c r="BW427" s="132"/>
      <c r="BX427" s="132"/>
      <c r="BY427" s="132"/>
      <c r="BZ427" s="132"/>
      <c r="CA427" s="132"/>
      <c r="CB427" s="132"/>
      <c r="CC427" s="132"/>
      <c r="CD427" s="132"/>
      <c r="CE427" s="132"/>
      <c r="CF427" s="132"/>
      <c r="CG427" s="132"/>
      <c r="CH427" s="132"/>
      <c r="CI427" s="132"/>
      <c r="CJ427" s="132"/>
      <c r="CK427" s="132"/>
      <c r="CL427" s="132"/>
      <c r="CM427" s="132"/>
      <c r="CN427" s="132"/>
      <c r="CO427" s="132"/>
      <c r="CP427" s="132"/>
      <c r="CQ427" s="132"/>
      <c r="CR427" s="132"/>
      <c r="CS427" s="132"/>
      <c r="CT427" s="132"/>
      <c r="CU427" s="132"/>
      <c r="CV427" s="132"/>
      <c r="CW427" s="132"/>
      <c r="CX427" s="132"/>
      <c r="CY427" s="132"/>
      <c r="CZ427" s="132"/>
      <c r="DA427" s="132"/>
      <c r="DB427" s="132"/>
      <c r="DC427" s="132"/>
      <c r="DD427" s="132"/>
      <c r="DE427" s="132"/>
      <c r="DF427" s="132"/>
      <c r="DG427" s="132"/>
      <c r="DH427" s="132"/>
      <c r="DI427" s="132"/>
      <c r="DJ427" s="132"/>
      <c r="DK427" s="132"/>
      <c r="DL427" s="132"/>
      <c r="DM427" s="132"/>
      <c r="DN427" s="132"/>
      <c r="DO427" s="132"/>
      <c r="DP427" s="132"/>
      <c r="DQ427" s="132"/>
      <c r="DR427" s="132"/>
      <c r="DS427" s="132"/>
      <c r="DT427" s="132"/>
      <c r="DU427" s="132"/>
      <c r="DV427" s="132"/>
      <c r="DW427" s="132"/>
      <c r="DX427" s="132"/>
      <c r="DY427" s="132"/>
      <c r="DZ427" s="132"/>
      <c r="EA427" s="132"/>
      <c r="EB427" s="132"/>
      <c r="EC427" s="132"/>
      <c r="ED427" s="132"/>
      <c r="EE427" s="132"/>
      <c r="EF427" s="132"/>
      <c r="EG427" s="132"/>
      <c r="EH427" s="132"/>
      <c r="EI427" s="132"/>
      <c r="EJ427" s="132"/>
      <c r="EK427" s="132"/>
      <c r="EL427" s="132"/>
      <c r="EM427" s="132"/>
      <c r="EN427" s="132"/>
      <c r="EO427" s="132"/>
      <c r="EP427" s="132"/>
      <c r="EQ427" s="132"/>
      <c r="ER427" s="132"/>
      <c r="ES427" s="132"/>
      <c r="ET427" s="132"/>
      <c r="EU427" s="132"/>
      <c r="EV427" s="132"/>
    </row>
    <row r="428" spans="1:152" s="135" customFormat="1" ht="45">
      <c r="A428" s="30">
        <v>12</v>
      </c>
      <c r="B428" s="30">
        <v>1196420094</v>
      </c>
      <c r="C428" s="56">
        <v>42295900</v>
      </c>
      <c r="D428" s="40" t="s">
        <v>714</v>
      </c>
      <c r="E428" s="43" t="s">
        <v>715</v>
      </c>
      <c r="F428" s="35" t="s">
        <v>10</v>
      </c>
      <c r="G428" s="24">
        <v>2609944</v>
      </c>
      <c r="H428" s="24">
        <v>0</v>
      </c>
      <c r="I428" s="25">
        <f t="shared" si="141"/>
        <v>2609944</v>
      </c>
      <c r="J428" s="24">
        <v>1800000</v>
      </c>
      <c r="K428" s="24">
        <v>0</v>
      </c>
      <c r="L428" s="25">
        <f t="shared" si="142"/>
        <v>1800000</v>
      </c>
      <c r="M428" s="24">
        <v>2906400</v>
      </c>
      <c r="N428" s="24">
        <v>0</v>
      </c>
      <c r="O428" s="25">
        <f t="shared" si="143"/>
        <v>2906400</v>
      </c>
      <c r="P428" s="132"/>
      <c r="Q428" s="132"/>
      <c r="R428" s="132"/>
      <c r="S428" s="132"/>
      <c r="T428" s="132"/>
      <c r="U428" s="132"/>
      <c r="V428" s="132"/>
      <c r="W428" s="132"/>
      <c r="X428" s="132"/>
      <c r="Y428" s="132"/>
      <c r="Z428" s="132"/>
      <c r="AA428" s="132"/>
      <c r="AB428" s="132"/>
      <c r="AC428" s="132"/>
      <c r="AD428" s="132"/>
      <c r="AE428" s="132"/>
      <c r="AF428" s="132"/>
      <c r="AG428" s="132"/>
      <c r="AH428" s="132"/>
      <c r="AI428" s="132"/>
      <c r="AJ428" s="132"/>
      <c r="AK428" s="132"/>
      <c r="AL428" s="132"/>
      <c r="AM428" s="132"/>
      <c r="AN428" s="132"/>
      <c r="AO428" s="132"/>
      <c r="AP428" s="132"/>
      <c r="AQ428" s="132"/>
      <c r="AR428" s="132"/>
      <c r="AS428" s="132"/>
      <c r="AT428" s="132"/>
      <c r="AU428" s="132"/>
      <c r="AV428" s="132"/>
      <c r="AW428" s="132"/>
      <c r="AX428" s="132"/>
      <c r="AY428" s="132"/>
      <c r="AZ428" s="132"/>
      <c r="BA428" s="132"/>
      <c r="BB428" s="132"/>
      <c r="BC428" s="132"/>
      <c r="BD428" s="132"/>
      <c r="BE428" s="132"/>
      <c r="BF428" s="132"/>
      <c r="BG428" s="132"/>
      <c r="BH428" s="132"/>
      <c r="BI428" s="132"/>
      <c r="BJ428" s="132"/>
      <c r="BK428" s="132"/>
      <c r="BL428" s="132"/>
      <c r="BM428" s="132"/>
      <c r="BN428" s="132"/>
      <c r="BO428" s="132"/>
      <c r="BP428" s="132"/>
      <c r="BQ428" s="132"/>
      <c r="BR428" s="132"/>
      <c r="BS428" s="132"/>
      <c r="BT428" s="132"/>
      <c r="BU428" s="132"/>
      <c r="BV428" s="132"/>
      <c r="BW428" s="132"/>
      <c r="BX428" s="132"/>
      <c r="BY428" s="132"/>
      <c r="BZ428" s="132"/>
      <c r="CA428" s="132"/>
      <c r="CB428" s="132"/>
      <c r="CC428" s="132"/>
      <c r="CD428" s="132"/>
      <c r="CE428" s="132"/>
      <c r="CF428" s="132"/>
      <c r="CG428" s="132"/>
      <c r="CH428" s="132"/>
      <c r="CI428" s="132"/>
      <c r="CJ428" s="132"/>
      <c r="CK428" s="132"/>
      <c r="CL428" s="132"/>
      <c r="CM428" s="132"/>
      <c r="CN428" s="132"/>
      <c r="CO428" s="132"/>
      <c r="CP428" s="132"/>
      <c r="CQ428" s="132"/>
      <c r="CR428" s="132"/>
      <c r="CS428" s="132"/>
      <c r="CT428" s="132"/>
      <c r="CU428" s="132"/>
      <c r="CV428" s="132"/>
      <c r="CW428" s="132"/>
      <c r="CX428" s="132"/>
      <c r="CY428" s="132"/>
      <c r="CZ428" s="132"/>
      <c r="DA428" s="132"/>
      <c r="DB428" s="132"/>
      <c r="DC428" s="132"/>
      <c r="DD428" s="132"/>
      <c r="DE428" s="132"/>
      <c r="DF428" s="132"/>
      <c r="DG428" s="132"/>
      <c r="DH428" s="132"/>
      <c r="DI428" s="132"/>
      <c r="DJ428" s="132"/>
      <c r="DK428" s="132"/>
      <c r="DL428" s="132"/>
      <c r="DM428" s="132"/>
      <c r="DN428" s="132"/>
      <c r="DO428" s="132"/>
      <c r="DP428" s="132"/>
      <c r="DQ428" s="132"/>
      <c r="DR428" s="132"/>
      <c r="DS428" s="132"/>
      <c r="DT428" s="132"/>
      <c r="DU428" s="132"/>
      <c r="DV428" s="132"/>
      <c r="DW428" s="132"/>
      <c r="DX428" s="132"/>
      <c r="DY428" s="132"/>
      <c r="DZ428" s="132"/>
      <c r="EA428" s="132"/>
      <c r="EB428" s="132"/>
      <c r="EC428" s="132"/>
      <c r="ED428" s="132"/>
      <c r="EE428" s="132"/>
      <c r="EF428" s="132"/>
      <c r="EG428" s="132"/>
      <c r="EH428" s="132"/>
      <c r="EI428" s="132"/>
      <c r="EJ428" s="132"/>
      <c r="EK428" s="132"/>
      <c r="EL428" s="132"/>
      <c r="EM428" s="132"/>
      <c r="EN428" s="132"/>
      <c r="EO428" s="132"/>
      <c r="EP428" s="132"/>
      <c r="EQ428" s="132"/>
      <c r="ER428" s="132"/>
      <c r="ES428" s="132"/>
      <c r="ET428" s="132"/>
      <c r="EU428" s="132"/>
      <c r="EV428" s="132"/>
    </row>
    <row r="429" spans="1:152" s="135" customFormat="1" ht="45">
      <c r="A429" s="30">
        <v>13</v>
      </c>
      <c r="B429" s="30">
        <v>1196420096</v>
      </c>
      <c r="C429" s="56">
        <v>42295900</v>
      </c>
      <c r="D429" s="40" t="s">
        <v>716</v>
      </c>
      <c r="E429" s="43" t="s">
        <v>717</v>
      </c>
      <c r="F429" s="35" t="s">
        <v>10</v>
      </c>
      <c r="G429" s="24">
        <v>2544799</v>
      </c>
      <c r="H429" s="24">
        <v>0</v>
      </c>
      <c r="I429" s="25">
        <f t="shared" si="141"/>
        <v>2544799</v>
      </c>
      <c r="J429" s="24">
        <v>1800000</v>
      </c>
      <c r="K429" s="24">
        <v>0</v>
      </c>
      <c r="L429" s="25">
        <f t="shared" si="142"/>
        <v>1800000</v>
      </c>
      <c r="M429" s="24">
        <v>2906400</v>
      </c>
      <c r="N429" s="24">
        <v>0</v>
      </c>
      <c r="O429" s="25">
        <f t="shared" si="143"/>
        <v>2906400</v>
      </c>
      <c r="P429" s="132"/>
      <c r="Q429" s="132"/>
      <c r="R429" s="132"/>
      <c r="S429" s="132"/>
      <c r="T429" s="132"/>
      <c r="U429" s="132"/>
      <c r="V429" s="132"/>
      <c r="W429" s="132"/>
      <c r="X429" s="132"/>
      <c r="Y429" s="132"/>
      <c r="Z429" s="132"/>
      <c r="AA429" s="132"/>
      <c r="AB429" s="132"/>
      <c r="AC429" s="132"/>
      <c r="AD429" s="132"/>
      <c r="AE429" s="132"/>
      <c r="AF429" s="132"/>
      <c r="AG429" s="132"/>
      <c r="AH429" s="132"/>
      <c r="AI429" s="132"/>
      <c r="AJ429" s="132"/>
      <c r="AK429" s="132"/>
      <c r="AL429" s="132"/>
      <c r="AM429" s="132"/>
      <c r="AN429" s="132"/>
      <c r="AO429" s="132"/>
      <c r="AP429" s="132"/>
      <c r="AQ429" s="132"/>
      <c r="AR429" s="132"/>
      <c r="AS429" s="132"/>
      <c r="AT429" s="132"/>
      <c r="AU429" s="132"/>
      <c r="AV429" s="132"/>
      <c r="AW429" s="132"/>
      <c r="AX429" s="132"/>
      <c r="AY429" s="132"/>
      <c r="AZ429" s="132"/>
      <c r="BA429" s="132"/>
      <c r="BB429" s="132"/>
      <c r="BC429" s="132"/>
      <c r="BD429" s="132"/>
      <c r="BE429" s="132"/>
      <c r="BF429" s="132"/>
      <c r="BG429" s="132"/>
      <c r="BH429" s="132"/>
      <c r="BI429" s="132"/>
      <c r="BJ429" s="132"/>
      <c r="BK429" s="132"/>
      <c r="BL429" s="132"/>
      <c r="BM429" s="132"/>
      <c r="BN429" s="132"/>
      <c r="BO429" s="132"/>
      <c r="BP429" s="132"/>
      <c r="BQ429" s="132"/>
      <c r="BR429" s="132"/>
      <c r="BS429" s="132"/>
      <c r="BT429" s="132"/>
      <c r="BU429" s="132"/>
      <c r="BV429" s="132"/>
      <c r="BW429" s="132"/>
      <c r="BX429" s="132"/>
      <c r="BY429" s="132"/>
      <c r="BZ429" s="132"/>
      <c r="CA429" s="132"/>
      <c r="CB429" s="132"/>
      <c r="CC429" s="132"/>
      <c r="CD429" s="132"/>
      <c r="CE429" s="132"/>
      <c r="CF429" s="132"/>
      <c r="CG429" s="132"/>
      <c r="CH429" s="132"/>
      <c r="CI429" s="132"/>
      <c r="CJ429" s="132"/>
      <c r="CK429" s="132"/>
      <c r="CL429" s="132"/>
      <c r="CM429" s="132"/>
      <c r="CN429" s="132"/>
      <c r="CO429" s="132"/>
      <c r="CP429" s="132"/>
      <c r="CQ429" s="132"/>
      <c r="CR429" s="132"/>
      <c r="CS429" s="132"/>
      <c r="CT429" s="132"/>
      <c r="CU429" s="132"/>
      <c r="CV429" s="132"/>
      <c r="CW429" s="132"/>
      <c r="CX429" s="132"/>
      <c r="CY429" s="132"/>
      <c r="CZ429" s="132"/>
      <c r="DA429" s="132"/>
      <c r="DB429" s="132"/>
      <c r="DC429" s="132"/>
      <c r="DD429" s="132"/>
      <c r="DE429" s="132"/>
      <c r="DF429" s="132"/>
      <c r="DG429" s="132"/>
      <c r="DH429" s="132"/>
      <c r="DI429" s="132"/>
      <c r="DJ429" s="132"/>
      <c r="DK429" s="132"/>
      <c r="DL429" s="132"/>
      <c r="DM429" s="132"/>
      <c r="DN429" s="132"/>
      <c r="DO429" s="132"/>
      <c r="DP429" s="132"/>
      <c r="DQ429" s="132"/>
      <c r="DR429" s="132"/>
      <c r="DS429" s="132"/>
      <c r="DT429" s="132"/>
      <c r="DU429" s="132"/>
      <c r="DV429" s="132"/>
      <c r="DW429" s="132"/>
      <c r="DX429" s="132"/>
      <c r="DY429" s="132"/>
      <c r="DZ429" s="132"/>
      <c r="EA429" s="132"/>
      <c r="EB429" s="132"/>
      <c r="EC429" s="132"/>
      <c r="ED429" s="132"/>
      <c r="EE429" s="132"/>
      <c r="EF429" s="132"/>
      <c r="EG429" s="132"/>
      <c r="EH429" s="132"/>
      <c r="EI429" s="132"/>
      <c r="EJ429" s="132"/>
      <c r="EK429" s="132"/>
      <c r="EL429" s="132"/>
      <c r="EM429" s="132"/>
      <c r="EN429" s="132"/>
      <c r="EO429" s="132"/>
      <c r="EP429" s="132"/>
      <c r="EQ429" s="132"/>
      <c r="ER429" s="132"/>
      <c r="ES429" s="132"/>
      <c r="ET429" s="132"/>
      <c r="EU429" s="132"/>
      <c r="EV429" s="132"/>
    </row>
    <row r="430" spans="1:152" s="135" customFormat="1" ht="54">
      <c r="A430" s="30">
        <v>14</v>
      </c>
      <c r="B430" s="30">
        <v>1196420097</v>
      </c>
      <c r="C430" s="56">
        <v>42295900</v>
      </c>
      <c r="D430" s="40" t="s">
        <v>718</v>
      </c>
      <c r="E430" s="43" t="s">
        <v>719</v>
      </c>
      <c r="F430" s="35" t="s">
        <v>10</v>
      </c>
      <c r="G430" s="24">
        <v>2394382</v>
      </c>
      <c r="H430" s="24">
        <v>0</v>
      </c>
      <c r="I430" s="25">
        <f t="shared" si="141"/>
        <v>2394382</v>
      </c>
      <c r="J430" s="24">
        <v>1800000</v>
      </c>
      <c r="K430" s="24">
        <v>0</v>
      </c>
      <c r="L430" s="25">
        <f t="shared" si="142"/>
        <v>1800000</v>
      </c>
      <c r="M430" s="24">
        <v>2906400</v>
      </c>
      <c r="N430" s="24">
        <v>0</v>
      </c>
      <c r="O430" s="25">
        <f t="shared" si="143"/>
        <v>2906400</v>
      </c>
      <c r="P430" s="132"/>
      <c r="Q430" s="132"/>
      <c r="R430" s="132"/>
      <c r="S430" s="132"/>
      <c r="T430" s="132"/>
      <c r="U430" s="132"/>
      <c r="V430" s="132"/>
      <c r="W430" s="132"/>
      <c r="X430" s="132"/>
      <c r="Y430" s="132"/>
      <c r="Z430" s="132"/>
      <c r="AA430" s="132"/>
      <c r="AB430" s="132"/>
      <c r="AC430" s="132"/>
      <c r="AD430" s="132"/>
      <c r="AE430" s="132"/>
      <c r="AF430" s="132"/>
      <c r="AG430" s="132"/>
      <c r="AH430" s="132"/>
      <c r="AI430" s="132"/>
      <c r="AJ430" s="132"/>
      <c r="AK430" s="132"/>
      <c r="AL430" s="132"/>
      <c r="AM430" s="132"/>
      <c r="AN430" s="132"/>
      <c r="AO430" s="132"/>
      <c r="AP430" s="132"/>
      <c r="AQ430" s="132"/>
      <c r="AR430" s="132"/>
      <c r="AS430" s="132"/>
      <c r="AT430" s="132"/>
      <c r="AU430" s="132"/>
      <c r="AV430" s="132"/>
      <c r="AW430" s="132"/>
      <c r="AX430" s="132"/>
      <c r="AY430" s="132"/>
      <c r="AZ430" s="132"/>
      <c r="BA430" s="132"/>
      <c r="BB430" s="132"/>
      <c r="BC430" s="132"/>
      <c r="BD430" s="132"/>
      <c r="BE430" s="132"/>
      <c r="BF430" s="132"/>
      <c r="BG430" s="132"/>
      <c r="BH430" s="132"/>
      <c r="BI430" s="132"/>
      <c r="BJ430" s="132"/>
      <c r="BK430" s="132"/>
      <c r="BL430" s="132"/>
      <c r="BM430" s="132"/>
      <c r="BN430" s="132"/>
      <c r="BO430" s="132"/>
      <c r="BP430" s="132"/>
      <c r="BQ430" s="132"/>
      <c r="BR430" s="132"/>
      <c r="BS430" s="132"/>
      <c r="BT430" s="132"/>
      <c r="BU430" s="132"/>
      <c r="BV430" s="132"/>
      <c r="BW430" s="132"/>
      <c r="BX430" s="132"/>
      <c r="BY430" s="132"/>
      <c r="BZ430" s="132"/>
      <c r="CA430" s="132"/>
      <c r="CB430" s="132"/>
      <c r="CC430" s="132"/>
      <c r="CD430" s="132"/>
      <c r="CE430" s="132"/>
      <c r="CF430" s="132"/>
      <c r="CG430" s="132"/>
      <c r="CH430" s="132"/>
      <c r="CI430" s="132"/>
      <c r="CJ430" s="132"/>
      <c r="CK430" s="132"/>
      <c r="CL430" s="132"/>
      <c r="CM430" s="132"/>
      <c r="CN430" s="132"/>
      <c r="CO430" s="132"/>
      <c r="CP430" s="132"/>
      <c r="CQ430" s="132"/>
      <c r="CR430" s="132"/>
      <c r="CS430" s="132"/>
      <c r="CT430" s="132"/>
      <c r="CU430" s="132"/>
      <c r="CV430" s="132"/>
      <c r="CW430" s="132"/>
      <c r="CX430" s="132"/>
      <c r="CY430" s="132"/>
      <c r="CZ430" s="132"/>
      <c r="DA430" s="132"/>
      <c r="DB430" s="132"/>
      <c r="DC430" s="132"/>
      <c r="DD430" s="132"/>
      <c r="DE430" s="132"/>
      <c r="DF430" s="132"/>
      <c r="DG430" s="132"/>
      <c r="DH430" s="132"/>
      <c r="DI430" s="132"/>
      <c r="DJ430" s="132"/>
      <c r="DK430" s="132"/>
      <c r="DL430" s="132"/>
      <c r="DM430" s="132"/>
      <c r="DN430" s="132"/>
      <c r="DO430" s="132"/>
      <c r="DP430" s="132"/>
      <c r="DQ430" s="132"/>
      <c r="DR430" s="132"/>
      <c r="DS430" s="132"/>
      <c r="DT430" s="132"/>
      <c r="DU430" s="132"/>
      <c r="DV430" s="132"/>
      <c r="DW430" s="132"/>
      <c r="DX430" s="132"/>
      <c r="DY430" s="132"/>
      <c r="DZ430" s="132"/>
      <c r="EA430" s="132"/>
      <c r="EB430" s="132"/>
      <c r="EC430" s="132"/>
      <c r="ED430" s="132"/>
      <c r="EE430" s="132"/>
      <c r="EF430" s="132"/>
      <c r="EG430" s="132"/>
      <c r="EH430" s="132"/>
      <c r="EI430" s="132"/>
      <c r="EJ430" s="132"/>
      <c r="EK430" s="132"/>
      <c r="EL430" s="132"/>
      <c r="EM430" s="132"/>
      <c r="EN430" s="132"/>
      <c r="EO430" s="132"/>
      <c r="EP430" s="132"/>
      <c r="EQ430" s="132"/>
      <c r="ER430" s="132"/>
      <c r="ES430" s="132"/>
      <c r="ET430" s="132"/>
      <c r="EU430" s="132"/>
      <c r="EV430" s="132"/>
    </row>
    <row r="431" spans="1:152" s="135" customFormat="1" ht="54">
      <c r="A431" s="30">
        <v>15</v>
      </c>
      <c r="B431" s="30">
        <v>1196420098</v>
      </c>
      <c r="C431" s="56">
        <v>42295900</v>
      </c>
      <c r="D431" s="40" t="s">
        <v>720</v>
      </c>
      <c r="E431" s="43" t="s">
        <v>721</v>
      </c>
      <c r="F431" s="35" t="s">
        <v>10</v>
      </c>
      <c r="G431" s="24">
        <v>3175632</v>
      </c>
      <c r="H431" s="24">
        <v>0</v>
      </c>
      <c r="I431" s="25">
        <f t="shared" si="141"/>
        <v>3175632</v>
      </c>
      <c r="J431" s="24">
        <v>1800000</v>
      </c>
      <c r="K431" s="24">
        <v>0</v>
      </c>
      <c r="L431" s="25">
        <f t="shared" si="142"/>
        <v>1800000</v>
      </c>
      <c r="M431" s="24">
        <v>2906400</v>
      </c>
      <c r="N431" s="24">
        <v>0</v>
      </c>
      <c r="O431" s="25">
        <f t="shared" si="143"/>
        <v>2906400</v>
      </c>
      <c r="P431" s="132"/>
      <c r="Q431" s="132"/>
      <c r="R431" s="132"/>
      <c r="S431" s="132"/>
      <c r="T431" s="132"/>
      <c r="U431" s="132"/>
      <c r="V431" s="132"/>
      <c r="W431" s="132"/>
      <c r="X431" s="132"/>
      <c r="Y431" s="132"/>
      <c r="Z431" s="132"/>
      <c r="AA431" s="132"/>
      <c r="AB431" s="132"/>
      <c r="AC431" s="132"/>
      <c r="AD431" s="132"/>
      <c r="AE431" s="132"/>
      <c r="AF431" s="132"/>
      <c r="AG431" s="132"/>
      <c r="AH431" s="132"/>
      <c r="AI431" s="132"/>
      <c r="AJ431" s="132"/>
      <c r="AK431" s="132"/>
      <c r="AL431" s="132"/>
      <c r="AM431" s="132"/>
      <c r="AN431" s="132"/>
      <c r="AO431" s="132"/>
      <c r="AP431" s="132"/>
      <c r="AQ431" s="132"/>
      <c r="AR431" s="132"/>
      <c r="AS431" s="132"/>
      <c r="AT431" s="132"/>
      <c r="AU431" s="132"/>
      <c r="AV431" s="132"/>
      <c r="AW431" s="132"/>
      <c r="AX431" s="132"/>
      <c r="AY431" s="132"/>
      <c r="AZ431" s="132"/>
      <c r="BA431" s="132"/>
      <c r="BB431" s="132"/>
      <c r="BC431" s="132"/>
      <c r="BD431" s="132"/>
      <c r="BE431" s="132"/>
      <c r="BF431" s="132"/>
      <c r="BG431" s="132"/>
      <c r="BH431" s="132"/>
      <c r="BI431" s="132"/>
      <c r="BJ431" s="132"/>
      <c r="BK431" s="132"/>
      <c r="BL431" s="132"/>
      <c r="BM431" s="132"/>
      <c r="BN431" s="132"/>
      <c r="BO431" s="132"/>
      <c r="BP431" s="132"/>
      <c r="BQ431" s="132"/>
      <c r="BR431" s="132"/>
      <c r="BS431" s="132"/>
      <c r="BT431" s="132"/>
      <c r="BU431" s="132"/>
      <c r="BV431" s="132"/>
      <c r="BW431" s="132"/>
      <c r="BX431" s="132"/>
      <c r="BY431" s="132"/>
      <c r="BZ431" s="132"/>
      <c r="CA431" s="132"/>
      <c r="CB431" s="132"/>
      <c r="CC431" s="132"/>
      <c r="CD431" s="132"/>
      <c r="CE431" s="132"/>
      <c r="CF431" s="132"/>
      <c r="CG431" s="132"/>
      <c r="CH431" s="132"/>
      <c r="CI431" s="132"/>
      <c r="CJ431" s="132"/>
      <c r="CK431" s="132"/>
      <c r="CL431" s="132"/>
      <c r="CM431" s="132"/>
      <c r="CN431" s="132"/>
      <c r="CO431" s="132"/>
      <c r="CP431" s="132"/>
      <c r="CQ431" s="132"/>
      <c r="CR431" s="132"/>
      <c r="CS431" s="132"/>
      <c r="CT431" s="132"/>
      <c r="CU431" s="132"/>
      <c r="CV431" s="132"/>
      <c r="CW431" s="132"/>
      <c r="CX431" s="132"/>
      <c r="CY431" s="132"/>
      <c r="CZ431" s="132"/>
      <c r="DA431" s="132"/>
      <c r="DB431" s="132"/>
      <c r="DC431" s="132"/>
      <c r="DD431" s="132"/>
      <c r="DE431" s="132"/>
      <c r="DF431" s="132"/>
      <c r="DG431" s="132"/>
      <c r="DH431" s="132"/>
      <c r="DI431" s="132"/>
      <c r="DJ431" s="132"/>
      <c r="DK431" s="132"/>
      <c r="DL431" s="132"/>
      <c r="DM431" s="132"/>
      <c r="DN431" s="132"/>
      <c r="DO431" s="132"/>
      <c r="DP431" s="132"/>
      <c r="DQ431" s="132"/>
      <c r="DR431" s="132"/>
      <c r="DS431" s="132"/>
      <c r="DT431" s="132"/>
      <c r="DU431" s="132"/>
      <c r="DV431" s="132"/>
      <c r="DW431" s="132"/>
      <c r="DX431" s="132"/>
      <c r="DY431" s="132"/>
      <c r="DZ431" s="132"/>
      <c r="EA431" s="132"/>
      <c r="EB431" s="132"/>
      <c r="EC431" s="132"/>
      <c r="ED431" s="132"/>
      <c r="EE431" s="132"/>
      <c r="EF431" s="132"/>
      <c r="EG431" s="132"/>
      <c r="EH431" s="132"/>
      <c r="EI431" s="132"/>
      <c r="EJ431" s="132"/>
      <c r="EK431" s="132"/>
      <c r="EL431" s="132"/>
      <c r="EM431" s="132"/>
      <c r="EN431" s="132"/>
      <c r="EO431" s="132"/>
      <c r="EP431" s="132"/>
      <c r="EQ431" s="132"/>
      <c r="ER431" s="132"/>
      <c r="ES431" s="132"/>
      <c r="ET431" s="132"/>
      <c r="EU431" s="132"/>
      <c r="EV431" s="132"/>
    </row>
    <row r="432" spans="1:152" s="135" customFormat="1" ht="45">
      <c r="A432" s="30">
        <v>16</v>
      </c>
      <c r="B432" s="30">
        <v>1196420102</v>
      </c>
      <c r="C432" s="56">
        <v>42295900</v>
      </c>
      <c r="D432" s="40" t="s">
        <v>722</v>
      </c>
      <c r="E432" s="43" t="s">
        <v>722</v>
      </c>
      <c r="F432" s="35" t="s">
        <v>10</v>
      </c>
      <c r="G432" s="24">
        <v>3175632</v>
      </c>
      <c r="H432" s="24">
        <v>0</v>
      </c>
      <c r="I432" s="25">
        <f t="shared" si="141"/>
        <v>3175632</v>
      </c>
      <c r="J432" s="24">
        <v>2000000</v>
      </c>
      <c r="K432" s="24">
        <v>0</v>
      </c>
      <c r="L432" s="25">
        <f t="shared" si="142"/>
        <v>2000000</v>
      </c>
      <c r="M432" s="24">
        <v>2880000</v>
      </c>
      <c r="N432" s="24">
        <v>0</v>
      </c>
      <c r="O432" s="25">
        <f t="shared" si="143"/>
        <v>2880000</v>
      </c>
      <c r="P432" s="132"/>
      <c r="Q432" s="132"/>
      <c r="R432" s="132"/>
      <c r="S432" s="132"/>
      <c r="T432" s="132"/>
      <c r="U432" s="132"/>
      <c r="V432" s="132"/>
      <c r="W432" s="132"/>
      <c r="X432" s="132"/>
      <c r="Y432" s="132"/>
      <c r="Z432" s="132"/>
      <c r="AA432" s="132"/>
      <c r="AB432" s="132"/>
      <c r="AC432" s="132"/>
      <c r="AD432" s="132"/>
      <c r="AE432" s="132"/>
      <c r="AF432" s="132"/>
      <c r="AG432" s="132"/>
      <c r="AH432" s="132"/>
      <c r="AI432" s="132"/>
      <c r="AJ432" s="132"/>
      <c r="AK432" s="132"/>
      <c r="AL432" s="132"/>
      <c r="AM432" s="132"/>
      <c r="AN432" s="132"/>
      <c r="AO432" s="132"/>
      <c r="AP432" s="132"/>
      <c r="AQ432" s="132"/>
      <c r="AR432" s="132"/>
      <c r="AS432" s="132"/>
      <c r="AT432" s="132"/>
      <c r="AU432" s="132"/>
      <c r="AV432" s="132"/>
      <c r="AW432" s="132"/>
      <c r="AX432" s="132"/>
      <c r="AY432" s="132"/>
      <c r="AZ432" s="132"/>
      <c r="BA432" s="132"/>
      <c r="BB432" s="132"/>
      <c r="BC432" s="132"/>
      <c r="BD432" s="132"/>
      <c r="BE432" s="132"/>
      <c r="BF432" s="132"/>
      <c r="BG432" s="132"/>
      <c r="BH432" s="132"/>
      <c r="BI432" s="132"/>
      <c r="BJ432" s="132"/>
      <c r="BK432" s="132"/>
      <c r="BL432" s="132"/>
      <c r="BM432" s="132"/>
      <c r="BN432" s="132"/>
      <c r="BO432" s="132"/>
      <c r="BP432" s="132"/>
      <c r="BQ432" s="132"/>
      <c r="BR432" s="132"/>
      <c r="BS432" s="132"/>
      <c r="BT432" s="132"/>
      <c r="BU432" s="132"/>
      <c r="BV432" s="132"/>
      <c r="BW432" s="132"/>
      <c r="BX432" s="132"/>
      <c r="BY432" s="132"/>
      <c r="BZ432" s="132"/>
      <c r="CA432" s="132"/>
      <c r="CB432" s="132"/>
      <c r="CC432" s="132"/>
      <c r="CD432" s="132"/>
      <c r="CE432" s="132"/>
      <c r="CF432" s="132"/>
      <c r="CG432" s="132"/>
      <c r="CH432" s="132"/>
      <c r="CI432" s="132"/>
      <c r="CJ432" s="132"/>
      <c r="CK432" s="132"/>
      <c r="CL432" s="132"/>
      <c r="CM432" s="132"/>
      <c r="CN432" s="132"/>
      <c r="CO432" s="132"/>
      <c r="CP432" s="132"/>
      <c r="CQ432" s="132"/>
      <c r="CR432" s="132"/>
      <c r="CS432" s="132"/>
      <c r="CT432" s="132"/>
      <c r="CU432" s="132"/>
      <c r="CV432" s="132"/>
      <c r="CW432" s="132"/>
      <c r="CX432" s="132"/>
      <c r="CY432" s="132"/>
      <c r="CZ432" s="132"/>
      <c r="DA432" s="132"/>
      <c r="DB432" s="132"/>
      <c r="DC432" s="132"/>
      <c r="DD432" s="132"/>
      <c r="DE432" s="132"/>
      <c r="DF432" s="132"/>
      <c r="DG432" s="132"/>
      <c r="DH432" s="132"/>
      <c r="DI432" s="132"/>
      <c r="DJ432" s="132"/>
      <c r="DK432" s="132"/>
      <c r="DL432" s="132"/>
      <c r="DM432" s="132"/>
      <c r="DN432" s="132"/>
      <c r="DO432" s="132"/>
      <c r="DP432" s="132"/>
      <c r="DQ432" s="132"/>
      <c r="DR432" s="132"/>
      <c r="DS432" s="132"/>
      <c r="DT432" s="132"/>
      <c r="DU432" s="132"/>
      <c r="DV432" s="132"/>
      <c r="DW432" s="132"/>
      <c r="DX432" s="132"/>
      <c r="DY432" s="132"/>
      <c r="DZ432" s="132"/>
      <c r="EA432" s="132"/>
      <c r="EB432" s="132"/>
      <c r="EC432" s="132"/>
      <c r="ED432" s="132"/>
      <c r="EE432" s="132"/>
      <c r="EF432" s="132"/>
      <c r="EG432" s="132"/>
      <c r="EH432" s="132"/>
      <c r="EI432" s="132"/>
      <c r="EJ432" s="132"/>
      <c r="EK432" s="132"/>
      <c r="EL432" s="132"/>
      <c r="EM432" s="132"/>
      <c r="EN432" s="132"/>
      <c r="EO432" s="132"/>
      <c r="EP432" s="132"/>
      <c r="EQ432" s="132"/>
      <c r="ER432" s="132"/>
      <c r="ES432" s="132"/>
      <c r="ET432" s="132"/>
      <c r="EU432" s="132"/>
      <c r="EV432" s="132"/>
    </row>
    <row r="433" spans="1:152" s="135" customFormat="1" ht="72">
      <c r="A433" s="30">
        <v>17</v>
      </c>
      <c r="B433" s="30">
        <v>1196420071</v>
      </c>
      <c r="C433" s="56">
        <v>42295900</v>
      </c>
      <c r="D433" s="40" t="s">
        <v>723</v>
      </c>
      <c r="E433" s="43" t="s">
        <v>723</v>
      </c>
      <c r="F433" s="35" t="s">
        <v>10</v>
      </c>
      <c r="G433" s="24">
        <v>3175632</v>
      </c>
      <c r="H433" s="24">
        <v>0</v>
      </c>
      <c r="I433" s="25">
        <f t="shared" si="141"/>
        <v>3175632</v>
      </c>
      <c r="J433" s="24">
        <v>3350000</v>
      </c>
      <c r="K433" s="24">
        <v>0</v>
      </c>
      <c r="L433" s="25">
        <f t="shared" si="142"/>
        <v>3350000</v>
      </c>
      <c r="M433" s="24">
        <v>2184000</v>
      </c>
      <c r="N433" s="24">
        <v>0</v>
      </c>
      <c r="O433" s="25">
        <f t="shared" si="143"/>
        <v>2184000</v>
      </c>
      <c r="P433" s="132"/>
      <c r="Q433" s="132"/>
      <c r="R433" s="132"/>
      <c r="S433" s="132"/>
      <c r="T433" s="132"/>
      <c r="U433" s="132"/>
      <c r="V433" s="132"/>
      <c r="W433" s="132"/>
      <c r="X433" s="132"/>
      <c r="Y433" s="132"/>
      <c r="Z433" s="132"/>
      <c r="AA433" s="132"/>
      <c r="AB433" s="132"/>
      <c r="AC433" s="132"/>
      <c r="AD433" s="132"/>
      <c r="AE433" s="132"/>
      <c r="AF433" s="132"/>
      <c r="AG433" s="132"/>
      <c r="AH433" s="132"/>
      <c r="AI433" s="132"/>
      <c r="AJ433" s="132"/>
      <c r="AK433" s="132"/>
      <c r="AL433" s="132"/>
      <c r="AM433" s="132"/>
      <c r="AN433" s="132"/>
      <c r="AO433" s="132"/>
      <c r="AP433" s="132"/>
      <c r="AQ433" s="132"/>
      <c r="AR433" s="132"/>
      <c r="AS433" s="132"/>
      <c r="AT433" s="132"/>
      <c r="AU433" s="132"/>
      <c r="AV433" s="132"/>
      <c r="AW433" s="132"/>
      <c r="AX433" s="132"/>
      <c r="AY433" s="132"/>
      <c r="AZ433" s="132"/>
      <c r="BA433" s="132"/>
      <c r="BB433" s="132"/>
      <c r="BC433" s="132"/>
      <c r="BD433" s="132"/>
      <c r="BE433" s="132"/>
      <c r="BF433" s="132"/>
      <c r="BG433" s="132"/>
      <c r="BH433" s="132"/>
      <c r="BI433" s="132"/>
      <c r="BJ433" s="132"/>
      <c r="BK433" s="132"/>
      <c r="BL433" s="132"/>
      <c r="BM433" s="132"/>
      <c r="BN433" s="132"/>
      <c r="BO433" s="132"/>
      <c r="BP433" s="132"/>
      <c r="BQ433" s="132"/>
      <c r="BR433" s="132"/>
      <c r="BS433" s="132"/>
      <c r="BT433" s="132"/>
      <c r="BU433" s="132"/>
      <c r="BV433" s="132"/>
      <c r="BW433" s="132"/>
      <c r="BX433" s="132"/>
      <c r="BY433" s="132"/>
      <c r="BZ433" s="132"/>
      <c r="CA433" s="132"/>
      <c r="CB433" s="132"/>
      <c r="CC433" s="132"/>
      <c r="CD433" s="132"/>
      <c r="CE433" s="132"/>
      <c r="CF433" s="132"/>
      <c r="CG433" s="132"/>
      <c r="CH433" s="132"/>
      <c r="CI433" s="132"/>
      <c r="CJ433" s="132"/>
      <c r="CK433" s="132"/>
      <c r="CL433" s="132"/>
      <c r="CM433" s="132"/>
      <c r="CN433" s="132"/>
      <c r="CO433" s="132"/>
      <c r="CP433" s="132"/>
      <c r="CQ433" s="132"/>
      <c r="CR433" s="132"/>
      <c r="CS433" s="132"/>
      <c r="CT433" s="132"/>
      <c r="CU433" s="132"/>
      <c r="CV433" s="132"/>
      <c r="CW433" s="132"/>
      <c r="CX433" s="132"/>
      <c r="CY433" s="132"/>
      <c r="CZ433" s="132"/>
      <c r="DA433" s="132"/>
      <c r="DB433" s="132"/>
      <c r="DC433" s="132"/>
      <c r="DD433" s="132"/>
      <c r="DE433" s="132"/>
      <c r="DF433" s="132"/>
      <c r="DG433" s="132"/>
      <c r="DH433" s="132"/>
      <c r="DI433" s="132"/>
      <c r="DJ433" s="132"/>
      <c r="DK433" s="132"/>
      <c r="DL433" s="132"/>
      <c r="DM433" s="132"/>
      <c r="DN433" s="132"/>
      <c r="DO433" s="132"/>
      <c r="DP433" s="132"/>
      <c r="DQ433" s="132"/>
      <c r="DR433" s="132"/>
      <c r="DS433" s="132"/>
      <c r="DT433" s="132"/>
      <c r="DU433" s="132"/>
      <c r="DV433" s="132"/>
      <c r="DW433" s="132"/>
      <c r="DX433" s="132"/>
      <c r="DY433" s="132"/>
      <c r="DZ433" s="132"/>
      <c r="EA433" s="132"/>
      <c r="EB433" s="132"/>
      <c r="EC433" s="132"/>
      <c r="ED433" s="132"/>
      <c r="EE433" s="132"/>
      <c r="EF433" s="132"/>
      <c r="EG433" s="132"/>
      <c r="EH433" s="132"/>
      <c r="EI433" s="132"/>
      <c r="EJ433" s="132"/>
      <c r="EK433" s="132"/>
      <c r="EL433" s="132"/>
      <c r="EM433" s="132"/>
      <c r="EN433" s="132"/>
      <c r="EO433" s="132"/>
      <c r="EP433" s="132"/>
      <c r="EQ433" s="132"/>
      <c r="ER433" s="132"/>
      <c r="ES433" s="132"/>
      <c r="ET433" s="132"/>
      <c r="EU433" s="132"/>
      <c r="EV433" s="132"/>
    </row>
    <row r="434" spans="1:152" s="135" customFormat="1" ht="81">
      <c r="A434" s="30">
        <v>18</v>
      </c>
      <c r="B434" s="30">
        <v>1196420073</v>
      </c>
      <c r="C434" s="56">
        <v>42295900</v>
      </c>
      <c r="D434" s="40" t="s">
        <v>724</v>
      </c>
      <c r="E434" s="43" t="s">
        <v>724</v>
      </c>
      <c r="F434" s="35" t="s">
        <v>10</v>
      </c>
      <c r="G434" s="24">
        <v>3175632</v>
      </c>
      <c r="H434" s="24">
        <v>0</v>
      </c>
      <c r="I434" s="25">
        <f t="shared" si="141"/>
        <v>3175632</v>
      </c>
      <c r="J434" s="24">
        <v>3350000</v>
      </c>
      <c r="K434" s="24">
        <v>0</v>
      </c>
      <c r="L434" s="25">
        <f t="shared" si="142"/>
        <v>3350000</v>
      </c>
      <c r="M434" s="24">
        <v>4095600</v>
      </c>
      <c r="N434" s="24">
        <v>0</v>
      </c>
      <c r="O434" s="25">
        <f t="shared" si="143"/>
        <v>4095600</v>
      </c>
      <c r="P434" s="132"/>
      <c r="Q434" s="132"/>
      <c r="R434" s="132"/>
      <c r="S434" s="132"/>
      <c r="T434" s="132"/>
      <c r="U434" s="132"/>
      <c r="V434" s="132"/>
      <c r="W434" s="132"/>
      <c r="X434" s="132"/>
      <c r="Y434" s="132"/>
      <c r="Z434" s="132"/>
      <c r="AA434" s="132"/>
      <c r="AB434" s="132"/>
      <c r="AC434" s="132"/>
      <c r="AD434" s="132"/>
      <c r="AE434" s="132"/>
      <c r="AF434" s="132"/>
      <c r="AG434" s="132"/>
      <c r="AH434" s="132"/>
      <c r="AI434" s="132"/>
      <c r="AJ434" s="132"/>
      <c r="AK434" s="132"/>
      <c r="AL434" s="132"/>
      <c r="AM434" s="132"/>
      <c r="AN434" s="132"/>
      <c r="AO434" s="132"/>
      <c r="AP434" s="132"/>
      <c r="AQ434" s="132"/>
      <c r="AR434" s="132"/>
      <c r="AS434" s="132"/>
      <c r="AT434" s="132"/>
      <c r="AU434" s="132"/>
      <c r="AV434" s="132"/>
      <c r="AW434" s="132"/>
      <c r="AX434" s="132"/>
      <c r="AY434" s="132"/>
      <c r="AZ434" s="132"/>
      <c r="BA434" s="132"/>
      <c r="BB434" s="132"/>
      <c r="BC434" s="132"/>
      <c r="BD434" s="132"/>
      <c r="BE434" s="132"/>
      <c r="BF434" s="132"/>
      <c r="BG434" s="132"/>
      <c r="BH434" s="132"/>
      <c r="BI434" s="132"/>
      <c r="BJ434" s="132"/>
      <c r="BK434" s="132"/>
      <c r="BL434" s="132"/>
      <c r="BM434" s="132"/>
      <c r="BN434" s="132"/>
      <c r="BO434" s="132"/>
      <c r="BP434" s="132"/>
      <c r="BQ434" s="132"/>
      <c r="BR434" s="132"/>
      <c r="BS434" s="132"/>
      <c r="BT434" s="132"/>
      <c r="BU434" s="132"/>
      <c r="BV434" s="132"/>
      <c r="BW434" s="132"/>
      <c r="BX434" s="132"/>
      <c r="BY434" s="132"/>
      <c r="BZ434" s="132"/>
      <c r="CA434" s="132"/>
      <c r="CB434" s="132"/>
      <c r="CC434" s="132"/>
      <c r="CD434" s="132"/>
      <c r="CE434" s="132"/>
      <c r="CF434" s="132"/>
      <c r="CG434" s="132"/>
      <c r="CH434" s="132"/>
      <c r="CI434" s="132"/>
      <c r="CJ434" s="132"/>
      <c r="CK434" s="132"/>
      <c r="CL434" s="132"/>
      <c r="CM434" s="132"/>
      <c r="CN434" s="132"/>
      <c r="CO434" s="132"/>
      <c r="CP434" s="132"/>
      <c r="CQ434" s="132"/>
      <c r="CR434" s="132"/>
      <c r="CS434" s="132"/>
      <c r="CT434" s="132"/>
      <c r="CU434" s="132"/>
      <c r="CV434" s="132"/>
      <c r="CW434" s="132"/>
      <c r="CX434" s="132"/>
      <c r="CY434" s="132"/>
      <c r="CZ434" s="132"/>
      <c r="DA434" s="132"/>
      <c r="DB434" s="132"/>
      <c r="DC434" s="132"/>
      <c r="DD434" s="132"/>
      <c r="DE434" s="132"/>
      <c r="DF434" s="132"/>
      <c r="DG434" s="132"/>
      <c r="DH434" s="132"/>
      <c r="DI434" s="132"/>
      <c r="DJ434" s="132"/>
      <c r="DK434" s="132"/>
      <c r="DL434" s="132"/>
      <c r="DM434" s="132"/>
      <c r="DN434" s="132"/>
      <c r="DO434" s="132"/>
      <c r="DP434" s="132"/>
      <c r="DQ434" s="132"/>
      <c r="DR434" s="132"/>
      <c r="DS434" s="132"/>
      <c r="DT434" s="132"/>
      <c r="DU434" s="132"/>
      <c r="DV434" s="132"/>
      <c r="DW434" s="132"/>
      <c r="DX434" s="132"/>
      <c r="DY434" s="132"/>
      <c r="DZ434" s="132"/>
      <c r="EA434" s="132"/>
      <c r="EB434" s="132"/>
      <c r="EC434" s="132"/>
      <c r="ED434" s="132"/>
      <c r="EE434" s="132"/>
      <c r="EF434" s="132"/>
      <c r="EG434" s="132"/>
      <c r="EH434" s="132"/>
      <c r="EI434" s="132"/>
      <c r="EJ434" s="132"/>
      <c r="EK434" s="132"/>
      <c r="EL434" s="132"/>
      <c r="EM434" s="132"/>
      <c r="EN434" s="132"/>
      <c r="EO434" s="132"/>
      <c r="EP434" s="132"/>
      <c r="EQ434" s="132"/>
      <c r="ER434" s="132"/>
      <c r="ES434" s="132"/>
      <c r="ET434" s="132"/>
      <c r="EU434" s="132"/>
      <c r="EV434" s="132"/>
    </row>
    <row r="435" spans="1:152" s="135" customFormat="1" ht="81">
      <c r="A435" s="30">
        <v>19</v>
      </c>
      <c r="B435" s="30">
        <v>1196420070</v>
      </c>
      <c r="C435" s="56">
        <v>42295900</v>
      </c>
      <c r="D435" s="40" t="s">
        <v>725</v>
      </c>
      <c r="E435" s="43" t="s">
        <v>725</v>
      </c>
      <c r="F435" s="35" t="s">
        <v>10</v>
      </c>
      <c r="G435" s="24"/>
      <c r="H435" s="24"/>
      <c r="I435" s="25"/>
      <c r="J435" s="24">
        <v>3350000</v>
      </c>
      <c r="K435" s="24">
        <v>0</v>
      </c>
      <c r="L435" s="25">
        <f t="shared" si="142"/>
        <v>3350000</v>
      </c>
      <c r="M435" s="24">
        <v>4095600</v>
      </c>
      <c r="N435" s="24">
        <v>0</v>
      </c>
      <c r="O435" s="25">
        <f t="shared" si="143"/>
        <v>4095600</v>
      </c>
      <c r="P435" s="132"/>
      <c r="Q435" s="132"/>
      <c r="R435" s="132"/>
      <c r="S435" s="132"/>
      <c r="T435" s="132"/>
      <c r="U435" s="132"/>
      <c r="V435" s="132"/>
      <c r="W435" s="132"/>
      <c r="X435" s="132"/>
      <c r="Y435" s="132"/>
      <c r="Z435" s="132"/>
      <c r="AA435" s="132"/>
      <c r="AB435" s="132"/>
      <c r="AC435" s="132"/>
      <c r="AD435" s="132"/>
      <c r="AE435" s="132"/>
      <c r="AF435" s="132"/>
      <c r="AG435" s="132"/>
      <c r="AH435" s="132"/>
      <c r="AI435" s="132"/>
      <c r="AJ435" s="132"/>
      <c r="AK435" s="132"/>
      <c r="AL435" s="132"/>
      <c r="AM435" s="132"/>
      <c r="AN435" s="132"/>
      <c r="AO435" s="132"/>
      <c r="AP435" s="132"/>
      <c r="AQ435" s="132"/>
      <c r="AR435" s="132"/>
      <c r="AS435" s="132"/>
      <c r="AT435" s="132"/>
      <c r="AU435" s="132"/>
      <c r="AV435" s="132"/>
      <c r="AW435" s="132"/>
      <c r="AX435" s="132"/>
      <c r="AY435" s="132"/>
      <c r="AZ435" s="132"/>
      <c r="BA435" s="132"/>
      <c r="BB435" s="132"/>
      <c r="BC435" s="132"/>
      <c r="BD435" s="132"/>
      <c r="BE435" s="132"/>
      <c r="BF435" s="132"/>
      <c r="BG435" s="132"/>
      <c r="BH435" s="132"/>
      <c r="BI435" s="132"/>
      <c r="BJ435" s="132"/>
      <c r="BK435" s="132"/>
      <c r="BL435" s="132"/>
      <c r="BM435" s="132"/>
      <c r="BN435" s="132"/>
      <c r="BO435" s="132"/>
      <c r="BP435" s="132"/>
      <c r="BQ435" s="132"/>
      <c r="BR435" s="132"/>
      <c r="BS435" s="132"/>
      <c r="BT435" s="132"/>
      <c r="BU435" s="132"/>
      <c r="BV435" s="132"/>
      <c r="BW435" s="132"/>
      <c r="BX435" s="132"/>
      <c r="BY435" s="132"/>
      <c r="BZ435" s="132"/>
      <c r="CA435" s="132"/>
      <c r="CB435" s="132"/>
      <c r="CC435" s="132"/>
      <c r="CD435" s="132"/>
      <c r="CE435" s="132"/>
      <c r="CF435" s="132"/>
      <c r="CG435" s="132"/>
      <c r="CH435" s="132"/>
      <c r="CI435" s="132"/>
      <c r="CJ435" s="132"/>
      <c r="CK435" s="132"/>
      <c r="CL435" s="132"/>
      <c r="CM435" s="132"/>
      <c r="CN435" s="132"/>
      <c r="CO435" s="132"/>
      <c r="CP435" s="132"/>
      <c r="CQ435" s="132"/>
      <c r="CR435" s="132"/>
      <c r="CS435" s="132"/>
      <c r="CT435" s="132"/>
      <c r="CU435" s="132"/>
      <c r="CV435" s="132"/>
      <c r="CW435" s="132"/>
      <c r="CX435" s="132"/>
      <c r="CY435" s="132"/>
      <c r="CZ435" s="132"/>
      <c r="DA435" s="132"/>
      <c r="DB435" s="132"/>
      <c r="DC435" s="132"/>
      <c r="DD435" s="132"/>
      <c r="DE435" s="132"/>
      <c r="DF435" s="132"/>
      <c r="DG435" s="132"/>
      <c r="DH435" s="132"/>
      <c r="DI435" s="132"/>
      <c r="DJ435" s="132"/>
      <c r="DK435" s="132"/>
      <c r="DL435" s="132"/>
      <c r="DM435" s="132"/>
      <c r="DN435" s="132"/>
      <c r="DO435" s="132"/>
      <c r="DP435" s="132"/>
      <c r="DQ435" s="132"/>
      <c r="DR435" s="132"/>
      <c r="DS435" s="132"/>
      <c r="DT435" s="132"/>
      <c r="DU435" s="132"/>
      <c r="DV435" s="132"/>
      <c r="DW435" s="132"/>
      <c r="DX435" s="132"/>
      <c r="DY435" s="132"/>
      <c r="DZ435" s="132"/>
      <c r="EA435" s="132"/>
      <c r="EB435" s="132"/>
      <c r="EC435" s="132"/>
      <c r="ED435" s="132"/>
      <c r="EE435" s="132"/>
      <c r="EF435" s="132"/>
      <c r="EG435" s="132"/>
      <c r="EH435" s="132"/>
      <c r="EI435" s="132"/>
      <c r="EJ435" s="132"/>
      <c r="EK435" s="132"/>
      <c r="EL435" s="132"/>
      <c r="EM435" s="132"/>
      <c r="EN435" s="132"/>
      <c r="EO435" s="132"/>
      <c r="EP435" s="132"/>
      <c r="EQ435" s="132"/>
      <c r="ER435" s="132"/>
      <c r="ES435" s="132"/>
      <c r="ET435" s="132"/>
      <c r="EU435" s="132"/>
      <c r="EV435" s="132"/>
    </row>
    <row r="436" spans="1:152" s="57" customFormat="1" ht="108">
      <c r="A436" s="31">
        <v>20</v>
      </c>
      <c r="B436" s="27">
        <v>1196420072</v>
      </c>
      <c r="C436" s="21">
        <v>42295900</v>
      </c>
      <c r="D436" s="36" t="s">
        <v>726</v>
      </c>
      <c r="E436" s="37" t="s">
        <v>727</v>
      </c>
      <c r="F436" s="28" t="s">
        <v>10</v>
      </c>
      <c r="G436" s="22"/>
      <c r="H436" s="22"/>
      <c r="I436" s="23"/>
      <c r="J436" s="22">
        <v>1950000</v>
      </c>
      <c r="K436" s="22">
        <v>0</v>
      </c>
      <c r="L436" s="23">
        <f t="shared" si="142"/>
        <v>1950000</v>
      </c>
      <c r="M436" s="22"/>
      <c r="N436" s="22"/>
      <c r="O436" s="23"/>
      <c r="P436" s="12"/>
      <c r="Q436" s="12"/>
      <c r="R436" s="12"/>
      <c r="S436" s="12"/>
      <c r="T436" s="12"/>
      <c r="U436" s="12"/>
      <c r="V436" s="12"/>
      <c r="W436" s="12"/>
      <c r="X436" s="12"/>
      <c r="Y436" s="12"/>
      <c r="Z436" s="12"/>
      <c r="AA436" s="12"/>
      <c r="AB436" s="12"/>
      <c r="AC436" s="12"/>
      <c r="AD436" s="12"/>
      <c r="AE436" s="12"/>
      <c r="AF436" s="12"/>
      <c r="AG436" s="12"/>
      <c r="AH436" s="12"/>
      <c r="AI436" s="12"/>
      <c r="AJ436" s="12"/>
      <c r="AK436" s="12"/>
      <c r="AL436" s="12"/>
      <c r="AM436" s="12"/>
      <c r="AN436" s="12"/>
      <c r="AO436" s="12"/>
      <c r="AP436" s="12"/>
      <c r="AQ436" s="12"/>
      <c r="AR436" s="12"/>
      <c r="AS436" s="12"/>
      <c r="AT436" s="12"/>
      <c r="AU436" s="12"/>
      <c r="AV436" s="12"/>
      <c r="AW436" s="12"/>
      <c r="AX436" s="12"/>
      <c r="AY436" s="12"/>
      <c r="AZ436" s="12"/>
      <c r="BA436" s="12"/>
      <c r="BB436" s="12"/>
      <c r="BC436" s="12"/>
      <c r="BD436" s="12"/>
      <c r="BE436" s="12"/>
      <c r="BF436" s="12"/>
      <c r="BG436" s="12"/>
      <c r="BH436" s="12"/>
      <c r="BI436" s="12"/>
      <c r="BJ436" s="12"/>
      <c r="BK436" s="12"/>
      <c r="BL436" s="12"/>
      <c r="BM436" s="12"/>
      <c r="BN436" s="12"/>
      <c r="BO436" s="12"/>
      <c r="BP436" s="12"/>
      <c r="BQ436" s="12"/>
      <c r="BR436" s="12"/>
      <c r="BS436" s="12"/>
      <c r="BT436" s="12"/>
      <c r="BU436" s="12"/>
      <c r="BV436" s="12"/>
      <c r="BW436" s="12"/>
      <c r="BX436" s="12"/>
      <c r="BY436" s="12"/>
      <c r="BZ436" s="12"/>
      <c r="CA436" s="12"/>
      <c r="CB436" s="12"/>
      <c r="CC436" s="12"/>
      <c r="CD436" s="12"/>
      <c r="CE436" s="12"/>
      <c r="CF436" s="12"/>
      <c r="CG436" s="12"/>
      <c r="CH436" s="12"/>
      <c r="CI436" s="12"/>
      <c r="CJ436" s="12"/>
      <c r="CK436" s="12"/>
      <c r="CL436" s="12"/>
      <c r="CM436" s="12"/>
      <c r="CN436" s="12"/>
      <c r="CO436" s="12"/>
      <c r="CP436" s="12"/>
      <c r="CQ436" s="12"/>
      <c r="CR436" s="12"/>
      <c r="CS436" s="12"/>
      <c r="CT436" s="12"/>
      <c r="CU436" s="12"/>
      <c r="CV436" s="12"/>
      <c r="CW436" s="12"/>
      <c r="CX436" s="12"/>
      <c r="CY436" s="12"/>
      <c r="CZ436" s="12"/>
      <c r="DA436" s="12"/>
      <c r="DB436" s="12"/>
      <c r="DC436" s="12"/>
      <c r="DD436" s="12"/>
      <c r="DE436" s="12"/>
      <c r="DF436" s="12"/>
      <c r="DG436" s="12"/>
      <c r="DH436" s="12"/>
      <c r="DI436" s="12"/>
      <c r="DJ436" s="12"/>
      <c r="DK436" s="12"/>
      <c r="DL436" s="12"/>
      <c r="DM436" s="12"/>
      <c r="DN436" s="12"/>
      <c r="DO436" s="12"/>
      <c r="DP436" s="12"/>
      <c r="DQ436" s="12"/>
      <c r="DR436" s="12"/>
      <c r="DS436" s="12"/>
      <c r="DT436" s="12"/>
      <c r="DU436" s="12"/>
      <c r="DV436" s="12"/>
      <c r="DW436" s="12"/>
      <c r="DX436" s="12"/>
      <c r="DY436" s="12"/>
      <c r="DZ436" s="12"/>
      <c r="EA436" s="12"/>
      <c r="EB436" s="12"/>
      <c r="EC436" s="12"/>
      <c r="ED436" s="12"/>
      <c r="EE436" s="12"/>
      <c r="EF436" s="12"/>
      <c r="EG436" s="12"/>
      <c r="EH436" s="12"/>
      <c r="EI436" s="12"/>
      <c r="EJ436" s="12"/>
      <c r="EK436" s="12"/>
      <c r="EL436" s="12"/>
      <c r="EM436" s="12"/>
      <c r="EN436" s="12"/>
      <c r="EO436" s="12"/>
      <c r="EP436" s="12"/>
      <c r="EQ436" s="12"/>
      <c r="ER436" s="12"/>
      <c r="ES436" s="12"/>
      <c r="ET436" s="12"/>
      <c r="EU436" s="12"/>
      <c r="EV436" s="12"/>
    </row>
    <row r="437" spans="1:152" s="62" customFormat="1" ht="18">
      <c r="A437" s="39" t="s">
        <v>728</v>
      </c>
      <c r="B437" s="166" t="s">
        <v>729</v>
      </c>
      <c r="C437" s="166"/>
      <c r="D437" s="166"/>
      <c r="E437" s="166"/>
      <c r="F437" s="29" t="s">
        <v>405</v>
      </c>
      <c r="G437" s="174" t="s">
        <v>3722</v>
      </c>
      <c r="H437" s="175"/>
      <c r="I437" s="176"/>
      <c r="J437" s="174" t="s">
        <v>3849</v>
      </c>
      <c r="K437" s="175"/>
      <c r="L437" s="176"/>
    </row>
    <row r="438" spans="1:152" s="62" customFormat="1" ht="27">
      <c r="A438" s="14" t="s">
        <v>2</v>
      </c>
      <c r="B438" s="14" t="s">
        <v>3</v>
      </c>
      <c r="C438" s="15" t="s">
        <v>4</v>
      </c>
      <c r="D438" s="15" t="s">
        <v>5</v>
      </c>
      <c r="E438" s="15" t="s">
        <v>3366</v>
      </c>
      <c r="F438" s="15" t="s">
        <v>7</v>
      </c>
      <c r="G438" s="16" t="s">
        <v>3347</v>
      </c>
      <c r="H438" s="16" t="s">
        <v>3348</v>
      </c>
      <c r="I438" s="16" t="s">
        <v>3349</v>
      </c>
      <c r="J438" s="16" t="s">
        <v>3347</v>
      </c>
      <c r="K438" s="16" t="s">
        <v>3348</v>
      </c>
      <c r="L438" s="16" t="s">
        <v>3349</v>
      </c>
    </row>
    <row r="439" spans="1:152" s="62" customFormat="1" ht="45">
      <c r="A439" s="31">
        <v>1</v>
      </c>
      <c r="B439" s="27">
        <v>1196410615</v>
      </c>
      <c r="C439" s="21">
        <v>42203425</v>
      </c>
      <c r="D439" s="36" t="s">
        <v>730</v>
      </c>
      <c r="E439" s="37" t="s">
        <v>731</v>
      </c>
      <c r="F439" s="28" t="s">
        <v>10</v>
      </c>
      <c r="G439" s="22">
        <v>153000</v>
      </c>
      <c r="H439" s="22">
        <v>0</v>
      </c>
      <c r="I439" s="23">
        <f>+G439+H439</f>
        <v>153000</v>
      </c>
      <c r="J439" s="22">
        <v>283800</v>
      </c>
      <c r="K439" s="22">
        <v>0</v>
      </c>
      <c r="L439" s="23">
        <f>+J439+K439</f>
        <v>283800</v>
      </c>
    </row>
    <row r="440" spans="1:152" s="62" customFormat="1" ht="45">
      <c r="A440" s="31">
        <v>2</v>
      </c>
      <c r="B440" s="27">
        <v>1196410610</v>
      </c>
      <c r="C440" s="21">
        <v>42203425</v>
      </c>
      <c r="D440" s="36" t="s">
        <v>732</v>
      </c>
      <c r="E440" s="37" t="s">
        <v>733</v>
      </c>
      <c r="F440" s="28" t="s">
        <v>10</v>
      </c>
      <c r="G440" s="22">
        <v>153000</v>
      </c>
      <c r="H440" s="22">
        <v>0</v>
      </c>
      <c r="I440" s="23">
        <f t="shared" ref="I440:I442" si="144">+G440+H440</f>
        <v>153000</v>
      </c>
      <c r="J440" s="22">
        <v>248400</v>
      </c>
      <c r="K440" s="22">
        <v>0</v>
      </c>
      <c r="L440" s="23">
        <f t="shared" ref="L440:L442" si="145">+J440+K440</f>
        <v>248400</v>
      </c>
    </row>
    <row r="441" spans="1:152" s="62" customFormat="1" ht="45">
      <c r="A441" s="31">
        <v>3</v>
      </c>
      <c r="B441" s="27">
        <v>1196410618</v>
      </c>
      <c r="C441" s="21">
        <v>42203425</v>
      </c>
      <c r="D441" s="36" t="s">
        <v>734</v>
      </c>
      <c r="E441" s="37" t="s">
        <v>733</v>
      </c>
      <c r="F441" s="28" t="s">
        <v>10</v>
      </c>
      <c r="G441" s="22">
        <v>153000</v>
      </c>
      <c r="H441" s="22">
        <v>0</v>
      </c>
      <c r="I441" s="23">
        <f t="shared" si="144"/>
        <v>153000</v>
      </c>
      <c r="J441" s="22">
        <v>248400</v>
      </c>
      <c r="K441" s="22">
        <v>0</v>
      </c>
      <c r="L441" s="23">
        <f t="shared" si="145"/>
        <v>248400</v>
      </c>
    </row>
    <row r="442" spans="1:152" s="62" customFormat="1" ht="45">
      <c r="A442" s="31">
        <v>4</v>
      </c>
      <c r="B442" s="27">
        <v>1196410620</v>
      </c>
      <c r="C442" s="21">
        <v>42203425</v>
      </c>
      <c r="D442" s="36" t="s">
        <v>735</v>
      </c>
      <c r="E442" s="37" t="s">
        <v>733</v>
      </c>
      <c r="F442" s="28" t="s">
        <v>10</v>
      </c>
      <c r="G442" s="22">
        <v>153000</v>
      </c>
      <c r="H442" s="22">
        <v>0</v>
      </c>
      <c r="I442" s="23">
        <f t="shared" si="144"/>
        <v>153000</v>
      </c>
      <c r="J442" s="22">
        <v>248400</v>
      </c>
      <c r="K442" s="22">
        <v>0</v>
      </c>
      <c r="L442" s="23">
        <f t="shared" si="145"/>
        <v>248400</v>
      </c>
    </row>
    <row r="443" spans="1:152" s="62" customFormat="1" ht="13.5" customHeight="1">
      <c r="A443" s="39" t="s">
        <v>736</v>
      </c>
      <c r="B443" s="166" t="s">
        <v>737</v>
      </c>
      <c r="C443" s="166"/>
      <c r="D443" s="166"/>
      <c r="E443" s="166"/>
      <c r="F443" s="29" t="s">
        <v>355</v>
      </c>
      <c r="G443" s="174" t="s">
        <v>3713</v>
      </c>
      <c r="H443" s="175"/>
      <c r="I443" s="176"/>
    </row>
    <row r="444" spans="1:152" s="62" customFormat="1" ht="27">
      <c r="A444" s="14" t="s">
        <v>2</v>
      </c>
      <c r="B444" s="14" t="s">
        <v>3</v>
      </c>
      <c r="C444" s="15" t="s">
        <v>4</v>
      </c>
      <c r="D444" s="15" t="s">
        <v>5</v>
      </c>
      <c r="E444" s="15" t="s">
        <v>3366</v>
      </c>
      <c r="F444" s="15" t="s">
        <v>7</v>
      </c>
      <c r="G444" s="16" t="s">
        <v>3347</v>
      </c>
      <c r="H444" s="16" t="s">
        <v>3348</v>
      </c>
      <c r="I444" s="16" t="s">
        <v>3349</v>
      </c>
    </row>
    <row r="445" spans="1:152" s="62" customFormat="1" ht="27">
      <c r="A445" s="31">
        <v>1</v>
      </c>
      <c r="B445" s="27">
        <v>1199020189</v>
      </c>
      <c r="C445" s="28" t="s">
        <v>738</v>
      </c>
      <c r="D445" s="36" t="s">
        <v>737</v>
      </c>
      <c r="E445" s="37" t="s">
        <v>739</v>
      </c>
      <c r="F445" s="28" t="s">
        <v>10</v>
      </c>
      <c r="G445" s="58">
        <v>469000</v>
      </c>
      <c r="H445" s="22">
        <f t="shared" ref="H445" si="146">ROUND(G445*0.19,0)</f>
        <v>89110</v>
      </c>
      <c r="I445" s="23">
        <f t="shared" ref="I445" si="147">+G445+H445</f>
        <v>558110</v>
      </c>
    </row>
    <row r="446" spans="1:152" s="62" customFormat="1" ht="18">
      <c r="A446" s="39" t="s">
        <v>741</v>
      </c>
      <c r="B446" s="166" t="s">
        <v>742</v>
      </c>
      <c r="C446" s="166"/>
      <c r="D446" s="166"/>
      <c r="E446" s="166"/>
      <c r="F446" s="29" t="s">
        <v>740</v>
      </c>
      <c r="G446" s="174" t="s">
        <v>3708</v>
      </c>
      <c r="H446" s="175"/>
      <c r="I446" s="176"/>
      <c r="J446" s="174" t="s">
        <v>3724</v>
      </c>
      <c r="K446" s="175"/>
      <c r="L446" s="176"/>
      <c r="M446" s="174" t="s">
        <v>3731</v>
      </c>
      <c r="N446" s="175"/>
      <c r="O446" s="176"/>
      <c r="P446" s="174" t="s">
        <v>3735</v>
      </c>
      <c r="Q446" s="175"/>
      <c r="R446" s="176"/>
      <c r="S446" s="174" t="s">
        <v>3840</v>
      </c>
      <c r="T446" s="175"/>
      <c r="U446" s="176"/>
    </row>
    <row r="447" spans="1:152" s="62" customFormat="1" ht="27">
      <c r="A447" s="14" t="s">
        <v>2</v>
      </c>
      <c r="B447" s="14" t="s">
        <v>3</v>
      </c>
      <c r="C447" s="15" t="s">
        <v>4</v>
      </c>
      <c r="D447" s="15" t="s">
        <v>5</v>
      </c>
      <c r="E447" s="15" t="s">
        <v>3366</v>
      </c>
      <c r="F447" s="15" t="s">
        <v>7</v>
      </c>
      <c r="G447" s="16" t="s">
        <v>3347</v>
      </c>
      <c r="H447" s="16" t="s">
        <v>3348</v>
      </c>
      <c r="I447" s="16" t="s">
        <v>3349</v>
      </c>
      <c r="J447" s="16" t="s">
        <v>3347</v>
      </c>
      <c r="K447" s="16" t="s">
        <v>3348</v>
      </c>
      <c r="L447" s="16" t="s">
        <v>3349</v>
      </c>
      <c r="M447" s="16" t="s">
        <v>3347</v>
      </c>
      <c r="N447" s="16" t="s">
        <v>3348</v>
      </c>
      <c r="O447" s="16" t="s">
        <v>3349</v>
      </c>
      <c r="P447" s="16" t="s">
        <v>3347</v>
      </c>
      <c r="Q447" s="16" t="s">
        <v>3348</v>
      </c>
      <c r="R447" s="16" t="s">
        <v>3349</v>
      </c>
      <c r="S447" s="16" t="s">
        <v>3347</v>
      </c>
      <c r="T447" s="16" t="s">
        <v>3348</v>
      </c>
      <c r="U447" s="16" t="s">
        <v>3349</v>
      </c>
    </row>
    <row r="448" spans="1:152" s="140" customFormat="1" ht="72">
      <c r="A448" s="30">
        <v>1</v>
      </c>
      <c r="B448" s="35" t="s">
        <v>3360</v>
      </c>
      <c r="C448" s="56">
        <v>42295451</v>
      </c>
      <c r="D448" s="40" t="s">
        <v>743</v>
      </c>
      <c r="E448" s="42" t="s">
        <v>744</v>
      </c>
      <c r="F448" s="35" t="s">
        <v>154</v>
      </c>
      <c r="G448" s="24">
        <v>7000</v>
      </c>
      <c r="H448" s="24">
        <f>ROUND(G448*0.19,0)</f>
        <v>1330</v>
      </c>
      <c r="I448" s="25">
        <f>+G448+H448</f>
        <v>8330</v>
      </c>
      <c r="J448" s="24">
        <v>3200</v>
      </c>
      <c r="K448" s="24">
        <f>ROUND(J448*0.19,0)</f>
        <v>608</v>
      </c>
      <c r="L448" s="25">
        <f>+J448+K448</f>
        <v>3808</v>
      </c>
      <c r="M448" s="24"/>
      <c r="N448" s="24"/>
      <c r="O448" s="25"/>
      <c r="P448" s="24">
        <v>8310</v>
      </c>
      <c r="Q448" s="24">
        <f>ROUND(P448*0.19,0)</f>
        <v>1579</v>
      </c>
      <c r="R448" s="25">
        <f>+P448+Q448</f>
        <v>9889</v>
      </c>
      <c r="S448" s="24"/>
      <c r="T448" s="24"/>
      <c r="U448" s="25"/>
    </row>
    <row r="449" spans="1:21" s="140" customFormat="1" ht="72">
      <c r="A449" s="30">
        <v>2</v>
      </c>
      <c r="B449" s="35" t="s">
        <v>3360</v>
      </c>
      <c r="C449" s="56">
        <v>42295451</v>
      </c>
      <c r="D449" s="40" t="s">
        <v>745</v>
      </c>
      <c r="E449" s="42" t="s">
        <v>746</v>
      </c>
      <c r="F449" s="35" t="s">
        <v>154</v>
      </c>
      <c r="G449" s="24">
        <v>7000</v>
      </c>
      <c r="H449" s="24">
        <f t="shared" ref="H449:H459" si="148">ROUND(G449*0.19,0)</f>
        <v>1330</v>
      </c>
      <c r="I449" s="25">
        <f t="shared" ref="I449:I459" si="149">+G449+H449</f>
        <v>8330</v>
      </c>
      <c r="J449" s="24">
        <v>3200</v>
      </c>
      <c r="K449" s="24">
        <f t="shared" ref="K449:K459" si="150">ROUND(J449*0.19,0)</f>
        <v>608</v>
      </c>
      <c r="L449" s="25">
        <f t="shared" ref="L449:L459" si="151">+J449+K449</f>
        <v>3808</v>
      </c>
      <c r="M449" s="24"/>
      <c r="N449" s="24"/>
      <c r="O449" s="25"/>
      <c r="P449" s="24">
        <v>8310</v>
      </c>
      <c r="Q449" s="24">
        <f t="shared" ref="Q449:Q459" si="152">ROUND(P449*0.19,0)</f>
        <v>1579</v>
      </c>
      <c r="R449" s="25">
        <f t="shared" ref="R449:R459" si="153">+P449+Q449</f>
        <v>9889</v>
      </c>
      <c r="S449" s="24"/>
      <c r="T449" s="24"/>
      <c r="U449" s="25"/>
    </row>
    <row r="450" spans="1:21" s="140" customFormat="1" ht="72">
      <c r="A450" s="30">
        <v>3</v>
      </c>
      <c r="B450" s="35" t="s">
        <v>3360</v>
      </c>
      <c r="C450" s="56">
        <v>42295451</v>
      </c>
      <c r="D450" s="40" t="s">
        <v>747</v>
      </c>
      <c r="E450" s="42" t="s">
        <v>748</v>
      </c>
      <c r="F450" s="35" t="s">
        <v>154</v>
      </c>
      <c r="G450" s="24">
        <v>7000</v>
      </c>
      <c r="H450" s="24">
        <f t="shared" si="148"/>
        <v>1330</v>
      </c>
      <c r="I450" s="25">
        <f t="shared" si="149"/>
        <v>8330</v>
      </c>
      <c r="J450" s="24">
        <v>3200</v>
      </c>
      <c r="K450" s="24">
        <f t="shared" si="150"/>
        <v>608</v>
      </c>
      <c r="L450" s="25">
        <f t="shared" si="151"/>
        <v>3808</v>
      </c>
      <c r="M450" s="24"/>
      <c r="N450" s="24"/>
      <c r="O450" s="25"/>
      <c r="P450" s="24">
        <v>8310</v>
      </c>
      <c r="Q450" s="24">
        <f t="shared" si="152"/>
        <v>1579</v>
      </c>
      <c r="R450" s="25">
        <f t="shared" si="153"/>
        <v>9889</v>
      </c>
      <c r="S450" s="24"/>
      <c r="T450" s="24"/>
      <c r="U450" s="25"/>
    </row>
    <row r="451" spans="1:21" s="140" customFormat="1" ht="72">
      <c r="A451" s="30">
        <v>4</v>
      </c>
      <c r="B451" s="35" t="s">
        <v>3360</v>
      </c>
      <c r="C451" s="56">
        <v>42295451</v>
      </c>
      <c r="D451" s="40" t="s">
        <v>749</v>
      </c>
      <c r="E451" s="42" t="s">
        <v>750</v>
      </c>
      <c r="F451" s="35" t="s">
        <v>154</v>
      </c>
      <c r="G451" s="24">
        <v>7000</v>
      </c>
      <c r="H451" s="24">
        <f t="shared" si="148"/>
        <v>1330</v>
      </c>
      <c r="I451" s="25">
        <f t="shared" si="149"/>
        <v>8330</v>
      </c>
      <c r="J451" s="24">
        <v>3200</v>
      </c>
      <c r="K451" s="24">
        <f t="shared" si="150"/>
        <v>608</v>
      </c>
      <c r="L451" s="25">
        <f t="shared" si="151"/>
        <v>3808</v>
      </c>
      <c r="M451" s="24"/>
      <c r="N451" s="24"/>
      <c r="O451" s="25"/>
      <c r="P451" s="24">
        <v>8310</v>
      </c>
      <c r="Q451" s="24">
        <f t="shared" si="152"/>
        <v>1579</v>
      </c>
      <c r="R451" s="25">
        <f t="shared" si="153"/>
        <v>9889</v>
      </c>
      <c r="S451" s="24"/>
      <c r="T451" s="24"/>
      <c r="U451" s="25"/>
    </row>
    <row r="452" spans="1:21" s="140" customFormat="1" ht="72">
      <c r="A452" s="30">
        <v>5</v>
      </c>
      <c r="B452" s="35" t="s">
        <v>3360</v>
      </c>
      <c r="C452" s="56">
        <v>42295451</v>
      </c>
      <c r="D452" s="40" t="s">
        <v>751</v>
      </c>
      <c r="E452" s="42" t="s">
        <v>752</v>
      </c>
      <c r="F452" s="35" t="s">
        <v>154</v>
      </c>
      <c r="G452" s="24">
        <v>7000</v>
      </c>
      <c r="H452" s="24">
        <f t="shared" si="148"/>
        <v>1330</v>
      </c>
      <c r="I452" s="25">
        <f t="shared" si="149"/>
        <v>8330</v>
      </c>
      <c r="J452" s="24">
        <v>3200</v>
      </c>
      <c r="K452" s="24">
        <f t="shared" si="150"/>
        <v>608</v>
      </c>
      <c r="L452" s="25">
        <f t="shared" si="151"/>
        <v>3808</v>
      </c>
      <c r="M452" s="24"/>
      <c r="N452" s="24"/>
      <c r="O452" s="25"/>
      <c r="P452" s="24">
        <v>8310</v>
      </c>
      <c r="Q452" s="24">
        <f t="shared" si="152"/>
        <v>1579</v>
      </c>
      <c r="R452" s="25">
        <f t="shared" si="153"/>
        <v>9889</v>
      </c>
      <c r="S452" s="24"/>
      <c r="T452" s="24"/>
      <c r="U452" s="25"/>
    </row>
    <row r="453" spans="1:21" s="140" customFormat="1" ht="27">
      <c r="A453" s="30">
        <v>6</v>
      </c>
      <c r="B453" s="56">
        <v>1199030159</v>
      </c>
      <c r="C453" s="56">
        <v>42132200</v>
      </c>
      <c r="D453" s="40" t="s">
        <v>753</v>
      </c>
      <c r="E453" s="43" t="s">
        <v>754</v>
      </c>
      <c r="F453" s="35" t="s">
        <v>154</v>
      </c>
      <c r="G453" s="24">
        <v>800</v>
      </c>
      <c r="H453" s="24">
        <f t="shared" si="148"/>
        <v>152</v>
      </c>
      <c r="I453" s="25">
        <f t="shared" si="149"/>
        <v>952</v>
      </c>
      <c r="J453" s="24">
        <v>900</v>
      </c>
      <c r="K453" s="24">
        <f t="shared" si="150"/>
        <v>171</v>
      </c>
      <c r="L453" s="25">
        <f t="shared" si="151"/>
        <v>1071</v>
      </c>
      <c r="M453" s="24">
        <v>560</v>
      </c>
      <c r="N453" s="24">
        <f t="shared" ref="N453:N455" si="154">ROUND(M453*0.19,0)</f>
        <v>106</v>
      </c>
      <c r="O453" s="25">
        <f t="shared" ref="O453:O455" si="155">+M453+N453</f>
        <v>666</v>
      </c>
      <c r="P453" s="24">
        <v>40000</v>
      </c>
      <c r="Q453" s="24">
        <f t="shared" si="152"/>
        <v>7600</v>
      </c>
      <c r="R453" s="25">
        <f t="shared" si="153"/>
        <v>47600</v>
      </c>
      <c r="S453" s="24">
        <v>26400</v>
      </c>
      <c r="T453" s="24">
        <f t="shared" ref="T453:T455" si="156">ROUND(S453*0.19,0)</f>
        <v>5016</v>
      </c>
      <c r="U453" s="25">
        <f t="shared" ref="U453:U455" si="157">+S453+T453</f>
        <v>31416</v>
      </c>
    </row>
    <row r="454" spans="1:21" s="140" customFormat="1" ht="27">
      <c r="A454" s="30">
        <v>7</v>
      </c>
      <c r="B454" s="30">
        <v>1199030151</v>
      </c>
      <c r="C454" s="56">
        <v>42132200</v>
      </c>
      <c r="D454" s="40" t="s">
        <v>755</v>
      </c>
      <c r="E454" s="43" t="s">
        <v>756</v>
      </c>
      <c r="F454" s="35" t="s">
        <v>154</v>
      </c>
      <c r="G454" s="24">
        <v>800</v>
      </c>
      <c r="H454" s="24">
        <f t="shared" si="148"/>
        <v>152</v>
      </c>
      <c r="I454" s="25">
        <f t="shared" si="149"/>
        <v>952</v>
      </c>
      <c r="J454" s="24">
        <v>900</v>
      </c>
      <c r="K454" s="24">
        <f t="shared" si="150"/>
        <v>171</v>
      </c>
      <c r="L454" s="25">
        <f t="shared" si="151"/>
        <v>1071</v>
      </c>
      <c r="M454" s="24">
        <v>560</v>
      </c>
      <c r="N454" s="24">
        <f t="shared" si="154"/>
        <v>106</v>
      </c>
      <c r="O454" s="25">
        <f t="shared" si="155"/>
        <v>666</v>
      </c>
      <c r="P454" s="24">
        <v>40000</v>
      </c>
      <c r="Q454" s="24">
        <f t="shared" si="152"/>
        <v>7600</v>
      </c>
      <c r="R454" s="25">
        <f t="shared" si="153"/>
        <v>47600</v>
      </c>
      <c r="S454" s="24">
        <v>26400</v>
      </c>
      <c r="T454" s="24">
        <f t="shared" si="156"/>
        <v>5016</v>
      </c>
      <c r="U454" s="25">
        <f t="shared" si="157"/>
        <v>31416</v>
      </c>
    </row>
    <row r="455" spans="1:21" s="140" customFormat="1" ht="27">
      <c r="A455" s="30">
        <v>8</v>
      </c>
      <c r="B455" s="30">
        <v>1199030032</v>
      </c>
      <c r="C455" s="56">
        <v>42132200</v>
      </c>
      <c r="D455" s="40" t="s">
        <v>757</v>
      </c>
      <c r="E455" s="43" t="s">
        <v>758</v>
      </c>
      <c r="F455" s="35" t="s">
        <v>154</v>
      </c>
      <c r="G455" s="24">
        <v>800</v>
      </c>
      <c r="H455" s="24">
        <f t="shared" si="148"/>
        <v>152</v>
      </c>
      <c r="I455" s="25">
        <f t="shared" si="149"/>
        <v>952</v>
      </c>
      <c r="J455" s="24">
        <v>900</v>
      </c>
      <c r="K455" s="24">
        <f t="shared" si="150"/>
        <v>171</v>
      </c>
      <c r="L455" s="25">
        <f t="shared" si="151"/>
        <v>1071</v>
      </c>
      <c r="M455" s="24">
        <v>560</v>
      </c>
      <c r="N455" s="24">
        <f t="shared" si="154"/>
        <v>106</v>
      </c>
      <c r="O455" s="25">
        <f t="shared" si="155"/>
        <v>666</v>
      </c>
      <c r="P455" s="24">
        <v>40000</v>
      </c>
      <c r="Q455" s="24">
        <f t="shared" si="152"/>
        <v>7600</v>
      </c>
      <c r="R455" s="25">
        <f t="shared" si="153"/>
        <v>47600</v>
      </c>
      <c r="S455" s="24">
        <v>26400</v>
      </c>
      <c r="T455" s="24">
        <f t="shared" si="156"/>
        <v>5016</v>
      </c>
      <c r="U455" s="25">
        <f t="shared" si="157"/>
        <v>31416</v>
      </c>
    </row>
    <row r="456" spans="1:21" s="140" customFormat="1" ht="162">
      <c r="A456" s="30">
        <v>9</v>
      </c>
      <c r="B456" s="30">
        <v>1199030161</v>
      </c>
      <c r="C456" s="56">
        <v>42132200</v>
      </c>
      <c r="D456" s="40" t="s">
        <v>759</v>
      </c>
      <c r="E456" s="82" t="s">
        <v>760</v>
      </c>
      <c r="F456" s="35" t="s">
        <v>761</v>
      </c>
      <c r="G456" s="24">
        <v>30000</v>
      </c>
      <c r="H456" s="24">
        <f t="shared" si="148"/>
        <v>5700</v>
      </c>
      <c r="I456" s="25">
        <f t="shared" si="149"/>
        <v>35700</v>
      </c>
      <c r="J456" s="24">
        <v>21000</v>
      </c>
      <c r="K456" s="24">
        <f t="shared" si="150"/>
        <v>3990</v>
      </c>
      <c r="L456" s="25">
        <f t="shared" si="151"/>
        <v>24990</v>
      </c>
      <c r="M456" s="24"/>
      <c r="N456" s="24"/>
      <c r="O456" s="25"/>
      <c r="P456" s="24">
        <v>58000</v>
      </c>
      <c r="Q456" s="24">
        <f t="shared" si="152"/>
        <v>11020</v>
      </c>
      <c r="R456" s="25">
        <f t="shared" si="153"/>
        <v>69020</v>
      </c>
      <c r="S456" s="24"/>
      <c r="T456" s="24"/>
      <c r="U456" s="25"/>
    </row>
    <row r="457" spans="1:21" s="140" customFormat="1" ht="162">
      <c r="A457" s="30">
        <v>10</v>
      </c>
      <c r="B457" s="30">
        <v>1199030162</v>
      </c>
      <c r="C457" s="56">
        <v>42132200</v>
      </c>
      <c r="D457" s="40" t="s">
        <v>762</v>
      </c>
      <c r="E457" s="82" t="s">
        <v>760</v>
      </c>
      <c r="F457" s="35" t="s">
        <v>761</v>
      </c>
      <c r="G457" s="24">
        <v>30000</v>
      </c>
      <c r="H457" s="24">
        <f t="shared" si="148"/>
        <v>5700</v>
      </c>
      <c r="I457" s="25">
        <f t="shared" si="149"/>
        <v>35700</v>
      </c>
      <c r="J457" s="24">
        <v>21000</v>
      </c>
      <c r="K457" s="24">
        <f t="shared" si="150"/>
        <v>3990</v>
      </c>
      <c r="L457" s="25">
        <f t="shared" si="151"/>
        <v>24990</v>
      </c>
      <c r="M457" s="24"/>
      <c r="N457" s="24"/>
      <c r="O457" s="25"/>
      <c r="P457" s="24">
        <v>58000</v>
      </c>
      <c r="Q457" s="24">
        <f t="shared" si="152"/>
        <v>11020</v>
      </c>
      <c r="R457" s="25">
        <f t="shared" si="153"/>
        <v>69020</v>
      </c>
      <c r="S457" s="24"/>
      <c r="T457" s="24"/>
      <c r="U457" s="25"/>
    </row>
    <row r="458" spans="1:21" s="140" customFormat="1" ht="162">
      <c r="A458" s="30">
        <v>11</v>
      </c>
      <c r="B458" s="30">
        <v>1199030163</v>
      </c>
      <c r="C458" s="56">
        <v>42132200</v>
      </c>
      <c r="D458" s="40" t="s">
        <v>763</v>
      </c>
      <c r="E458" s="82" t="s">
        <v>760</v>
      </c>
      <c r="F458" s="35" t="s">
        <v>761</v>
      </c>
      <c r="G458" s="24">
        <v>30000</v>
      </c>
      <c r="H458" s="24">
        <f t="shared" si="148"/>
        <v>5700</v>
      </c>
      <c r="I458" s="25">
        <f t="shared" si="149"/>
        <v>35700</v>
      </c>
      <c r="J458" s="24">
        <v>21000</v>
      </c>
      <c r="K458" s="24">
        <f t="shared" si="150"/>
        <v>3990</v>
      </c>
      <c r="L458" s="25">
        <f t="shared" si="151"/>
        <v>24990</v>
      </c>
      <c r="M458" s="24"/>
      <c r="N458" s="24"/>
      <c r="O458" s="25"/>
      <c r="P458" s="24">
        <v>58000</v>
      </c>
      <c r="Q458" s="24">
        <f t="shared" si="152"/>
        <v>11020</v>
      </c>
      <c r="R458" s="25">
        <f t="shared" si="153"/>
        <v>69020</v>
      </c>
      <c r="S458" s="24"/>
      <c r="T458" s="24"/>
      <c r="U458" s="25"/>
    </row>
    <row r="459" spans="1:21" s="140" customFormat="1" ht="162">
      <c r="A459" s="30">
        <v>12</v>
      </c>
      <c r="B459" s="30">
        <v>1199030164</v>
      </c>
      <c r="C459" s="56">
        <v>42132200</v>
      </c>
      <c r="D459" s="40" t="s">
        <v>764</v>
      </c>
      <c r="E459" s="82" t="s">
        <v>760</v>
      </c>
      <c r="F459" s="35" t="s">
        <v>761</v>
      </c>
      <c r="G459" s="24">
        <v>30000</v>
      </c>
      <c r="H459" s="24">
        <f t="shared" si="148"/>
        <v>5700</v>
      </c>
      <c r="I459" s="25">
        <f t="shared" si="149"/>
        <v>35700</v>
      </c>
      <c r="J459" s="24">
        <v>21000</v>
      </c>
      <c r="K459" s="24">
        <f t="shared" si="150"/>
        <v>3990</v>
      </c>
      <c r="L459" s="25">
        <f t="shared" si="151"/>
        <v>24990</v>
      </c>
      <c r="M459" s="24"/>
      <c r="N459" s="24"/>
      <c r="O459" s="25"/>
      <c r="P459" s="24">
        <v>58000</v>
      </c>
      <c r="Q459" s="24">
        <f t="shared" si="152"/>
        <v>11020</v>
      </c>
      <c r="R459" s="25">
        <f t="shared" si="153"/>
        <v>69020</v>
      </c>
      <c r="S459" s="24"/>
      <c r="T459" s="24"/>
      <c r="U459" s="25"/>
    </row>
    <row r="460" spans="1:21" s="62" customFormat="1" ht="13.5" customHeight="1">
      <c r="A460" s="68" t="s">
        <v>766</v>
      </c>
      <c r="B460" s="166" t="s">
        <v>767</v>
      </c>
      <c r="C460" s="166"/>
      <c r="D460" s="166"/>
      <c r="E460" s="166"/>
      <c r="F460" s="29" t="s">
        <v>765</v>
      </c>
      <c r="G460" s="174" t="s">
        <v>3746</v>
      </c>
      <c r="H460" s="175"/>
      <c r="I460" s="176"/>
      <c r="J460" s="174" t="s">
        <v>3840</v>
      </c>
      <c r="K460" s="175"/>
      <c r="L460" s="176"/>
    </row>
    <row r="461" spans="1:21" s="62" customFormat="1" ht="27">
      <c r="A461" s="14" t="s">
        <v>2</v>
      </c>
      <c r="B461" s="14" t="s">
        <v>3</v>
      </c>
      <c r="C461" s="15" t="s">
        <v>4</v>
      </c>
      <c r="D461" s="15" t="s">
        <v>5</v>
      </c>
      <c r="E461" s="15" t="s">
        <v>3366</v>
      </c>
      <c r="F461" s="15" t="s">
        <v>7</v>
      </c>
      <c r="G461" s="16" t="s">
        <v>3347</v>
      </c>
      <c r="H461" s="16" t="s">
        <v>3348</v>
      </c>
      <c r="I461" s="16" t="s">
        <v>3349</v>
      </c>
      <c r="J461" s="16" t="s">
        <v>3347</v>
      </c>
      <c r="K461" s="16" t="s">
        <v>3348</v>
      </c>
      <c r="L461" s="16" t="s">
        <v>3349</v>
      </c>
    </row>
    <row r="462" spans="1:21" s="62" customFormat="1" ht="18">
      <c r="A462" s="31">
        <v>1</v>
      </c>
      <c r="B462" s="27">
        <v>1199020003</v>
      </c>
      <c r="C462" s="28" t="s">
        <v>768</v>
      </c>
      <c r="D462" s="36" t="s">
        <v>769</v>
      </c>
      <c r="E462" s="37" t="s">
        <v>770</v>
      </c>
      <c r="F462" s="28" t="s">
        <v>10</v>
      </c>
      <c r="G462" s="22">
        <v>1518</v>
      </c>
      <c r="H462" s="22">
        <v>0</v>
      </c>
      <c r="I462" s="23">
        <f t="shared" ref="I462:I485" si="158">+G462+H462</f>
        <v>1518</v>
      </c>
      <c r="J462" s="22">
        <v>1183</v>
      </c>
      <c r="K462" s="22">
        <v>0</v>
      </c>
      <c r="L462" s="23">
        <f t="shared" ref="L462:L485" si="159">+J462+K462</f>
        <v>1183</v>
      </c>
    </row>
    <row r="463" spans="1:21" s="62" customFormat="1" ht="18">
      <c r="A463" s="31">
        <v>2</v>
      </c>
      <c r="B463" s="27">
        <v>1199020005</v>
      </c>
      <c r="C463" s="28" t="s">
        <v>768</v>
      </c>
      <c r="D463" s="36" t="s">
        <v>771</v>
      </c>
      <c r="E463" s="37" t="s">
        <v>772</v>
      </c>
      <c r="F463" s="28" t="s">
        <v>10</v>
      </c>
      <c r="G463" s="22">
        <v>1878</v>
      </c>
      <c r="H463" s="22">
        <v>0</v>
      </c>
      <c r="I463" s="23">
        <f t="shared" si="158"/>
        <v>1878</v>
      </c>
      <c r="J463" s="22">
        <v>1577</v>
      </c>
      <c r="K463" s="22">
        <v>0</v>
      </c>
      <c r="L463" s="23">
        <f t="shared" si="159"/>
        <v>1577</v>
      </c>
    </row>
    <row r="464" spans="1:21" s="62" customFormat="1" ht="18">
      <c r="A464" s="31">
        <v>3</v>
      </c>
      <c r="B464" s="27">
        <v>1199020007</v>
      </c>
      <c r="C464" s="28" t="s">
        <v>768</v>
      </c>
      <c r="D464" s="36" t="s">
        <v>773</v>
      </c>
      <c r="E464" s="37" t="s">
        <v>774</v>
      </c>
      <c r="F464" s="28" t="s">
        <v>10</v>
      </c>
      <c r="G464" s="22">
        <v>2383</v>
      </c>
      <c r="H464" s="22">
        <v>0</v>
      </c>
      <c r="I464" s="23">
        <f t="shared" si="158"/>
        <v>2383</v>
      </c>
      <c r="J464" s="22">
        <v>1968</v>
      </c>
      <c r="K464" s="22">
        <v>0</v>
      </c>
      <c r="L464" s="23">
        <f t="shared" si="159"/>
        <v>1968</v>
      </c>
    </row>
    <row r="465" spans="1:12" s="62" customFormat="1" ht="18">
      <c r="A465" s="31">
        <v>4</v>
      </c>
      <c r="B465" s="27">
        <v>1199020001</v>
      </c>
      <c r="C465" s="28" t="s">
        <v>768</v>
      </c>
      <c r="D465" s="36" t="s">
        <v>775</v>
      </c>
      <c r="E465" s="37" t="s">
        <v>776</v>
      </c>
      <c r="F465" s="28" t="s">
        <v>10</v>
      </c>
      <c r="G465" s="22">
        <v>2780</v>
      </c>
      <c r="H465" s="22">
        <v>0</v>
      </c>
      <c r="I465" s="23">
        <f t="shared" si="158"/>
        <v>2780</v>
      </c>
      <c r="J465" s="22">
        <v>2368</v>
      </c>
      <c r="K465" s="22">
        <v>0</v>
      </c>
      <c r="L465" s="23">
        <f t="shared" si="159"/>
        <v>2368</v>
      </c>
    </row>
    <row r="466" spans="1:12" s="62" customFormat="1" ht="27">
      <c r="A466" s="31">
        <v>5</v>
      </c>
      <c r="B466" s="27">
        <v>1199020016</v>
      </c>
      <c r="C466" s="28" t="s">
        <v>768</v>
      </c>
      <c r="D466" s="36" t="s">
        <v>777</v>
      </c>
      <c r="E466" s="37" t="s">
        <v>778</v>
      </c>
      <c r="F466" s="28" t="s">
        <v>10</v>
      </c>
      <c r="G466" s="22">
        <v>2645</v>
      </c>
      <c r="H466" s="22">
        <v>0</v>
      </c>
      <c r="I466" s="23">
        <f t="shared" si="158"/>
        <v>2645</v>
      </c>
      <c r="J466" s="22"/>
      <c r="K466" s="22"/>
      <c r="L466" s="23"/>
    </row>
    <row r="467" spans="1:12" s="62" customFormat="1" ht="27">
      <c r="A467" s="31">
        <v>6</v>
      </c>
      <c r="B467" s="27">
        <v>1199020017</v>
      </c>
      <c r="C467" s="28" t="s">
        <v>768</v>
      </c>
      <c r="D467" s="36" t="s">
        <v>779</v>
      </c>
      <c r="E467" s="37" t="s">
        <v>780</v>
      </c>
      <c r="F467" s="28" t="s">
        <v>10</v>
      </c>
      <c r="G467" s="22">
        <v>2994</v>
      </c>
      <c r="H467" s="22">
        <v>0</v>
      </c>
      <c r="I467" s="23">
        <f t="shared" si="158"/>
        <v>2994</v>
      </c>
      <c r="J467" s="22"/>
      <c r="K467" s="22"/>
      <c r="L467" s="23"/>
    </row>
    <row r="468" spans="1:12" s="62" customFormat="1" ht="27">
      <c r="A468" s="31">
        <v>7</v>
      </c>
      <c r="B468" s="27">
        <v>1199020018</v>
      </c>
      <c r="C468" s="28" t="s">
        <v>768</v>
      </c>
      <c r="D468" s="36" t="s">
        <v>781</v>
      </c>
      <c r="E468" s="37" t="s">
        <v>782</v>
      </c>
      <c r="F468" s="28" t="s">
        <v>10</v>
      </c>
      <c r="G468" s="22">
        <v>3483</v>
      </c>
      <c r="H468" s="22">
        <v>0</v>
      </c>
      <c r="I468" s="23">
        <f t="shared" si="158"/>
        <v>3483</v>
      </c>
      <c r="J468" s="22"/>
      <c r="K468" s="22"/>
      <c r="L468" s="23"/>
    </row>
    <row r="469" spans="1:12" s="62" customFormat="1" ht="27">
      <c r="A469" s="31">
        <v>8</v>
      </c>
      <c r="B469" s="27">
        <v>1199020019</v>
      </c>
      <c r="C469" s="28" t="s">
        <v>768</v>
      </c>
      <c r="D469" s="36" t="s">
        <v>783</v>
      </c>
      <c r="E469" s="37" t="s">
        <v>784</v>
      </c>
      <c r="F469" s="28" t="s">
        <v>10</v>
      </c>
      <c r="G469" s="22">
        <v>3874</v>
      </c>
      <c r="H469" s="22">
        <v>0</v>
      </c>
      <c r="I469" s="23">
        <f t="shared" si="158"/>
        <v>3874</v>
      </c>
      <c r="J469" s="22"/>
      <c r="K469" s="22"/>
      <c r="L469" s="23"/>
    </row>
    <row r="470" spans="1:12" s="62" customFormat="1" ht="36">
      <c r="A470" s="31">
        <v>9</v>
      </c>
      <c r="B470" s="27">
        <v>1199020140</v>
      </c>
      <c r="C470" s="28" t="s">
        <v>785</v>
      </c>
      <c r="D470" s="36" t="s">
        <v>786</v>
      </c>
      <c r="E470" s="37" t="s">
        <v>787</v>
      </c>
      <c r="F470" s="28" t="s">
        <v>10</v>
      </c>
      <c r="G470" s="22">
        <v>6891</v>
      </c>
      <c r="H470" s="22">
        <v>0</v>
      </c>
      <c r="I470" s="23">
        <f t="shared" si="158"/>
        <v>6891</v>
      </c>
      <c r="J470" s="22"/>
      <c r="K470" s="22"/>
      <c r="L470" s="23"/>
    </row>
    <row r="471" spans="1:12" s="62" customFormat="1" ht="36">
      <c r="A471" s="31">
        <v>10</v>
      </c>
      <c r="B471" s="27">
        <v>1199020142</v>
      </c>
      <c r="C471" s="28" t="s">
        <v>785</v>
      </c>
      <c r="D471" s="36" t="s">
        <v>788</v>
      </c>
      <c r="E471" s="37" t="s">
        <v>789</v>
      </c>
      <c r="F471" s="28" t="s">
        <v>10</v>
      </c>
      <c r="G471" s="22">
        <v>7238</v>
      </c>
      <c r="H471" s="22">
        <v>0</v>
      </c>
      <c r="I471" s="23">
        <f t="shared" si="158"/>
        <v>7238</v>
      </c>
      <c r="J471" s="22"/>
      <c r="K471" s="22"/>
      <c r="L471" s="23"/>
    </row>
    <row r="472" spans="1:12" s="62" customFormat="1" ht="36">
      <c r="A472" s="31">
        <v>11</v>
      </c>
      <c r="B472" s="27">
        <v>1199020148</v>
      </c>
      <c r="C472" s="28" t="s">
        <v>785</v>
      </c>
      <c r="D472" s="36" t="s">
        <v>790</v>
      </c>
      <c r="E472" s="37" t="s">
        <v>791</v>
      </c>
      <c r="F472" s="28" t="s">
        <v>10</v>
      </c>
      <c r="G472" s="22">
        <v>9363</v>
      </c>
      <c r="H472" s="22">
        <v>0</v>
      </c>
      <c r="I472" s="23">
        <f t="shared" si="158"/>
        <v>9363</v>
      </c>
      <c r="J472" s="22"/>
      <c r="K472" s="22"/>
      <c r="L472" s="23"/>
    </row>
    <row r="473" spans="1:12" s="62" customFormat="1" ht="36">
      <c r="A473" s="31">
        <v>12</v>
      </c>
      <c r="B473" s="27">
        <v>1199020145</v>
      </c>
      <c r="C473" s="28" t="s">
        <v>785</v>
      </c>
      <c r="D473" s="36" t="s">
        <v>792</v>
      </c>
      <c r="E473" s="37" t="s">
        <v>793</v>
      </c>
      <c r="F473" s="28" t="s">
        <v>10</v>
      </c>
      <c r="G473" s="22">
        <v>10392</v>
      </c>
      <c r="H473" s="22">
        <v>0</v>
      </c>
      <c r="I473" s="23">
        <f t="shared" si="158"/>
        <v>10392</v>
      </c>
      <c r="J473" s="22"/>
      <c r="K473" s="22"/>
      <c r="L473" s="23"/>
    </row>
    <row r="474" spans="1:12" s="62" customFormat="1" ht="27">
      <c r="A474" s="31">
        <v>13</v>
      </c>
      <c r="B474" s="27">
        <v>1176090701</v>
      </c>
      <c r="C474" s="28">
        <v>42311500</v>
      </c>
      <c r="D474" s="36" t="s">
        <v>794</v>
      </c>
      <c r="E474" s="37" t="s">
        <v>795</v>
      </c>
      <c r="F474" s="28" t="s">
        <v>10</v>
      </c>
      <c r="G474" s="22">
        <v>76985</v>
      </c>
      <c r="H474" s="22">
        <v>0</v>
      </c>
      <c r="I474" s="23">
        <f t="shared" si="158"/>
        <v>76985</v>
      </c>
      <c r="J474" s="22"/>
      <c r="K474" s="22"/>
      <c r="L474" s="23"/>
    </row>
    <row r="475" spans="1:12" s="62" customFormat="1" ht="27">
      <c r="A475" s="31">
        <v>14</v>
      </c>
      <c r="B475" s="27">
        <v>1176090710</v>
      </c>
      <c r="C475" s="28">
        <v>42311500</v>
      </c>
      <c r="D475" s="36" t="s">
        <v>796</v>
      </c>
      <c r="E475" s="37" t="s">
        <v>797</v>
      </c>
      <c r="F475" s="28" t="s">
        <v>10</v>
      </c>
      <c r="G475" s="22">
        <v>92136</v>
      </c>
      <c r="H475" s="22">
        <v>0</v>
      </c>
      <c r="I475" s="23">
        <f t="shared" si="158"/>
        <v>92136</v>
      </c>
      <c r="J475" s="22"/>
      <c r="K475" s="22"/>
      <c r="L475" s="23"/>
    </row>
    <row r="476" spans="1:12" s="62" customFormat="1" ht="27">
      <c r="A476" s="31">
        <v>15</v>
      </c>
      <c r="B476" s="27">
        <v>1176090712</v>
      </c>
      <c r="C476" s="28">
        <v>42311500</v>
      </c>
      <c r="D476" s="36" t="s">
        <v>798</v>
      </c>
      <c r="E476" s="37" t="s">
        <v>799</v>
      </c>
      <c r="F476" s="28" t="s">
        <v>10</v>
      </c>
      <c r="G476" s="22">
        <v>105670</v>
      </c>
      <c r="H476" s="22">
        <v>0</v>
      </c>
      <c r="I476" s="23">
        <f t="shared" si="158"/>
        <v>105670</v>
      </c>
      <c r="J476" s="22"/>
      <c r="K476" s="22"/>
      <c r="L476" s="23"/>
    </row>
    <row r="477" spans="1:12" s="62" customFormat="1" ht="27">
      <c r="A477" s="31">
        <v>16</v>
      </c>
      <c r="B477" s="27">
        <v>1176090704</v>
      </c>
      <c r="C477" s="28">
        <v>42311500</v>
      </c>
      <c r="D477" s="36" t="s">
        <v>800</v>
      </c>
      <c r="E477" s="37" t="s">
        <v>801</v>
      </c>
      <c r="F477" s="28" t="s">
        <v>10</v>
      </c>
      <c r="G477" s="22">
        <v>128438</v>
      </c>
      <c r="H477" s="22">
        <v>0</v>
      </c>
      <c r="I477" s="23">
        <f t="shared" si="158"/>
        <v>128438</v>
      </c>
      <c r="J477" s="22"/>
      <c r="K477" s="22"/>
      <c r="L477" s="23"/>
    </row>
    <row r="478" spans="1:12" s="62" customFormat="1" ht="45">
      <c r="A478" s="31">
        <v>17</v>
      </c>
      <c r="B478" s="27">
        <v>1199020020</v>
      </c>
      <c r="C478" s="28" t="s">
        <v>802</v>
      </c>
      <c r="D478" s="36" t="s">
        <v>803</v>
      </c>
      <c r="E478" s="37" t="s">
        <v>804</v>
      </c>
      <c r="F478" s="28" t="s">
        <v>10</v>
      </c>
      <c r="G478" s="22">
        <v>2374</v>
      </c>
      <c r="H478" s="22">
        <v>0</v>
      </c>
      <c r="I478" s="23">
        <f t="shared" si="158"/>
        <v>2374</v>
      </c>
      <c r="J478" s="22"/>
      <c r="K478" s="22"/>
      <c r="L478" s="23"/>
    </row>
    <row r="479" spans="1:12" s="62" customFormat="1" ht="45">
      <c r="A479" s="31">
        <v>18</v>
      </c>
      <c r="B479" s="27">
        <v>1199020021</v>
      </c>
      <c r="C479" s="28" t="s">
        <v>802</v>
      </c>
      <c r="D479" s="36" t="s">
        <v>805</v>
      </c>
      <c r="E479" s="37" t="s">
        <v>806</v>
      </c>
      <c r="F479" s="28" t="s">
        <v>10</v>
      </c>
      <c r="G479" s="22">
        <v>2626</v>
      </c>
      <c r="H479" s="22">
        <v>0</v>
      </c>
      <c r="I479" s="23">
        <f t="shared" si="158"/>
        <v>2626</v>
      </c>
      <c r="J479" s="22"/>
      <c r="K479" s="22"/>
      <c r="L479" s="23"/>
    </row>
    <row r="480" spans="1:12" s="62" customFormat="1" ht="36">
      <c r="A480" s="31">
        <v>19</v>
      </c>
      <c r="B480" s="27">
        <v>1199020022</v>
      </c>
      <c r="C480" s="28" t="s">
        <v>802</v>
      </c>
      <c r="D480" s="36" t="s">
        <v>807</v>
      </c>
      <c r="E480" s="37" t="s">
        <v>3434</v>
      </c>
      <c r="F480" s="28" t="s">
        <v>10</v>
      </c>
      <c r="G480" s="22">
        <v>3204</v>
      </c>
      <c r="H480" s="22">
        <v>0</v>
      </c>
      <c r="I480" s="23">
        <f t="shared" si="158"/>
        <v>3204</v>
      </c>
      <c r="J480" s="22"/>
      <c r="K480" s="22"/>
      <c r="L480" s="23"/>
    </row>
    <row r="481" spans="1:15" s="62" customFormat="1" ht="45">
      <c r="A481" s="31">
        <v>20</v>
      </c>
      <c r="B481" s="27">
        <v>1199020023</v>
      </c>
      <c r="C481" s="28" t="s">
        <v>802</v>
      </c>
      <c r="D481" s="36" t="s">
        <v>808</v>
      </c>
      <c r="E481" s="37" t="s">
        <v>3435</v>
      </c>
      <c r="F481" s="28" t="s">
        <v>10</v>
      </c>
      <c r="G481" s="22">
        <v>3747</v>
      </c>
      <c r="H481" s="22">
        <v>0</v>
      </c>
      <c r="I481" s="23">
        <f t="shared" si="158"/>
        <v>3747</v>
      </c>
      <c r="J481" s="22"/>
      <c r="K481" s="22"/>
      <c r="L481" s="23"/>
    </row>
    <row r="482" spans="1:15" s="62" customFormat="1" ht="36">
      <c r="A482" s="31">
        <v>21</v>
      </c>
      <c r="B482" s="27">
        <v>1199020100</v>
      </c>
      <c r="C482" s="28" t="s">
        <v>802</v>
      </c>
      <c r="D482" s="36" t="s">
        <v>809</v>
      </c>
      <c r="E482" s="37" t="s">
        <v>3436</v>
      </c>
      <c r="F482" s="28" t="s">
        <v>10</v>
      </c>
      <c r="G482" s="22">
        <v>1729</v>
      </c>
      <c r="H482" s="22">
        <v>0</v>
      </c>
      <c r="I482" s="23">
        <f t="shared" si="158"/>
        <v>1729</v>
      </c>
      <c r="J482" s="22">
        <v>1630</v>
      </c>
      <c r="K482" s="22">
        <v>0</v>
      </c>
      <c r="L482" s="23">
        <f t="shared" si="159"/>
        <v>1630</v>
      </c>
    </row>
    <row r="483" spans="1:15" s="62" customFormat="1" ht="45">
      <c r="A483" s="31">
        <v>22</v>
      </c>
      <c r="B483" s="27">
        <v>1199020102</v>
      </c>
      <c r="C483" s="28" t="s">
        <v>802</v>
      </c>
      <c r="D483" s="36" t="s">
        <v>810</v>
      </c>
      <c r="E483" s="37" t="s">
        <v>3437</v>
      </c>
      <c r="F483" s="28" t="s">
        <v>10</v>
      </c>
      <c r="G483" s="22">
        <v>1998</v>
      </c>
      <c r="H483" s="22">
        <v>0</v>
      </c>
      <c r="I483" s="23">
        <f t="shared" si="158"/>
        <v>1998</v>
      </c>
      <c r="J483" s="22">
        <v>2183</v>
      </c>
      <c r="K483" s="22">
        <v>0</v>
      </c>
      <c r="L483" s="23">
        <f t="shared" si="159"/>
        <v>2183</v>
      </c>
    </row>
    <row r="484" spans="1:15" s="62" customFormat="1" ht="36">
      <c r="A484" s="31">
        <v>23</v>
      </c>
      <c r="B484" s="27">
        <v>1199020104</v>
      </c>
      <c r="C484" s="28" t="s">
        <v>802</v>
      </c>
      <c r="D484" s="36" t="s">
        <v>811</v>
      </c>
      <c r="E484" s="37" t="s">
        <v>3438</v>
      </c>
      <c r="F484" s="28" t="s">
        <v>10</v>
      </c>
      <c r="G484" s="22">
        <v>2599</v>
      </c>
      <c r="H484" s="22">
        <v>0</v>
      </c>
      <c r="I484" s="23">
        <f t="shared" si="158"/>
        <v>2599</v>
      </c>
      <c r="J484" s="22">
        <v>2720</v>
      </c>
      <c r="K484" s="22">
        <v>0</v>
      </c>
      <c r="L484" s="23">
        <f t="shared" si="159"/>
        <v>2720</v>
      </c>
    </row>
    <row r="485" spans="1:15" s="62" customFormat="1" ht="36">
      <c r="A485" s="31">
        <v>24</v>
      </c>
      <c r="B485" s="27">
        <v>1199020105</v>
      </c>
      <c r="C485" s="28" t="s">
        <v>802</v>
      </c>
      <c r="D485" s="36" t="s">
        <v>812</v>
      </c>
      <c r="E485" s="37" t="s">
        <v>3439</v>
      </c>
      <c r="F485" s="28" t="s">
        <v>10</v>
      </c>
      <c r="G485" s="22">
        <v>3153</v>
      </c>
      <c r="H485" s="22">
        <v>0</v>
      </c>
      <c r="I485" s="23">
        <f t="shared" si="158"/>
        <v>3153</v>
      </c>
      <c r="J485" s="22">
        <v>3275</v>
      </c>
      <c r="K485" s="22">
        <v>0</v>
      </c>
      <c r="L485" s="23">
        <f t="shared" si="159"/>
        <v>3275</v>
      </c>
    </row>
    <row r="486" spans="1:15" s="62" customFormat="1" ht="18">
      <c r="A486" s="39" t="s">
        <v>813</v>
      </c>
      <c r="B486" s="166" t="s">
        <v>814</v>
      </c>
      <c r="C486" s="166"/>
      <c r="D486" s="166"/>
      <c r="E486" s="166"/>
      <c r="F486" s="29" t="s">
        <v>439</v>
      </c>
    </row>
    <row r="487" spans="1:15" s="62" customFormat="1" ht="27">
      <c r="A487" s="14" t="s">
        <v>2</v>
      </c>
      <c r="B487" s="14" t="s">
        <v>3</v>
      </c>
      <c r="C487" s="15" t="s">
        <v>4</v>
      </c>
      <c r="D487" s="15" t="s">
        <v>5</v>
      </c>
      <c r="E487" s="15" t="s">
        <v>3366</v>
      </c>
      <c r="F487" s="15" t="s">
        <v>7</v>
      </c>
    </row>
    <row r="488" spans="1:15" s="62" customFormat="1" ht="18">
      <c r="A488" s="31">
        <v>1</v>
      </c>
      <c r="B488" s="69">
        <v>1196460436</v>
      </c>
      <c r="C488" s="46">
        <v>42203400</v>
      </c>
      <c r="D488" s="46" t="s">
        <v>815</v>
      </c>
      <c r="E488" s="47" t="s">
        <v>816</v>
      </c>
      <c r="F488" s="46" t="s">
        <v>53</v>
      </c>
    </row>
    <row r="489" spans="1:15" s="62" customFormat="1" ht="27">
      <c r="A489" s="31">
        <v>2</v>
      </c>
      <c r="B489" s="69">
        <v>1196490433</v>
      </c>
      <c r="C489" s="46">
        <v>42203400</v>
      </c>
      <c r="D489" s="46" t="s">
        <v>817</v>
      </c>
      <c r="E489" s="47" t="s">
        <v>818</v>
      </c>
      <c r="F489" s="46" t="s">
        <v>53</v>
      </c>
    </row>
    <row r="490" spans="1:15" s="62" customFormat="1" ht="18">
      <c r="A490" s="31">
        <v>3</v>
      </c>
      <c r="B490" s="69">
        <v>1196490431</v>
      </c>
      <c r="C490" s="46">
        <v>42203400</v>
      </c>
      <c r="D490" s="46" t="s">
        <v>819</v>
      </c>
      <c r="E490" s="47" t="s">
        <v>820</v>
      </c>
      <c r="F490" s="46" t="s">
        <v>53</v>
      </c>
    </row>
    <row r="491" spans="1:15" s="62" customFormat="1" ht="13.5" customHeight="1">
      <c r="A491" s="39" t="s">
        <v>821</v>
      </c>
      <c r="B491" s="166" t="s">
        <v>822</v>
      </c>
      <c r="C491" s="166"/>
      <c r="D491" s="166"/>
      <c r="E491" s="166"/>
      <c r="F491" s="29" t="s">
        <v>740</v>
      </c>
      <c r="G491" s="174" t="s">
        <v>3713</v>
      </c>
      <c r="H491" s="175"/>
      <c r="I491" s="176"/>
      <c r="J491" s="174" t="s">
        <v>3741</v>
      </c>
      <c r="K491" s="175"/>
      <c r="L491" s="176"/>
      <c r="M491" s="174" t="s">
        <v>3749</v>
      </c>
      <c r="N491" s="175"/>
      <c r="O491" s="176"/>
    </row>
    <row r="492" spans="1:15" s="62" customFormat="1" ht="27">
      <c r="A492" s="14" t="s">
        <v>2</v>
      </c>
      <c r="B492" s="14" t="s">
        <v>3</v>
      </c>
      <c r="C492" s="15" t="s">
        <v>4</v>
      </c>
      <c r="D492" s="15" t="s">
        <v>5</v>
      </c>
      <c r="E492" s="15" t="s">
        <v>3366</v>
      </c>
      <c r="F492" s="15" t="s">
        <v>7</v>
      </c>
      <c r="G492" s="16" t="s">
        <v>3347</v>
      </c>
      <c r="H492" s="16" t="s">
        <v>3348</v>
      </c>
      <c r="I492" s="16" t="s">
        <v>3349</v>
      </c>
      <c r="J492" s="16" t="s">
        <v>3347</v>
      </c>
      <c r="K492" s="16" t="s">
        <v>3348</v>
      </c>
      <c r="L492" s="16" t="s">
        <v>3349</v>
      </c>
      <c r="M492" s="16" t="s">
        <v>3347</v>
      </c>
      <c r="N492" s="16" t="s">
        <v>3348</v>
      </c>
      <c r="O492" s="16" t="s">
        <v>3349</v>
      </c>
    </row>
    <row r="493" spans="1:15" s="140" customFormat="1" ht="81">
      <c r="A493" s="30">
        <v>1</v>
      </c>
      <c r="B493" s="30">
        <v>1196430033</v>
      </c>
      <c r="C493" s="35" t="s">
        <v>823</v>
      </c>
      <c r="D493" s="40" t="s">
        <v>824</v>
      </c>
      <c r="E493" s="43" t="s">
        <v>3440</v>
      </c>
      <c r="F493" s="35" t="s">
        <v>10</v>
      </c>
      <c r="G493" s="24">
        <v>550000</v>
      </c>
      <c r="H493" s="24">
        <v>0</v>
      </c>
      <c r="I493" s="25">
        <f>+G493+H493</f>
        <v>550000</v>
      </c>
      <c r="J493" s="24">
        <v>1037600</v>
      </c>
      <c r="K493" s="24">
        <v>0</v>
      </c>
      <c r="L493" s="25">
        <f>+J493+K493</f>
        <v>1037600</v>
      </c>
      <c r="M493" s="24">
        <v>473069</v>
      </c>
      <c r="N493" s="24">
        <v>0</v>
      </c>
      <c r="O493" s="25">
        <f>+M493+N493</f>
        <v>473069</v>
      </c>
    </row>
    <row r="494" spans="1:15" s="140" customFormat="1" ht="81">
      <c r="A494" s="30">
        <v>2</v>
      </c>
      <c r="B494" s="30">
        <v>1196430816</v>
      </c>
      <c r="C494" s="35" t="s">
        <v>825</v>
      </c>
      <c r="D494" s="40" t="s">
        <v>826</v>
      </c>
      <c r="E494" s="43" t="s">
        <v>3441</v>
      </c>
      <c r="F494" s="35" t="s">
        <v>10</v>
      </c>
      <c r="G494" s="24">
        <v>550000</v>
      </c>
      <c r="H494" s="24">
        <v>0</v>
      </c>
      <c r="I494" s="25">
        <f>+G494+H494</f>
        <v>550000</v>
      </c>
      <c r="J494" s="24">
        <v>1037600</v>
      </c>
      <c r="K494" s="24">
        <v>0</v>
      </c>
      <c r="L494" s="25">
        <f>+J494+K494</f>
        <v>1037600</v>
      </c>
      <c r="M494" s="24">
        <v>473069</v>
      </c>
      <c r="N494" s="24">
        <v>0</v>
      </c>
      <c r="O494" s="25">
        <f>+M494+N494</f>
        <v>473069</v>
      </c>
    </row>
    <row r="495" spans="1:15" s="62" customFormat="1" ht="36">
      <c r="A495" s="39" t="s">
        <v>827</v>
      </c>
      <c r="B495" s="166" t="s">
        <v>828</v>
      </c>
      <c r="C495" s="166"/>
      <c r="D495" s="166"/>
      <c r="E495" s="166"/>
      <c r="F495" s="29" t="s">
        <v>3353</v>
      </c>
      <c r="G495" s="174" t="s">
        <v>3713</v>
      </c>
      <c r="H495" s="175"/>
      <c r="I495" s="176"/>
      <c r="J495" s="174" t="s">
        <v>3726</v>
      </c>
      <c r="K495" s="175"/>
      <c r="L495" s="176"/>
    </row>
    <row r="496" spans="1:15" s="62" customFormat="1" ht="27">
      <c r="A496" s="14" t="s">
        <v>2</v>
      </c>
      <c r="B496" s="14" t="s">
        <v>3</v>
      </c>
      <c r="C496" s="15" t="s">
        <v>4</v>
      </c>
      <c r="D496" s="15" t="s">
        <v>5</v>
      </c>
      <c r="E496" s="15" t="s">
        <v>3366</v>
      </c>
      <c r="F496" s="15" t="s">
        <v>7</v>
      </c>
      <c r="G496" s="16" t="s">
        <v>3347</v>
      </c>
      <c r="H496" s="16" t="s">
        <v>3348</v>
      </c>
      <c r="I496" s="16" t="s">
        <v>3349</v>
      </c>
      <c r="J496" s="16" t="s">
        <v>3347</v>
      </c>
      <c r="K496" s="16" t="s">
        <v>3348</v>
      </c>
      <c r="L496" s="16" t="s">
        <v>3349</v>
      </c>
    </row>
    <row r="497" spans="1:15" s="62" customFormat="1" ht="90">
      <c r="A497" s="31">
        <v>1</v>
      </c>
      <c r="B497" s="27">
        <v>1196491327</v>
      </c>
      <c r="C497" s="28">
        <v>42294954</v>
      </c>
      <c r="D497" s="36" t="s">
        <v>829</v>
      </c>
      <c r="E497" s="37" t="s">
        <v>830</v>
      </c>
      <c r="F497" s="28" t="s">
        <v>10</v>
      </c>
      <c r="G497" s="22">
        <v>130000</v>
      </c>
      <c r="H497" s="22">
        <f>ROUND(G497*0.19,0)</f>
        <v>24700</v>
      </c>
      <c r="I497" s="23">
        <f>+G497+H497</f>
        <v>154700</v>
      </c>
      <c r="J497" s="22">
        <v>116000</v>
      </c>
      <c r="K497" s="22">
        <f>ROUND(J497*0.19,0)</f>
        <v>22040</v>
      </c>
      <c r="L497" s="23">
        <f>+J497+K497</f>
        <v>138040</v>
      </c>
    </row>
    <row r="498" spans="1:15" s="62" customFormat="1" ht="54">
      <c r="A498" s="31">
        <v>2</v>
      </c>
      <c r="B498" s="27">
        <v>1196491328</v>
      </c>
      <c r="C498" s="28">
        <v>42294954</v>
      </c>
      <c r="D498" s="36" t="s">
        <v>831</v>
      </c>
      <c r="E498" s="37" t="s">
        <v>832</v>
      </c>
      <c r="F498" s="28" t="s">
        <v>10</v>
      </c>
      <c r="G498" s="22"/>
      <c r="H498" s="22"/>
      <c r="I498" s="23"/>
      <c r="J498" s="22"/>
      <c r="K498" s="22"/>
      <c r="L498" s="23"/>
    </row>
    <row r="499" spans="1:15" s="62" customFormat="1" ht="36">
      <c r="A499" s="31">
        <v>3</v>
      </c>
      <c r="B499" s="27">
        <v>1196491525</v>
      </c>
      <c r="C499" s="28">
        <v>42294900</v>
      </c>
      <c r="D499" s="36" t="s">
        <v>833</v>
      </c>
      <c r="E499" s="37" t="s">
        <v>834</v>
      </c>
      <c r="F499" s="28" t="s">
        <v>10</v>
      </c>
      <c r="G499" s="22">
        <v>130000</v>
      </c>
      <c r="H499" s="22">
        <f t="shared" ref="H499:H501" si="160">ROUND(G499*0.19,0)</f>
        <v>24700</v>
      </c>
      <c r="I499" s="23">
        <f t="shared" ref="I499:I501" si="161">+G499+H499</f>
        <v>154700</v>
      </c>
      <c r="J499" s="22">
        <v>134000</v>
      </c>
      <c r="K499" s="22">
        <f t="shared" ref="K499:K501" si="162">ROUND(J499*0.19,0)</f>
        <v>25460</v>
      </c>
      <c r="L499" s="23">
        <f t="shared" ref="L499:L501" si="163">+J499+K499</f>
        <v>159460</v>
      </c>
    </row>
    <row r="500" spans="1:15" s="62" customFormat="1" ht="117">
      <c r="A500" s="31">
        <v>4</v>
      </c>
      <c r="B500" s="27">
        <v>1196491302</v>
      </c>
      <c r="C500" s="28">
        <v>42294954</v>
      </c>
      <c r="D500" s="36" t="s">
        <v>4065</v>
      </c>
      <c r="E500" s="37" t="s">
        <v>835</v>
      </c>
      <c r="F500" s="28" t="s">
        <v>10</v>
      </c>
      <c r="G500" s="22">
        <v>130000</v>
      </c>
      <c r="H500" s="22">
        <f t="shared" si="160"/>
        <v>24700</v>
      </c>
      <c r="I500" s="23">
        <f t="shared" si="161"/>
        <v>154700</v>
      </c>
      <c r="J500" s="22">
        <v>336000</v>
      </c>
      <c r="K500" s="22">
        <f t="shared" si="162"/>
        <v>63840</v>
      </c>
      <c r="L500" s="23">
        <f t="shared" si="163"/>
        <v>399840</v>
      </c>
    </row>
    <row r="501" spans="1:15" s="62" customFormat="1" ht="27">
      <c r="A501" s="31">
        <v>5</v>
      </c>
      <c r="B501" s="27">
        <v>1196490535</v>
      </c>
      <c r="C501" s="28">
        <v>42295006</v>
      </c>
      <c r="D501" s="36" t="s">
        <v>836</v>
      </c>
      <c r="E501" s="37" t="s">
        <v>837</v>
      </c>
      <c r="F501" s="28" t="s">
        <v>10</v>
      </c>
      <c r="G501" s="22">
        <v>220000</v>
      </c>
      <c r="H501" s="22">
        <f t="shared" si="160"/>
        <v>41800</v>
      </c>
      <c r="I501" s="23">
        <f t="shared" si="161"/>
        <v>261800</v>
      </c>
      <c r="J501" s="22">
        <v>336000</v>
      </c>
      <c r="K501" s="22">
        <f t="shared" si="162"/>
        <v>63840</v>
      </c>
      <c r="L501" s="23">
        <f t="shared" si="163"/>
        <v>399840</v>
      </c>
    </row>
    <row r="502" spans="1:15" s="62" customFormat="1" ht="51" customHeight="1">
      <c r="A502" s="39" t="s">
        <v>838</v>
      </c>
      <c r="B502" s="166" t="s">
        <v>839</v>
      </c>
      <c r="C502" s="166"/>
      <c r="D502" s="166"/>
      <c r="E502" s="166"/>
      <c r="F502" s="29" t="s">
        <v>3353</v>
      </c>
      <c r="G502" s="174" t="s">
        <v>3713</v>
      </c>
      <c r="H502" s="175"/>
      <c r="I502" s="176"/>
      <c r="J502" s="174" t="s">
        <v>3726</v>
      </c>
      <c r="K502" s="175"/>
      <c r="L502" s="176"/>
      <c r="M502" s="174" t="s">
        <v>3733</v>
      </c>
      <c r="N502" s="175"/>
      <c r="O502" s="176"/>
    </row>
    <row r="503" spans="1:15" s="62" customFormat="1" ht="27">
      <c r="A503" s="14" t="s">
        <v>2</v>
      </c>
      <c r="B503" s="14" t="s">
        <v>3</v>
      </c>
      <c r="C503" s="15" t="s">
        <v>4</v>
      </c>
      <c r="D503" s="15" t="s">
        <v>5</v>
      </c>
      <c r="E503" s="15" t="s">
        <v>3366</v>
      </c>
      <c r="F503" s="15" t="s">
        <v>7</v>
      </c>
      <c r="G503" s="16" t="s">
        <v>3347</v>
      </c>
      <c r="H503" s="16" t="s">
        <v>3348</v>
      </c>
      <c r="I503" s="16" t="s">
        <v>3349</v>
      </c>
      <c r="J503" s="16" t="s">
        <v>3347</v>
      </c>
      <c r="K503" s="16" t="s">
        <v>3348</v>
      </c>
      <c r="L503" s="16" t="s">
        <v>3349</v>
      </c>
      <c r="M503" s="16" t="s">
        <v>3347</v>
      </c>
      <c r="N503" s="16" t="s">
        <v>3348</v>
      </c>
      <c r="O503" s="16" t="s">
        <v>3349</v>
      </c>
    </row>
    <row r="504" spans="1:15" s="140" customFormat="1" ht="45">
      <c r="A504" s="30">
        <v>1</v>
      </c>
      <c r="B504" s="30">
        <v>1196491332</v>
      </c>
      <c r="C504" s="35">
        <v>42294900</v>
      </c>
      <c r="D504" s="40" t="s">
        <v>840</v>
      </c>
      <c r="E504" s="43" t="s">
        <v>841</v>
      </c>
      <c r="F504" s="35" t="s">
        <v>10</v>
      </c>
      <c r="G504" s="24">
        <v>130000</v>
      </c>
      <c r="H504" s="24">
        <f t="shared" ref="H504:H507" si="164">ROUND(G504*0.19,0)</f>
        <v>24700</v>
      </c>
      <c r="I504" s="24">
        <f t="shared" ref="I504:I507" si="165">+G504+H504</f>
        <v>154700</v>
      </c>
      <c r="J504" s="24">
        <v>116000</v>
      </c>
      <c r="K504" s="24">
        <f t="shared" ref="K504:K509" si="166">ROUND(J504*0.19,0)</f>
        <v>22040</v>
      </c>
      <c r="L504" s="25">
        <f t="shared" ref="L504:L509" si="167">+J504+K504</f>
        <v>138040</v>
      </c>
      <c r="M504" s="61">
        <v>91641</v>
      </c>
      <c r="N504" s="24">
        <f t="shared" ref="N504:N512" si="168">ROUND(M504*0.19,0)</f>
        <v>17412</v>
      </c>
      <c r="O504" s="25">
        <f t="shared" ref="O504:O512" si="169">+M504+N504</f>
        <v>109053</v>
      </c>
    </row>
    <row r="505" spans="1:15" s="140" customFormat="1" ht="45">
      <c r="A505" s="30">
        <v>2</v>
      </c>
      <c r="B505" s="30">
        <v>1196491331</v>
      </c>
      <c r="C505" s="35">
        <v>42294900</v>
      </c>
      <c r="D505" s="40" t="s">
        <v>842</v>
      </c>
      <c r="E505" s="43" t="s">
        <v>843</v>
      </c>
      <c r="F505" s="35" t="s">
        <v>10</v>
      </c>
      <c r="G505" s="24">
        <v>130000</v>
      </c>
      <c r="H505" s="24">
        <f t="shared" si="164"/>
        <v>24700</v>
      </c>
      <c r="I505" s="24">
        <f t="shared" si="165"/>
        <v>154700</v>
      </c>
      <c r="J505" s="24">
        <v>100000</v>
      </c>
      <c r="K505" s="24">
        <f t="shared" si="166"/>
        <v>19000</v>
      </c>
      <c r="L505" s="25">
        <f t="shared" si="167"/>
        <v>119000</v>
      </c>
      <c r="M505" s="61">
        <v>91641</v>
      </c>
      <c r="N505" s="24">
        <f t="shared" si="168"/>
        <v>17412</v>
      </c>
      <c r="O505" s="25">
        <f t="shared" si="169"/>
        <v>109053</v>
      </c>
    </row>
    <row r="506" spans="1:15" s="140" customFormat="1" ht="63">
      <c r="A506" s="30">
        <v>3</v>
      </c>
      <c r="B506" s="30">
        <v>1196491353</v>
      </c>
      <c r="C506" s="35">
        <v>42294900</v>
      </c>
      <c r="D506" s="40" t="s">
        <v>844</v>
      </c>
      <c r="E506" s="43" t="s">
        <v>845</v>
      </c>
      <c r="F506" s="35" t="s">
        <v>10</v>
      </c>
      <c r="G506" s="24">
        <v>130000</v>
      </c>
      <c r="H506" s="24">
        <f t="shared" si="164"/>
        <v>24700</v>
      </c>
      <c r="I506" s="24">
        <f t="shared" si="165"/>
        <v>154700</v>
      </c>
      <c r="J506" s="24">
        <v>100000</v>
      </c>
      <c r="K506" s="24">
        <f t="shared" si="166"/>
        <v>19000</v>
      </c>
      <c r="L506" s="25">
        <f t="shared" si="167"/>
        <v>119000</v>
      </c>
      <c r="M506" s="61">
        <v>91641</v>
      </c>
      <c r="N506" s="24">
        <f t="shared" si="168"/>
        <v>17412</v>
      </c>
      <c r="O506" s="25">
        <f t="shared" si="169"/>
        <v>109053</v>
      </c>
    </row>
    <row r="507" spans="1:15" s="140" customFormat="1" ht="36">
      <c r="A507" s="30">
        <v>4</v>
      </c>
      <c r="B507" s="30">
        <v>1196490942</v>
      </c>
      <c r="C507" s="35">
        <v>42294900</v>
      </c>
      <c r="D507" s="40" t="s">
        <v>846</v>
      </c>
      <c r="E507" s="43" t="s">
        <v>847</v>
      </c>
      <c r="F507" s="35" t="s">
        <v>10</v>
      </c>
      <c r="G507" s="61">
        <v>250000</v>
      </c>
      <c r="H507" s="24">
        <f t="shared" si="164"/>
        <v>47500</v>
      </c>
      <c r="I507" s="25">
        <f t="shared" si="165"/>
        <v>297500</v>
      </c>
      <c r="J507" s="61">
        <v>144000</v>
      </c>
      <c r="K507" s="24">
        <f t="shared" si="166"/>
        <v>27360</v>
      </c>
      <c r="L507" s="25">
        <f t="shared" si="167"/>
        <v>171360</v>
      </c>
      <c r="M507" s="61">
        <v>170489</v>
      </c>
      <c r="N507" s="24">
        <f t="shared" si="168"/>
        <v>32393</v>
      </c>
      <c r="O507" s="25">
        <f t="shared" si="169"/>
        <v>202882</v>
      </c>
    </row>
    <row r="508" spans="1:15" s="140" customFormat="1" ht="27">
      <c r="A508" s="30">
        <v>5</v>
      </c>
      <c r="B508" s="30">
        <v>1196490536</v>
      </c>
      <c r="C508" s="35">
        <v>42294900</v>
      </c>
      <c r="D508" s="40" t="s">
        <v>848</v>
      </c>
      <c r="E508" s="43" t="s">
        <v>849</v>
      </c>
      <c r="F508" s="35" t="s">
        <v>10</v>
      </c>
      <c r="G508" s="61"/>
      <c r="H508" s="137"/>
      <c r="I508" s="141"/>
      <c r="J508" s="61">
        <v>735000</v>
      </c>
      <c r="K508" s="137">
        <f t="shared" si="166"/>
        <v>139650</v>
      </c>
      <c r="L508" s="141">
        <f t="shared" si="167"/>
        <v>874650</v>
      </c>
      <c r="M508" s="61">
        <v>75210</v>
      </c>
      <c r="N508" s="137">
        <f t="shared" si="168"/>
        <v>14290</v>
      </c>
      <c r="O508" s="141">
        <f t="shared" si="169"/>
        <v>89500</v>
      </c>
    </row>
    <row r="509" spans="1:15" s="140" customFormat="1" ht="27">
      <c r="A509" s="30">
        <v>6</v>
      </c>
      <c r="B509" s="35" t="s">
        <v>2333</v>
      </c>
      <c r="C509" s="35">
        <v>42294900</v>
      </c>
      <c r="D509" s="40" t="s">
        <v>850</v>
      </c>
      <c r="E509" s="43" t="s">
        <v>851</v>
      </c>
      <c r="F509" s="35" t="s">
        <v>10</v>
      </c>
      <c r="G509" s="61"/>
      <c r="H509" s="137"/>
      <c r="I509" s="141"/>
      <c r="J509" s="61">
        <v>735000</v>
      </c>
      <c r="K509" s="137">
        <f t="shared" si="166"/>
        <v>139650</v>
      </c>
      <c r="L509" s="141">
        <f t="shared" si="167"/>
        <v>874650</v>
      </c>
      <c r="M509" s="61">
        <v>75210</v>
      </c>
      <c r="N509" s="137">
        <f t="shared" si="168"/>
        <v>14290</v>
      </c>
      <c r="O509" s="141">
        <f t="shared" si="169"/>
        <v>89500</v>
      </c>
    </row>
    <row r="510" spans="1:15" s="140" customFormat="1" ht="63">
      <c r="A510" s="30">
        <v>7</v>
      </c>
      <c r="B510" s="35" t="s">
        <v>2333</v>
      </c>
      <c r="C510" s="35">
        <v>42294900</v>
      </c>
      <c r="D510" s="40" t="s">
        <v>852</v>
      </c>
      <c r="E510" s="40" t="s">
        <v>853</v>
      </c>
      <c r="F510" s="35" t="s">
        <v>10</v>
      </c>
      <c r="G510" s="61">
        <v>2500000</v>
      </c>
      <c r="H510" s="24">
        <f t="shared" ref="H510" si="170">ROUND(G510*0.19,0)</f>
        <v>475000</v>
      </c>
      <c r="I510" s="25">
        <f t="shared" ref="I510" si="171">+G510+H510</f>
        <v>2975000</v>
      </c>
      <c r="J510" s="61"/>
      <c r="K510" s="24"/>
      <c r="L510" s="25"/>
      <c r="M510" s="61">
        <v>1709301</v>
      </c>
      <c r="N510" s="24">
        <f t="shared" si="168"/>
        <v>324767</v>
      </c>
      <c r="O510" s="25">
        <f t="shared" si="169"/>
        <v>2034068</v>
      </c>
    </row>
    <row r="511" spans="1:15" s="140" customFormat="1" ht="99">
      <c r="A511" s="30">
        <v>8</v>
      </c>
      <c r="B511" s="35" t="s">
        <v>2333</v>
      </c>
      <c r="C511" s="35">
        <v>42294900</v>
      </c>
      <c r="D511" s="40" t="s">
        <v>854</v>
      </c>
      <c r="E511" s="40" t="s">
        <v>855</v>
      </c>
      <c r="F511" s="35" t="s">
        <v>53</v>
      </c>
      <c r="G511" s="61"/>
      <c r="H511" s="137"/>
      <c r="I511" s="141"/>
      <c r="J511" s="61"/>
      <c r="K511" s="137"/>
      <c r="L511" s="141"/>
      <c r="M511" s="61">
        <v>3474141</v>
      </c>
      <c r="N511" s="137">
        <f t="shared" si="168"/>
        <v>660087</v>
      </c>
      <c r="O511" s="141">
        <f t="shared" si="169"/>
        <v>4134228</v>
      </c>
    </row>
    <row r="512" spans="1:15" s="140" customFormat="1" ht="99">
      <c r="A512" s="30">
        <v>9</v>
      </c>
      <c r="B512" s="35" t="s">
        <v>2333</v>
      </c>
      <c r="C512" s="35">
        <v>42294900</v>
      </c>
      <c r="D512" s="40" t="s">
        <v>856</v>
      </c>
      <c r="E512" s="40" t="s">
        <v>857</v>
      </c>
      <c r="F512" s="35" t="s">
        <v>53</v>
      </c>
      <c r="G512" s="61"/>
      <c r="H512" s="137"/>
      <c r="I512" s="141"/>
      <c r="J512" s="61"/>
      <c r="K512" s="137"/>
      <c r="L512" s="141"/>
      <c r="M512" s="61">
        <v>3474141</v>
      </c>
      <c r="N512" s="137">
        <f t="shared" si="168"/>
        <v>660087</v>
      </c>
      <c r="O512" s="141">
        <f t="shared" si="169"/>
        <v>4134228</v>
      </c>
    </row>
    <row r="513" spans="1:21" s="62" customFormat="1" ht="36">
      <c r="A513" s="68" t="s">
        <v>858</v>
      </c>
      <c r="B513" s="166" t="s">
        <v>859</v>
      </c>
      <c r="C513" s="166"/>
      <c r="D513" s="166"/>
      <c r="E513" s="166"/>
      <c r="F513" s="29" t="s">
        <v>3353</v>
      </c>
      <c r="G513" s="174" t="s">
        <v>3713</v>
      </c>
      <c r="H513" s="175"/>
      <c r="I513" s="176"/>
      <c r="J513" s="174" t="s">
        <v>3726</v>
      </c>
      <c r="K513" s="175"/>
      <c r="L513" s="176"/>
      <c r="M513" s="174" t="s">
        <v>3733</v>
      </c>
      <c r="N513" s="175"/>
      <c r="O513" s="176"/>
      <c r="P513" s="174" t="s">
        <v>3734</v>
      </c>
      <c r="Q513" s="175"/>
      <c r="R513" s="176"/>
      <c r="S513" s="174" t="s">
        <v>3751</v>
      </c>
      <c r="T513" s="175"/>
      <c r="U513" s="176"/>
    </row>
    <row r="514" spans="1:21" s="62" customFormat="1" ht="27">
      <c r="A514" s="14" t="s">
        <v>2</v>
      </c>
      <c r="B514" s="14" t="s">
        <v>3</v>
      </c>
      <c r="C514" s="15" t="s">
        <v>4</v>
      </c>
      <c r="D514" s="15" t="s">
        <v>5</v>
      </c>
      <c r="E514" s="15" t="s">
        <v>3366</v>
      </c>
      <c r="F514" s="15" t="s">
        <v>7</v>
      </c>
      <c r="G514" s="16" t="s">
        <v>3347</v>
      </c>
      <c r="H514" s="16" t="s">
        <v>3348</v>
      </c>
      <c r="I514" s="16" t="s">
        <v>3349</v>
      </c>
      <c r="J514" s="16" t="s">
        <v>3347</v>
      </c>
      <c r="K514" s="16" t="s">
        <v>3348</v>
      </c>
      <c r="L514" s="16" t="s">
        <v>3349</v>
      </c>
      <c r="M514" s="16" t="s">
        <v>3347</v>
      </c>
      <c r="N514" s="16" t="s">
        <v>3348</v>
      </c>
      <c r="O514" s="16" t="s">
        <v>3349</v>
      </c>
      <c r="P514" s="16" t="s">
        <v>3347</v>
      </c>
      <c r="Q514" s="16" t="s">
        <v>3348</v>
      </c>
      <c r="R514" s="16" t="s">
        <v>3349</v>
      </c>
      <c r="S514" s="16" t="s">
        <v>3347</v>
      </c>
      <c r="T514" s="16" t="s">
        <v>3348</v>
      </c>
      <c r="U514" s="16" t="s">
        <v>3349</v>
      </c>
    </row>
    <row r="515" spans="1:21" s="140" customFormat="1" ht="54">
      <c r="A515" s="30">
        <v>1</v>
      </c>
      <c r="B515" s="56">
        <v>1196490550</v>
      </c>
      <c r="C515" s="35">
        <v>42294954</v>
      </c>
      <c r="D515" s="40" t="s">
        <v>860</v>
      </c>
      <c r="E515" s="43" t="s">
        <v>861</v>
      </c>
      <c r="F515" s="35" t="s">
        <v>10</v>
      </c>
      <c r="G515" s="24">
        <v>130000</v>
      </c>
      <c r="H515" s="24">
        <f>ROUND(G515*0.19,0)</f>
        <v>24700</v>
      </c>
      <c r="I515" s="25">
        <f>+G515+H515</f>
        <v>154700</v>
      </c>
      <c r="J515" s="24">
        <v>43500</v>
      </c>
      <c r="K515" s="24">
        <f>ROUND(J515*0.19,0)</f>
        <v>8265</v>
      </c>
      <c r="L515" s="25">
        <f>+J515+K515</f>
        <v>51765</v>
      </c>
      <c r="M515" s="24">
        <v>75210</v>
      </c>
      <c r="N515" s="24">
        <f>ROUND(M515*0.19,0)</f>
        <v>14290</v>
      </c>
      <c r="O515" s="25">
        <f>+M515+N515</f>
        <v>89500</v>
      </c>
      <c r="P515" s="24">
        <v>77000</v>
      </c>
      <c r="Q515" s="24">
        <f>ROUND(P515*0.19,0)</f>
        <v>14630</v>
      </c>
      <c r="R515" s="25">
        <f>+P515+Q515</f>
        <v>91630</v>
      </c>
      <c r="S515" s="24">
        <v>50916</v>
      </c>
      <c r="T515" s="24">
        <f>ROUND(S515*0.19,0)</f>
        <v>9674</v>
      </c>
      <c r="U515" s="25">
        <f>+S515+T515</f>
        <v>60590</v>
      </c>
    </row>
    <row r="516" spans="1:21" s="140" customFormat="1" ht="72">
      <c r="A516" s="30">
        <v>2</v>
      </c>
      <c r="B516" s="56">
        <v>1196490463</v>
      </c>
      <c r="C516" s="35">
        <v>42294954</v>
      </c>
      <c r="D516" s="40" t="s">
        <v>3933</v>
      </c>
      <c r="E516" s="43" t="s">
        <v>862</v>
      </c>
      <c r="F516" s="35" t="s">
        <v>10</v>
      </c>
      <c r="G516" s="24">
        <v>130000</v>
      </c>
      <c r="H516" s="24">
        <f t="shared" ref="H516:H517" si="172">ROUND(G516*0.19,0)</f>
        <v>24700</v>
      </c>
      <c r="I516" s="25">
        <f t="shared" ref="I516:I519" si="173">+G516+H516</f>
        <v>154700</v>
      </c>
      <c r="J516" s="24">
        <v>640000</v>
      </c>
      <c r="K516" s="24">
        <f t="shared" ref="K516" si="174">ROUND(J516*0.19,0)</f>
        <v>121600</v>
      </c>
      <c r="L516" s="25">
        <f t="shared" ref="L516" si="175">+J516+K516</f>
        <v>761600</v>
      </c>
      <c r="M516" s="24"/>
      <c r="N516" s="24"/>
      <c r="O516" s="25"/>
      <c r="P516" s="24">
        <v>1432431</v>
      </c>
      <c r="Q516" s="24">
        <f t="shared" ref="Q516:Q519" si="176">ROUND(P516*0.19,0)</f>
        <v>272162</v>
      </c>
      <c r="R516" s="25">
        <f t="shared" ref="R516:R519" si="177">+P516+Q516</f>
        <v>1704593</v>
      </c>
      <c r="S516" s="24"/>
      <c r="T516" s="24"/>
      <c r="U516" s="25"/>
    </row>
    <row r="517" spans="1:21" s="140" customFormat="1" ht="36">
      <c r="A517" s="30">
        <v>3</v>
      </c>
      <c r="B517" s="56">
        <v>1196490462</v>
      </c>
      <c r="C517" s="35">
        <v>42294954</v>
      </c>
      <c r="D517" s="40" t="s">
        <v>863</v>
      </c>
      <c r="E517" s="43" t="s">
        <v>864</v>
      </c>
      <c r="F517" s="35" t="s">
        <v>10</v>
      </c>
      <c r="G517" s="24">
        <v>350000</v>
      </c>
      <c r="H517" s="24">
        <f t="shared" si="172"/>
        <v>66500</v>
      </c>
      <c r="I517" s="25">
        <f t="shared" si="173"/>
        <v>416500</v>
      </c>
      <c r="J517" s="24"/>
      <c r="K517" s="24"/>
      <c r="L517" s="25"/>
      <c r="M517" s="24">
        <v>1291000</v>
      </c>
      <c r="N517" s="24">
        <f t="shared" ref="N517" si="178">ROUND(M517*0.19,0)</f>
        <v>245290</v>
      </c>
      <c r="O517" s="25">
        <f t="shared" ref="O517" si="179">+M517+N517</f>
        <v>1536290</v>
      </c>
      <c r="P517" s="24">
        <v>1432431</v>
      </c>
      <c r="Q517" s="24">
        <f t="shared" si="176"/>
        <v>272162</v>
      </c>
      <c r="R517" s="25">
        <f t="shared" si="177"/>
        <v>1704593</v>
      </c>
      <c r="S517" s="24"/>
      <c r="T517" s="24"/>
      <c r="U517" s="25"/>
    </row>
    <row r="518" spans="1:21" s="140" customFormat="1" ht="54">
      <c r="A518" s="30">
        <v>4</v>
      </c>
      <c r="B518" s="35" t="s">
        <v>2701</v>
      </c>
      <c r="C518" s="35">
        <v>42294954</v>
      </c>
      <c r="D518" s="40" t="s">
        <v>865</v>
      </c>
      <c r="E518" s="43" t="s">
        <v>866</v>
      </c>
      <c r="F518" s="35" t="s">
        <v>10</v>
      </c>
      <c r="G518" s="24"/>
      <c r="H518" s="24"/>
      <c r="I518" s="25"/>
      <c r="J518" s="24"/>
      <c r="K518" s="24"/>
      <c r="L518" s="25"/>
      <c r="M518" s="24"/>
      <c r="N518" s="24"/>
      <c r="O518" s="25"/>
      <c r="P518" s="24">
        <v>1432431</v>
      </c>
      <c r="Q518" s="24">
        <f t="shared" si="176"/>
        <v>272162</v>
      </c>
      <c r="R518" s="25">
        <f t="shared" si="177"/>
        <v>1704593</v>
      </c>
      <c r="S518" s="24"/>
      <c r="T518" s="24"/>
      <c r="U518" s="25"/>
    </row>
    <row r="519" spans="1:21" s="140" customFormat="1" ht="54">
      <c r="A519" s="30">
        <v>5</v>
      </c>
      <c r="B519" s="35" t="s">
        <v>2701</v>
      </c>
      <c r="C519" s="35">
        <v>42294954</v>
      </c>
      <c r="D519" s="40" t="s">
        <v>867</v>
      </c>
      <c r="E519" s="43" t="s">
        <v>868</v>
      </c>
      <c r="F519" s="35" t="s">
        <v>10</v>
      </c>
      <c r="G519" s="24">
        <v>350000</v>
      </c>
      <c r="H519" s="24">
        <f>ROUND(G519*0.19,0)</f>
        <v>66500</v>
      </c>
      <c r="I519" s="25">
        <f t="shared" si="173"/>
        <v>416500</v>
      </c>
      <c r="J519" s="24"/>
      <c r="K519" s="24"/>
      <c r="L519" s="25"/>
      <c r="M519" s="24">
        <v>1091000</v>
      </c>
      <c r="N519" s="24">
        <f t="shared" ref="N519" si="180">ROUND(M519*0.19,0)</f>
        <v>207290</v>
      </c>
      <c r="O519" s="25">
        <f t="shared" ref="O519" si="181">+M519+N519</f>
        <v>1298290</v>
      </c>
      <c r="P519" s="24">
        <v>1432431</v>
      </c>
      <c r="Q519" s="24">
        <f t="shared" si="176"/>
        <v>272162</v>
      </c>
      <c r="R519" s="25">
        <f t="shared" si="177"/>
        <v>1704593</v>
      </c>
      <c r="S519" s="24"/>
      <c r="T519" s="24"/>
      <c r="U519" s="25"/>
    </row>
    <row r="520" spans="1:21" s="62" customFormat="1" ht="13.5" customHeight="1">
      <c r="A520" s="68" t="s">
        <v>869</v>
      </c>
      <c r="B520" s="166" t="s">
        <v>870</v>
      </c>
      <c r="C520" s="166"/>
      <c r="D520" s="166"/>
      <c r="E520" s="166"/>
      <c r="F520" s="29" t="s">
        <v>355</v>
      </c>
      <c r="G520" s="174" t="s">
        <v>3745</v>
      </c>
      <c r="H520" s="175"/>
      <c r="I520" s="176"/>
    </row>
    <row r="521" spans="1:21" s="62" customFormat="1" ht="27">
      <c r="A521" s="14" t="s">
        <v>2</v>
      </c>
      <c r="B521" s="14" t="s">
        <v>3</v>
      </c>
      <c r="C521" s="15" t="s">
        <v>4</v>
      </c>
      <c r="D521" s="15" t="s">
        <v>5</v>
      </c>
      <c r="E521" s="15" t="s">
        <v>3366</v>
      </c>
      <c r="F521" s="15" t="s">
        <v>7</v>
      </c>
      <c r="G521" s="16" t="s">
        <v>3347</v>
      </c>
      <c r="H521" s="16" t="s">
        <v>3348</v>
      </c>
      <c r="I521" s="16" t="s">
        <v>3349</v>
      </c>
    </row>
    <row r="522" spans="1:21" s="62" customFormat="1" ht="36">
      <c r="A522" s="31">
        <v>1</v>
      </c>
      <c r="B522" s="69">
        <v>1186220181</v>
      </c>
      <c r="C522" s="46">
        <v>42295433</v>
      </c>
      <c r="D522" s="46" t="s">
        <v>871</v>
      </c>
      <c r="E522" s="47" t="s">
        <v>872</v>
      </c>
      <c r="F522" s="46" t="s">
        <v>399</v>
      </c>
      <c r="G522" s="58">
        <v>195000</v>
      </c>
      <c r="H522" s="22">
        <f t="shared" ref="H522:H523" si="182">ROUND(G522*0.19,0)</f>
        <v>37050</v>
      </c>
      <c r="I522" s="23">
        <f t="shared" ref="I522:I523" si="183">+G522+H522</f>
        <v>232050</v>
      </c>
    </row>
    <row r="523" spans="1:21" s="62" customFormat="1" ht="36">
      <c r="A523" s="31">
        <v>2</v>
      </c>
      <c r="B523" s="69">
        <v>1186290323</v>
      </c>
      <c r="C523" s="46">
        <v>42295433</v>
      </c>
      <c r="D523" s="46" t="s">
        <v>873</v>
      </c>
      <c r="E523" s="47" t="s">
        <v>874</v>
      </c>
      <c r="F523" s="46" t="s">
        <v>399</v>
      </c>
      <c r="G523" s="58">
        <v>195000</v>
      </c>
      <c r="H523" s="22">
        <f t="shared" si="182"/>
        <v>37050</v>
      </c>
      <c r="I523" s="23">
        <f t="shared" si="183"/>
        <v>232050</v>
      </c>
    </row>
    <row r="524" spans="1:21" s="62" customFormat="1" ht="60" customHeight="1">
      <c r="A524" s="68" t="s">
        <v>875</v>
      </c>
      <c r="B524" s="166" t="s">
        <v>876</v>
      </c>
      <c r="C524" s="166"/>
      <c r="D524" s="166"/>
      <c r="E524" s="166"/>
      <c r="F524" s="29" t="s">
        <v>297</v>
      </c>
      <c r="G524" s="174" t="s">
        <v>3726</v>
      </c>
      <c r="H524" s="175"/>
      <c r="I524" s="176"/>
      <c r="J524" s="174" t="s">
        <v>3734</v>
      </c>
      <c r="K524" s="175"/>
      <c r="L524" s="176"/>
    </row>
    <row r="525" spans="1:21" s="62" customFormat="1" ht="27">
      <c r="A525" s="14" t="s">
        <v>2</v>
      </c>
      <c r="B525" s="14" t="s">
        <v>3</v>
      </c>
      <c r="C525" s="15" t="s">
        <v>4</v>
      </c>
      <c r="D525" s="15" t="s">
        <v>5</v>
      </c>
      <c r="E525" s="15" t="s">
        <v>3366</v>
      </c>
      <c r="F525" s="15" t="s">
        <v>7</v>
      </c>
      <c r="G525" s="16" t="s">
        <v>3347</v>
      </c>
      <c r="H525" s="16" t="s">
        <v>3348</v>
      </c>
      <c r="I525" s="16" t="s">
        <v>3349</v>
      </c>
      <c r="J525" s="16" t="s">
        <v>3347</v>
      </c>
      <c r="K525" s="16" t="s">
        <v>3348</v>
      </c>
      <c r="L525" s="16" t="s">
        <v>3349</v>
      </c>
    </row>
    <row r="526" spans="1:21" s="140" customFormat="1" ht="108">
      <c r="A526" s="30">
        <v>1</v>
      </c>
      <c r="B526" s="30">
        <v>1196430028</v>
      </c>
      <c r="C526" s="35">
        <v>42294934</v>
      </c>
      <c r="D526" s="40" t="s">
        <v>877</v>
      </c>
      <c r="E526" s="43" t="s">
        <v>878</v>
      </c>
      <c r="F526" s="35" t="s">
        <v>10</v>
      </c>
      <c r="G526" s="24">
        <v>345000</v>
      </c>
      <c r="H526" s="24">
        <f>ROUND(G526*0.19,0)</f>
        <v>65550</v>
      </c>
      <c r="I526" s="25">
        <f>+G526+H526</f>
        <v>410550</v>
      </c>
      <c r="J526" s="24">
        <v>429587</v>
      </c>
      <c r="K526" s="24">
        <f>ROUND(J526*0.19,0)</f>
        <v>81622</v>
      </c>
      <c r="L526" s="25">
        <f>+J526+K526</f>
        <v>511209</v>
      </c>
    </row>
    <row r="527" spans="1:21" s="140" customFormat="1" ht="45">
      <c r="A527" s="30">
        <v>2</v>
      </c>
      <c r="B527" s="30">
        <v>1196490533</v>
      </c>
      <c r="C527" s="35">
        <v>42294213</v>
      </c>
      <c r="D527" s="40" t="s">
        <v>879</v>
      </c>
      <c r="E527" s="43" t="s">
        <v>880</v>
      </c>
      <c r="F527" s="35" t="s">
        <v>10</v>
      </c>
      <c r="G527" s="24">
        <v>838000</v>
      </c>
      <c r="H527" s="24">
        <f>ROUND(G527*0.19,0)</f>
        <v>159220</v>
      </c>
      <c r="I527" s="25">
        <f>+G527+H527</f>
        <v>997220</v>
      </c>
      <c r="J527" s="24">
        <v>1432431</v>
      </c>
      <c r="K527" s="24">
        <f>ROUND(J527*0.19,0)</f>
        <v>272162</v>
      </c>
      <c r="L527" s="25">
        <f>+J527+K527</f>
        <v>1704593</v>
      </c>
    </row>
    <row r="528" spans="1:21" s="62" customFormat="1" ht="18">
      <c r="A528" s="39" t="s">
        <v>881</v>
      </c>
      <c r="B528" s="166" t="s">
        <v>882</v>
      </c>
      <c r="C528" s="166"/>
      <c r="D528" s="166"/>
      <c r="E528" s="166"/>
      <c r="F528" s="29" t="s">
        <v>297</v>
      </c>
    </row>
    <row r="529" spans="1:18" s="62" customFormat="1" ht="27">
      <c r="A529" s="14" t="s">
        <v>2</v>
      </c>
      <c r="B529" s="14" t="s">
        <v>3</v>
      </c>
      <c r="C529" s="15" t="s">
        <v>4</v>
      </c>
      <c r="D529" s="15" t="s">
        <v>5</v>
      </c>
      <c r="E529" s="15" t="s">
        <v>3366</v>
      </c>
      <c r="F529" s="15" t="s">
        <v>7</v>
      </c>
    </row>
    <row r="530" spans="1:18" s="62" customFormat="1" ht="27">
      <c r="A530" s="31">
        <v>1</v>
      </c>
      <c r="B530" s="27">
        <v>1196490321</v>
      </c>
      <c r="C530" s="28">
        <v>42294934</v>
      </c>
      <c r="D530" s="36" t="s">
        <v>883</v>
      </c>
      <c r="E530" s="37" t="s">
        <v>884</v>
      </c>
      <c r="F530" s="28" t="s">
        <v>10</v>
      </c>
    </row>
    <row r="531" spans="1:18" s="62" customFormat="1" ht="18">
      <c r="A531" s="39" t="s">
        <v>885</v>
      </c>
      <c r="B531" s="166" t="s">
        <v>886</v>
      </c>
      <c r="C531" s="166"/>
      <c r="D531" s="166"/>
      <c r="E531" s="166"/>
      <c r="F531" s="29" t="s">
        <v>740</v>
      </c>
      <c r="G531" s="174" t="s">
        <v>3711</v>
      </c>
      <c r="H531" s="175"/>
      <c r="I531" s="176"/>
      <c r="J531" s="174" t="s">
        <v>3725</v>
      </c>
      <c r="K531" s="175"/>
      <c r="L531" s="176"/>
      <c r="M531" s="174" t="s">
        <v>3745</v>
      </c>
      <c r="N531" s="175"/>
      <c r="O531" s="176"/>
    </row>
    <row r="532" spans="1:18" s="62" customFormat="1" ht="27">
      <c r="A532" s="14" t="s">
        <v>2</v>
      </c>
      <c r="B532" s="14" t="s">
        <v>3</v>
      </c>
      <c r="C532" s="15" t="s">
        <v>4</v>
      </c>
      <c r="D532" s="15" t="s">
        <v>5</v>
      </c>
      <c r="E532" s="15" t="s">
        <v>3366</v>
      </c>
      <c r="F532" s="15" t="s">
        <v>7</v>
      </c>
      <c r="G532" s="16" t="s">
        <v>3347</v>
      </c>
      <c r="H532" s="16" t="s">
        <v>3348</v>
      </c>
      <c r="I532" s="16" t="s">
        <v>3349</v>
      </c>
      <c r="J532" s="16" t="s">
        <v>3347</v>
      </c>
      <c r="K532" s="16" t="s">
        <v>3348</v>
      </c>
      <c r="L532" s="16" t="s">
        <v>3349</v>
      </c>
      <c r="M532" s="16" t="s">
        <v>3347</v>
      </c>
      <c r="N532" s="16" t="s">
        <v>3348</v>
      </c>
      <c r="O532" s="16" t="s">
        <v>3349</v>
      </c>
    </row>
    <row r="533" spans="1:18" s="62" customFormat="1" ht="36">
      <c r="A533" s="31">
        <v>1</v>
      </c>
      <c r="B533" s="35" t="s">
        <v>137</v>
      </c>
      <c r="C533" s="28">
        <v>42295100</v>
      </c>
      <c r="D533" s="74" t="s">
        <v>887</v>
      </c>
      <c r="E533" s="53" t="s">
        <v>888</v>
      </c>
      <c r="F533" s="28" t="s">
        <v>10</v>
      </c>
      <c r="G533" s="22"/>
      <c r="H533" s="22"/>
      <c r="I533" s="23"/>
      <c r="J533" s="22">
        <v>5676343</v>
      </c>
      <c r="K533" s="22">
        <f>ROUND(J533*0.19,0)</f>
        <v>1078505</v>
      </c>
      <c r="L533" s="23">
        <f>+J533+K533</f>
        <v>6754848</v>
      </c>
      <c r="M533" s="22"/>
      <c r="N533" s="22"/>
      <c r="O533" s="23"/>
    </row>
    <row r="534" spans="1:18" s="62" customFormat="1" ht="27">
      <c r="A534" s="31">
        <v>2</v>
      </c>
      <c r="B534" s="35" t="s">
        <v>137</v>
      </c>
      <c r="C534" s="28">
        <v>42295100</v>
      </c>
      <c r="D534" s="74" t="s">
        <v>889</v>
      </c>
      <c r="E534" s="53" t="s">
        <v>890</v>
      </c>
      <c r="F534" s="28" t="s">
        <v>10</v>
      </c>
      <c r="G534" s="22"/>
      <c r="H534" s="22"/>
      <c r="I534" s="23"/>
      <c r="J534" s="22">
        <v>117900</v>
      </c>
      <c r="K534" s="22">
        <f t="shared" ref="K534:K541" si="184">ROUND(J534*0.19,0)</f>
        <v>22401</v>
      </c>
      <c r="L534" s="23">
        <f t="shared" ref="L534:L541" si="185">+J534+K534</f>
        <v>140301</v>
      </c>
      <c r="M534" s="22"/>
      <c r="N534" s="22"/>
      <c r="O534" s="23"/>
    </row>
    <row r="535" spans="1:18" s="62" customFormat="1" ht="27">
      <c r="A535" s="31">
        <v>3</v>
      </c>
      <c r="B535" s="35" t="s">
        <v>137</v>
      </c>
      <c r="C535" s="28">
        <v>42295100</v>
      </c>
      <c r="D535" s="74" t="s">
        <v>891</v>
      </c>
      <c r="E535" s="53" t="s">
        <v>892</v>
      </c>
      <c r="F535" s="28" t="s">
        <v>10</v>
      </c>
      <c r="G535" s="22"/>
      <c r="H535" s="22"/>
      <c r="I535" s="23"/>
      <c r="J535" s="22">
        <v>172200</v>
      </c>
      <c r="K535" s="22">
        <f t="shared" si="184"/>
        <v>32718</v>
      </c>
      <c r="L535" s="23">
        <f t="shared" si="185"/>
        <v>204918</v>
      </c>
      <c r="M535" s="22"/>
      <c r="N535" s="22"/>
      <c r="O535" s="23"/>
    </row>
    <row r="536" spans="1:18" s="62" customFormat="1" ht="18">
      <c r="A536" s="31">
        <v>4</v>
      </c>
      <c r="B536" s="35" t="s">
        <v>137</v>
      </c>
      <c r="C536" s="28">
        <v>42295100</v>
      </c>
      <c r="D536" s="74" t="s">
        <v>893</v>
      </c>
      <c r="E536" s="53" t="s">
        <v>894</v>
      </c>
      <c r="F536" s="28" t="s">
        <v>10</v>
      </c>
      <c r="G536" s="22"/>
      <c r="H536" s="22"/>
      <c r="I536" s="23"/>
      <c r="J536" s="22">
        <v>139900</v>
      </c>
      <c r="K536" s="22">
        <f t="shared" si="184"/>
        <v>26581</v>
      </c>
      <c r="L536" s="23">
        <f t="shared" si="185"/>
        <v>166481</v>
      </c>
      <c r="M536" s="22"/>
      <c r="N536" s="22"/>
      <c r="O536" s="23"/>
    </row>
    <row r="537" spans="1:18" s="62" customFormat="1" ht="27">
      <c r="A537" s="31">
        <v>5</v>
      </c>
      <c r="B537" s="35" t="s">
        <v>137</v>
      </c>
      <c r="C537" s="28">
        <v>42295100</v>
      </c>
      <c r="D537" s="33" t="s">
        <v>895</v>
      </c>
      <c r="E537" s="34" t="s">
        <v>896</v>
      </c>
      <c r="F537" s="28" t="s">
        <v>10</v>
      </c>
      <c r="G537" s="22"/>
      <c r="H537" s="22"/>
      <c r="I537" s="23"/>
      <c r="J537" s="22">
        <v>18921065</v>
      </c>
      <c r="K537" s="22">
        <f t="shared" si="184"/>
        <v>3595002</v>
      </c>
      <c r="L537" s="23">
        <f t="shared" si="185"/>
        <v>22516067</v>
      </c>
      <c r="M537" s="22"/>
      <c r="N537" s="22"/>
      <c r="O537" s="23"/>
    </row>
    <row r="538" spans="1:18" s="62" customFormat="1" ht="36">
      <c r="A538" s="31">
        <v>6</v>
      </c>
      <c r="B538" s="35" t="s">
        <v>137</v>
      </c>
      <c r="C538" s="28">
        <v>42295100</v>
      </c>
      <c r="D538" s="33" t="s">
        <v>897</v>
      </c>
      <c r="E538" s="34" t="s">
        <v>898</v>
      </c>
      <c r="F538" s="28" t="s">
        <v>10</v>
      </c>
      <c r="G538" s="22"/>
      <c r="H538" s="22"/>
      <c r="I538" s="23"/>
      <c r="J538" s="22">
        <v>18921065</v>
      </c>
      <c r="K538" s="22">
        <f t="shared" si="184"/>
        <v>3595002</v>
      </c>
      <c r="L538" s="23">
        <f t="shared" si="185"/>
        <v>22516067</v>
      </c>
      <c r="M538" s="22"/>
      <c r="N538" s="22"/>
      <c r="O538" s="23"/>
    </row>
    <row r="539" spans="1:18" s="62" customFormat="1" ht="45">
      <c r="A539" s="31">
        <v>7</v>
      </c>
      <c r="B539" s="35" t="s">
        <v>137</v>
      </c>
      <c r="C539" s="28">
        <v>42295100</v>
      </c>
      <c r="D539" s="33" t="s">
        <v>899</v>
      </c>
      <c r="E539" s="34" t="s">
        <v>900</v>
      </c>
      <c r="F539" s="28" t="s">
        <v>10</v>
      </c>
      <c r="G539" s="22"/>
      <c r="H539" s="22"/>
      <c r="I539" s="23"/>
      <c r="J539" s="22">
        <v>378408</v>
      </c>
      <c r="K539" s="22">
        <f t="shared" si="184"/>
        <v>71898</v>
      </c>
      <c r="L539" s="23">
        <f t="shared" si="185"/>
        <v>450306</v>
      </c>
      <c r="M539" s="22"/>
      <c r="N539" s="22"/>
      <c r="O539" s="23"/>
    </row>
    <row r="540" spans="1:18" s="62" customFormat="1" ht="27">
      <c r="A540" s="31">
        <v>8</v>
      </c>
      <c r="B540" s="35" t="s">
        <v>137</v>
      </c>
      <c r="C540" s="28">
        <v>42295100</v>
      </c>
      <c r="D540" s="33" t="s">
        <v>901</v>
      </c>
      <c r="E540" s="34" t="s">
        <v>902</v>
      </c>
      <c r="F540" s="28" t="s">
        <v>10</v>
      </c>
      <c r="G540" s="22"/>
      <c r="H540" s="22"/>
      <c r="I540" s="23"/>
      <c r="J540" s="22">
        <v>242190</v>
      </c>
      <c r="K540" s="22">
        <f t="shared" si="184"/>
        <v>46016</v>
      </c>
      <c r="L540" s="23">
        <f t="shared" si="185"/>
        <v>288206</v>
      </c>
      <c r="M540" s="22"/>
      <c r="N540" s="22"/>
      <c r="O540" s="23"/>
    </row>
    <row r="541" spans="1:18" s="140" customFormat="1" ht="27">
      <c r="A541" s="30">
        <v>9</v>
      </c>
      <c r="B541" s="30">
        <v>1196490406</v>
      </c>
      <c r="C541" s="35">
        <v>42291609</v>
      </c>
      <c r="D541" s="40" t="s">
        <v>903</v>
      </c>
      <c r="E541" s="41" t="s">
        <v>904</v>
      </c>
      <c r="F541" s="35" t="s">
        <v>10</v>
      </c>
      <c r="G541" s="24">
        <v>2269000</v>
      </c>
      <c r="H541" s="24">
        <f>ROUND(G541*0.19,0)</f>
        <v>431110</v>
      </c>
      <c r="I541" s="25">
        <f>+G541+H541</f>
        <v>2700110</v>
      </c>
      <c r="J541" s="24">
        <v>1224365</v>
      </c>
      <c r="K541" s="24">
        <f t="shared" si="184"/>
        <v>232629</v>
      </c>
      <c r="L541" s="25">
        <f t="shared" si="185"/>
        <v>1456994</v>
      </c>
      <c r="M541" s="24">
        <v>779000</v>
      </c>
      <c r="N541" s="24">
        <f t="shared" ref="N541" si="186">ROUND(M541*0.19,0)</f>
        <v>148010</v>
      </c>
      <c r="O541" s="25">
        <f t="shared" ref="O541" si="187">+M541+N541</f>
        <v>927010</v>
      </c>
    </row>
    <row r="542" spans="1:18" s="147" customFormat="1">
      <c r="A542" s="142"/>
      <c r="B542" s="17"/>
      <c r="C542" s="143"/>
      <c r="D542" s="143"/>
      <c r="E542" s="143"/>
      <c r="F542" s="143"/>
      <c r="G542" s="144"/>
      <c r="H542" s="145"/>
      <c r="I542" s="146"/>
      <c r="J542" s="144"/>
      <c r="K542" s="145"/>
      <c r="L542" s="146"/>
      <c r="M542" s="144"/>
      <c r="N542" s="145"/>
      <c r="O542" s="146"/>
      <c r="P542" s="144"/>
      <c r="Q542" s="145"/>
      <c r="R542" s="146"/>
    </row>
    <row r="543" spans="1:18" s="62" customFormat="1" ht="13.5" customHeight="1">
      <c r="A543" s="68" t="s">
        <v>905</v>
      </c>
      <c r="B543" s="166" t="s">
        <v>906</v>
      </c>
      <c r="C543" s="166"/>
      <c r="D543" s="166"/>
      <c r="E543" s="166"/>
      <c r="F543" s="29" t="s">
        <v>355</v>
      </c>
      <c r="G543" s="174" t="s">
        <v>3731</v>
      </c>
      <c r="H543" s="175"/>
      <c r="I543" s="176"/>
      <c r="J543" s="174" t="s">
        <v>3733</v>
      </c>
      <c r="K543" s="175"/>
      <c r="L543" s="176"/>
      <c r="M543" s="174" t="s">
        <v>3744</v>
      </c>
      <c r="N543" s="175"/>
      <c r="O543" s="176"/>
      <c r="P543" s="174" t="s">
        <v>3840</v>
      </c>
      <c r="Q543" s="175"/>
      <c r="R543" s="176"/>
    </row>
    <row r="544" spans="1:18" s="62" customFormat="1" ht="27">
      <c r="A544" s="14" t="s">
        <v>2</v>
      </c>
      <c r="B544" s="14" t="s">
        <v>3</v>
      </c>
      <c r="C544" s="15" t="s">
        <v>4</v>
      </c>
      <c r="D544" s="15" t="s">
        <v>5</v>
      </c>
      <c r="E544" s="15" t="s">
        <v>3366</v>
      </c>
      <c r="F544" s="15" t="s">
        <v>7</v>
      </c>
      <c r="G544" s="16" t="s">
        <v>3347</v>
      </c>
      <c r="H544" s="16" t="s">
        <v>3348</v>
      </c>
      <c r="I544" s="16" t="s">
        <v>3349</v>
      </c>
      <c r="J544" s="16" t="s">
        <v>3347</v>
      </c>
      <c r="K544" s="16" t="s">
        <v>3348</v>
      </c>
      <c r="L544" s="16" t="s">
        <v>3349</v>
      </c>
      <c r="M544" s="16" t="s">
        <v>3347</v>
      </c>
      <c r="N544" s="16" t="s">
        <v>3348</v>
      </c>
      <c r="O544" s="16" t="s">
        <v>3349</v>
      </c>
      <c r="P544" s="16" t="s">
        <v>3347</v>
      </c>
      <c r="Q544" s="16" t="s">
        <v>3348</v>
      </c>
      <c r="R544" s="16" t="s">
        <v>3349</v>
      </c>
    </row>
    <row r="545" spans="1:18" s="140" customFormat="1" ht="18">
      <c r="A545" s="30">
        <v>1</v>
      </c>
      <c r="B545" s="30">
        <v>1196430220</v>
      </c>
      <c r="C545" s="56">
        <v>42142702</v>
      </c>
      <c r="D545" s="40" t="s">
        <v>907</v>
      </c>
      <c r="E545" s="43" t="s">
        <v>908</v>
      </c>
      <c r="F545" s="35" t="s">
        <v>10</v>
      </c>
      <c r="G545" s="24"/>
      <c r="H545" s="24"/>
      <c r="I545" s="25"/>
      <c r="J545" s="24">
        <v>64020</v>
      </c>
      <c r="K545" s="24">
        <v>0</v>
      </c>
      <c r="L545" s="25">
        <f t="shared" ref="L545:L547" si="188">+J545+K545</f>
        <v>64020</v>
      </c>
      <c r="M545" s="24">
        <v>4690</v>
      </c>
      <c r="N545" s="24">
        <v>0</v>
      </c>
      <c r="O545" s="25">
        <f t="shared" ref="O545:O571" si="189">+M545+N545</f>
        <v>4690</v>
      </c>
      <c r="P545" s="24">
        <v>4595</v>
      </c>
      <c r="Q545" s="24">
        <v>0</v>
      </c>
      <c r="R545" s="25">
        <f t="shared" ref="R545:R559" si="190">+P545+Q545</f>
        <v>4595</v>
      </c>
    </row>
    <row r="546" spans="1:18" s="140" customFormat="1" ht="27">
      <c r="A546" s="30">
        <v>2</v>
      </c>
      <c r="B546" s="30">
        <v>1196430210</v>
      </c>
      <c r="C546" s="56">
        <v>42142702</v>
      </c>
      <c r="D546" s="40" t="s">
        <v>909</v>
      </c>
      <c r="E546" s="43" t="s">
        <v>910</v>
      </c>
      <c r="F546" s="35" t="s">
        <v>10</v>
      </c>
      <c r="G546" s="24"/>
      <c r="H546" s="24"/>
      <c r="I546" s="25"/>
      <c r="J546" s="24">
        <v>64020</v>
      </c>
      <c r="K546" s="24">
        <v>0</v>
      </c>
      <c r="L546" s="25">
        <f t="shared" si="188"/>
        <v>64020</v>
      </c>
      <c r="M546" s="24">
        <v>4690</v>
      </c>
      <c r="N546" s="24">
        <v>0</v>
      </c>
      <c r="O546" s="25">
        <f t="shared" si="189"/>
        <v>4690</v>
      </c>
      <c r="P546" s="24">
        <v>4595</v>
      </c>
      <c r="Q546" s="24">
        <v>0</v>
      </c>
      <c r="R546" s="25">
        <f t="shared" si="190"/>
        <v>4595</v>
      </c>
    </row>
    <row r="547" spans="1:18" s="140" customFormat="1" ht="27">
      <c r="A547" s="30">
        <v>3</v>
      </c>
      <c r="B547" s="30">
        <v>1196430190</v>
      </c>
      <c r="C547" s="56">
        <v>42142702</v>
      </c>
      <c r="D547" s="40" t="s">
        <v>911</v>
      </c>
      <c r="E547" s="43" t="s">
        <v>912</v>
      </c>
      <c r="F547" s="35" t="s">
        <v>10</v>
      </c>
      <c r="G547" s="24"/>
      <c r="H547" s="24"/>
      <c r="I547" s="25"/>
      <c r="J547" s="24">
        <v>64020</v>
      </c>
      <c r="K547" s="24">
        <v>0</v>
      </c>
      <c r="L547" s="25">
        <f t="shared" si="188"/>
        <v>64020</v>
      </c>
      <c r="M547" s="24">
        <v>4690</v>
      </c>
      <c r="N547" s="24">
        <v>0</v>
      </c>
      <c r="O547" s="25">
        <f t="shared" si="189"/>
        <v>4690</v>
      </c>
      <c r="P547" s="24">
        <v>4595</v>
      </c>
      <c r="Q547" s="24">
        <v>0</v>
      </c>
      <c r="R547" s="25">
        <f t="shared" si="190"/>
        <v>4595</v>
      </c>
    </row>
    <row r="548" spans="1:18" s="140" customFormat="1" ht="27">
      <c r="A548" s="30">
        <v>4</v>
      </c>
      <c r="B548" s="30">
        <v>1196430699</v>
      </c>
      <c r="C548" s="56">
        <v>42142702</v>
      </c>
      <c r="D548" s="40" t="s">
        <v>913</v>
      </c>
      <c r="E548" s="43" t="s">
        <v>914</v>
      </c>
      <c r="F548" s="35" t="s">
        <v>10</v>
      </c>
      <c r="G548" s="24">
        <v>2900</v>
      </c>
      <c r="H548" s="24">
        <v>0</v>
      </c>
      <c r="I548" s="25">
        <f>+G548+H548</f>
        <v>2900</v>
      </c>
      <c r="J548" s="24"/>
      <c r="K548" s="24"/>
      <c r="L548" s="25"/>
      <c r="M548" s="24">
        <v>4890</v>
      </c>
      <c r="N548" s="24">
        <v>0</v>
      </c>
      <c r="O548" s="25">
        <f t="shared" si="189"/>
        <v>4890</v>
      </c>
      <c r="P548" s="24">
        <v>4519</v>
      </c>
      <c r="Q548" s="24">
        <v>0</v>
      </c>
      <c r="R548" s="25">
        <f t="shared" si="190"/>
        <v>4519</v>
      </c>
    </row>
    <row r="549" spans="1:18" s="140" customFormat="1" ht="27">
      <c r="A549" s="30">
        <v>5</v>
      </c>
      <c r="B549" s="30">
        <v>1196430241</v>
      </c>
      <c r="C549" s="56">
        <v>42142702</v>
      </c>
      <c r="D549" s="40" t="s">
        <v>915</v>
      </c>
      <c r="E549" s="43" t="s">
        <v>916</v>
      </c>
      <c r="F549" s="35" t="s">
        <v>10</v>
      </c>
      <c r="G549" s="24">
        <v>2900</v>
      </c>
      <c r="H549" s="24">
        <v>0</v>
      </c>
      <c r="I549" s="25">
        <f t="shared" ref="I549:I555" si="191">+G549+H549</f>
        <v>2900</v>
      </c>
      <c r="J549" s="24">
        <v>64020</v>
      </c>
      <c r="K549" s="24">
        <v>0</v>
      </c>
      <c r="L549" s="25">
        <f t="shared" ref="L549:L559" si="192">+J549+K549</f>
        <v>64020</v>
      </c>
      <c r="M549" s="24">
        <v>4890</v>
      </c>
      <c r="N549" s="24">
        <v>0</v>
      </c>
      <c r="O549" s="25">
        <f t="shared" si="189"/>
        <v>4890</v>
      </c>
      <c r="P549" s="24">
        <v>4519</v>
      </c>
      <c r="Q549" s="24">
        <v>0</v>
      </c>
      <c r="R549" s="25">
        <f t="shared" si="190"/>
        <v>4519</v>
      </c>
    </row>
    <row r="550" spans="1:18" s="140" customFormat="1" ht="27">
      <c r="A550" s="30">
        <v>6</v>
      </c>
      <c r="B550" s="30">
        <v>1196430242</v>
      </c>
      <c r="C550" s="56">
        <v>42142702</v>
      </c>
      <c r="D550" s="40" t="s">
        <v>917</v>
      </c>
      <c r="E550" s="43" t="s">
        <v>918</v>
      </c>
      <c r="F550" s="35" t="s">
        <v>10</v>
      </c>
      <c r="G550" s="24">
        <v>2900</v>
      </c>
      <c r="H550" s="24">
        <v>0</v>
      </c>
      <c r="I550" s="25">
        <f t="shared" si="191"/>
        <v>2900</v>
      </c>
      <c r="J550" s="24">
        <v>41943</v>
      </c>
      <c r="K550" s="24">
        <v>0</v>
      </c>
      <c r="L550" s="25">
        <f t="shared" si="192"/>
        <v>41943</v>
      </c>
      <c r="M550" s="24">
        <v>4890</v>
      </c>
      <c r="N550" s="24">
        <v>0</v>
      </c>
      <c r="O550" s="25">
        <f t="shared" si="189"/>
        <v>4890</v>
      </c>
      <c r="P550" s="24">
        <v>4519</v>
      </c>
      <c r="Q550" s="24">
        <v>0</v>
      </c>
      <c r="R550" s="25">
        <f t="shared" si="190"/>
        <v>4519</v>
      </c>
    </row>
    <row r="551" spans="1:18" s="140" customFormat="1" ht="27">
      <c r="A551" s="30">
        <v>7</v>
      </c>
      <c r="B551" s="30">
        <v>1196430080</v>
      </c>
      <c r="C551" s="56">
        <v>42142702</v>
      </c>
      <c r="D551" s="40" t="s">
        <v>919</v>
      </c>
      <c r="E551" s="43" t="s">
        <v>920</v>
      </c>
      <c r="F551" s="35" t="s">
        <v>10</v>
      </c>
      <c r="G551" s="24">
        <v>2900</v>
      </c>
      <c r="H551" s="24">
        <v>0</v>
      </c>
      <c r="I551" s="25">
        <f t="shared" si="191"/>
        <v>2900</v>
      </c>
      <c r="J551" s="24">
        <v>41943</v>
      </c>
      <c r="K551" s="24">
        <v>0</v>
      </c>
      <c r="L551" s="25">
        <f t="shared" si="192"/>
        <v>41943</v>
      </c>
      <c r="M551" s="24">
        <v>3750</v>
      </c>
      <c r="N551" s="24">
        <v>0</v>
      </c>
      <c r="O551" s="25">
        <f t="shared" si="189"/>
        <v>3750</v>
      </c>
      <c r="P551" s="24">
        <v>2833</v>
      </c>
      <c r="Q551" s="24">
        <v>0</v>
      </c>
      <c r="R551" s="25">
        <f t="shared" si="190"/>
        <v>2833</v>
      </c>
    </row>
    <row r="552" spans="1:18" s="140" customFormat="1" ht="27">
      <c r="A552" s="30">
        <v>8</v>
      </c>
      <c r="B552" s="30">
        <v>1196430090</v>
      </c>
      <c r="C552" s="56">
        <v>42142702</v>
      </c>
      <c r="D552" s="40" t="s">
        <v>921</v>
      </c>
      <c r="E552" s="43" t="s">
        <v>922</v>
      </c>
      <c r="F552" s="35" t="s">
        <v>10</v>
      </c>
      <c r="G552" s="24">
        <v>2900</v>
      </c>
      <c r="H552" s="24">
        <v>0</v>
      </c>
      <c r="I552" s="25">
        <f t="shared" si="191"/>
        <v>2900</v>
      </c>
      <c r="J552" s="24">
        <v>41943</v>
      </c>
      <c r="K552" s="24">
        <v>0</v>
      </c>
      <c r="L552" s="25">
        <f t="shared" si="192"/>
        <v>41943</v>
      </c>
      <c r="M552" s="24">
        <v>3750</v>
      </c>
      <c r="N552" s="24">
        <v>0</v>
      </c>
      <c r="O552" s="25">
        <f t="shared" si="189"/>
        <v>3750</v>
      </c>
      <c r="P552" s="24">
        <v>2833</v>
      </c>
      <c r="Q552" s="24">
        <v>0</v>
      </c>
      <c r="R552" s="25">
        <f t="shared" si="190"/>
        <v>2833</v>
      </c>
    </row>
    <row r="553" spans="1:18" s="140" customFormat="1" ht="27">
      <c r="A553" s="30">
        <v>9</v>
      </c>
      <c r="B553" s="30">
        <v>1196430100</v>
      </c>
      <c r="C553" s="56">
        <v>42142702</v>
      </c>
      <c r="D553" s="40" t="s">
        <v>923</v>
      </c>
      <c r="E553" s="43" t="s">
        <v>924</v>
      </c>
      <c r="F553" s="35" t="s">
        <v>10</v>
      </c>
      <c r="G553" s="24">
        <v>2900</v>
      </c>
      <c r="H553" s="24">
        <v>0</v>
      </c>
      <c r="I553" s="25">
        <f t="shared" si="191"/>
        <v>2900</v>
      </c>
      <c r="J553" s="24">
        <v>41943</v>
      </c>
      <c r="K553" s="24">
        <v>0</v>
      </c>
      <c r="L553" s="25">
        <f t="shared" si="192"/>
        <v>41943</v>
      </c>
      <c r="M553" s="24">
        <v>3750</v>
      </c>
      <c r="N553" s="24">
        <v>0</v>
      </c>
      <c r="O553" s="25">
        <f t="shared" si="189"/>
        <v>3750</v>
      </c>
      <c r="P553" s="24">
        <v>2833</v>
      </c>
      <c r="Q553" s="24">
        <v>0</v>
      </c>
      <c r="R553" s="25">
        <f t="shared" si="190"/>
        <v>2833</v>
      </c>
    </row>
    <row r="554" spans="1:18" s="140" customFormat="1" ht="27">
      <c r="A554" s="30">
        <v>10</v>
      </c>
      <c r="B554" s="30">
        <v>1196430110</v>
      </c>
      <c r="C554" s="56">
        <v>42142702</v>
      </c>
      <c r="D554" s="40" t="s">
        <v>925</v>
      </c>
      <c r="E554" s="43" t="s">
        <v>926</v>
      </c>
      <c r="F554" s="35" t="s">
        <v>10</v>
      </c>
      <c r="G554" s="24">
        <v>2900</v>
      </c>
      <c r="H554" s="24">
        <v>0</v>
      </c>
      <c r="I554" s="25">
        <f t="shared" si="191"/>
        <v>2900</v>
      </c>
      <c r="J554" s="24">
        <v>41943</v>
      </c>
      <c r="K554" s="24">
        <v>0</v>
      </c>
      <c r="L554" s="25">
        <f t="shared" si="192"/>
        <v>41943</v>
      </c>
      <c r="M554" s="24">
        <v>3750</v>
      </c>
      <c r="N554" s="24">
        <v>0</v>
      </c>
      <c r="O554" s="25">
        <f t="shared" si="189"/>
        <v>3750</v>
      </c>
      <c r="P554" s="24">
        <v>2833</v>
      </c>
      <c r="Q554" s="24">
        <v>0</v>
      </c>
      <c r="R554" s="25">
        <f t="shared" si="190"/>
        <v>2833</v>
      </c>
    </row>
    <row r="555" spans="1:18" s="140" customFormat="1" ht="27">
      <c r="A555" s="30">
        <v>11</v>
      </c>
      <c r="B555" s="30">
        <v>1196430120</v>
      </c>
      <c r="C555" s="56">
        <v>42142702</v>
      </c>
      <c r="D555" s="40" t="s">
        <v>927</v>
      </c>
      <c r="E555" s="43" t="s">
        <v>928</v>
      </c>
      <c r="F555" s="35" t="s">
        <v>10</v>
      </c>
      <c r="G555" s="24">
        <v>2900</v>
      </c>
      <c r="H555" s="24">
        <v>0</v>
      </c>
      <c r="I555" s="25">
        <f t="shared" si="191"/>
        <v>2900</v>
      </c>
      <c r="J555" s="24">
        <v>41943</v>
      </c>
      <c r="K555" s="24">
        <v>0</v>
      </c>
      <c r="L555" s="25">
        <f t="shared" si="192"/>
        <v>41943</v>
      </c>
      <c r="M555" s="24">
        <v>3750</v>
      </c>
      <c r="N555" s="24">
        <v>0</v>
      </c>
      <c r="O555" s="25">
        <f t="shared" si="189"/>
        <v>3750</v>
      </c>
      <c r="P555" s="24">
        <v>2833</v>
      </c>
      <c r="Q555" s="24">
        <v>0</v>
      </c>
      <c r="R555" s="25">
        <f t="shared" si="190"/>
        <v>2833</v>
      </c>
    </row>
    <row r="556" spans="1:18" s="140" customFormat="1" ht="27">
      <c r="A556" s="30">
        <v>12</v>
      </c>
      <c r="B556" s="30">
        <v>1196430150</v>
      </c>
      <c r="C556" s="56">
        <v>42142702</v>
      </c>
      <c r="D556" s="40" t="s">
        <v>929</v>
      </c>
      <c r="E556" s="43" t="s">
        <v>930</v>
      </c>
      <c r="F556" s="35" t="s">
        <v>10</v>
      </c>
      <c r="G556" s="24"/>
      <c r="H556" s="24"/>
      <c r="I556" s="25"/>
      <c r="J556" s="24">
        <v>41943</v>
      </c>
      <c r="K556" s="24">
        <v>0</v>
      </c>
      <c r="L556" s="25">
        <f t="shared" si="192"/>
        <v>41943</v>
      </c>
      <c r="M556" s="24">
        <v>3750</v>
      </c>
      <c r="N556" s="24">
        <v>0</v>
      </c>
      <c r="O556" s="25">
        <f t="shared" si="189"/>
        <v>3750</v>
      </c>
      <c r="P556" s="24">
        <v>2833</v>
      </c>
      <c r="Q556" s="24">
        <v>0</v>
      </c>
      <c r="R556" s="25">
        <f t="shared" si="190"/>
        <v>2833</v>
      </c>
    </row>
    <row r="557" spans="1:18" s="140" customFormat="1" ht="27">
      <c r="A557" s="30">
        <v>13</v>
      </c>
      <c r="B557" s="30">
        <v>1196430140</v>
      </c>
      <c r="C557" s="56">
        <v>42142702</v>
      </c>
      <c r="D557" s="40" t="s">
        <v>931</v>
      </c>
      <c r="E557" s="43" t="s">
        <v>932</v>
      </c>
      <c r="F557" s="35" t="s">
        <v>10</v>
      </c>
      <c r="G557" s="24">
        <v>2900</v>
      </c>
      <c r="H557" s="24">
        <v>0</v>
      </c>
      <c r="I557" s="25">
        <f t="shared" ref="I557:I558" si="193">+G557+H557</f>
        <v>2900</v>
      </c>
      <c r="J557" s="24">
        <v>41943</v>
      </c>
      <c r="K557" s="24">
        <v>0</v>
      </c>
      <c r="L557" s="25">
        <f t="shared" si="192"/>
        <v>41943</v>
      </c>
      <c r="M557" s="24">
        <v>3750</v>
      </c>
      <c r="N557" s="24">
        <v>0</v>
      </c>
      <c r="O557" s="25">
        <f t="shared" si="189"/>
        <v>3750</v>
      </c>
      <c r="P557" s="24">
        <v>2833</v>
      </c>
      <c r="Q557" s="24">
        <v>0</v>
      </c>
      <c r="R557" s="25">
        <f t="shared" si="190"/>
        <v>2833</v>
      </c>
    </row>
    <row r="558" spans="1:18" s="140" customFormat="1" ht="27">
      <c r="A558" s="30">
        <v>14</v>
      </c>
      <c r="B558" s="30">
        <v>1196430160</v>
      </c>
      <c r="C558" s="56">
        <v>42142702</v>
      </c>
      <c r="D558" s="40" t="s">
        <v>933</v>
      </c>
      <c r="E558" s="43" t="s">
        <v>934</v>
      </c>
      <c r="F558" s="35" t="s">
        <v>10</v>
      </c>
      <c r="G558" s="24">
        <v>2900</v>
      </c>
      <c r="H558" s="24">
        <v>0</v>
      </c>
      <c r="I558" s="25">
        <f t="shared" si="193"/>
        <v>2900</v>
      </c>
      <c r="J558" s="24">
        <v>64020</v>
      </c>
      <c r="K558" s="24">
        <v>0</v>
      </c>
      <c r="L558" s="25">
        <f t="shared" si="192"/>
        <v>64020</v>
      </c>
      <c r="M558" s="24">
        <v>4650</v>
      </c>
      <c r="N558" s="24">
        <v>0</v>
      </c>
      <c r="O558" s="25">
        <f t="shared" si="189"/>
        <v>4650</v>
      </c>
      <c r="P558" s="24">
        <v>4250</v>
      </c>
      <c r="Q558" s="24">
        <v>0</v>
      </c>
      <c r="R558" s="25">
        <f t="shared" si="190"/>
        <v>4250</v>
      </c>
    </row>
    <row r="559" spans="1:18" s="140" customFormat="1" ht="27">
      <c r="A559" s="30">
        <v>15</v>
      </c>
      <c r="B559" s="56">
        <v>1196430130</v>
      </c>
      <c r="C559" s="56">
        <v>42142702</v>
      </c>
      <c r="D559" s="40" t="s">
        <v>935</v>
      </c>
      <c r="E559" s="43" t="s">
        <v>936</v>
      </c>
      <c r="F559" s="35" t="s">
        <v>10</v>
      </c>
      <c r="G559" s="24"/>
      <c r="H559" s="24"/>
      <c r="I559" s="25"/>
      <c r="J559" s="24">
        <v>64020</v>
      </c>
      <c r="K559" s="24">
        <v>0</v>
      </c>
      <c r="L559" s="25">
        <f t="shared" si="192"/>
        <v>64020</v>
      </c>
      <c r="M559" s="24">
        <v>4650</v>
      </c>
      <c r="N559" s="24">
        <v>0</v>
      </c>
      <c r="O559" s="25">
        <f t="shared" si="189"/>
        <v>4650</v>
      </c>
      <c r="P559" s="24">
        <v>4250</v>
      </c>
      <c r="Q559" s="24">
        <v>0</v>
      </c>
      <c r="R559" s="25">
        <f t="shared" si="190"/>
        <v>4250</v>
      </c>
    </row>
    <row r="560" spans="1:18" s="140" customFormat="1" ht="27">
      <c r="A560" s="30">
        <v>16</v>
      </c>
      <c r="B560" s="56">
        <v>1196430082</v>
      </c>
      <c r="C560" s="56">
        <v>42142702</v>
      </c>
      <c r="D560" s="40" t="s">
        <v>937</v>
      </c>
      <c r="E560" s="43" t="s">
        <v>938</v>
      </c>
      <c r="F560" s="35" t="s">
        <v>10</v>
      </c>
      <c r="G560" s="24"/>
      <c r="H560" s="24"/>
      <c r="I560" s="25"/>
      <c r="J560" s="24"/>
      <c r="K560" s="24"/>
      <c r="L560" s="25"/>
      <c r="M560" s="24">
        <v>14700</v>
      </c>
      <c r="N560" s="24">
        <v>0</v>
      </c>
      <c r="O560" s="25">
        <f t="shared" si="189"/>
        <v>14700</v>
      </c>
      <c r="P560" s="24"/>
      <c r="Q560" s="24"/>
      <c r="R560" s="25"/>
    </row>
    <row r="561" spans="1:18" s="140" customFormat="1" ht="27">
      <c r="A561" s="30">
        <v>17</v>
      </c>
      <c r="B561" s="56">
        <v>1196430083</v>
      </c>
      <c r="C561" s="56">
        <v>42142702</v>
      </c>
      <c r="D561" s="40" t="s">
        <v>939</v>
      </c>
      <c r="E561" s="43" t="s">
        <v>940</v>
      </c>
      <c r="F561" s="35" t="s">
        <v>10</v>
      </c>
      <c r="G561" s="24"/>
      <c r="H561" s="24"/>
      <c r="I561" s="25"/>
      <c r="J561" s="24">
        <v>64020</v>
      </c>
      <c r="K561" s="24">
        <v>0</v>
      </c>
      <c r="L561" s="25">
        <f t="shared" ref="L561:L571" si="194">+J561+K561</f>
        <v>64020</v>
      </c>
      <c r="M561" s="24">
        <v>14700</v>
      </c>
      <c r="N561" s="24">
        <v>0</v>
      </c>
      <c r="O561" s="25">
        <f t="shared" si="189"/>
        <v>14700</v>
      </c>
      <c r="P561" s="24"/>
      <c r="Q561" s="24"/>
      <c r="R561" s="25"/>
    </row>
    <row r="562" spans="1:18" s="140" customFormat="1" ht="27">
      <c r="A562" s="30">
        <v>18</v>
      </c>
      <c r="B562" s="56">
        <v>1196430084</v>
      </c>
      <c r="C562" s="56">
        <v>42142702</v>
      </c>
      <c r="D562" s="40" t="s">
        <v>941</v>
      </c>
      <c r="E562" s="43" t="s">
        <v>942</v>
      </c>
      <c r="F562" s="35" t="s">
        <v>10</v>
      </c>
      <c r="G562" s="24"/>
      <c r="H562" s="24"/>
      <c r="I562" s="25"/>
      <c r="J562" s="24">
        <v>41943</v>
      </c>
      <c r="K562" s="24">
        <v>0</v>
      </c>
      <c r="L562" s="25">
        <f t="shared" si="194"/>
        <v>41943</v>
      </c>
      <c r="M562" s="24">
        <v>14700</v>
      </c>
      <c r="N562" s="24">
        <v>0</v>
      </c>
      <c r="O562" s="25">
        <f t="shared" si="189"/>
        <v>14700</v>
      </c>
      <c r="P562" s="24"/>
      <c r="Q562" s="24"/>
      <c r="R562" s="25"/>
    </row>
    <row r="563" spans="1:18" s="140" customFormat="1" ht="27">
      <c r="A563" s="30">
        <v>19</v>
      </c>
      <c r="B563" s="56">
        <v>1196430085</v>
      </c>
      <c r="C563" s="56">
        <v>42142702</v>
      </c>
      <c r="D563" s="40" t="s">
        <v>943</v>
      </c>
      <c r="E563" s="43" t="s">
        <v>944</v>
      </c>
      <c r="F563" s="35" t="s">
        <v>10</v>
      </c>
      <c r="G563" s="24"/>
      <c r="H563" s="24"/>
      <c r="I563" s="25"/>
      <c r="J563" s="24">
        <v>41943</v>
      </c>
      <c r="K563" s="24">
        <v>0</v>
      </c>
      <c r="L563" s="25">
        <f t="shared" si="194"/>
        <v>41943</v>
      </c>
      <c r="M563" s="24">
        <v>12500</v>
      </c>
      <c r="N563" s="24">
        <v>0</v>
      </c>
      <c r="O563" s="25">
        <f t="shared" si="189"/>
        <v>12500</v>
      </c>
      <c r="P563" s="24"/>
      <c r="Q563" s="24"/>
      <c r="R563" s="25"/>
    </row>
    <row r="564" spans="1:18" s="140" customFormat="1" ht="27">
      <c r="A564" s="30">
        <v>20</v>
      </c>
      <c r="B564" s="56">
        <v>1196430086</v>
      </c>
      <c r="C564" s="56">
        <v>42142702</v>
      </c>
      <c r="D564" s="40" t="s">
        <v>945</v>
      </c>
      <c r="E564" s="43" t="s">
        <v>946</v>
      </c>
      <c r="F564" s="35" t="s">
        <v>10</v>
      </c>
      <c r="G564" s="24"/>
      <c r="H564" s="24"/>
      <c r="I564" s="25"/>
      <c r="J564" s="24">
        <v>41943</v>
      </c>
      <c r="K564" s="24">
        <v>0</v>
      </c>
      <c r="L564" s="25">
        <f t="shared" si="194"/>
        <v>41943</v>
      </c>
      <c r="M564" s="24">
        <v>12500</v>
      </c>
      <c r="N564" s="24">
        <v>0</v>
      </c>
      <c r="O564" s="25">
        <f t="shared" si="189"/>
        <v>12500</v>
      </c>
      <c r="P564" s="24"/>
      <c r="Q564" s="24"/>
      <c r="R564" s="25"/>
    </row>
    <row r="565" spans="1:18" s="140" customFormat="1" ht="27">
      <c r="A565" s="30">
        <v>21</v>
      </c>
      <c r="B565" s="56">
        <v>1196430087</v>
      </c>
      <c r="C565" s="56">
        <v>42142702</v>
      </c>
      <c r="D565" s="40" t="s">
        <v>947</v>
      </c>
      <c r="E565" s="43" t="s">
        <v>948</v>
      </c>
      <c r="F565" s="35" t="s">
        <v>10</v>
      </c>
      <c r="G565" s="24"/>
      <c r="H565" s="24"/>
      <c r="I565" s="25"/>
      <c r="J565" s="24">
        <v>41943</v>
      </c>
      <c r="K565" s="24">
        <v>0</v>
      </c>
      <c r="L565" s="25">
        <f t="shared" si="194"/>
        <v>41943</v>
      </c>
      <c r="M565" s="24">
        <v>12500</v>
      </c>
      <c r="N565" s="24">
        <v>0</v>
      </c>
      <c r="O565" s="25">
        <f t="shared" si="189"/>
        <v>12500</v>
      </c>
      <c r="P565" s="24"/>
      <c r="Q565" s="24"/>
      <c r="R565" s="25"/>
    </row>
    <row r="566" spans="1:18" s="140" customFormat="1" ht="27">
      <c r="A566" s="30">
        <v>22</v>
      </c>
      <c r="B566" s="56">
        <v>1196430088</v>
      </c>
      <c r="C566" s="56">
        <v>42142702</v>
      </c>
      <c r="D566" s="40" t="s">
        <v>949</v>
      </c>
      <c r="E566" s="43" t="s">
        <v>950</v>
      </c>
      <c r="F566" s="35" t="s">
        <v>10</v>
      </c>
      <c r="G566" s="24"/>
      <c r="H566" s="24"/>
      <c r="I566" s="25"/>
      <c r="J566" s="24">
        <v>41943</v>
      </c>
      <c r="K566" s="24">
        <v>0</v>
      </c>
      <c r="L566" s="25">
        <f t="shared" si="194"/>
        <v>41943</v>
      </c>
      <c r="M566" s="24">
        <v>12500</v>
      </c>
      <c r="N566" s="24">
        <v>0</v>
      </c>
      <c r="O566" s="25">
        <f t="shared" si="189"/>
        <v>12500</v>
      </c>
      <c r="P566" s="24"/>
      <c r="Q566" s="24"/>
      <c r="R566" s="25"/>
    </row>
    <row r="567" spans="1:18" s="140" customFormat="1" ht="27">
      <c r="A567" s="30">
        <v>23</v>
      </c>
      <c r="B567" s="56">
        <v>1196430089</v>
      </c>
      <c r="C567" s="56">
        <v>42142702</v>
      </c>
      <c r="D567" s="40" t="s">
        <v>951</v>
      </c>
      <c r="E567" s="43" t="s">
        <v>952</v>
      </c>
      <c r="F567" s="35" t="s">
        <v>10</v>
      </c>
      <c r="G567" s="24"/>
      <c r="H567" s="24"/>
      <c r="I567" s="25"/>
      <c r="J567" s="24">
        <v>41943</v>
      </c>
      <c r="K567" s="24">
        <v>0</v>
      </c>
      <c r="L567" s="25">
        <f t="shared" si="194"/>
        <v>41943</v>
      </c>
      <c r="M567" s="24">
        <v>12500</v>
      </c>
      <c r="N567" s="24">
        <v>0</v>
      </c>
      <c r="O567" s="25">
        <f t="shared" si="189"/>
        <v>12500</v>
      </c>
      <c r="P567" s="24"/>
      <c r="Q567" s="24"/>
      <c r="R567" s="25"/>
    </row>
    <row r="568" spans="1:18" s="140" customFormat="1" ht="27">
      <c r="A568" s="30">
        <v>24</v>
      </c>
      <c r="B568" s="56">
        <v>1196430142</v>
      </c>
      <c r="C568" s="56">
        <v>42142702</v>
      </c>
      <c r="D568" s="40" t="s">
        <v>953</v>
      </c>
      <c r="E568" s="43" t="s">
        <v>954</v>
      </c>
      <c r="F568" s="35" t="s">
        <v>10</v>
      </c>
      <c r="G568" s="24"/>
      <c r="H568" s="24"/>
      <c r="I568" s="25"/>
      <c r="J568" s="24">
        <v>41943</v>
      </c>
      <c r="K568" s="24">
        <v>0</v>
      </c>
      <c r="L568" s="25">
        <f t="shared" si="194"/>
        <v>41943</v>
      </c>
      <c r="M568" s="24">
        <v>12500</v>
      </c>
      <c r="N568" s="24">
        <v>0</v>
      </c>
      <c r="O568" s="25">
        <f t="shared" si="189"/>
        <v>12500</v>
      </c>
      <c r="P568" s="24"/>
      <c r="Q568" s="24"/>
      <c r="R568" s="25"/>
    </row>
    <row r="569" spans="1:18" s="140" customFormat="1" ht="27">
      <c r="A569" s="30">
        <v>25</v>
      </c>
      <c r="B569" s="56">
        <v>1196430145</v>
      </c>
      <c r="C569" s="56">
        <v>42142702</v>
      </c>
      <c r="D569" s="40" t="s">
        <v>955</v>
      </c>
      <c r="E569" s="43" t="s">
        <v>956</v>
      </c>
      <c r="F569" s="35" t="s">
        <v>10</v>
      </c>
      <c r="G569" s="24"/>
      <c r="H569" s="24"/>
      <c r="I569" s="25"/>
      <c r="J569" s="24">
        <v>64020</v>
      </c>
      <c r="K569" s="24">
        <v>0</v>
      </c>
      <c r="L569" s="25">
        <f t="shared" si="194"/>
        <v>64020</v>
      </c>
      <c r="M569" s="24">
        <v>12500</v>
      </c>
      <c r="N569" s="24">
        <v>0</v>
      </c>
      <c r="O569" s="25">
        <f t="shared" si="189"/>
        <v>12500</v>
      </c>
      <c r="P569" s="24"/>
      <c r="Q569" s="24"/>
      <c r="R569" s="25"/>
    </row>
    <row r="570" spans="1:18" s="140" customFormat="1" ht="27">
      <c r="A570" s="30">
        <v>26</v>
      </c>
      <c r="B570" s="56">
        <v>1196430143</v>
      </c>
      <c r="C570" s="56">
        <v>42142702</v>
      </c>
      <c r="D570" s="40" t="s">
        <v>957</v>
      </c>
      <c r="E570" s="43" t="s">
        <v>958</v>
      </c>
      <c r="F570" s="35" t="s">
        <v>10</v>
      </c>
      <c r="G570" s="24"/>
      <c r="H570" s="24"/>
      <c r="I570" s="25"/>
      <c r="J570" s="24">
        <v>41943</v>
      </c>
      <c r="K570" s="24">
        <v>0</v>
      </c>
      <c r="L570" s="25">
        <f t="shared" si="194"/>
        <v>41943</v>
      </c>
      <c r="M570" s="24">
        <v>12600</v>
      </c>
      <c r="N570" s="24">
        <v>0</v>
      </c>
      <c r="O570" s="25">
        <f t="shared" si="189"/>
        <v>12600</v>
      </c>
      <c r="P570" s="24"/>
      <c r="Q570" s="24"/>
      <c r="R570" s="25"/>
    </row>
    <row r="571" spans="1:18" s="140" customFormat="1" ht="27">
      <c r="A571" s="30">
        <v>27</v>
      </c>
      <c r="B571" s="56">
        <v>1196430146</v>
      </c>
      <c r="C571" s="56">
        <v>42142702</v>
      </c>
      <c r="D571" s="40" t="s">
        <v>959</v>
      </c>
      <c r="E571" s="43" t="s">
        <v>960</v>
      </c>
      <c r="F571" s="35" t="s">
        <v>10</v>
      </c>
      <c r="G571" s="24"/>
      <c r="H571" s="24"/>
      <c r="I571" s="25"/>
      <c r="J571" s="24">
        <v>64020</v>
      </c>
      <c r="K571" s="24">
        <v>0</v>
      </c>
      <c r="L571" s="25">
        <f t="shared" si="194"/>
        <v>64020</v>
      </c>
      <c r="M571" s="24">
        <v>12600</v>
      </c>
      <c r="N571" s="24">
        <v>0</v>
      </c>
      <c r="O571" s="25">
        <f t="shared" si="189"/>
        <v>12600</v>
      </c>
      <c r="P571" s="24"/>
      <c r="Q571" s="24"/>
      <c r="R571" s="25"/>
    </row>
    <row r="572" spans="1:18" s="147" customFormat="1">
      <c r="A572" s="142"/>
      <c r="B572" s="17"/>
      <c r="C572" s="143"/>
      <c r="D572" s="143"/>
      <c r="E572" s="143"/>
      <c r="F572" s="143"/>
      <c r="G572" s="148"/>
      <c r="H572" s="148"/>
      <c r="I572" s="149"/>
      <c r="J572" s="148"/>
      <c r="K572" s="148"/>
      <c r="L572" s="149"/>
      <c r="M572" s="148"/>
      <c r="N572" s="148"/>
      <c r="O572" s="149"/>
      <c r="P572" s="148"/>
      <c r="Q572" s="148"/>
      <c r="R572" s="149"/>
    </row>
    <row r="573" spans="1:18" s="62" customFormat="1" ht="13.5" customHeight="1">
      <c r="A573" s="39" t="s">
        <v>961</v>
      </c>
      <c r="B573" s="166" t="s">
        <v>962</v>
      </c>
      <c r="C573" s="166"/>
      <c r="D573" s="166"/>
      <c r="E573" s="166"/>
      <c r="F573" s="29" t="s">
        <v>355</v>
      </c>
      <c r="G573" s="174" t="s">
        <v>3713</v>
      </c>
      <c r="H573" s="175"/>
      <c r="I573" s="176"/>
      <c r="J573" s="174" t="s">
        <v>3714</v>
      </c>
      <c r="K573" s="175"/>
      <c r="L573" s="176"/>
    </row>
    <row r="574" spans="1:18" s="62" customFormat="1" ht="27">
      <c r="A574" s="14" t="s">
        <v>2</v>
      </c>
      <c r="B574" s="14" t="s">
        <v>3</v>
      </c>
      <c r="C574" s="15" t="s">
        <v>4</v>
      </c>
      <c r="D574" s="15" t="s">
        <v>5</v>
      </c>
      <c r="E574" s="15" t="s">
        <v>3366</v>
      </c>
      <c r="F574" s="15" t="s">
        <v>7</v>
      </c>
      <c r="G574" s="16" t="s">
        <v>3347</v>
      </c>
      <c r="H574" s="16" t="s">
        <v>3348</v>
      </c>
      <c r="I574" s="16" t="s">
        <v>3349</v>
      </c>
      <c r="J574" s="16" t="s">
        <v>3347</v>
      </c>
      <c r="K574" s="16" t="s">
        <v>3348</v>
      </c>
      <c r="L574" s="16" t="s">
        <v>3349</v>
      </c>
    </row>
    <row r="575" spans="1:18" s="62" customFormat="1" ht="18">
      <c r="A575" s="31">
        <v>1</v>
      </c>
      <c r="B575" s="27">
        <v>1186220316</v>
      </c>
      <c r="C575" s="28">
        <v>42142721</v>
      </c>
      <c r="D575" s="36" t="s">
        <v>963</v>
      </c>
      <c r="E575" s="37" t="s">
        <v>964</v>
      </c>
      <c r="F575" s="28" t="s">
        <v>10</v>
      </c>
      <c r="G575" s="22">
        <v>5590000</v>
      </c>
      <c r="H575" s="22">
        <f>ROUND(G575*0.19,0)</f>
        <v>1062100</v>
      </c>
      <c r="I575" s="23">
        <f>+G575+H575</f>
        <v>6652100</v>
      </c>
      <c r="J575" s="22">
        <v>2208990</v>
      </c>
      <c r="K575" s="22">
        <f>ROUND(J575*0.19,0)</f>
        <v>419708</v>
      </c>
      <c r="L575" s="23">
        <f>+J575+K575</f>
        <v>2628698</v>
      </c>
    </row>
    <row r="576" spans="1:18" s="62" customFormat="1" ht="27">
      <c r="A576" s="31">
        <v>2</v>
      </c>
      <c r="B576" s="27">
        <v>1186220007</v>
      </c>
      <c r="C576" s="28">
        <v>42142721</v>
      </c>
      <c r="D576" s="36" t="s">
        <v>965</v>
      </c>
      <c r="E576" s="37" t="s">
        <v>966</v>
      </c>
      <c r="F576" s="28" t="s">
        <v>10</v>
      </c>
      <c r="G576" s="22">
        <v>5590000</v>
      </c>
      <c r="H576" s="22">
        <f t="shared" ref="H576:H578" si="195">ROUND(G576*0.19,0)</f>
        <v>1062100</v>
      </c>
      <c r="I576" s="23">
        <f t="shared" ref="I576:I578" si="196">+G576+H576</f>
        <v>6652100</v>
      </c>
      <c r="J576" s="22">
        <v>2208990</v>
      </c>
      <c r="K576" s="22">
        <f t="shared" ref="K576:K578" si="197">ROUND(J576*0.19,0)</f>
        <v>419708</v>
      </c>
      <c r="L576" s="23">
        <f t="shared" ref="L576:L578" si="198">+J576+K576</f>
        <v>2628698</v>
      </c>
    </row>
    <row r="577" spans="1:12" s="62" customFormat="1" ht="27">
      <c r="A577" s="31">
        <v>3</v>
      </c>
      <c r="B577" s="27">
        <v>1186220317</v>
      </c>
      <c r="C577" s="28">
        <v>42142721</v>
      </c>
      <c r="D577" s="36" t="s">
        <v>967</v>
      </c>
      <c r="E577" s="37" t="s">
        <v>968</v>
      </c>
      <c r="F577" s="28" t="s">
        <v>10</v>
      </c>
      <c r="G577" s="22">
        <v>5590000</v>
      </c>
      <c r="H577" s="22">
        <f t="shared" si="195"/>
        <v>1062100</v>
      </c>
      <c r="I577" s="23">
        <f t="shared" si="196"/>
        <v>6652100</v>
      </c>
      <c r="J577" s="22">
        <v>2208990</v>
      </c>
      <c r="K577" s="22">
        <f t="shared" si="197"/>
        <v>419708</v>
      </c>
      <c r="L577" s="23">
        <f t="shared" si="198"/>
        <v>2628698</v>
      </c>
    </row>
    <row r="578" spans="1:12" s="62" customFormat="1" ht="27">
      <c r="A578" s="31">
        <v>4</v>
      </c>
      <c r="B578" s="27">
        <v>1186220318</v>
      </c>
      <c r="C578" s="28">
        <v>42142721</v>
      </c>
      <c r="D578" s="36" t="s">
        <v>969</v>
      </c>
      <c r="E578" s="37" t="s">
        <v>970</v>
      </c>
      <c r="F578" s="28" t="s">
        <v>10</v>
      </c>
      <c r="G578" s="22">
        <v>5590000</v>
      </c>
      <c r="H578" s="22">
        <f t="shared" si="195"/>
        <v>1062100</v>
      </c>
      <c r="I578" s="23">
        <f t="shared" si="196"/>
        <v>6652100</v>
      </c>
      <c r="J578" s="22">
        <v>2208990</v>
      </c>
      <c r="K578" s="22">
        <f t="shared" si="197"/>
        <v>419708</v>
      </c>
      <c r="L578" s="23">
        <f t="shared" si="198"/>
        <v>2628698</v>
      </c>
    </row>
    <row r="579" spans="1:12" s="147" customFormat="1">
      <c r="A579" s="142"/>
      <c r="B579" s="17"/>
      <c r="C579" s="143"/>
      <c r="D579" s="143"/>
      <c r="E579" s="143"/>
      <c r="F579" s="143"/>
      <c r="G579" s="144"/>
      <c r="H579" s="145"/>
      <c r="I579" s="146"/>
      <c r="J579" s="144"/>
      <c r="K579" s="145"/>
      <c r="L579" s="146"/>
    </row>
    <row r="580" spans="1:12" s="62" customFormat="1" ht="13.5" customHeight="1">
      <c r="A580" s="39" t="s">
        <v>971</v>
      </c>
      <c r="B580" s="166" t="s">
        <v>972</v>
      </c>
      <c r="C580" s="166"/>
      <c r="D580" s="166"/>
      <c r="E580" s="166"/>
      <c r="F580" s="29" t="s">
        <v>355</v>
      </c>
      <c r="G580" s="174" t="s">
        <v>3745</v>
      </c>
      <c r="H580" s="175"/>
      <c r="I580" s="176"/>
    </row>
    <row r="581" spans="1:12" s="62" customFormat="1" ht="38.25" customHeight="1">
      <c r="A581" s="14" t="s">
        <v>2</v>
      </c>
      <c r="B581" s="14" t="s">
        <v>3</v>
      </c>
      <c r="C581" s="15" t="s">
        <v>4</v>
      </c>
      <c r="D581" s="15" t="s">
        <v>5</v>
      </c>
      <c r="E581" s="15" t="s">
        <v>3366</v>
      </c>
      <c r="F581" s="15" t="s">
        <v>7</v>
      </c>
      <c r="G581" s="16" t="s">
        <v>3347</v>
      </c>
      <c r="H581" s="16" t="s">
        <v>3348</v>
      </c>
      <c r="I581" s="16" t="s">
        <v>3349</v>
      </c>
    </row>
    <row r="582" spans="1:12" s="62" customFormat="1" ht="27">
      <c r="A582" s="31">
        <v>1</v>
      </c>
      <c r="B582" s="27">
        <v>1196491207</v>
      </c>
      <c r="C582" s="28">
        <v>42295516</v>
      </c>
      <c r="D582" s="36" t="s">
        <v>973</v>
      </c>
      <c r="E582" s="37" t="s">
        <v>974</v>
      </c>
      <c r="F582" s="28" t="s">
        <v>399</v>
      </c>
      <c r="G582" s="22">
        <v>1060000</v>
      </c>
      <c r="H582" s="22">
        <v>0</v>
      </c>
      <c r="I582" s="23">
        <f t="shared" ref="I582:I584" si="199">+G582+H582</f>
        <v>1060000</v>
      </c>
    </row>
    <row r="583" spans="1:12" s="62" customFormat="1" ht="27">
      <c r="A583" s="31">
        <v>2</v>
      </c>
      <c r="B583" s="27">
        <v>1196491336</v>
      </c>
      <c r="C583" s="28">
        <v>42295516</v>
      </c>
      <c r="D583" s="36" t="s">
        <v>975</v>
      </c>
      <c r="E583" s="37" t="s">
        <v>976</v>
      </c>
      <c r="F583" s="28" t="s">
        <v>399</v>
      </c>
      <c r="G583" s="22">
        <v>1060000</v>
      </c>
      <c r="H583" s="22">
        <v>0</v>
      </c>
      <c r="I583" s="23">
        <f t="shared" si="199"/>
        <v>1060000</v>
      </c>
    </row>
    <row r="584" spans="1:12" s="62" customFormat="1" ht="27">
      <c r="A584" s="31">
        <v>3</v>
      </c>
      <c r="B584" s="27">
        <v>1196491337</v>
      </c>
      <c r="C584" s="28">
        <v>42295516</v>
      </c>
      <c r="D584" s="36" t="s">
        <v>977</v>
      </c>
      <c r="E584" s="37" t="s">
        <v>978</v>
      </c>
      <c r="F584" s="28" t="s">
        <v>399</v>
      </c>
      <c r="G584" s="22">
        <v>1060000</v>
      </c>
      <c r="H584" s="22">
        <v>0</v>
      </c>
      <c r="I584" s="23">
        <f t="shared" si="199"/>
        <v>1060000</v>
      </c>
    </row>
    <row r="585" spans="1:12" s="150" customFormat="1">
      <c r="A585" s="142"/>
      <c r="B585" s="17"/>
      <c r="C585" s="143"/>
      <c r="D585" s="143"/>
      <c r="E585" s="143"/>
      <c r="F585" s="143"/>
      <c r="G585" s="148"/>
      <c r="H585" s="148"/>
      <c r="I585" s="149"/>
    </row>
    <row r="586" spans="1:12" s="62" customFormat="1" ht="13.5" customHeight="1">
      <c r="A586" s="39" t="s">
        <v>979</v>
      </c>
      <c r="B586" s="166" t="s">
        <v>980</v>
      </c>
      <c r="C586" s="166"/>
      <c r="D586" s="166"/>
      <c r="E586" s="166"/>
      <c r="F586" s="29" t="s">
        <v>355</v>
      </c>
      <c r="G586" s="174" t="s">
        <v>3714</v>
      </c>
      <c r="H586" s="175"/>
      <c r="I586" s="176"/>
      <c r="J586" s="174" t="s">
        <v>3745</v>
      </c>
      <c r="K586" s="175"/>
      <c r="L586" s="176"/>
    </row>
    <row r="587" spans="1:12" s="62" customFormat="1" ht="27">
      <c r="A587" s="14" t="s">
        <v>2</v>
      </c>
      <c r="B587" s="14" t="s">
        <v>3</v>
      </c>
      <c r="C587" s="15" t="s">
        <v>4</v>
      </c>
      <c r="D587" s="15" t="s">
        <v>5</v>
      </c>
      <c r="E587" s="15" t="s">
        <v>3366</v>
      </c>
      <c r="F587" s="15" t="s">
        <v>7</v>
      </c>
      <c r="G587" s="16" t="s">
        <v>3347</v>
      </c>
      <c r="H587" s="16" t="s">
        <v>3348</v>
      </c>
      <c r="I587" s="16" t="s">
        <v>3349</v>
      </c>
      <c r="J587" s="16" t="s">
        <v>3347</v>
      </c>
      <c r="K587" s="16" t="s">
        <v>3348</v>
      </c>
      <c r="L587" s="16" t="s">
        <v>3349</v>
      </c>
    </row>
    <row r="588" spans="1:12" s="62" customFormat="1" ht="27">
      <c r="A588" s="31">
        <v>1</v>
      </c>
      <c r="B588" s="27">
        <v>1196410623</v>
      </c>
      <c r="C588" s="28">
        <v>42295433</v>
      </c>
      <c r="D588" s="36" t="s">
        <v>981</v>
      </c>
      <c r="E588" s="37" t="s">
        <v>982</v>
      </c>
      <c r="F588" s="28" t="s">
        <v>10</v>
      </c>
      <c r="G588" s="22">
        <v>574984</v>
      </c>
      <c r="H588" s="22">
        <v>0</v>
      </c>
      <c r="I588" s="23">
        <f>+G588+H588</f>
        <v>574984</v>
      </c>
      <c r="J588" s="22"/>
      <c r="K588" s="22"/>
      <c r="L588" s="23"/>
    </row>
    <row r="589" spans="1:12" s="62" customFormat="1" ht="36">
      <c r="A589" s="31">
        <v>2</v>
      </c>
      <c r="B589" s="27">
        <v>1186220406</v>
      </c>
      <c r="C589" s="60" t="s">
        <v>983</v>
      </c>
      <c r="D589" s="36" t="s">
        <v>984</v>
      </c>
      <c r="E589" s="37" t="s">
        <v>985</v>
      </c>
      <c r="F589" s="28" t="s">
        <v>10</v>
      </c>
      <c r="G589" s="22">
        <v>958306</v>
      </c>
      <c r="H589" s="22">
        <v>0</v>
      </c>
      <c r="I589" s="23">
        <f t="shared" ref="I589:I596" si="200">+G589+H589</f>
        <v>958306</v>
      </c>
      <c r="J589" s="22"/>
      <c r="K589" s="22"/>
      <c r="L589" s="23"/>
    </row>
    <row r="590" spans="1:12" s="62" customFormat="1" ht="27">
      <c r="A590" s="31">
        <v>3</v>
      </c>
      <c r="B590" s="27">
        <v>1186220111</v>
      </c>
      <c r="C590" s="28">
        <v>42295433</v>
      </c>
      <c r="D590" s="36" t="s">
        <v>986</v>
      </c>
      <c r="E590" s="37" t="s">
        <v>987</v>
      </c>
      <c r="F590" s="28" t="s">
        <v>10</v>
      </c>
      <c r="G590" s="22">
        <v>191661</v>
      </c>
      <c r="H590" s="22">
        <v>0</v>
      </c>
      <c r="I590" s="23">
        <f t="shared" si="200"/>
        <v>191661</v>
      </c>
      <c r="J590" s="22">
        <v>152000</v>
      </c>
      <c r="K590" s="22">
        <v>0</v>
      </c>
      <c r="L590" s="23">
        <f t="shared" ref="L590:L596" si="201">+J590+K590</f>
        <v>152000</v>
      </c>
    </row>
    <row r="591" spans="1:12" s="62" customFormat="1" ht="27">
      <c r="A591" s="31">
        <v>4</v>
      </c>
      <c r="B591" s="27">
        <v>1186220057</v>
      </c>
      <c r="C591" s="28">
        <v>42295433</v>
      </c>
      <c r="D591" s="36" t="s">
        <v>988</v>
      </c>
      <c r="E591" s="37" t="s">
        <v>989</v>
      </c>
      <c r="F591" s="28" t="s">
        <v>10</v>
      </c>
      <c r="G591" s="22">
        <v>191661</v>
      </c>
      <c r="H591" s="22">
        <v>0</v>
      </c>
      <c r="I591" s="23">
        <f t="shared" si="200"/>
        <v>191661</v>
      </c>
      <c r="J591" s="22">
        <v>152000</v>
      </c>
      <c r="K591" s="22">
        <v>0</v>
      </c>
      <c r="L591" s="23">
        <f t="shared" si="201"/>
        <v>152000</v>
      </c>
    </row>
    <row r="592" spans="1:12" s="140" customFormat="1" ht="18">
      <c r="A592" s="30">
        <v>5</v>
      </c>
      <c r="B592" s="30">
        <v>1186220698</v>
      </c>
      <c r="C592" s="35">
        <v>42295433</v>
      </c>
      <c r="D592" s="40" t="s">
        <v>990</v>
      </c>
      <c r="E592" s="43" t="s">
        <v>991</v>
      </c>
      <c r="F592" s="35" t="s">
        <v>10</v>
      </c>
      <c r="G592" s="24">
        <v>95830</v>
      </c>
      <c r="H592" s="24">
        <f t="shared" ref="H592" si="202">ROUND(G592*0.19,0)</f>
        <v>18208</v>
      </c>
      <c r="I592" s="25">
        <f t="shared" si="200"/>
        <v>114038</v>
      </c>
      <c r="J592" s="24">
        <v>79000</v>
      </c>
      <c r="K592" s="24">
        <f t="shared" ref="K592" si="203">ROUND(J592*0.19,0)</f>
        <v>15010</v>
      </c>
      <c r="L592" s="25">
        <f t="shared" si="201"/>
        <v>94010</v>
      </c>
    </row>
    <row r="593" spans="1:12" s="62" customFormat="1" ht="27">
      <c r="A593" s="31">
        <v>6</v>
      </c>
      <c r="B593" s="27">
        <v>119020838</v>
      </c>
      <c r="C593" s="28">
        <v>42295433</v>
      </c>
      <c r="D593" s="36" t="s">
        <v>992</v>
      </c>
      <c r="E593" s="37" t="s">
        <v>993</v>
      </c>
      <c r="F593" s="28" t="s">
        <v>10</v>
      </c>
      <c r="G593" s="22">
        <v>178419</v>
      </c>
      <c r="H593" s="22">
        <v>0</v>
      </c>
      <c r="I593" s="23">
        <f t="shared" si="200"/>
        <v>178419</v>
      </c>
      <c r="J593" s="22"/>
      <c r="K593" s="22"/>
      <c r="L593" s="23"/>
    </row>
    <row r="594" spans="1:12" s="62" customFormat="1" ht="18">
      <c r="A594" s="31">
        <v>7</v>
      </c>
      <c r="B594" s="35" t="s">
        <v>194</v>
      </c>
      <c r="C594" s="28">
        <v>42295433</v>
      </c>
      <c r="D594" s="36" t="s">
        <v>994</v>
      </c>
      <c r="E594" s="36" t="s">
        <v>994</v>
      </c>
      <c r="F594" s="28"/>
      <c r="G594" s="22">
        <v>1747800</v>
      </c>
      <c r="H594" s="22">
        <v>0</v>
      </c>
      <c r="I594" s="23">
        <f t="shared" si="200"/>
        <v>1747800</v>
      </c>
      <c r="J594" s="22"/>
      <c r="K594" s="22"/>
      <c r="L594" s="23"/>
    </row>
    <row r="595" spans="1:12" s="62" customFormat="1" ht="27">
      <c r="A595" s="31">
        <v>8</v>
      </c>
      <c r="B595" s="56">
        <v>1196490325</v>
      </c>
      <c r="C595" s="28">
        <v>42295463</v>
      </c>
      <c r="D595" s="36" t="s">
        <v>995</v>
      </c>
      <c r="E595" s="37" t="s">
        <v>996</v>
      </c>
      <c r="F595" s="28" t="s">
        <v>997</v>
      </c>
      <c r="G595" s="22">
        <v>683896</v>
      </c>
      <c r="H595" s="22">
        <v>0</v>
      </c>
      <c r="I595" s="23">
        <f t="shared" si="200"/>
        <v>683896</v>
      </c>
      <c r="J595" s="22"/>
      <c r="K595" s="22"/>
      <c r="L595" s="23"/>
    </row>
    <row r="596" spans="1:12" s="62" customFormat="1" ht="27">
      <c r="A596" s="31">
        <v>9</v>
      </c>
      <c r="B596" s="56">
        <v>1186220106</v>
      </c>
      <c r="C596" s="60">
        <v>42294900</v>
      </c>
      <c r="D596" s="36" t="s">
        <v>998</v>
      </c>
      <c r="E596" s="37" t="s">
        <v>998</v>
      </c>
      <c r="F596" s="28" t="s">
        <v>10</v>
      </c>
      <c r="G596" s="22">
        <v>170209</v>
      </c>
      <c r="H596" s="22">
        <f t="shared" ref="H596" si="204">ROUND(G596*0.19,0)</f>
        <v>32340</v>
      </c>
      <c r="I596" s="23">
        <f t="shared" si="200"/>
        <v>202549</v>
      </c>
      <c r="J596" s="22">
        <v>155000</v>
      </c>
      <c r="K596" s="22">
        <f t="shared" ref="K596:K598" si="205">ROUND(J596*0.19,0)</f>
        <v>29450</v>
      </c>
      <c r="L596" s="23">
        <f t="shared" si="201"/>
        <v>184450</v>
      </c>
    </row>
    <row r="597" spans="1:12" s="62" customFormat="1" ht="27">
      <c r="A597" s="31">
        <v>10</v>
      </c>
      <c r="B597" s="56">
        <v>1186220260</v>
      </c>
      <c r="C597" s="28">
        <v>42142721</v>
      </c>
      <c r="D597" s="36" t="s">
        <v>999</v>
      </c>
      <c r="E597" s="37" t="s">
        <v>1000</v>
      </c>
      <c r="F597" s="28" t="s">
        <v>10</v>
      </c>
      <c r="G597" s="22">
        <v>160694</v>
      </c>
      <c r="H597" s="22">
        <v>0</v>
      </c>
      <c r="I597" s="23">
        <f>+G597+H597</f>
        <v>160694</v>
      </c>
      <c r="J597" s="22"/>
      <c r="K597" s="22"/>
      <c r="L597" s="23"/>
    </row>
    <row r="598" spans="1:12" s="62" customFormat="1" ht="54">
      <c r="A598" s="31">
        <v>11</v>
      </c>
      <c r="B598" s="56">
        <v>1199010022</v>
      </c>
      <c r="C598" s="28">
        <v>42294900</v>
      </c>
      <c r="D598" s="36" t="s">
        <v>1001</v>
      </c>
      <c r="E598" s="37" t="s">
        <v>1001</v>
      </c>
      <c r="F598" s="28" t="s">
        <v>10</v>
      </c>
      <c r="G598" s="22">
        <v>80000</v>
      </c>
      <c r="H598" s="22">
        <v>0</v>
      </c>
      <c r="I598" s="23">
        <f>+G598+H598</f>
        <v>80000</v>
      </c>
      <c r="J598" s="22">
        <v>50000</v>
      </c>
      <c r="K598" s="22">
        <f t="shared" si="205"/>
        <v>9500</v>
      </c>
      <c r="L598" s="23">
        <f>+J598+K598</f>
        <v>59500</v>
      </c>
    </row>
    <row r="599" spans="1:12" s="62" customFormat="1" ht="18">
      <c r="A599" s="31">
        <v>12</v>
      </c>
      <c r="B599" s="35" t="s">
        <v>194</v>
      </c>
      <c r="C599" s="28">
        <v>42294900</v>
      </c>
      <c r="D599" s="36" t="s">
        <v>1002</v>
      </c>
      <c r="E599" s="37" t="s">
        <v>1003</v>
      </c>
      <c r="F599" s="28" t="s">
        <v>10</v>
      </c>
      <c r="G599" s="22">
        <v>118240</v>
      </c>
      <c r="H599" s="22">
        <f t="shared" ref="H599" si="206">ROUND(G599*0.19,0)</f>
        <v>22466</v>
      </c>
      <c r="I599" s="23">
        <f t="shared" ref="I599" si="207">+G599+H599</f>
        <v>140706</v>
      </c>
      <c r="J599" s="22"/>
      <c r="K599" s="22"/>
      <c r="L599" s="23"/>
    </row>
    <row r="600" spans="1:12" s="147" customFormat="1">
      <c r="A600" s="142"/>
      <c r="B600" s="17"/>
      <c r="C600" s="143"/>
      <c r="D600" s="143"/>
      <c r="E600" s="143"/>
      <c r="F600" s="143"/>
      <c r="G600" s="144"/>
      <c r="H600" s="145"/>
      <c r="I600" s="146"/>
      <c r="J600" s="144"/>
      <c r="K600" s="145"/>
      <c r="L600" s="146"/>
    </row>
    <row r="601" spans="1:12" s="62" customFormat="1" ht="13.5" customHeight="1">
      <c r="A601" s="39" t="s">
        <v>1004</v>
      </c>
      <c r="B601" s="166" t="s">
        <v>1005</v>
      </c>
      <c r="C601" s="166"/>
      <c r="D601" s="166"/>
      <c r="E601" s="166"/>
      <c r="F601" s="29" t="s">
        <v>355</v>
      </c>
      <c r="G601" s="174" t="s">
        <v>3713</v>
      </c>
      <c r="H601" s="175"/>
      <c r="I601" s="176"/>
      <c r="J601" s="174" t="s">
        <v>3714</v>
      </c>
      <c r="K601" s="175"/>
      <c r="L601" s="176"/>
    </row>
    <row r="602" spans="1:12" s="62" customFormat="1" ht="27">
      <c r="A602" s="14" t="s">
        <v>2</v>
      </c>
      <c r="B602" s="14" t="s">
        <v>3</v>
      </c>
      <c r="C602" s="15" t="s">
        <v>4</v>
      </c>
      <c r="D602" s="15" t="s">
        <v>5</v>
      </c>
      <c r="E602" s="15" t="s">
        <v>3366</v>
      </c>
      <c r="F602" s="15" t="s">
        <v>7</v>
      </c>
      <c r="G602" s="16" t="s">
        <v>3347</v>
      </c>
      <c r="H602" s="16" t="s">
        <v>3348</v>
      </c>
      <c r="I602" s="16" t="s">
        <v>3349</v>
      </c>
      <c r="J602" s="16" t="s">
        <v>3347</v>
      </c>
      <c r="K602" s="16" t="s">
        <v>3348</v>
      </c>
      <c r="L602" s="16" t="s">
        <v>3349</v>
      </c>
    </row>
    <row r="603" spans="1:12" s="62" customFormat="1" ht="45">
      <c r="A603" s="31">
        <v>1</v>
      </c>
      <c r="B603" s="21">
        <v>1186290131</v>
      </c>
      <c r="C603" s="28">
        <v>42295138</v>
      </c>
      <c r="D603" s="36" t="s">
        <v>1006</v>
      </c>
      <c r="E603" s="37" t="s">
        <v>1007</v>
      </c>
      <c r="F603" s="28" t="s">
        <v>10</v>
      </c>
      <c r="G603" s="58">
        <v>1065000</v>
      </c>
      <c r="H603" s="22">
        <f t="shared" ref="H603" si="208">ROUND(G603*0.19,0)</f>
        <v>202350</v>
      </c>
      <c r="I603" s="23">
        <f t="shared" ref="I603" si="209">+G603+H603</f>
        <v>1267350</v>
      </c>
      <c r="J603" s="58">
        <v>775689</v>
      </c>
      <c r="K603" s="22">
        <v>0</v>
      </c>
      <c r="L603" s="23">
        <f t="shared" ref="L603:L606" si="210">+J603+K603</f>
        <v>775689</v>
      </c>
    </row>
    <row r="604" spans="1:12" s="62" customFormat="1" ht="45">
      <c r="A604" s="31">
        <v>2</v>
      </c>
      <c r="B604" s="21">
        <v>1186220332</v>
      </c>
      <c r="C604" s="28">
        <v>42295138</v>
      </c>
      <c r="D604" s="36" t="s">
        <v>1008</v>
      </c>
      <c r="E604" s="37" t="s">
        <v>1009</v>
      </c>
      <c r="F604" s="28" t="s">
        <v>10</v>
      </c>
      <c r="G604" s="58"/>
      <c r="H604" s="72"/>
      <c r="I604" s="73"/>
      <c r="J604" s="58">
        <v>775689</v>
      </c>
      <c r="K604" s="22">
        <v>0</v>
      </c>
      <c r="L604" s="23">
        <f t="shared" si="210"/>
        <v>775689</v>
      </c>
    </row>
    <row r="605" spans="1:12" s="62" customFormat="1" ht="45">
      <c r="A605" s="31">
        <v>3</v>
      </c>
      <c r="B605" s="21">
        <v>1186220333</v>
      </c>
      <c r="C605" s="28">
        <v>42295138</v>
      </c>
      <c r="D605" s="36" t="s">
        <v>1010</v>
      </c>
      <c r="E605" s="37" t="s">
        <v>1011</v>
      </c>
      <c r="F605" s="28" t="s">
        <v>10</v>
      </c>
      <c r="G605" s="58"/>
      <c r="H605" s="72"/>
      <c r="I605" s="73"/>
      <c r="J605" s="58">
        <v>775689</v>
      </c>
      <c r="K605" s="22">
        <v>0</v>
      </c>
      <c r="L605" s="23">
        <f t="shared" si="210"/>
        <v>775689</v>
      </c>
    </row>
    <row r="606" spans="1:12" s="62" customFormat="1" ht="45">
      <c r="A606" s="31">
        <v>4</v>
      </c>
      <c r="B606" s="21">
        <v>1186220334</v>
      </c>
      <c r="C606" s="28">
        <v>42295138</v>
      </c>
      <c r="D606" s="36" t="s">
        <v>1012</v>
      </c>
      <c r="E606" s="37" t="s">
        <v>1013</v>
      </c>
      <c r="F606" s="28" t="s">
        <v>10</v>
      </c>
      <c r="G606" s="58"/>
      <c r="H606" s="72"/>
      <c r="I606" s="73"/>
      <c r="J606" s="58">
        <v>775689</v>
      </c>
      <c r="K606" s="22">
        <v>0</v>
      </c>
      <c r="L606" s="23">
        <f t="shared" si="210"/>
        <v>775689</v>
      </c>
    </row>
    <row r="607" spans="1:12" s="150" customFormat="1">
      <c r="A607" s="142"/>
      <c r="B607" s="17"/>
      <c r="C607" s="143"/>
      <c r="D607" s="143"/>
      <c r="E607" s="143"/>
      <c r="F607" s="143"/>
      <c r="G607" s="144"/>
      <c r="H607" s="145"/>
      <c r="I607" s="151"/>
      <c r="J607" s="144"/>
      <c r="K607" s="145"/>
      <c r="L607" s="151"/>
    </row>
    <row r="608" spans="1:12" s="62" customFormat="1" ht="13.5" customHeight="1">
      <c r="A608" s="39" t="s">
        <v>1014</v>
      </c>
      <c r="B608" s="166" t="s">
        <v>1015</v>
      </c>
      <c r="C608" s="166"/>
      <c r="D608" s="166"/>
      <c r="E608" s="166"/>
      <c r="F608" s="29" t="s">
        <v>675</v>
      </c>
      <c r="G608" s="174" t="s">
        <v>3713</v>
      </c>
      <c r="H608" s="175"/>
      <c r="I608" s="176"/>
    </row>
    <row r="609" spans="1:9" s="62" customFormat="1" ht="27">
      <c r="A609" s="14" t="s">
        <v>2</v>
      </c>
      <c r="B609" s="14" t="s">
        <v>3</v>
      </c>
      <c r="C609" s="15" t="s">
        <v>4</v>
      </c>
      <c r="D609" s="15" t="s">
        <v>5</v>
      </c>
      <c r="E609" s="15" t="s">
        <v>3366</v>
      </c>
      <c r="F609" s="15" t="s">
        <v>7</v>
      </c>
      <c r="G609" s="16" t="s">
        <v>3347</v>
      </c>
      <c r="H609" s="16" t="s">
        <v>3348</v>
      </c>
      <c r="I609" s="16" t="s">
        <v>3349</v>
      </c>
    </row>
    <row r="610" spans="1:9" s="62" customFormat="1" ht="45">
      <c r="A610" s="31">
        <v>1</v>
      </c>
      <c r="B610" s="27">
        <v>1198010021</v>
      </c>
      <c r="C610" s="28" t="s">
        <v>1016</v>
      </c>
      <c r="D610" s="36" t="s">
        <v>1017</v>
      </c>
      <c r="E610" s="37" t="s">
        <v>3442</v>
      </c>
      <c r="F610" s="28" t="s">
        <v>10</v>
      </c>
      <c r="G610" s="58">
        <v>620000</v>
      </c>
      <c r="H610" s="22">
        <f t="shared" ref="H610:H611" si="211">ROUND(G610*0.19,0)</f>
        <v>117800</v>
      </c>
      <c r="I610" s="23">
        <f t="shared" ref="I610:I611" si="212">+G610+H610</f>
        <v>737800</v>
      </c>
    </row>
    <row r="611" spans="1:9" s="62" customFormat="1" ht="27">
      <c r="A611" s="31">
        <v>2</v>
      </c>
      <c r="B611" s="27">
        <v>1198010019</v>
      </c>
      <c r="C611" s="28">
        <v>42294213</v>
      </c>
      <c r="D611" s="36" t="s">
        <v>1018</v>
      </c>
      <c r="E611" s="37" t="s">
        <v>3443</v>
      </c>
      <c r="F611" s="28" t="s">
        <v>10</v>
      </c>
      <c r="G611" s="58">
        <v>795400</v>
      </c>
      <c r="H611" s="22">
        <f t="shared" si="211"/>
        <v>151126</v>
      </c>
      <c r="I611" s="23">
        <f t="shared" si="212"/>
        <v>946526</v>
      </c>
    </row>
    <row r="612" spans="1:9" s="150" customFormat="1">
      <c r="A612" s="142"/>
      <c r="B612" s="17"/>
      <c r="C612" s="143"/>
      <c r="D612" s="143"/>
      <c r="E612" s="143"/>
      <c r="F612" s="143"/>
      <c r="G612" s="144"/>
      <c r="H612" s="145"/>
      <c r="I612" s="151"/>
    </row>
    <row r="613" spans="1:9" s="62" customFormat="1" ht="13.5" customHeight="1">
      <c r="A613" s="39" t="s">
        <v>1019</v>
      </c>
      <c r="B613" s="166" t="s">
        <v>1020</v>
      </c>
      <c r="C613" s="166"/>
      <c r="D613" s="166"/>
      <c r="E613" s="166"/>
      <c r="F613" s="29" t="s">
        <v>675</v>
      </c>
      <c r="G613" s="174" t="s">
        <v>3758</v>
      </c>
      <c r="H613" s="175"/>
      <c r="I613" s="176"/>
    </row>
    <row r="614" spans="1:9" s="62" customFormat="1" ht="27">
      <c r="A614" s="14" t="s">
        <v>2</v>
      </c>
      <c r="B614" s="14" t="s">
        <v>3</v>
      </c>
      <c r="C614" s="15" t="s">
        <v>4</v>
      </c>
      <c r="D614" s="15" t="s">
        <v>5</v>
      </c>
      <c r="E614" s="15" t="s">
        <v>3366</v>
      </c>
      <c r="F614" s="15" t="s">
        <v>7</v>
      </c>
      <c r="G614" s="16" t="s">
        <v>3347</v>
      </c>
      <c r="H614" s="16" t="s">
        <v>3348</v>
      </c>
      <c r="I614" s="16" t="s">
        <v>3349</v>
      </c>
    </row>
    <row r="615" spans="1:9" s="62" customFormat="1" ht="27">
      <c r="A615" s="31">
        <v>1</v>
      </c>
      <c r="B615" s="27">
        <v>1196490743</v>
      </c>
      <c r="C615" s="59">
        <v>42143102</v>
      </c>
      <c r="D615" s="36" t="s">
        <v>1021</v>
      </c>
      <c r="E615" s="37" t="s">
        <v>1022</v>
      </c>
      <c r="F615" s="28" t="s">
        <v>10</v>
      </c>
      <c r="G615" s="22">
        <f>2136000/2</f>
        <v>1068000</v>
      </c>
      <c r="H615" s="22">
        <v>0</v>
      </c>
      <c r="I615" s="23">
        <f>+G615+H615</f>
        <v>1068000</v>
      </c>
    </row>
    <row r="616" spans="1:9" s="62" customFormat="1" ht="27">
      <c r="A616" s="31">
        <v>2</v>
      </c>
      <c r="B616" s="27">
        <v>1196490741</v>
      </c>
      <c r="C616" s="59">
        <v>42143102</v>
      </c>
      <c r="D616" s="36" t="s">
        <v>1023</v>
      </c>
      <c r="E616" s="37" t="s">
        <v>1024</v>
      </c>
      <c r="F616" s="28" t="s">
        <v>10</v>
      </c>
      <c r="G616" s="22">
        <f>304800/5</f>
        <v>60960</v>
      </c>
      <c r="H616" s="22">
        <v>0</v>
      </c>
      <c r="I616" s="23">
        <f t="shared" ref="I616:I619" si="213">+G616+H616</f>
        <v>60960</v>
      </c>
    </row>
    <row r="617" spans="1:9" s="62" customFormat="1" ht="27">
      <c r="A617" s="31">
        <v>3</v>
      </c>
      <c r="B617" s="27">
        <v>1196490740</v>
      </c>
      <c r="C617" s="59">
        <v>42143102</v>
      </c>
      <c r="D617" s="36" t="s">
        <v>1025</v>
      </c>
      <c r="E617" s="37" t="s">
        <v>1026</v>
      </c>
      <c r="F617" s="28" t="s">
        <v>10</v>
      </c>
      <c r="G617" s="22">
        <f>304800/5</f>
        <v>60960</v>
      </c>
      <c r="H617" s="22">
        <v>0</v>
      </c>
      <c r="I617" s="23">
        <f t="shared" si="213"/>
        <v>60960</v>
      </c>
    </row>
    <row r="618" spans="1:9" s="62" customFormat="1" ht="99">
      <c r="A618" s="31">
        <v>4</v>
      </c>
      <c r="B618" s="27">
        <v>1196491241</v>
      </c>
      <c r="C618" s="59">
        <v>42143102</v>
      </c>
      <c r="D618" s="36" t="s">
        <v>1027</v>
      </c>
      <c r="E618" s="37" t="s">
        <v>1028</v>
      </c>
      <c r="F618" s="28" t="s">
        <v>10</v>
      </c>
      <c r="G618" s="22">
        <f>207300/12</f>
        <v>17275</v>
      </c>
      <c r="H618" s="22">
        <v>0</v>
      </c>
      <c r="I618" s="23">
        <f t="shared" si="213"/>
        <v>17275</v>
      </c>
    </row>
    <row r="619" spans="1:9" s="62" customFormat="1" ht="27">
      <c r="A619" s="31">
        <v>5</v>
      </c>
      <c r="B619" s="27">
        <v>1196490742</v>
      </c>
      <c r="C619" s="59">
        <v>42143106</v>
      </c>
      <c r="D619" s="36" t="s">
        <v>1029</v>
      </c>
      <c r="E619" s="37" t="s">
        <v>1030</v>
      </c>
      <c r="F619" s="28" t="s">
        <v>10</v>
      </c>
      <c r="G619" s="22">
        <f>304800/5</f>
        <v>60960</v>
      </c>
      <c r="H619" s="22">
        <v>0</v>
      </c>
      <c r="I619" s="23">
        <f t="shared" si="213"/>
        <v>60960</v>
      </c>
    </row>
    <row r="620" spans="1:9" s="147" customFormat="1">
      <c r="A620" s="142"/>
      <c r="B620" s="17"/>
      <c r="C620" s="143"/>
      <c r="D620" s="143"/>
      <c r="E620" s="143"/>
      <c r="F620" s="143"/>
      <c r="G620" s="148"/>
      <c r="H620" s="148"/>
      <c r="I620" s="149"/>
    </row>
    <row r="621" spans="1:9" s="62" customFormat="1" ht="13.5" customHeight="1">
      <c r="A621" s="39" t="s">
        <v>1031</v>
      </c>
      <c r="B621" s="166" t="s">
        <v>1032</v>
      </c>
      <c r="C621" s="166"/>
      <c r="D621" s="166"/>
      <c r="E621" s="166"/>
      <c r="F621" s="29" t="s">
        <v>675</v>
      </c>
    </row>
    <row r="622" spans="1:9" s="62" customFormat="1" ht="27">
      <c r="A622" s="14" t="s">
        <v>2</v>
      </c>
      <c r="B622" s="14" t="s">
        <v>3</v>
      </c>
      <c r="C622" s="15" t="s">
        <v>4</v>
      </c>
      <c r="D622" s="15" t="s">
        <v>5</v>
      </c>
      <c r="E622" s="15" t="s">
        <v>3366</v>
      </c>
      <c r="F622" s="15" t="s">
        <v>7</v>
      </c>
    </row>
    <row r="623" spans="1:9" s="62" customFormat="1" ht="18">
      <c r="A623" s="31">
        <v>1</v>
      </c>
      <c r="B623" s="27">
        <v>1199020183</v>
      </c>
      <c r="C623" s="28">
        <v>42293902</v>
      </c>
      <c r="D623" s="36" t="s">
        <v>1033</v>
      </c>
      <c r="E623" s="37" t="s">
        <v>1034</v>
      </c>
      <c r="F623" s="28" t="s">
        <v>10</v>
      </c>
    </row>
    <row r="624" spans="1:9" s="62" customFormat="1" ht="27">
      <c r="A624" s="31">
        <v>2</v>
      </c>
      <c r="B624" s="27">
        <v>1199020189</v>
      </c>
      <c r="C624" s="59">
        <v>42143102</v>
      </c>
      <c r="D624" s="36" t="s">
        <v>1035</v>
      </c>
      <c r="E624" s="37" t="s">
        <v>1036</v>
      </c>
      <c r="F624" s="28" t="s">
        <v>10</v>
      </c>
    </row>
    <row r="625" spans="1:12" s="62" customFormat="1" ht="36">
      <c r="A625" s="31">
        <v>3</v>
      </c>
      <c r="B625" s="27">
        <v>1199020190</v>
      </c>
      <c r="C625" s="59">
        <v>42143106</v>
      </c>
      <c r="D625" s="36" t="s">
        <v>1037</v>
      </c>
      <c r="E625" s="37" t="s">
        <v>1038</v>
      </c>
      <c r="F625" s="28" t="s">
        <v>10</v>
      </c>
    </row>
    <row r="626" spans="1:12" s="147" customFormat="1">
      <c r="A626" s="142"/>
      <c r="B626" s="17"/>
      <c r="C626" s="143"/>
      <c r="D626" s="143"/>
      <c r="E626" s="143"/>
      <c r="F626" s="143"/>
    </row>
    <row r="627" spans="1:12" s="62" customFormat="1" ht="13.5" customHeight="1">
      <c r="A627" s="39" t="s">
        <v>1039</v>
      </c>
      <c r="B627" s="166" t="s">
        <v>1040</v>
      </c>
      <c r="C627" s="166"/>
      <c r="D627" s="166"/>
      <c r="E627" s="166"/>
      <c r="F627" s="29" t="s">
        <v>675</v>
      </c>
      <c r="G627" s="174" t="s">
        <v>3758</v>
      </c>
      <c r="H627" s="175"/>
      <c r="I627" s="176"/>
      <c r="J627" s="174" t="s">
        <v>3840</v>
      </c>
      <c r="K627" s="175"/>
      <c r="L627" s="176"/>
    </row>
    <row r="628" spans="1:12" s="62" customFormat="1" ht="27">
      <c r="A628" s="14" t="s">
        <v>2</v>
      </c>
      <c r="B628" s="14" t="s">
        <v>3</v>
      </c>
      <c r="C628" s="15" t="s">
        <v>4</v>
      </c>
      <c r="D628" s="15" t="s">
        <v>5</v>
      </c>
      <c r="E628" s="15" t="s">
        <v>3366</v>
      </c>
      <c r="F628" s="15" t="s">
        <v>7</v>
      </c>
      <c r="G628" s="16" t="s">
        <v>3347</v>
      </c>
      <c r="H628" s="16" t="s">
        <v>3348</v>
      </c>
      <c r="I628" s="16" t="s">
        <v>3349</v>
      </c>
      <c r="J628" s="16" t="s">
        <v>3347</v>
      </c>
      <c r="K628" s="16" t="s">
        <v>3348</v>
      </c>
      <c r="L628" s="16" t="s">
        <v>3349</v>
      </c>
    </row>
    <row r="629" spans="1:12" s="62" customFormat="1" ht="45">
      <c r="A629" s="31">
        <v>1</v>
      </c>
      <c r="B629" s="27">
        <v>1199020191</v>
      </c>
      <c r="C629" s="28">
        <v>42293902</v>
      </c>
      <c r="D629" s="36" t="s">
        <v>1041</v>
      </c>
      <c r="E629" s="37" t="s">
        <v>1042</v>
      </c>
      <c r="F629" s="28" t="s">
        <v>10</v>
      </c>
      <c r="G629" s="22">
        <v>53000</v>
      </c>
      <c r="H629" s="22">
        <v>0</v>
      </c>
      <c r="I629" s="23">
        <f t="shared" ref="I629:I637" si="214">+G629+H629</f>
        <v>53000</v>
      </c>
      <c r="J629" s="22">
        <f>447000/5</f>
        <v>89400</v>
      </c>
      <c r="K629" s="22">
        <v>0</v>
      </c>
      <c r="L629" s="23">
        <f t="shared" ref="L629:L632" si="215">+J629+K629</f>
        <v>89400</v>
      </c>
    </row>
    <row r="630" spans="1:12" s="62" customFormat="1" ht="54">
      <c r="A630" s="31">
        <v>2</v>
      </c>
      <c r="B630" s="27">
        <v>1199020193</v>
      </c>
      <c r="C630" s="28">
        <v>42293902</v>
      </c>
      <c r="D630" s="36" t="s">
        <v>1043</v>
      </c>
      <c r="E630" s="37" t="s">
        <v>1044</v>
      </c>
      <c r="F630" s="28" t="s">
        <v>10</v>
      </c>
      <c r="G630" s="22">
        <v>53000</v>
      </c>
      <c r="H630" s="22">
        <v>0</v>
      </c>
      <c r="I630" s="23">
        <f t="shared" si="214"/>
        <v>53000</v>
      </c>
      <c r="J630" s="22"/>
      <c r="K630" s="22"/>
      <c r="L630" s="23"/>
    </row>
    <row r="631" spans="1:12" s="62" customFormat="1" ht="54">
      <c r="A631" s="27">
        <v>3</v>
      </c>
      <c r="B631" s="27">
        <v>1199020194</v>
      </c>
      <c r="C631" s="28">
        <v>42293902</v>
      </c>
      <c r="D631" s="36" t="s">
        <v>1045</v>
      </c>
      <c r="E631" s="37" t="s">
        <v>1046</v>
      </c>
      <c r="F631" s="28" t="s">
        <v>10</v>
      </c>
      <c r="G631" s="22">
        <v>53000</v>
      </c>
      <c r="H631" s="22">
        <v>0</v>
      </c>
      <c r="I631" s="23">
        <f t="shared" si="214"/>
        <v>53000</v>
      </c>
      <c r="J631" s="22"/>
      <c r="K631" s="22"/>
      <c r="L631" s="23"/>
    </row>
    <row r="632" spans="1:12" s="62" customFormat="1" ht="54">
      <c r="A632" s="27">
        <v>4</v>
      </c>
      <c r="B632" s="27">
        <v>1199020195</v>
      </c>
      <c r="C632" s="28">
        <v>42293902</v>
      </c>
      <c r="D632" s="36" t="s">
        <v>1047</v>
      </c>
      <c r="E632" s="36" t="s">
        <v>1047</v>
      </c>
      <c r="F632" s="28" t="s">
        <v>10</v>
      </c>
      <c r="G632" s="22">
        <v>53000</v>
      </c>
      <c r="H632" s="22">
        <v>0</v>
      </c>
      <c r="I632" s="23">
        <f t="shared" si="214"/>
        <v>53000</v>
      </c>
      <c r="J632" s="22">
        <f>447000/5</f>
        <v>89400</v>
      </c>
      <c r="K632" s="22">
        <v>0</v>
      </c>
      <c r="L632" s="23">
        <f t="shared" si="215"/>
        <v>89400</v>
      </c>
    </row>
    <row r="633" spans="1:12" s="62" customFormat="1" ht="18">
      <c r="A633" s="27">
        <v>5</v>
      </c>
      <c r="B633" s="27">
        <v>1199020196</v>
      </c>
      <c r="C633" s="28">
        <v>42293902</v>
      </c>
      <c r="D633" s="36" t="s">
        <v>1048</v>
      </c>
      <c r="E633" s="36" t="s">
        <v>1048</v>
      </c>
      <c r="F633" s="28" t="s">
        <v>10</v>
      </c>
      <c r="G633" s="22">
        <v>53000</v>
      </c>
      <c r="H633" s="22">
        <v>0</v>
      </c>
      <c r="I633" s="23">
        <f t="shared" si="214"/>
        <v>53000</v>
      </c>
      <c r="J633" s="22"/>
      <c r="K633" s="22"/>
      <c r="L633" s="23"/>
    </row>
    <row r="634" spans="1:12" s="62" customFormat="1" ht="18">
      <c r="A634" s="27">
        <v>6</v>
      </c>
      <c r="B634" s="27">
        <v>1199020197</v>
      </c>
      <c r="C634" s="28">
        <v>42293902</v>
      </c>
      <c r="D634" s="36" t="s">
        <v>1049</v>
      </c>
      <c r="E634" s="36" t="s">
        <v>1049</v>
      </c>
      <c r="F634" s="28" t="s">
        <v>10</v>
      </c>
      <c r="G634" s="22">
        <v>53000</v>
      </c>
      <c r="H634" s="22">
        <v>0</v>
      </c>
      <c r="I634" s="23">
        <f t="shared" si="214"/>
        <v>53000</v>
      </c>
      <c r="J634" s="22"/>
      <c r="K634" s="22"/>
      <c r="L634" s="23"/>
    </row>
    <row r="635" spans="1:12" s="62" customFormat="1" ht="189">
      <c r="A635" s="27">
        <v>7</v>
      </c>
      <c r="B635" s="35" t="s">
        <v>1050</v>
      </c>
      <c r="C635" s="28">
        <v>42293902</v>
      </c>
      <c r="D635" s="36" t="s">
        <v>1051</v>
      </c>
      <c r="E635" s="36" t="s">
        <v>1051</v>
      </c>
      <c r="F635" s="28" t="s">
        <v>10</v>
      </c>
      <c r="G635" s="22">
        <v>130000</v>
      </c>
      <c r="H635" s="22">
        <v>0</v>
      </c>
      <c r="I635" s="23">
        <f t="shared" si="214"/>
        <v>130000</v>
      </c>
      <c r="J635" s="22"/>
      <c r="K635" s="22"/>
      <c r="L635" s="23"/>
    </row>
    <row r="636" spans="1:12" s="62" customFormat="1" ht="171">
      <c r="A636" s="27">
        <v>8</v>
      </c>
      <c r="B636" s="27">
        <v>1199020198</v>
      </c>
      <c r="C636" s="28">
        <v>42293902</v>
      </c>
      <c r="D636" s="36" t="s">
        <v>1052</v>
      </c>
      <c r="E636" s="36" t="s">
        <v>1053</v>
      </c>
      <c r="F636" s="28" t="s">
        <v>10</v>
      </c>
      <c r="G636" s="22">
        <v>130000</v>
      </c>
      <c r="H636" s="22">
        <v>0</v>
      </c>
      <c r="I636" s="23">
        <f t="shared" si="214"/>
        <v>130000</v>
      </c>
      <c r="J636" s="22"/>
      <c r="K636" s="22"/>
      <c r="L636" s="23"/>
    </row>
    <row r="637" spans="1:12" s="62" customFormat="1" ht="45">
      <c r="A637" s="31">
        <v>9</v>
      </c>
      <c r="B637" s="27">
        <v>1196491383</v>
      </c>
      <c r="C637" s="28">
        <v>42293902</v>
      </c>
      <c r="D637" s="36" t="s">
        <v>1054</v>
      </c>
      <c r="E637" s="37" t="s">
        <v>1055</v>
      </c>
      <c r="F637" s="28" t="s">
        <v>10</v>
      </c>
      <c r="G637" s="22">
        <v>53000</v>
      </c>
      <c r="H637" s="22">
        <v>0</v>
      </c>
      <c r="I637" s="23">
        <f t="shared" si="214"/>
        <v>53000</v>
      </c>
      <c r="J637" s="22"/>
      <c r="K637" s="22"/>
      <c r="L637" s="23"/>
    </row>
    <row r="638" spans="1:12" s="62" customFormat="1" ht="54">
      <c r="A638" s="31">
        <v>10</v>
      </c>
      <c r="B638" s="27">
        <v>1197011052</v>
      </c>
      <c r="C638" s="28">
        <v>42293902</v>
      </c>
      <c r="D638" s="36" t="s">
        <v>1056</v>
      </c>
      <c r="E638" s="37" t="s">
        <v>1057</v>
      </c>
      <c r="F638" s="28" t="s">
        <v>53</v>
      </c>
      <c r="G638" s="22">
        <f>4731*1.03*1.03*1.03*1.03*1.03</f>
        <v>5484.5256455133012</v>
      </c>
      <c r="H638" s="22">
        <f>ROUND(G638*0.19,0)</f>
        <v>1042</v>
      </c>
      <c r="I638" s="23">
        <f>+G638+H638</f>
        <v>6526.5256455133012</v>
      </c>
      <c r="J638" s="22"/>
      <c r="K638" s="22"/>
      <c r="L638" s="23"/>
    </row>
    <row r="639" spans="1:12" s="62" customFormat="1" ht="45">
      <c r="A639" s="31">
        <v>11</v>
      </c>
      <c r="B639" s="27">
        <v>1196491382</v>
      </c>
      <c r="C639" s="28">
        <v>42293902</v>
      </c>
      <c r="D639" s="36" t="s">
        <v>1058</v>
      </c>
      <c r="E639" s="37" t="s">
        <v>1059</v>
      </c>
      <c r="F639" s="28" t="s">
        <v>10</v>
      </c>
      <c r="G639" s="22">
        <v>53000</v>
      </c>
      <c r="H639" s="22">
        <v>0</v>
      </c>
      <c r="I639" s="23">
        <f t="shared" ref="I639" si="216">+G639+H639</f>
        <v>53000</v>
      </c>
      <c r="J639" s="22"/>
      <c r="K639" s="22"/>
      <c r="L639" s="23"/>
    </row>
    <row r="640" spans="1:12" s="62" customFormat="1" ht="45">
      <c r="A640" s="31">
        <v>12</v>
      </c>
      <c r="B640" s="27">
        <v>1196491381</v>
      </c>
      <c r="C640" s="28">
        <v>42293902</v>
      </c>
      <c r="D640" s="36" t="s">
        <v>1060</v>
      </c>
      <c r="E640" s="37" t="s">
        <v>1061</v>
      </c>
      <c r="F640" s="28" t="s">
        <v>10</v>
      </c>
      <c r="G640" s="22">
        <f>29569*1.03*1.03*1.03*1.03*1.03</f>
        <v>34278.575102976705</v>
      </c>
      <c r="H640" s="22">
        <f>ROUND(G640*0.19,0)</f>
        <v>6513</v>
      </c>
      <c r="I640" s="23">
        <f>+G640+H640</f>
        <v>40791.575102976705</v>
      </c>
      <c r="J640" s="22"/>
      <c r="K640" s="22"/>
      <c r="L640" s="23"/>
    </row>
    <row r="641" spans="1:15" s="150" customFormat="1">
      <c r="A641" s="142"/>
      <c r="B641" s="17"/>
      <c r="C641" s="143"/>
      <c r="D641" s="143"/>
      <c r="E641" s="143"/>
      <c r="F641" s="143"/>
      <c r="G641" s="148"/>
      <c r="H641" s="148"/>
      <c r="I641" s="149"/>
      <c r="J641" s="148"/>
      <c r="K641" s="148"/>
      <c r="L641" s="149"/>
    </row>
    <row r="642" spans="1:15" s="62" customFormat="1" ht="13.5" customHeight="1">
      <c r="A642" s="39" t="s">
        <v>1062</v>
      </c>
      <c r="B642" s="166" t="s">
        <v>1063</v>
      </c>
      <c r="C642" s="166"/>
      <c r="D642" s="166"/>
      <c r="E642" s="166"/>
      <c r="F642" s="29" t="s">
        <v>375</v>
      </c>
      <c r="G642" s="174" t="s">
        <v>3711</v>
      </c>
      <c r="H642" s="175"/>
      <c r="I642" s="176"/>
      <c r="J642" s="174" t="s">
        <v>3733</v>
      </c>
      <c r="K642" s="175"/>
      <c r="L642" s="176"/>
      <c r="M642" s="174" t="s">
        <v>3840</v>
      </c>
      <c r="N642" s="175"/>
      <c r="O642" s="176"/>
    </row>
    <row r="643" spans="1:15" s="62" customFormat="1" ht="27">
      <c r="A643" s="14" t="s">
        <v>2</v>
      </c>
      <c r="B643" s="14" t="s">
        <v>3</v>
      </c>
      <c r="C643" s="15" t="s">
        <v>4</v>
      </c>
      <c r="D643" s="15" t="s">
        <v>5</v>
      </c>
      <c r="E643" s="15" t="s">
        <v>3366</v>
      </c>
      <c r="F643" s="15" t="s">
        <v>7</v>
      </c>
      <c r="G643" s="16" t="s">
        <v>3347</v>
      </c>
      <c r="H643" s="16" t="s">
        <v>3348</v>
      </c>
      <c r="I643" s="16" t="s">
        <v>3349</v>
      </c>
      <c r="J643" s="16" t="s">
        <v>3347</v>
      </c>
      <c r="K643" s="16" t="s">
        <v>3348</v>
      </c>
      <c r="L643" s="16" t="s">
        <v>3349</v>
      </c>
      <c r="M643" s="16" t="s">
        <v>3347</v>
      </c>
      <c r="N643" s="16" t="s">
        <v>3348</v>
      </c>
      <c r="O643" s="16" t="s">
        <v>3349</v>
      </c>
    </row>
    <row r="644" spans="1:15" s="62" customFormat="1" ht="54">
      <c r="A644" s="31">
        <v>1</v>
      </c>
      <c r="B644" s="27">
        <v>1196410071</v>
      </c>
      <c r="C644" s="28">
        <v>42142502</v>
      </c>
      <c r="D644" s="36" t="s">
        <v>1064</v>
      </c>
      <c r="E644" s="37" t="s">
        <v>1065</v>
      </c>
      <c r="F644" s="28" t="s">
        <v>10</v>
      </c>
      <c r="G644" s="22">
        <v>46160</v>
      </c>
      <c r="H644" s="22">
        <f>ROUND(G644*0.19,0)</f>
        <v>8770</v>
      </c>
      <c r="I644" s="23">
        <f>+G644+H644</f>
        <v>54930</v>
      </c>
      <c r="J644" s="22">
        <v>52184</v>
      </c>
      <c r="K644" s="22">
        <f>ROUND(J644*0.19,0)</f>
        <v>9915</v>
      </c>
      <c r="L644" s="23">
        <f>+J644+K644</f>
        <v>62099</v>
      </c>
      <c r="M644" s="22"/>
      <c r="N644" s="22"/>
      <c r="O644" s="23"/>
    </row>
    <row r="645" spans="1:15" s="62" customFormat="1" ht="54">
      <c r="A645" s="31">
        <v>2</v>
      </c>
      <c r="B645" s="27">
        <v>1196410073</v>
      </c>
      <c r="C645" s="28">
        <v>42142502</v>
      </c>
      <c r="D645" s="36" t="s">
        <v>1066</v>
      </c>
      <c r="E645" s="37" t="s">
        <v>1067</v>
      </c>
      <c r="F645" s="28" t="s">
        <v>10</v>
      </c>
      <c r="G645" s="22">
        <v>46160</v>
      </c>
      <c r="H645" s="22">
        <f t="shared" ref="H645:H646" si="217">ROUND(G645*0.19,0)</f>
        <v>8770</v>
      </c>
      <c r="I645" s="23">
        <f t="shared" ref="I645:I646" si="218">+G645+H645</f>
        <v>54930</v>
      </c>
      <c r="J645" s="22">
        <v>52184</v>
      </c>
      <c r="K645" s="22">
        <f t="shared" ref="K645:K650" si="219">ROUND(J645*0.19,0)</f>
        <v>9915</v>
      </c>
      <c r="L645" s="23">
        <f t="shared" ref="L645:L655" si="220">+J645+K645</f>
        <v>62099</v>
      </c>
      <c r="M645" s="22"/>
      <c r="N645" s="22"/>
      <c r="O645" s="23"/>
    </row>
    <row r="646" spans="1:15" s="62" customFormat="1" ht="63">
      <c r="A646" s="31">
        <v>3</v>
      </c>
      <c r="B646" s="27">
        <v>1196410070</v>
      </c>
      <c r="C646" s="28">
        <v>42142502</v>
      </c>
      <c r="D646" s="36" t="s">
        <v>1068</v>
      </c>
      <c r="E646" s="37" t="s">
        <v>1069</v>
      </c>
      <c r="F646" s="28" t="s">
        <v>10</v>
      </c>
      <c r="G646" s="22">
        <v>45290</v>
      </c>
      <c r="H646" s="22">
        <f t="shared" si="217"/>
        <v>8605</v>
      </c>
      <c r="I646" s="23">
        <f t="shared" si="218"/>
        <v>53895</v>
      </c>
      <c r="J646" s="22">
        <v>41195</v>
      </c>
      <c r="K646" s="22">
        <f t="shared" si="219"/>
        <v>7827</v>
      </c>
      <c r="L646" s="23">
        <f t="shared" si="220"/>
        <v>49022</v>
      </c>
      <c r="M646" s="22"/>
      <c r="N646" s="22"/>
      <c r="O646" s="23"/>
    </row>
    <row r="647" spans="1:15" s="62" customFormat="1" ht="45">
      <c r="A647" s="31">
        <v>4</v>
      </c>
      <c r="B647" s="27">
        <v>1196460104</v>
      </c>
      <c r="C647" s="28">
        <v>42142502</v>
      </c>
      <c r="D647" s="36" t="s">
        <v>1070</v>
      </c>
      <c r="E647" s="37" t="s">
        <v>1071</v>
      </c>
      <c r="F647" s="28" t="s">
        <v>10</v>
      </c>
      <c r="G647" s="22"/>
      <c r="H647" s="22"/>
      <c r="I647" s="23"/>
      <c r="J647" s="22">
        <v>52184</v>
      </c>
      <c r="K647" s="22">
        <f t="shared" si="219"/>
        <v>9915</v>
      </c>
      <c r="L647" s="23">
        <f t="shared" si="220"/>
        <v>62099</v>
      </c>
      <c r="M647" s="22"/>
      <c r="N647" s="22"/>
      <c r="O647" s="23"/>
    </row>
    <row r="648" spans="1:15" s="62" customFormat="1" ht="45">
      <c r="A648" s="31">
        <v>5</v>
      </c>
      <c r="B648" s="27">
        <v>1196460105</v>
      </c>
      <c r="C648" s="28">
        <v>42142502</v>
      </c>
      <c r="D648" s="36" t="s">
        <v>1072</v>
      </c>
      <c r="E648" s="37" t="s">
        <v>1073</v>
      </c>
      <c r="F648" s="28" t="s">
        <v>10</v>
      </c>
      <c r="G648" s="22"/>
      <c r="H648" s="22"/>
      <c r="I648" s="23"/>
      <c r="J648" s="22">
        <v>41195</v>
      </c>
      <c r="K648" s="22">
        <f t="shared" si="219"/>
        <v>7827</v>
      </c>
      <c r="L648" s="23">
        <f t="shared" si="220"/>
        <v>49022</v>
      </c>
      <c r="M648" s="22"/>
      <c r="N648" s="22"/>
      <c r="O648" s="23"/>
    </row>
    <row r="649" spans="1:15" s="62" customFormat="1" ht="45">
      <c r="A649" s="31">
        <v>6</v>
      </c>
      <c r="B649" s="27">
        <v>1196460106</v>
      </c>
      <c r="C649" s="28">
        <v>42142502</v>
      </c>
      <c r="D649" s="36" t="s">
        <v>1074</v>
      </c>
      <c r="E649" s="37" t="s">
        <v>1075</v>
      </c>
      <c r="F649" s="28" t="s">
        <v>10</v>
      </c>
      <c r="G649" s="22"/>
      <c r="H649" s="22"/>
      <c r="I649" s="23"/>
      <c r="J649" s="22">
        <v>41195</v>
      </c>
      <c r="K649" s="22">
        <f t="shared" si="219"/>
        <v>7827</v>
      </c>
      <c r="L649" s="23">
        <f t="shared" si="220"/>
        <v>49022</v>
      </c>
      <c r="M649" s="22"/>
      <c r="N649" s="22"/>
      <c r="O649" s="23"/>
    </row>
    <row r="650" spans="1:15" s="62" customFormat="1" ht="45">
      <c r="A650" s="31">
        <v>7</v>
      </c>
      <c r="B650" s="27">
        <v>1196460103</v>
      </c>
      <c r="C650" s="28">
        <v>42142502</v>
      </c>
      <c r="D650" s="36" t="s">
        <v>1076</v>
      </c>
      <c r="E650" s="37" t="s">
        <v>1077</v>
      </c>
      <c r="F650" s="28" t="s">
        <v>10</v>
      </c>
      <c r="G650" s="22"/>
      <c r="H650" s="22"/>
      <c r="I650" s="23"/>
      <c r="J650" s="22">
        <v>41195</v>
      </c>
      <c r="K650" s="22">
        <f t="shared" si="219"/>
        <v>7827</v>
      </c>
      <c r="L650" s="23">
        <f t="shared" si="220"/>
        <v>49022</v>
      </c>
      <c r="M650" s="22"/>
      <c r="N650" s="22"/>
      <c r="O650" s="23"/>
    </row>
    <row r="651" spans="1:15" s="62" customFormat="1" ht="63">
      <c r="A651" s="31">
        <v>8</v>
      </c>
      <c r="B651" s="56">
        <v>1196460107</v>
      </c>
      <c r="C651" s="28">
        <v>42142502</v>
      </c>
      <c r="D651" s="36" t="s">
        <v>1078</v>
      </c>
      <c r="E651" s="37" t="s">
        <v>1079</v>
      </c>
      <c r="F651" s="28" t="s">
        <v>10</v>
      </c>
      <c r="G651" s="22">
        <v>179830</v>
      </c>
      <c r="H651" s="22">
        <v>0</v>
      </c>
      <c r="I651" s="23">
        <f t="shared" ref="I651:I653" si="221">+G651+H651</f>
        <v>179830</v>
      </c>
      <c r="J651" s="22">
        <v>160006</v>
      </c>
      <c r="K651" s="22">
        <v>0</v>
      </c>
      <c r="L651" s="23">
        <f t="shared" si="220"/>
        <v>160006</v>
      </c>
      <c r="M651" s="22"/>
      <c r="N651" s="22"/>
      <c r="O651" s="23"/>
    </row>
    <row r="652" spans="1:15" s="62" customFormat="1" ht="81">
      <c r="A652" s="31">
        <v>9</v>
      </c>
      <c r="B652" s="56">
        <v>1196460108</v>
      </c>
      <c r="C652" s="28">
        <v>42142502</v>
      </c>
      <c r="D652" s="36" t="s">
        <v>1080</v>
      </c>
      <c r="E652" s="37" t="s">
        <v>1081</v>
      </c>
      <c r="F652" s="28" t="s">
        <v>10</v>
      </c>
      <c r="G652" s="22">
        <v>179830</v>
      </c>
      <c r="H652" s="22">
        <v>0</v>
      </c>
      <c r="I652" s="23">
        <f t="shared" si="221"/>
        <v>179830</v>
      </c>
      <c r="J652" s="22">
        <v>214566</v>
      </c>
      <c r="K652" s="22">
        <v>0</v>
      </c>
      <c r="L652" s="23">
        <f t="shared" si="220"/>
        <v>214566</v>
      </c>
      <c r="M652" s="22"/>
      <c r="N652" s="22"/>
      <c r="O652" s="23"/>
    </row>
    <row r="653" spans="1:15" s="62" customFormat="1" ht="63">
      <c r="A653" s="31">
        <v>10</v>
      </c>
      <c r="B653" s="35">
        <v>1196410132</v>
      </c>
      <c r="C653" s="28">
        <v>42142502</v>
      </c>
      <c r="D653" s="36" t="s">
        <v>1082</v>
      </c>
      <c r="E653" s="37" t="s">
        <v>1083</v>
      </c>
      <c r="F653" s="28" t="s">
        <v>10</v>
      </c>
      <c r="G653" s="22">
        <v>21190</v>
      </c>
      <c r="H653" s="22">
        <f t="shared" ref="H653:H655" si="222">ROUND(G653*0.19,0)</f>
        <v>4026</v>
      </c>
      <c r="I653" s="23">
        <f t="shared" si="221"/>
        <v>25216</v>
      </c>
      <c r="J653" s="22">
        <v>11143</v>
      </c>
      <c r="K653" s="22">
        <f t="shared" ref="K653:K655" si="223">ROUND(J653*0.19,0)</f>
        <v>2117</v>
      </c>
      <c r="L653" s="23">
        <f t="shared" si="220"/>
        <v>13260</v>
      </c>
      <c r="M653" s="22">
        <v>31960</v>
      </c>
      <c r="N653" s="22">
        <f t="shared" ref="N653:N655" si="224">ROUND(M653*0.19,0)</f>
        <v>6072</v>
      </c>
      <c r="O653" s="23">
        <f t="shared" ref="O653:O655" si="225">+M653+N653</f>
        <v>38032</v>
      </c>
    </row>
    <row r="654" spans="1:15" s="62" customFormat="1" ht="63">
      <c r="A654" s="31">
        <v>11</v>
      </c>
      <c r="B654" s="35">
        <v>1196410133</v>
      </c>
      <c r="C654" s="28">
        <v>42142502</v>
      </c>
      <c r="D654" s="36" t="s">
        <v>1084</v>
      </c>
      <c r="E654" s="37" t="s">
        <v>1085</v>
      </c>
      <c r="F654" s="28" t="s">
        <v>10</v>
      </c>
      <c r="G654" s="22"/>
      <c r="H654" s="22"/>
      <c r="I654" s="23"/>
      <c r="J654" s="22">
        <v>9042</v>
      </c>
      <c r="K654" s="22">
        <f t="shared" si="223"/>
        <v>1718</v>
      </c>
      <c r="L654" s="23">
        <f t="shared" si="220"/>
        <v>10760</v>
      </c>
      <c r="M654" s="22"/>
      <c r="N654" s="22"/>
      <c r="O654" s="23"/>
    </row>
    <row r="655" spans="1:15" s="62" customFormat="1" ht="63">
      <c r="A655" s="31">
        <v>12</v>
      </c>
      <c r="B655" s="35">
        <v>1196410134</v>
      </c>
      <c r="C655" s="28">
        <v>42142502</v>
      </c>
      <c r="D655" s="36" t="s">
        <v>1086</v>
      </c>
      <c r="E655" s="37" t="s">
        <v>1087</v>
      </c>
      <c r="F655" s="28" t="s">
        <v>10</v>
      </c>
      <c r="G655" s="22">
        <v>21190</v>
      </c>
      <c r="H655" s="22">
        <f t="shared" si="222"/>
        <v>4026</v>
      </c>
      <c r="I655" s="23">
        <f t="shared" ref="I655" si="226">+G655+H655</f>
        <v>25216</v>
      </c>
      <c r="J655" s="22">
        <v>5423</v>
      </c>
      <c r="K655" s="22">
        <f t="shared" si="223"/>
        <v>1030</v>
      </c>
      <c r="L655" s="23">
        <f t="shared" si="220"/>
        <v>6453</v>
      </c>
      <c r="M655" s="22">
        <v>33184</v>
      </c>
      <c r="N655" s="22">
        <f t="shared" si="224"/>
        <v>6305</v>
      </c>
      <c r="O655" s="23">
        <f t="shared" si="225"/>
        <v>39489</v>
      </c>
    </row>
    <row r="656" spans="1:15" s="150" customFormat="1">
      <c r="A656" s="142"/>
      <c r="B656" s="17"/>
      <c r="C656" s="143"/>
      <c r="D656" s="143"/>
      <c r="E656" s="143"/>
      <c r="F656" s="143"/>
      <c r="G656" s="144"/>
      <c r="H656" s="145"/>
      <c r="I656" s="151"/>
      <c r="J656" s="144"/>
      <c r="K656" s="145"/>
      <c r="L656" s="151"/>
      <c r="M656" s="144"/>
      <c r="N656" s="145"/>
      <c r="O656" s="151"/>
    </row>
    <row r="657" spans="1:24" s="62" customFormat="1" ht="18">
      <c r="A657" s="39" t="s">
        <v>1088</v>
      </c>
      <c r="B657" s="166" t="s">
        <v>1089</v>
      </c>
      <c r="C657" s="166"/>
      <c r="D657" s="166"/>
      <c r="E657" s="166"/>
      <c r="F657" s="29" t="s">
        <v>740</v>
      </c>
      <c r="G657" s="174" t="s">
        <v>3738</v>
      </c>
      <c r="H657" s="175"/>
      <c r="I657" s="176"/>
      <c r="J657" s="174" t="s">
        <v>3841</v>
      </c>
      <c r="K657" s="175"/>
      <c r="L657" s="176"/>
    </row>
    <row r="658" spans="1:24" s="62" customFormat="1" ht="27">
      <c r="A658" s="14" t="s">
        <v>2</v>
      </c>
      <c r="B658" s="14" t="s">
        <v>3</v>
      </c>
      <c r="C658" s="15" t="s">
        <v>4</v>
      </c>
      <c r="D658" s="15" t="s">
        <v>5</v>
      </c>
      <c r="E658" s="15" t="s">
        <v>3366</v>
      </c>
      <c r="F658" s="15" t="s">
        <v>7</v>
      </c>
      <c r="G658" s="16" t="s">
        <v>3347</v>
      </c>
      <c r="H658" s="16" t="s">
        <v>3348</v>
      </c>
      <c r="I658" s="16" t="s">
        <v>3349</v>
      </c>
      <c r="J658" s="16" t="s">
        <v>3347</v>
      </c>
      <c r="K658" s="16" t="s">
        <v>3348</v>
      </c>
      <c r="L658" s="16" t="s">
        <v>3349</v>
      </c>
    </row>
    <row r="659" spans="1:24" s="62" customFormat="1" ht="18">
      <c r="A659" s="31">
        <v>1</v>
      </c>
      <c r="B659" s="27">
        <v>1199040009</v>
      </c>
      <c r="C659" s="28" t="s">
        <v>1090</v>
      </c>
      <c r="D659" s="36" t="s">
        <v>1091</v>
      </c>
      <c r="E659" s="37" t="s">
        <v>1092</v>
      </c>
      <c r="F659" s="28" t="s">
        <v>10</v>
      </c>
      <c r="G659" s="22">
        <v>4681</v>
      </c>
      <c r="H659" s="22">
        <f t="shared" ref="H659:H662" si="227">ROUND(G659*0.19,0)</f>
        <v>889</v>
      </c>
      <c r="I659" s="23">
        <f t="shared" ref="I659:I662" si="228">+G659+H659</f>
        <v>5570</v>
      </c>
      <c r="J659" s="22">
        <v>3975</v>
      </c>
      <c r="K659" s="22">
        <f t="shared" ref="K659:K661" si="229">ROUND(J659*0.19,0)</f>
        <v>755</v>
      </c>
      <c r="L659" s="23">
        <f t="shared" ref="L659:L661" si="230">+J659+K659</f>
        <v>4730</v>
      </c>
    </row>
    <row r="660" spans="1:24" s="62" customFormat="1" ht="18">
      <c r="A660" s="31">
        <v>2</v>
      </c>
      <c r="B660" s="27">
        <v>1176090486</v>
      </c>
      <c r="C660" s="28" t="s">
        <v>1090</v>
      </c>
      <c r="D660" s="36" t="s">
        <v>1093</v>
      </c>
      <c r="E660" s="37" t="s">
        <v>1094</v>
      </c>
      <c r="F660" s="28" t="s">
        <v>10</v>
      </c>
      <c r="G660" s="22">
        <v>4681</v>
      </c>
      <c r="H660" s="22">
        <f t="shared" si="227"/>
        <v>889</v>
      </c>
      <c r="I660" s="23">
        <f t="shared" si="228"/>
        <v>5570</v>
      </c>
      <c r="J660" s="22"/>
      <c r="K660" s="22"/>
      <c r="L660" s="23"/>
    </row>
    <row r="661" spans="1:24" s="62" customFormat="1" ht="18">
      <c r="A661" s="31">
        <v>3</v>
      </c>
      <c r="B661" s="27">
        <v>1176090487</v>
      </c>
      <c r="C661" s="28" t="s">
        <v>1090</v>
      </c>
      <c r="D661" s="36" t="s">
        <v>1095</v>
      </c>
      <c r="E661" s="37" t="s">
        <v>1096</v>
      </c>
      <c r="F661" s="28" t="s">
        <v>10</v>
      </c>
      <c r="G661" s="22">
        <v>4681</v>
      </c>
      <c r="H661" s="22">
        <f t="shared" si="227"/>
        <v>889</v>
      </c>
      <c r="I661" s="23">
        <f t="shared" si="228"/>
        <v>5570</v>
      </c>
      <c r="J661" s="22">
        <v>2384</v>
      </c>
      <c r="K661" s="22">
        <f t="shared" si="229"/>
        <v>453</v>
      </c>
      <c r="L661" s="23">
        <f t="shared" si="230"/>
        <v>2837</v>
      </c>
    </row>
    <row r="662" spans="1:24" s="62" customFormat="1" ht="18">
      <c r="A662" s="31">
        <v>4</v>
      </c>
      <c r="B662" s="35" t="s">
        <v>194</v>
      </c>
      <c r="C662" s="28" t="s">
        <v>1090</v>
      </c>
      <c r="D662" s="36" t="s">
        <v>1097</v>
      </c>
      <c r="E662" s="36" t="s">
        <v>1097</v>
      </c>
      <c r="F662" s="28" t="s">
        <v>53</v>
      </c>
      <c r="G662" s="22">
        <v>6500</v>
      </c>
      <c r="H662" s="22">
        <f t="shared" si="227"/>
        <v>1235</v>
      </c>
      <c r="I662" s="23">
        <f t="shared" si="228"/>
        <v>7735</v>
      </c>
      <c r="J662" s="22"/>
      <c r="K662" s="22"/>
      <c r="L662" s="23"/>
    </row>
    <row r="663" spans="1:24" s="147" customFormat="1">
      <c r="A663" s="142"/>
      <c r="B663" s="17"/>
      <c r="C663" s="143"/>
      <c r="D663" s="143"/>
      <c r="E663" s="143"/>
      <c r="F663" s="143"/>
      <c r="G663" s="148"/>
      <c r="H663" s="148"/>
      <c r="I663" s="149"/>
      <c r="J663" s="148"/>
      <c r="K663" s="148"/>
      <c r="L663" s="149"/>
    </row>
    <row r="664" spans="1:24" s="62" customFormat="1" ht="18">
      <c r="A664" s="39" t="s">
        <v>1098</v>
      </c>
      <c r="B664" s="166" t="s">
        <v>1099</v>
      </c>
      <c r="C664" s="166"/>
      <c r="D664" s="166"/>
      <c r="E664" s="166"/>
      <c r="F664" s="29" t="s">
        <v>375</v>
      </c>
      <c r="G664" s="174" t="s">
        <v>3705</v>
      </c>
      <c r="H664" s="175"/>
      <c r="I664" s="176"/>
      <c r="J664" s="174" t="s">
        <v>3731</v>
      </c>
      <c r="K664" s="175"/>
      <c r="L664" s="176"/>
      <c r="M664" s="174" t="s">
        <v>3744</v>
      </c>
      <c r="N664" s="175"/>
      <c r="O664" s="176"/>
      <c r="P664" s="174" t="s">
        <v>3840</v>
      </c>
      <c r="Q664" s="175"/>
      <c r="R664" s="176"/>
    </row>
    <row r="665" spans="1:24" s="62" customFormat="1" ht="27">
      <c r="A665" s="14" t="s">
        <v>2</v>
      </c>
      <c r="B665" s="14" t="s">
        <v>3</v>
      </c>
      <c r="C665" s="15" t="s">
        <v>4</v>
      </c>
      <c r="D665" s="15" t="s">
        <v>5</v>
      </c>
      <c r="E665" s="15" t="s">
        <v>3366</v>
      </c>
      <c r="F665" s="15" t="s">
        <v>7</v>
      </c>
      <c r="G665" s="16" t="s">
        <v>3347</v>
      </c>
      <c r="H665" s="16" t="s">
        <v>3348</v>
      </c>
      <c r="I665" s="16" t="s">
        <v>3349</v>
      </c>
      <c r="J665" s="16" t="s">
        <v>3347</v>
      </c>
      <c r="K665" s="16" t="s">
        <v>3348</v>
      </c>
      <c r="L665" s="16" t="s">
        <v>3349</v>
      </c>
      <c r="M665" s="16" t="s">
        <v>3347</v>
      </c>
      <c r="N665" s="16" t="s">
        <v>3348</v>
      </c>
      <c r="O665" s="16" t="s">
        <v>3349</v>
      </c>
      <c r="P665" s="16" t="s">
        <v>3347</v>
      </c>
      <c r="Q665" s="16" t="s">
        <v>3348</v>
      </c>
      <c r="R665" s="16" t="s">
        <v>3349</v>
      </c>
    </row>
    <row r="666" spans="1:24" s="140" customFormat="1" ht="36">
      <c r="A666" s="30">
        <v>1</v>
      </c>
      <c r="B666" s="30">
        <v>1196490395</v>
      </c>
      <c r="C666" s="56">
        <v>42181700</v>
      </c>
      <c r="D666" s="40" t="s">
        <v>1100</v>
      </c>
      <c r="E666" s="43" t="s">
        <v>1101</v>
      </c>
      <c r="F666" s="35" t="s">
        <v>10</v>
      </c>
      <c r="G666" s="24">
        <v>280</v>
      </c>
      <c r="H666" s="24">
        <f>ROUND(G666*0.19,0)</f>
        <v>53</v>
      </c>
      <c r="I666" s="25">
        <f>+G666+H666</f>
        <v>333</v>
      </c>
      <c r="J666" s="24">
        <v>250</v>
      </c>
      <c r="K666" s="24">
        <f>ROUND(J666*0.19,0)</f>
        <v>48</v>
      </c>
      <c r="L666" s="25">
        <f>+J666+K666</f>
        <v>298</v>
      </c>
      <c r="M666" s="24">
        <v>337</v>
      </c>
      <c r="N666" s="24">
        <f>ROUND(M666*0.19,0)</f>
        <v>64</v>
      </c>
      <c r="O666" s="25">
        <f>+M666+N666</f>
        <v>401</v>
      </c>
      <c r="P666" s="24">
        <v>430.52</v>
      </c>
      <c r="Q666" s="24">
        <f>ROUND(P666*0.19,0)</f>
        <v>82</v>
      </c>
      <c r="R666" s="25">
        <f>+P666+Q666</f>
        <v>512.52</v>
      </c>
    </row>
    <row r="667" spans="1:24" s="62" customFormat="1" ht="36">
      <c r="A667" s="31">
        <v>2</v>
      </c>
      <c r="B667" s="27">
        <v>1196490391</v>
      </c>
      <c r="C667" s="51">
        <v>42181700</v>
      </c>
      <c r="D667" s="36" t="s">
        <v>1102</v>
      </c>
      <c r="E667" s="37" t="s">
        <v>1103</v>
      </c>
      <c r="F667" s="28" t="s">
        <v>10</v>
      </c>
      <c r="G667" s="22">
        <v>806</v>
      </c>
      <c r="H667" s="22">
        <f>ROUND(G667*0.19,0)</f>
        <v>153</v>
      </c>
      <c r="I667" s="23">
        <f>+G667+H667</f>
        <v>959</v>
      </c>
      <c r="J667" s="22">
        <v>250</v>
      </c>
      <c r="K667" s="22">
        <f>ROUND(J667*0.19,0)</f>
        <v>48</v>
      </c>
      <c r="L667" s="23">
        <f>+J667+K667</f>
        <v>298</v>
      </c>
      <c r="M667" s="22">
        <v>337</v>
      </c>
      <c r="N667" s="22">
        <f>ROUND(M667*0.19,0)</f>
        <v>64</v>
      </c>
      <c r="O667" s="23">
        <f>+M667+N667</f>
        <v>401</v>
      </c>
      <c r="P667" s="22">
        <v>430.52</v>
      </c>
      <c r="Q667" s="22">
        <f>ROUND(P667*0.19,0)</f>
        <v>82</v>
      </c>
      <c r="R667" s="23">
        <f>+P667+Q667</f>
        <v>512.52</v>
      </c>
    </row>
    <row r="668" spans="1:24" s="147" customFormat="1">
      <c r="A668" s="142"/>
      <c r="B668" s="17"/>
      <c r="C668" s="143"/>
      <c r="D668" s="143"/>
      <c r="E668" s="143"/>
      <c r="F668" s="143"/>
      <c r="G668" s="144"/>
      <c r="H668" s="145"/>
      <c r="I668" s="146"/>
      <c r="J668" s="144"/>
      <c r="K668" s="145"/>
      <c r="L668" s="146"/>
      <c r="M668" s="144"/>
      <c r="N668" s="145"/>
      <c r="O668" s="146"/>
      <c r="P668" s="144"/>
      <c r="Q668" s="145"/>
      <c r="R668" s="146"/>
    </row>
    <row r="669" spans="1:24" s="62" customFormat="1" ht="18">
      <c r="A669" s="39" t="s">
        <v>1104</v>
      </c>
      <c r="B669" s="166" t="s">
        <v>1105</v>
      </c>
      <c r="C669" s="166"/>
      <c r="D669" s="166"/>
      <c r="E669" s="166"/>
      <c r="F669" s="29" t="s">
        <v>375</v>
      </c>
      <c r="G669" s="174" t="s">
        <v>3708</v>
      </c>
      <c r="H669" s="175"/>
      <c r="I669" s="176"/>
      <c r="J669" s="174" t="s">
        <v>3711</v>
      </c>
      <c r="K669" s="175"/>
      <c r="L669" s="176"/>
      <c r="M669" s="174" t="s">
        <v>3712</v>
      </c>
      <c r="N669" s="175"/>
      <c r="O669" s="176"/>
      <c r="P669" s="174" t="s">
        <v>3729</v>
      </c>
      <c r="Q669" s="175"/>
      <c r="R669" s="176"/>
      <c r="S669" s="174" t="s">
        <v>3731</v>
      </c>
      <c r="T669" s="175"/>
      <c r="U669" s="176"/>
      <c r="V669" s="174" t="s">
        <v>3738</v>
      </c>
      <c r="W669" s="175"/>
      <c r="X669" s="176"/>
    </row>
    <row r="670" spans="1:24" s="62" customFormat="1" ht="27">
      <c r="A670" s="14" t="s">
        <v>2</v>
      </c>
      <c r="B670" s="14" t="s">
        <v>3</v>
      </c>
      <c r="C670" s="15" t="s">
        <v>4</v>
      </c>
      <c r="D670" s="15" t="s">
        <v>5</v>
      </c>
      <c r="E670" s="15" t="s">
        <v>3366</v>
      </c>
      <c r="F670" s="15" t="s">
        <v>7</v>
      </c>
      <c r="G670" s="16" t="s">
        <v>3347</v>
      </c>
      <c r="H670" s="16" t="s">
        <v>3348</v>
      </c>
      <c r="I670" s="16" t="s">
        <v>3349</v>
      </c>
      <c r="J670" s="16" t="s">
        <v>3347</v>
      </c>
      <c r="K670" s="16" t="s">
        <v>3348</v>
      </c>
      <c r="L670" s="16" t="s">
        <v>3349</v>
      </c>
      <c r="M670" s="16" t="s">
        <v>3347</v>
      </c>
      <c r="N670" s="16" t="s">
        <v>3348</v>
      </c>
      <c r="O670" s="16" t="s">
        <v>3349</v>
      </c>
      <c r="P670" s="16" t="s">
        <v>3347</v>
      </c>
      <c r="Q670" s="16" t="s">
        <v>3348</v>
      </c>
      <c r="R670" s="16" t="s">
        <v>3349</v>
      </c>
      <c r="S670" s="16" t="s">
        <v>3347</v>
      </c>
      <c r="T670" s="16" t="s">
        <v>3348</v>
      </c>
      <c r="U670" s="16" t="s">
        <v>3349</v>
      </c>
      <c r="V670" s="16" t="s">
        <v>3347</v>
      </c>
      <c r="W670" s="16" t="s">
        <v>3348</v>
      </c>
      <c r="X670" s="16" t="s">
        <v>3349</v>
      </c>
    </row>
    <row r="671" spans="1:24" s="140" customFormat="1" ht="36">
      <c r="A671" s="30">
        <v>1</v>
      </c>
      <c r="B671" s="30">
        <v>1196490181</v>
      </c>
      <c r="C671" s="35" t="s">
        <v>1106</v>
      </c>
      <c r="D671" s="40" t="s">
        <v>1107</v>
      </c>
      <c r="E671" s="43" t="s">
        <v>1108</v>
      </c>
      <c r="F671" s="35" t="s">
        <v>10</v>
      </c>
      <c r="G671" s="61"/>
      <c r="H671" s="137"/>
      <c r="I671" s="141"/>
      <c r="J671" s="61">
        <v>3620</v>
      </c>
      <c r="K671" s="24">
        <v>0</v>
      </c>
      <c r="L671" s="25">
        <f t="shared" ref="L671:L673" si="231">+J671+K671</f>
        <v>3620</v>
      </c>
      <c r="M671" s="61">
        <v>910</v>
      </c>
      <c r="N671" s="24">
        <v>0</v>
      </c>
      <c r="O671" s="25">
        <f t="shared" ref="O671:O673" si="232">+M671+N671</f>
        <v>910</v>
      </c>
      <c r="P671" s="61">
        <v>1200</v>
      </c>
      <c r="Q671" s="24">
        <v>0</v>
      </c>
      <c r="R671" s="25">
        <f t="shared" ref="R671:R673" si="233">+P671+Q671</f>
        <v>1200</v>
      </c>
      <c r="S671" s="61"/>
      <c r="T671" s="24"/>
      <c r="U671" s="25"/>
      <c r="V671" s="61">
        <v>1200</v>
      </c>
      <c r="W671" s="24">
        <v>0</v>
      </c>
      <c r="X671" s="25">
        <f t="shared" ref="X671:X673" si="234">+V671+W671</f>
        <v>1200</v>
      </c>
    </row>
    <row r="672" spans="1:24" s="140" customFormat="1" ht="36">
      <c r="A672" s="30">
        <v>2</v>
      </c>
      <c r="B672" s="35" t="s">
        <v>194</v>
      </c>
      <c r="C672" s="35" t="s">
        <v>1106</v>
      </c>
      <c r="D672" s="40" t="s">
        <v>1109</v>
      </c>
      <c r="E672" s="43" t="s">
        <v>1108</v>
      </c>
      <c r="F672" s="35" t="s">
        <v>10</v>
      </c>
      <c r="G672" s="61"/>
      <c r="H672" s="137"/>
      <c r="I672" s="141"/>
      <c r="J672" s="61">
        <v>1330</v>
      </c>
      <c r="K672" s="24">
        <v>0</v>
      </c>
      <c r="L672" s="25">
        <f t="shared" si="231"/>
        <v>1330</v>
      </c>
      <c r="M672" s="61">
        <v>966</v>
      </c>
      <c r="N672" s="24">
        <v>0</v>
      </c>
      <c r="O672" s="25">
        <f t="shared" si="232"/>
        <v>966</v>
      </c>
      <c r="P672" s="61">
        <v>1200</v>
      </c>
      <c r="Q672" s="24">
        <v>0</v>
      </c>
      <c r="R672" s="25">
        <f t="shared" si="233"/>
        <v>1200</v>
      </c>
      <c r="S672" s="61"/>
      <c r="T672" s="24"/>
      <c r="U672" s="25"/>
      <c r="V672" s="61">
        <v>1200</v>
      </c>
      <c r="W672" s="24">
        <v>0</v>
      </c>
      <c r="X672" s="25">
        <f t="shared" si="234"/>
        <v>1200</v>
      </c>
    </row>
    <row r="673" spans="1:24" s="140" customFormat="1" ht="36">
      <c r="A673" s="30">
        <v>3</v>
      </c>
      <c r="B673" s="30">
        <v>1196490240</v>
      </c>
      <c r="C673" s="35" t="s">
        <v>1106</v>
      </c>
      <c r="D673" s="40" t="s">
        <v>1110</v>
      </c>
      <c r="E673" s="43" t="s">
        <v>1111</v>
      </c>
      <c r="F673" s="35" t="s">
        <v>10</v>
      </c>
      <c r="G673" s="61">
        <v>1200</v>
      </c>
      <c r="H673" s="24">
        <f t="shared" ref="H673" si="235">ROUND(G673*0.19,0)</f>
        <v>228</v>
      </c>
      <c r="I673" s="25">
        <f t="shared" ref="I673" si="236">+G673+H673</f>
        <v>1428</v>
      </c>
      <c r="J673" s="61">
        <v>1500</v>
      </c>
      <c r="K673" s="24">
        <f t="shared" ref="K673" si="237">ROUND(J673*0.19,0)</f>
        <v>285</v>
      </c>
      <c r="L673" s="25">
        <f t="shared" si="231"/>
        <v>1785</v>
      </c>
      <c r="M673" s="61">
        <v>748</v>
      </c>
      <c r="N673" s="24">
        <f t="shared" ref="N673" si="238">ROUND(M673*0.19,0)</f>
        <v>142</v>
      </c>
      <c r="O673" s="25">
        <f t="shared" si="232"/>
        <v>890</v>
      </c>
      <c r="P673" s="61">
        <v>1100</v>
      </c>
      <c r="Q673" s="24">
        <f t="shared" ref="Q673" si="239">ROUND(P673*0.19,0)</f>
        <v>209</v>
      </c>
      <c r="R673" s="25">
        <f t="shared" si="233"/>
        <v>1309</v>
      </c>
      <c r="S673" s="61">
        <v>705</v>
      </c>
      <c r="T673" s="24">
        <f t="shared" ref="T673" si="240">ROUND(S673*0.19,0)</f>
        <v>134</v>
      </c>
      <c r="U673" s="25">
        <f t="shared" ref="U673" si="241">+S673+T673</f>
        <v>839</v>
      </c>
      <c r="V673" s="61">
        <v>750</v>
      </c>
      <c r="W673" s="24">
        <f t="shared" ref="W673" si="242">ROUND(V673*0.19,0)</f>
        <v>143</v>
      </c>
      <c r="X673" s="25">
        <f t="shared" si="234"/>
        <v>893</v>
      </c>
    </row>
    <row r="674" spans="1:24" s="147" customFormat="1">
      <c r="A674" s="142"/>
      <c r="B674" s="17"/>
      <c r="C674" s="143"/>
      <c r="D674" s="143"/>
      <c r="E674" s="143"/>
      <c r="F674" s="143"/>
      <c r="G674" s="144"/>
      <c r="H674" s="145"/>
      <c r="I674" s="146"/>
      <c r="J674" s="144"/>
      <c r="K674" s="145"/>
      <c r="L674" s="146"/>
      <c r="M674" s="144"/>
      <c r="N674" s="145"/>
      <c r="O674" s="146"/>
      <c r="P674" s="144"/>
      <c r="Q674" s="145"/>
      <c r="R674" s="146"/>
      <c r="S674" s="144"/>
      <c r="T674" s="145"/>
      <c r="U674" s="146"/>
      <c r="V674" s="17"/>
      <c r="W674" s="17"/>
      <c r="X674" s="17"/>
    </row>
    <row r="675" spans="1:24" s="62" customFormat="1" ht="13.5" customHeight="1">
      <c r="A675" s="39" t="s">
        <v>1112</v>
      </c>
      <c r="B675" s="166" t="s">
        <v>1113</v>
      </c>
      <c r="C675" s="166"/>
      <c r="D675" s="166"/>
      <c r="E675" s="166"/>
      <c r="F675" s="29" t="s">
        <v>375</v>
      </c>
      <c r="G675" s="174" t="s">
        <v>3711</v>
      </c>
      <c r="H675" s="175"/>
      <c r="I675" s="176"/>
      <c r="J675" s="174" t="s">
        <v>3719</v>
      </c>
      <c r="K675" s="175"/>
      <c r="L675" s="176"/>
      <c r="M675" s="174" t="s">
        <v>3733</v>
      </c>
      <c r="N675" s="175"/>
      <c r="O675" s="176"/>
    </row>
    <row r="676" spans="1:24" s="62" customFormat="1" ht="27">
      <c r="A676" s="14" t="s">
        <v>2</v>
      </c>
      <c r="B676" s="14" t="s">
        <v>3</v>
      </c>
      <c r="C676" s="15" t="s">
        <v>4</v>
      </c>
      <c r="D676" s="15" t="s">
        <v>5</v>
      </c>
      <c r="E676" s="15" t="s">
        <v>3366</v>
      </c>
      <c r="F676" s="15" t="s">
        <v>7</v>
      </c>
      <c r="G676" s="16" t="s">
        <v>3347</v>
      </c>
      <c r="H676" s="16" t="s">
        <v>3348</v>
      </c>
      <c r="I676" s="16" t="s">
        <v>3349</v>
      </c>
      <c r="J676" s="16" t="s">
        <v>3347</v>
      </c>
      <c r="K676" s="16" t="s">
        <v>3348</v>
      </c>
      <c r="L676" s="16" t="s">
        <v>3349</v>
      </c>
      <c r="M676" s="16" t="s">
        <v>3347</v>
      </c>
      <c r="N676" s="16" t="s">
        <v>3348</v>
      </c>
      <c r="O676" s="16" t="s">
        <v>3349</v>
      </c>
    </row>
    <row r="677" spans="1:24" s="62" customFormat="1" ht="54">
      <c r="A677" s="31">
        <v>1</v>
      </c>
      <c r="B677" s="21">
        <v>1196410652</v>
      </c>
      <c r="C677" s="28" t="s">
        <v>1114</v>
      </c>
      <c r="D677" s="36" t="s">
        <v>1115</v>
      </c>
      <c r="E677" s="37" t="s">
        <v>1116</v>
      </c>
      <c r="F677" s="28" t="s">
        <v>10</v>
      </c>
      <c r="G677" s="22">
        <v>154080</v>
      </c>
      <c r="H677" s="22">
        <v>0</v>
      </c>
      <c r="I677" s="23">
        <f>+G677+H677</f>
        <v>154080</v>
      </c>
      <c r="J677" s="22">
        <v>91000</v>
      </c>
      <c r="K677" s="22">
        <v>0</v>
      </c>
      <c r="L677" s="23">
        <f t="shared" ref="L677:L682" si="243">+J677+K677</f>
        <v>91000</v>
      </c>
      <c r="M677" s="22">
        <v>129140</v>
      </c>
      <c r="N677" s="22">
        <v>0</v>
      </c>
      <c r="O677" s="23">
        <f t="shared" ref="O677:O678" si="244">+M677+N677</f>
        <v>129140</v>
      </c>
    </row>
    <row r="678" spans="1:24" s="62" customFormat="1" ht="63">
      <c r="A678" s="31">
        <v>2</v>
      </c>
      <c r="B678" s="21">
        <v>1196410654</v>
      </c>
      <c r="C678" s="28" t="s">
        <v>1114</v>
      </c>
      <c r="D678" s="36" t="s">
        <v>1117</v>
      </c>
      <c r="E678" s="37" t="s">
        <v>1118</v>
      </c>
      <c r="F678" s="28" t="s">
        <v>10</v>
      </c>
      <c r="G678" s="22"/>
      <c r="H678" s="22"/>
      <c r="I678" s="23"/>
      <c r="J678" s="22">
        <v>91000</v>
      </c>
      <c r="K678" s="22">
        <v>0</v>
      </c>
      <c r="L678" s="23">
        <f t="shared" si="243"/>
        <v>91000</v>
      </c>
      <c r="M678" s="22">
        <v>125070</v>
      </c>
      <c r="N678" s="22">
        <v>0</v>
      </c>
      <c r="O678" s="23">
        <f t="shared" si="244"/>
        <v>125070</v>
      </c>
    </row>
    <row r="679" spans="1:24" s="62" customFormat="1" ht="63">
      <c r="A679" s="31">
        <v>3</v>
      </c>
      <c r="B679" s="21">
        <v>1196410020</v>
      </c>
      <c r="C679" s="28" t="s">
        <v>1114</v>
      </c>
      <c r="D679" s="36" t="s">
        <v>1119</v>
      </c>
      <c r="E679" s="37" t="s">
        <v>1120</v>
      </c>
      <c r="F679" s="28" t="s">
        <v>10</v>
      </c>
      <c r="G679" s="22">
        <v>118470</v>
      </c>
      <c r="H679" s="22">
        <v>0</v>
      </c>
      <c r="I679" s="23">
        <f>+G679+H679</f>
        <v>118470</v>
      </c>
      <c r="J679" s="22">
        <v>81900</v>
      </c>
      <c r="K679" s="22">
        <v>0</v>
      </c>
      <c r="L679" s="23">
        <f t="shared" si="243"/>
        <v>81900</v>
      </c>
      <c r="M679" s="22"/>
      <c r="N679" s="22"/>
      <c r="O679" s="23"/>
    </row>
    <row r="680" spans="1:24" s="62" customFormat="1" ht="63">
      <c r="A680" s="31">
        <v>4</v>
      </c>
      <c r="B680" s="21">
        <v>1196410707</v>
      </c>
      <c r="C680" s="28" t="s">
        <v>1114</v>
      </c>
      <c r="D680" s="36" t="s">
        <v>1121</v>
      </c>
      <c r="E680" s="37" t="s">
        <v>1122</v>
      </c>
      <c r="F680" s="28" t="s">
        <v>10</v>
      </c>
      <c r="G680" s="22"/>
      <c r="H680" s="22"/>
      <c r="I680" s="23"/>
      <c r="J680" s="22">
        <v>99238</v>
      </c>
      <c r="K680" s="22">
        <v>0</v>
      </c>
      <c r="L680" s="23">
        <f t="shared" si="243"/>
        <v>99238</v>
      </c>
      <c r="M680" s="22"/>
      <c r="N680" s="22"/>
      <c r="O680" s="23"/>
    </row>
    <row r="681" spans="1:24" s="140" customFormat="1" ht="126">
      <c r="A681" s="30">
        <v>5</v>
      </c>
      <c r="B681" s="56">
        <v>1196490686</v>
      </c>
      <c r="C681" s="117" t="s">
        <v>1123</v>
      </c>
      <c r="D681" s="35" t="s">
        <v>1124</v>
      </c>
      <c r="E681" s="35" t="s">
        <v>3444</v>
      </c>
      <c r="F681" s="87" t="s">
        <v>10</v>
      </c>
      <c r="G681" s="24">
        <v>56000</v>
      </c>
      <c r="H681" s="24">
        <v>0</v>
      </c>
      <c r="I681" s="25">
        <f>+G681+H681</f>
        <v>56000</v>
      </c>
      <c r="J681" s="24">
        <v>88900</v>
      </c>
      <c r="K681" s="24">
        <v>0</v>
      </c>
      <c r="L681" s="25">
        <f t="shared" si="243"/>
        <v>88900</v>
      </c>
      <c r="M681" s="24">
        <v>111903</v>
      </c>
      <c r="N681" s="24">
        <v>0</v>
      </c>
      <c r="O681" s="25">
        <f t="shared" ref="O681" si="245">+M681+N681</f>
        <v>111903</v>
      </c>
    </row>
    <row r="682" spans="1:24" ht="63">
      <c r="A682" s="31">
        <v>6</v>
      </c>
      <c r="B682" s="27">
        <v>1196410707</v>
      </c>
      <c r="C682" s="28" t="s">
        <v>1125</v>
      </c>
      <c r="D682" s="36" t="s">
        <v>1121</v>
      </c>
      <c r="E682" s="43" t="s">
        <v>1126</v>
      </c>
      <c r="F682" s="28" t="s">
        <v>10</v>
      </c>
      <c r="G682" s="22"/>
      <c r="H682" s="22"/>
      <c r="I682" s="23"/>
      <c r="J682" s="22">
        <v>99238</v>
      </c>
      <c r="K682" s="22">
        <v>0</v>
      </c>
      <c r="L682" s="23">
        <f t="shared" si="243"/>
        <v>99238</v>
      </c>
      <c r="M682" s="22"/>
      <c r="N682" s="22"/>
      <c r="O682" s="23"/>
    </row>
    <row r="683" spans="1:24" s="150" customFormat="1">
      <c r="A683" s="142"/>
      <c r="B683" s="17"/>
      <c r="C683" s="143"/>
      <c r="D683" s="143"/>
      <c r="E683" s="143"/>
      <c r="F683" s="143"/>
      <c r="G683" s="148"/>
      <c r="H683" s="148"/>
      <c r="I683" s="149"/>
      <c r="J683" s="148"/>
      <c r="K683" s="148"/>
      <c r="L683" s="149"/>
      <c r="M683" s="148"/>
      <c r="N683" s="148"/>
      <c r="O683" s="149"/>
    </row>
    <row r="684" spans="1:24" s="62" customFormat="1" ht="13.5" customHeight="1">
      <c r="A684" s="39" t="s">
        <v>1127</v>
      </c>
      <c r="B684" s="166" t="s">
        <v>1128</v>
      </c>
      <c r="C684" s="166"/>
      <c r="D684" s="166"/>
      <c r="E684" s="166"/>
      <c r="F684" s="29" t="s">
        <v>375</v>
      </c>
      <c r="G684" s="174" t="s">
        <v>3711</v>
      </c>
      <c r="H684" s="175"/>
      <c r="I684" s="176"/>
    </row>
    <row r="685" spans="1:24" s="62" customFormat="1" ht="27">
      <c r="A685" s="14" t="s">
        <v>2</v>
      </c>
      <c r="B685" s="14" t="s">
        <v>3</v>
      </c>
      <c r="C685" s="15" t="s">
        <v>4</v>
      </c>
      <c r="D685" s="15" t="s">
        <v>5</v>
      </c>
      <c r="E685" s="15" t="s">
        <v>3366</v>
      </c>
      <c r="F685" s="15" t="s">
        <v>7</v>
      </c>
      <c r="G685" s="16" t="s">
        <v>3347</v>
      </c>
      <c r="H685" s="16" t="s">
        <v>3348</v>
      </c>
      <c r="I685" s="16" t="s">
        <v>3349</v>
      </c>
    </row>
    <row r="686" spans="1:24" s="62" customFormat="1" ht="27">
      <c r="A686" s="31">
        <v>1</v>
      </c>
      <c r="B686" s="21">
        <v>1196410030</v>
      </c>
      <c r="C686" s="28">
        <v>42221614</v>
      </c>
      <c r="D686" s="36" t="s">
        <v>1129</v>
      </c>
      <c r="E686" s="37" t="s">
        <v>1129</v>
      </c>
      <c r="F686" s="28" t="s">
        <v>10</v>
      </c>
      <c r="G686" s="22">
        <v>143170</v>
      </c>
      <c r="H686" s="22">
        <v>0</v>
      </c>
      <c r="I686" s="23">
        <f>+G686+H686</f>
        <v>143170</v>
      </c>
    </row>
    <row r="687" spans="1:24" s="150" customFormat="1">
      <c r="A687" s="142"/>
      <c r="B687" s="17"/>
      <c r="C687" s="143"/>
      <c r="D687" s="143"/>
      <c r="E687" s="143"/>
      <c r="F687" s="143"/>
      <c r="G687" s="144"/>
      <c r="H687" s="145"/>
      <c r="I687" s="151"/>
    </row>
    <row r="688" spans="1:24" s="62" customFormat="1" ht="13.5" customHeight="1">
      <c r="A688" s="39" t="s">
        <v>1130</v>
      </c>
      <c r="B688" s="166" t="s">
        <v>1131</v>
      </c>
      <c r="C688" s="166"/>
      <c r="D688" s="166"/>
      <c r="E688" s="166"/>
      <c r="F688" s="29" t="s">
        <v>375</v>
      </c>
      <c r="G688" s="174" t="s">
        <v>3711</v>
      </c>
      <c r="H688" s="175"/>
      <c r="I688" s="176"/>
      <c r="J688" s="174" t="s">
        <v>3719</v>
      </c>
      <c r="K688" s="175"/>
      <c r="L688" s="176"/>
    </row>
    <row r="689" spans="1:15" s="62" customFormat="1" ht="27">
      <c r="A689" s="14" t="s">
        <v>2</v>
      </c>
      <c r="B689" s="14" t="s">
        <v>3</v>
      </c>
      <c r="C689" s="15" t="s">
        <v>4</v>
      </c>
      <c r="D689" s="15" t="s">
        <v>5</v>
      </c>
      <c r="E689" s="15" t="s">
        <v>3366</v>
      </c>
      <c r="F689" s="15" t="s">
        <v>7</v>
      </c>
      <c r="G689" s="16" t="s">
        <v>3347</v>
      </c>
      <c r="H689" s="16" t="s">
        <v>3348</v>
      </c>
      <c r="I689" s="16" t="s">
        <v>3349</v>
      </c>
      <c r="J689" s="16" t="s">
        <v>3347</v>
      </c>
      <c r="K689" s="16" t="s">
        <v>3348</v>
      </c>
      <c r="L689" s="16" t="s">
        <v>3349</v>
      </c>
    </row>
    <row r="690" spans="1:15" s="62" customFormat="1" ht="54">
      <c r="A690" s="31">
        <v>1</v>
      </c>
      <c r="B690" s="27">
        <v>1186220096</v>
      </c>
      <c r="C690" s="28">
        <v>42221614</v>
      </c>
      <c r="D690" s="36" t="s">
        <v>1132</v>
      </c>
      <c r="E690" s="37" t="s">
        <v>1133</v>
      </c>
      <c r="F690" s="28" t="s">
        <v>10</v>
      </c>
      <c r="G690" s="22">
        <v>139030</v>
      </c>
      <c r="H690" s="22">
        <v>0</v>
      </c>
      <c r="I690" s="23">
        <f>+G690+H690</f>
        <v>139030</v>
      </c>
      <c r="J690" s="22">
        <v>129500</v>
      </c>
      <c r="K690" s="22">
        <v>0</v>
      </c>
      <c r="L690" s="23">
        <f>+J690+K690</f>
        <v>129500</v>
      </c>
    </row>
    <row r="691" spans="1:15" s="62" customFormat="1" ht="126">
      <c r="A691" s="31">
        <v>2</v>
      </c>
      <c r="B691" s="27">
        <v>1196410675</v>
      </c>
      <c r="C691" s="28">
        <v>42221614</v>
      </c>
      <c r="D691" s="36" t="s">
        <v>1134</v>
      </c>
      <c r="E691" s="37" t="s">
        <v>1135</v>
      </c>
      <c r="F691" s="28" t="s">
        <v>10</v>
      </c>
      <c r="G691" s="22"/>
      <c r="H691" s="22"/>
      <c r="I691" s="23"/>
      <c r="J691" s="22">
        <v>106400</v>
      </c>
      <c r="K691" s="22">
        <v>0</v>
      </c>
      <c r="L691" s="23">
        <f>+J691+K691</f>
        <v>106400</v>
      </c>
    </row>
    <row r="692" spans="1:15" s="62" customFormat="1" ht="63">
      <c r="A692" s="31">
        <v>3</v>
      </c>
      <c r="B692" s="27">
        <v>1196410660</v>
      </c>
      <c r="C692" s="28">
        <v>42221614</v>
      </c>
      <c r="D692" s="36" t="s">
        <v>1136</v>
      </c>
      <c r="E692" s="37" t="s">
        <v>1137</v>
      </c>
      <c r="F692" s="28" t="s">
        <v>10</v>
      </c>
      <c r="G692" s="22">
        <v>161470</v>
      </c>
      <c r="H692" s="22">
        <v>0</v>
      </c>
      <c r="I692" s="23">
        <f>+G692+H692</f>
        <v>161470</v>
      </c>
      <c r="J692" s="22">
        <v>182000</v>
      </c>
      <c r="K692" s="22">
        <v>0</v>
      </c>
      <c r="L692" s="23">
        <f>+J692+K692</f>
        <v>182000</v>
      </c>
    </row>
    <row r="693" spans="1:15" s="62" customFormat="1" ht="63">
      <c r="A693" s="31">
        <v>4</v>
      </c>
      <c r="B693" s="27">
        <v>1196410656</v>
      </c>
      <c r="C693" s="28">
        <v>42221614</v>
      </c>
      <c r="D693" s="36" t="s">
        <v>1138</v>
      </c>
      <c r="E693" s="37" t="s">
        <v>1139</v>
      </c>
      <c r="F693" s="28" t="s">
        <v>10</v>
      </c>
      <c r="G693" s="22">
        <v>161470</v>
      </c>
      <c r="H693" s="22">
        <v>0</v>
      </c>
      <c r="I693" s="23">
        <f>+G693+H693</f>
        <v>161470</v>
      </c>
      <c r="J693" s="22">
        <v>147000</v>
      </c>
      <c r="K693" s="22">
        <v>0</v>
      </c>
      <c r="L693" s="23">
        <f>+J693+K693</f>
        <v>147000</v>
      </c>
    </row>
    <row r="694" spans="1:15" s="62" customFormat="1" ht="72">
      <c r="A694" s="31">
        <v>5</v>
      </c>
      <c r="B694" s="27">
        <v>1196410068</v>
      </c>
      <c r="C694" s="28">
        <v>42221614</v>
      </c>
      <c r="D694" s="36" t="s">
        <v>1140</v>
      </c>
      <c r="E694" s="37" t="s">
        <v>1141</v>
      </c>
      <c r="F694" s="28" t="s">
        <v>10</v>
      </c>
      <c r="G694" s="22">
        <v>168120</v>
      </c>
      <c r="H694" s="22">
        <v>0</v>
      </c>
      <c r="I694" s="23">
        <f t="shared" ref="I694:I695" si="246">+G694+H694</f>
        <v>168120</v>
      </c>
      <c r="J694" s="22">
        <v>182000</v>
      </c>
      <c r="K694" s="22">
        <v>0</v>
      </c>
      <c r="L694" s="23">
        <f t="shared" ref="L694:L695" si="247">+J694+K694</f>
        <v>182000</v>
      </c>
    </row>
    <row r="695" spans="1:15" s="62" customFormat="1" ht="72">
      <c r="A695" s="31">
        <v>6</v>
      </c>
      <c r="B695" s="27">
        <v>1196410067</v>
      </c>
      <c r="C695" s="28">
        <v>42221614</v>
      </c>
      <c r="D695" s="36" t="s">
        <v>1142</v>
      </c>
      <c r="E695" s="37" t="s">
        <v>1143</v>
      </c>
      <c r="F695" s="28" t="s">
        <v>10</v>
      </c>
      <c r="G695" s="22">
        <v>168120</v>
      </c>
      <c r="H695" s="22">
        <v>0</v>
      </c>
      <c r="I695" s="23">
        <f t="shared" si="246"/>
        <v>168120</v>
      </c>
      <c r="J695" s="22">
        <v>182000</v>
      </c>
      <c r="K695" s="22">
        <v>0</v>
      </c>
      <c r="L695" s="23">
        <f t="shared" si="247"/>
        <v>182000</v>
      </c>
    </row>
    <row r="696" spans="1:15" s="147" customFormat="1">
      <c r="A696" s="142"/>
      <c r="B696" s="17"/>
      <c r="C696" s="143"/>
      <c r="D696" s="143"/>
      <c r="E696" s="143"/>
      <c r="F696" s="143"/>
      <c r="G696" s="144"/>
      <c r="H696" s="145"/>
      <c r="I696" s="146"/>
      <c r="J696" s="144"/>
      <c r="K696" s="145"/>
      <c r="L696" s="146"/>
    </row>
    <row r="697" spans="1:15" s="62" customFormat="1" ht="27">
      <c r="A697" s="39" t="s">
        <v>1144</v>
      </c>
      <c r="B697" s="166" t="s">
        <v>1145</v>
      </c>
      <c r="C697" s="166"/>
      <c r="D697" s="166"/>
      <c r="E697" s="166"/>
      <c r="F697" s="29" t="s">
        <v>3354</v>
      </c>
      <c r="G697" s="174" t="s">
        <v>3715</v>
      </c>
      <c r="H697" s="175"/>
      <c r="I697" s="176"/>
      <c r="J697" s="174" t="s">
        <v>3733</v>
      </c>
      <c r="K697" s="175"/>
      <c r="L697" s="176"/>
      <c r="M697" s="174" t="s">
        <v>3748</v>
      </c>
      <c r="N697" s="175"/>
      <c r="O697" s="176"/>
    </row>
    <row r="698" spans="1:15" s="62" customFormat="1" ht="27">
      <c r="A698" s="14" t="s">
        <v>2</v>
      </c>
      <c r="B698" s="14" t="s">
        <v>3</v>
      </c>
      <c r="C698" s="15" t="s">
        <v>4</v>
      </c>
      <c r="D698" s="15" t="s">
        <v>5</v>
      </c>
      <c r="E698" s="15" t="s">
        <v>3366</v>
      </c>
      <c r="F698" s="15" t="s">
        <v>7</v>
      </c>
      <c r="G698" s="16" t="s">
        <v>3347</v>
      </c>
      <c r="H698" s="16" t="s">
        <v>3348</v>
      </c>
      <c r="I698" s="16" t="s">
        <v>3349</v>
      </c>
      <c r="J698" s="16" t="s">
        <v>3347</v>
      </c>
      <c r="K698" s="16" t="s">
        <v>3348</v>
      </c>
      <c r="L698" s="16" t="s">
        <v>3349</v>
      </c>
      <c r="M698" s="16" t="s">
        <v>3347</v>
      </c>
      <c r="N698" s="16" t="s">
        <v>3348</v>
      </c>
      <c r="O698" s="16" t="s">
        <v>3349</v>
      </c>
    </row>
    <row r="699" spans="1:15" s="62" customFormat="1" ht="63">
      <c r="A699" s="31">
        <v>1</v>
      </c>
      <c r="B699" s="27">
        <v>1197011051</v>
      </c>
      <c r="C699" s="28">
        <v>42142801</v>
      </c>
      <c r="D699" s="36" t="s">
        <v>1146</v>
      </c>
      <c r="E699" s="37" t="s">
        <v>1147</v>
      </c>
      <c r="F699" s="29" t="s">
        <v>154</v>
      </c>
      <c r="G699" s="22"/>
      <c r="H699" s="22"/>
      <c r="I699" s="23"/>
      <c r="J699" s="22">
        <v>117480</v>
      </c>
      <c r="K699" s="22">
        <f>ROUND(J699*0.19,0)</f>
        <v>22321</v>
      </c>
      <c r="L699" s="23">
        <f>+J699+K699</f>
        <v>139801</v>
      </c>
      <c r="M699" s="22">
        <v>98475</v>
      </c>
      <c r="N699" s="22">
        <f>ROUND(M699*0.19,0)</f>
        <v>18710</v>
      </c>
      <c r="O699" s="23">
        <f>+M699+N699</f>
        <v>117185</v>
      </c>
    </row>
    <row r="700" spans="1:15" s="62" customFormat="1" ht="54">
      <c r="A700" s="31">
        <v>2</v>
      </c>
      <c r="B700" s="27">
        <v>1197011050</v>
      </c>
      <c r="C700" s="28">
        <v>42142801</v>
      </c>
      <c r="D700" s="36" t="s">
        <v>1148</v>
      </c>
      <c r="E700" s="37" t="s">
        <v>1149</v>
      </c>
      <c r="F700" s="29" t="s">
        <v>154</v>
      </c>
      <c r="G700" s="22"/>
      <c r="H700" s="22"/>
      <c r="I700" s="23"/>
      <c r="J700" s="22">
        <v>108845</v>
      </c>
      <c r="K700" s="22">
        <f t="shared" ref="K700:K719" si="248">ROUND(J700*0.19,0)</f>
        <v>20681</v>
      </c>
      <c r="L700" s="23">
        <f t="shared" ref="L700:L719" si="249">+J700+K700</f>
        <v>129526</v>
      </c>
      <c r="M700" s="22"/>
      <c r="N700" s="22"/>
      <c r="O700" s="23"/>
    </row>
    <row r="701" spans="1:15" s="62" customFormat="1" ht="54">
      <c r="A701" s="31">
        <v>3</v>
      </c>
      <c r="B701" s="35" t="s">
        <v>137</v>
      </c>
      <c r="C701" s="28">
        <v>42142801</v>
      </c>
      <c r="D701" s="36" t="s">
        <v>1150</v>
      </c>
      <c r="E701" s="37" t="s">
        <v>1151</v>
      </c>
      <c r="F701" s="29" t="s">
        <v>154</v>
      </c>
      <c r="G701" s="22"/>
      <c r="H701" s="22"/>
      <c r="I701" s="23"/>
      <c r="J701" s="22">
        <v>125576</v>
      </c>
      <c r="K701" s="22">
        <f t="shared" si="248"/>
        <v>23859</v>
      </c>
      <c r="L701" s="23">
        <f t="shared" si="249"/>
        <v>149435</v>
      </c>
      <c r="M701" s="22">
        <v>98475</v>
      </c>
      <c r="N701" s="22">
        <f t="shared" ref="N701:N711" si="250">ROUND(M701*0.19,0)</f>
        <v>18710</v>
      </c>
      <c r="O701" s="23">
        <f t="shared" ref="O701:O711" si="251">+M701+N701</f>
        <v>117185</v>
      </c>
    </row>
    <row r="702" spans="1:15" s="62" customFormat="1" ht="72">
      <c r="A702" s="31">
        <v>4</v>
      </c>
      <c r="B702" s="35" t="s">
        <v>137</v>
      </c>
      <c r="C702" s="28">
        <v>42142801</v>
      </c>
      <c r="D702" s="36" t="s">
        <v>1152</v>
      </c>
      <c r="E702" s="37" t="s">
        <v>1153</v>
      </c>
      <c r="F702" s="29" t="s">
        <v>154</v>
      </c>
      <c r="G702" s="22"/>
      <c r="H702" s="22"/>
      <c r="I702" s="23"/>
      <c r="J702" s="22">
        <v>83828</v>
      </c>
      <c r="K702" s="22">
        <f t="shared" si="248"/>
        <v>15927</v>
      </c>
      <c r="L702" s="23">
        <f t="shared" si="249"/>
        <v>99755</v>
      </c>
      <c r="M702" s="22">
        <v>98475</v>
      </c>
      <c r="N702" s="22">
        <f t="shared" si="250"/>
        <v>18710</v>
      </c>
      <c r="O702" s="23">
        <f t="shared" si="251"/>
        <v>117185</v>
      </c>
    </row>
    <row r="703" spans="1:15" s="62" customFormat="1" ht="45">
      <c r="A703" s="31">
        <v>5</v>
      </c>
      <c r="B703" s="35" t="s">
        <v>137</v>
      </c>
      <c r="C703" s="28">
        <v>42142801</v>
      </c>
      <c r="D703" s="36" t="s">
        <v>1154</v>
      </c>
      <c r="E703" s="37" t="s">
        <v>1155</v>
      </c>
      <c r="F703" s="29" t="s">
        <v>154</v>
      </c>
      <c r="G703" s="22"/>
      <c r="H703" s="22"/>
      <c r="I703" s="23"/>
      <c r="J703" s="22">
        <v>81261</v>
      </c>
      <c r="K703" s="22">
        <f t="shared" si="248"/>
        <v>15440</v>
      </c>
      <c r="L703" s="23">
        <f t="shared" si="249"/>
        <v>96701</v>
      </c>
      <c r="M703" s="22"/>
      <c r="N703" s="22"/>
      <c r="O703" s="23"/>
    </row>
    <row r="704" spans="1:15" s="62" customFormat="1" ht="63">
      <c r="A704" s="31">
        <v>6</v>
      </c>
      <c r="B704" s="35" t="s">
        <v>137</v>
      </c>
      <c r="C704" s="28">
        <v>42142801</v>
      </c>
      <c r="D704" s="36" t="s">
        <v>1156</v>
      </c>
      <c r="E704" s="37" t="s">
        <v>1157</v>
      </c>
      <c r="F704" s="29" t="s">
        <v>154</v>
      </c>
      <c r="G704" s="22"/>
      <c r="H704" s="22"/>
      <c r="I704" s="23"/>
      <c r="J704" s="22">
        <v>94093</v>
      </c>
      <c r="K704" s="22">
        <f t="shared" si="248"/>
        <v>17878</v>
      </c>
      <c r="L704" s="23">
        <f t="shared" si="249"/>
        <v>111971</v>
      </c>
      <c r="M704" s="22">
        <v>98475</v>
      </c>
      <c r="N704" s="22">
        <f t="shared" si="250"/>
        <v>18710</v>
      </c>
      <c r="O704" s="23">
        <f t="shared" si="251"/>
        <v>117185</v>
      </c>
    </row>
    <row r="705" spans="1:15" s="62" customFormat="1" ht="63">
      <c r="A705" s="31">
        <v>7</v>
      </c>
      <c r="B705" s="35" t="s">
        <v>137</v>
      </c>
      <c r="C705" s="28">
        <v>42142801</v>
      </c>
      <c r="D705" s="36" t="s">
        <v>1158</v>
      </c>
      <c r="E705" s="37" t="s">
        <v>1159</v>
      </c>
      <c r="F705" s="29" t="s">
        <v>154</v>
      </c>
      <c r="G705" s="22"/>
      <c r="H705" s="22"/>
      <c r="I705" s="23"/>
      <c r="J705" s="22">
        <v>102647</v>
      </c>
      <c r="K705" s="22">
        <f t="shared" si="248"/>
        <v>19503</v>
      </c>
      <c r="L705" s="23">
        <f t="shared" si="249"/>
        <v>122150</v>
      </c>
      <c r="M705" s="22"/>
      <c r="N705" s="22"/>
      <c r="O705" s="23"/>
    </row>
    <row r="706" spans="1:15" s="62" customFormat="1" ht="36">
      <c r="A706" s="31">
        <v>8</v>
      </c>
      <c r="B706" s="35" t="s">
        <v>137</v>
      </c>
      <c r="C706" s="28">
        <v>42142801</v>
      </c>
      <c r="D706" s="36" t="s">
        <v>1160</v>
      </c>
      <c r="E706" s="37" t="s">
        <v>1161</v>
      </c>
      <c r="F706" s="29" t="s">
        <v>154</v>
      </c>
      <c r="G706" s="22"/>
      <c r="H706" s="22"/>
      <c r="I706" s="23"/>
      <c r="J706" s="22">
        <v>76985</v>
      </c>
      <c r="K706" s="22">
        <f t="shared" si="248"/>
        <v>14627</v>
      </c>
      <c r="L706" s="23">
        <f t="shared" si="249"/>
        <v>91612</v>
      </c>
      <c r="M706" s="22"/>
      <c r="N706" s="22"/>
      <c r="O706" s="23"/>
    </row>
    <row r="707" spans="1:15" s="62" customFormat="1" ht="36">
      <c r="A707" s="31">
        <v>9</v>
      </c>
      <c r="B707" s="35" t="s">
        <v>137</v>
      </c>
      <c r="C707" s="28">
        <v>42142801</v>
      </c>
      <c r="D707" s="36" t="s">
        <v>1162</v>
      </c>
      <c r="E707" s="37" t="s">
        <v>1163</v>
      </c>
      <c r="F707" s="29" t="s">
        <v>154</v>
      </c>
      <c r="G707" s="22"/>
      <c r="H707" s="22"/>
      <c r="I707" s="23"/>
      <c r="J707" s="22">
        <v>76985</v>
      </c>
      <c r="K707" s="22">
        <f t="shared" si="248"/>
        <v>14627</v>
      </c>
      <c r="L707" s="23">
        <f t="shared" si="249"/>
        <v>91612</v>
      </c>
      <c r="M707" s="22"/>
      <c r="N707" s="22"/>
      <c r="O707" s="23"/>
    </row>
    <row r="708" spans="1:15" s="62" customFormat="1" ht="27">
      <c r="A708" s="31">
        <v>10</v>
      </c>
      <c r="B708" s="35" t="s">
        <v>137</v>
      </c>
      <c r="C708" s="28">
        <v>42142801</v>
      </c>
      <c r="D708" s="36" t="s">
        <v>1164</v>
      </c>
      <c r="E708" s="37" t="s">
        <v>1165</v>
      </c>
      <c r="F708" s="29" t="s">
        <v>154</v>
      </c>
      <c r="G708" s="22"/>
      <c r="H708" s="22"/>
      <c r="I708" s="23"/>
      <c r="J708" s="22">
        <v>76985</v>
      </c>
      <c r="K708" s="22">
        <f t="shared" si="248"/>
        <v>14627</v>
      </c>
      <c r="L708" s="23">
        <f t="shared" si="249"/>
        <v>91612</v>
      </c>
      <c r="M708" s="22"/>
      <c r="N708" s="22"/>
      <c r="O708" s="23"/>
    </row>
    <row r="709" spans="1:15" s="62" customFormat="1" ht="90">
      <c r="A709" s="31">
        <v>11</v>
      </c>
      <c r="B709" s="35" t="s">
        <v>137</v>
      </c>
      <c r="C709" s="28">
        <v>42142801</v>
      </c>
      <c r="D709" s="36" t="s">
        <v>1166</v>
      </c>
      <c r="E709" s="76" t="s">
        <v>3445</v>
      </c>
      <c r="F709" s="29" t="s">
        <v>154</v>
      </c>
      <c r="G709" s="22">
        <v>28140</v>
      </c>
      <c r="H709" s="22">
        <f>ROUND(G709*0.19,0)</f>
        <v>5347</v>
      </c>
      <c r="I709" s="23">
        <f>+G709+H709</f>
        <v>33487</v>
      </c>
      <c r="J709" s="22">
        <v>57739</v>
      </c>
      <c r="K709" s="22">
        <f t="shared" si="248"/>
        <v>10970</v>
      </c>
      <c r="L709" s="23">
        <f t="shared" si="249"/>
        <v>68709</v>
      </c>
      <c r="M709" s="22">
        <v>29914</v>
      </c>
      <c r="N709" s="22">
        <f t="shared" si="250"/>
        <v>5684</v>
      </c>
      <c r="O709" s="23">
        <f t="shared" si="251"/>
        <v>35598</v>
      </c>
    </row>
    <row r="710" spans="1:15" s="62" customFormat="1" ht="90">
      <c r="A710" s="31">
        <v>12</v>
      </c>
      <c r="B710" s="35" t="s">
        <v>137</v>
      </c>
      <c r="C710" s="28">
        <v>42142801</v>
      </c>
      <c r="D710" s="36" t="s">
        <v>1167</v>
      </c>
      <c r="E710" s="76" t="s">
        <v>3446</v>
      </c>
      <c r="F710" s="29" t="s">
        <v>154</v>
      </c>
      <c r="G710" s="22">
        <v>28140</v>
      </c>
      <c r="H710" s="22">
        <f t="shared" ref="H710:H712" si="252">ROUND(G710*0.19,0)</f>
        <v>5347</v>
      </c>
      <c r="I710" s="23">
        <f t="shared" ref="I710:I712" si="253">+G710+H710</f>
        <v>33487</v>
      </c>
      <c r="J710" s="22">
        <v>57739</v>
      </c>
      <c r="K710" s="22">
        <f t="shared" si="248"/>
        <v>10970</v>
      </c>
      <c r="L710" s="23">
        <f t="shared" si="249"/>
        <v>68709</v>
      </c>
      <c r="M710" s="22">
        <v>29914</v>
      </c>
      <c r="N710" s="22">
        <f t="shared" si="250"/>
        <v>5684</v>
      </c>
      <c r="O710" s="23">
        <f t="shared" si="251"/>
        <v>35598</v>
      </c>
    </row>
    <row r="711" spans="1:15" s="62" customFormat="1" ht="90">
      <c r="A711" s="31">
        <v>13</v>
      </c>
      <c r="B711" s="35" t="s">
        <v>137</v>
      </c>
      <c r="C711" s="28">
        <v>42142801</v>
      </c>
      <c r="D711" s="36" t="s">
        <v>1168</v>
      </c>
      <c r="E711" s="76" t="s">
        <v>3447</v>
      </c>
      <c r="F711" s="29" t="s">
        <v>154</v>
      </c>
      <c r="G711" s="22">
        <v>28140</v>
      </c>
      <c r="H711" s="22">
        <f t="shared" si="252"/>
        <v>5347</v>
      </c>
      <c r="I711" s="23">
        <f t="shared" si="253"/>
        <v>33487</v>
      </c>
      <c r="J711" s="22">
        <v>57739</v>
      </c>
      <c r="K711" s="22">
        <f t="shared" si="248"/>
        <v>10970</v>
      </c>
      <c r="L711" s="23">
        <f t="shared" si="249"/>
        <v>68709</v>
      </c>
      <c r="M711" s="22">
        <v>29914</v>
      </c>
      <c r="N711" s="22">
        <f t="shared" si="250"/>
        <v>5684</v>
      </c>
      <c r="O711" s="23">
        <f t="shared" si="251"/>
        <v>35598</v>
      </c>
    </row>
    <row r="712" spans="1:15" s="62" customFormat="1" ht="90">
      <c r="A712" s="31">
        <v>14</v>
      </c>
      <c r="B712" s="35" t="s">
        <v>137</v>
      </c>
      <c r="C712" s="28">
        <v>42142801</v>
      </c>
      <c r="D712" s="36" t="s">
        <v>1169</v>
      </c>
      <c r="E712" s="76" t="s">
        <v>3448</v>
      </c>
      <c r="F712" s="29" t="s">
        <v>154</v>
      </c>
      <c r="G712" s="22">
        <v>28140</v>
      </c>
      <c r="H712" s="22">
        <f t="shared" si="252"/>
        <v>5347</v>
      </c>
      <c r="I712" s="23">
        <f t="shared" si="253"/>
        <v>33487</v>
      </c>
      <c r="J712" s="22">
        <v>57739</v>
      </c>
      <c r="K712" s="22">
        <f t="shared" si="248"/>
        <v>10970</v>
      </c>
      <c r="L712" s="23">
        <f t="shared" si="249"/>
        <v>68709</v>
      </c>
      <c r="M712" s="22"/>
      <c r="N712" s="22"/>
      <c r="O712" s="23"/>
    </row>
    <row r="713" spans="1:15" s="62" customFormat="1" ht="99">
      <c r="A713" s="31">
        <v>15</v>
      </c>
      <c r="B713" s="35" t="s">
        <v>137</v>
      </c>
      <c r="C713" s="28">
        <v>42142801</v>
      </c>
      <c r="D713" s="36" t="s">
        <v>1170</v>
      </c>
      <c r="E713" s="76" t="s">
        <v>1171</v>
      </c>
      <c r="F713" s="29" t="s">
        <v>154</v>
      </c>
      <c r="G713" s="22"/>
      <c r="H713" s="22"/>
      <c r="I713" s="23"/>
      <c r="J713" s="22">
        <v>57739</v>
      </c>
      <c r="K713" s="22">
        <f t="shared" si="248"/>
        <v>10970</v>
      </c>
      <c r="L713" s="23">
        <f t="shared" si="249"/>
        <v>68709</v>
      </c>
      <c r="M713" s="22"/>
      <c r="N713" s="22"/>
      <c r="O713" s="23"/>
    </row>
    <row r="714" spans="1:15" s="62" customFormat="1" ht="72">
      <c r="A714" s="31">
        <v>16</v>
      </c>
      <c r="B714" s="35" t="s">
        <v>137</v>
      </c>
      <c r="C714" s="28">
        <v>42142801</v>
      </c>
      <c r="D714" s="36" t="s">
        <v>1172</v>
      </c>
      <c r="E714" s="76" t="s">
        <v>3449</v>
      </c>
      <c r="F714" s="29" t="s">
        <v>154</v>
      </c>
      <c r="G714" s="22">
        <v>20533</v>
      </c>
      <c r="H714" s="22">
        <f t="shared" ref="H714:H717" si="254">ROUND(G714*0.19,0)</f>
        <v>3901</v>
      </c>
      <c r="I714" s="23">
        <f t="shared" ref="I714:I717" si="255">+G714+H714</f>
        <v>24434</v>
      </c>
      <c r="J714" s="22">
        <v>57739</v>
      </c>
      <c r="K714" s="22">
        <f t="shared" si="248"/>
        <v>10970</v>
      </c>
      <c r="L714" s="23">
        <f t="shared" si="249"/>
        <v>68709</v>
      </c>
      <c r="M714" s="22"/>
      <c r="N714" s="22"/>
      <c r="O714" s="23"/>
    </row>
    <row r="715" spans="1:15" s="62" customFormat="1" ht="72">
      <c r="A715" s="31">
        <v>17</v>
      </c>
      <c r="B715" s="35" t="s">
        <v>137</v>
      </c>
      <c r="C715" s="28">
        <v>42142801</v>
      </c>
      <c r="D715" s="36" t="s">
        <v>1173</v>
      </c>
      <c r="E715" s="76" t="s">
        <v>3450</v>
      </c>
      <c r="F715" s="29" t="s">
        <v>154</v>
      </c>
      <c r="G715" s="22">
        <v>20533</v>
      </c>
      <c r="H715" s="22">
        <f t="shared" si="254"/>
        <v>3901</v>
      </c>
      <c r="I715" s="23">
        <f t="shared" si="255"/>
        <v>24434</v>
      </c>
      <c r="J715" s="22">
        <v>57739</v>
      </c>
      <c r="K715" s="22">
        <f t="shared" si="248"/>
        <v>10970</v>
      </c>
      <c r="L715" s="23">
        <f t="shared" si="249"/>
        <v>68709</v>
      </c>
      <c r="M715" s="22"/>
      <c r="N715" s="22"/>
      <c r="O715" s="23"/>
    </row>
    <row r="716" spans="1:15" s="62" customFormat="1" ht="72">
      <c r="A716" s="31">
        <v>18</v>
      </c>
      <c r="B716" s="35" t="s">
        <v>137</v>
      </c>
      <c r="C716" s="28">
        <v>42142801</v>
      </c>
      <c r="D716" s="36" t="s">
        <v>1174</v>
      </c>
      <c r="E716" s="76" t="s">
        <v>3451</v>
      </c>
      <c r="F716" s="29" t="s">
        <v>154</v>
      </c>
      <c r="G716" s="22">
        <v>20533</v>
      </c>
      <c r="H716" s="22">
        <f t="shared" si="254"/>
        <v>3901</v>
      </c>
      <c r="I716" s="23">
        <f t="shared" si="255"/>
        <v>24434</v>
      </c>
      <c r="J716" s="22">
        <v>57739</v>
      </c>
      <c r="K716" s="22">
        <f t="shared" si="248"/>
        <v>10970</v>
      </c>
      <c r="L716" s="23">
        <f t="shared" si="249"/>
        <v>68709</v>
      </c>
      <c r="M716" s="22"/>
      <c r="N716" s="22"/>
      <c r="O716" s="23"/>
    </row>
    <row r="717" spans="1:15" s="62" customFormat="1" ht="72">
      <c r="A717" s="31">
        <v>19</v>
      </c>
      <c r="B717" s="35" t="s">
        <v>137</v>
      </c>
      <c r="C717" s="28">
        <v>42142801</v>
      </c>
      <c r="D717" s="36" t="s">
        <v>1175</v>
      </c>
      <c r="E717" s="76" t="s">
        <v>3452</v>
      </c>
      <c r="F717" s="29" t="s">
        <v>154</v>
      </c>
      <c r="G717" s="22">
        <v>20533</v>
      </c>
      <c r="H717" s="22">
        <f t="shared" si="254"/>
        <v>3901</v>
      </c>
      <c r="I717" s="23">
        <f t="shared" si="255"/>
        <v>24434</v>
      </c>
      <c r="J717" s="22">
        <v>57739</v>
      </c>
      <c r="K717" s="22">
        <f t="shared" si="248"/>
        <v>10970</v>
      </c>
      <c r="L717" s="23">
        <f t="shared" si="249"/>
        <v>68709</v>
      </c>
      <c r="M717" s="22"/>
      <c r="N717" s="22"/>
      <c r="O717" s="23"/>
    </row>
    <row r="718" spans="1:15" s="62" customFormat="1" ht="72">
      <c r="A718" s="31">
        <v>20</v>
      </c>
      <c r="B718" s="35" t="s">
        <v>137</v>
      </c>
      <c r="C718" s="28">
        <v>42142801</v>
      </c>
      <c r="D718" s="36" t="s">
        <v>1176</v>
      </c>
      <c r="E718" s="76" t="s">
        <v>3453</v>
      </c>
      <c r="F718" s="29" t="s">
        <v>154</v>
      </c>
      <c r="G718" s="22"/>
      <c r="H718" s="22"/>
      <c r="I718" s="23"/>
      <c r="J718" s="22">
        <v>57739</v>
      </c>
      <c r="K718" s="22">
        <f t="shared" si="248"/>
        <v>10970</v>
      </c>
      <c r="L718" s="23">
        <f t="shared" si="249"/>
        <v>68709</v>
      </c>
      <c r="M718" s="22"/>
      <c r="N718" s="22"/>
      <c r="O718" s="23"/>
    </row>
    <row r="719" spans="1:15" s="62" customFormat="1" ht="72">
      <c r="A719" s="31">
        <v>21</v>
      </c>
      <c r="B719" s="35" t="s">
        <v>137</v>
      </c>
      <c r="C719" s="28">
        <v>42142801</v>
      </c>
      <c r="D719" s="36" t="s">
        <v>1177</v>
      </c>
      <c r="E719" s="76" t="s">
        <v>3454</v>
      </c>
      <c r="F719" s="29" t="s">
        <v>154</v>
      </c>
      <c r="G719" s="22"/>
      <c r="H719" s="22"/>
      <c r="I719" s="23"/>
      <c r="J719" s="22">
        <v>57739</v>
      </c>
      <c r="K719" s="22">
        <f t="shared" si="248"/>
        <v>10970</v>
      </c>
      <c r="L719" s="23">
        <f t="shared" si="249"/>
        <v>68709</v>
      </c>
      <c r="M719" s="22"/>
      <c r="N719" s="22"/>
      <c r="O719" s="23"/>
    </row>
    <row r="720" spans="1:15" s="147" customFormat="1">
      <c r="A720" s="142"/>
      <c r="B720" s="17"/>
      <c r="C720" s="143"/>
      <c r="D720" s="143"/>
      <c r="E720" s="143"/>
      <c r="F720" s="143"/>
      <c r="G720" s="144"/>
      <c r="H720" s="145"/>
      <c r="I720" s="146"/>
      <c r="J720" s="148"/>
      <c r="K720" s="145"/>
      <c r="L720" s="146"/>
      <c r="M720" s="148"/>
      <c r="N720" s="145"/>
      <c r="O720" s="146"/>
    </row>
    <row r="721" spans="1:18" s="62" customFormat="1" ht="18">
      <c r="A721" s="39" t="s">
        <v>1178</v>
      </c>
      <c r="B721" s="166" t="s">
        <v>1179</v>
      </c>
      <c r="C721" s="166"/>
      <c r="D721" s="166"/>
      <c r="E721" s="166"/>
      <c r="F721" s="29" t="s">
        <v>740</v>
      </c>
      <c r="G721" s="174" t="s">
        <v>3705</v>
      </c>
      <c r="H721" s="175"/>
      <c r="I721" s="176"/>
      <c r="J721" s="174" t="s">
        <v>3733</v>
      </c>
      <c r="K721" s="175"/>
      <c r="L721" s="176"/>
      <c r="M721" s="174" t="s">
        <v>3740</v>
      </c>
      <c r="N721" s="175"/>
      <c r="O721" s="176"/>
    </row>
    <row r="722" spans="1:18" s="62" customFormat="1" ht="27">
      <c r="A722" s="14" t="s">
        <v>2</v>
      </c>
      <c r="B722" s="14" t="s">
        <v>3</v>
      </c>
      <c r="C722" s="15" t="s">
        <v>4</v>
      </c>
      <c r="D722" s="15" t="s">
        <v>5</v>
      </c>
      <c r="E722" s="15" t="s">
        <v>3366</v>
      </c>
      <c r="F722" s="15" t="s">
        <v>7</v>
      </c>
      <c r="G722" s="16" t="s">
        <v>3347</v>
      </c>
      <c r="H722" s="16" t="s">
        <v>3348</v>
      </c>
      <c r="I722" s="16" t="s">
        <v>3349</v>
      </c>
      <c r="J722" s="16" t="s">
        <v>3347</v>
      </c>
      <c r="K722" s="16" t="s">
        <v>3348</v>
      </c>
      <c r="L722" s="16" t="s">
        <v>3349</v>
      </c>
      <c r="M722" s="16" t="s">
        <v>3347</v>
      </c>
      <c r="N722" s="16" t="s">
        <v>3348</v>
      </c>
      <c r="O722" s="16" t="s">
        <v>3349</v>
      </c>
    </row>
    <row r="723" spans="1:18" s="62" customFormat="1" ht="171">
      <c r="A723" s="31">
        <v>1</v>
      </c>
      <c r="B723" s="56">
        <v>1196491136</v>
      </c>
      <c r="C723" s="28">
        <v>42171703</v>
      </c>
      <c r="D723" s="74" t="s">
        <v>1180</v>
      </c>
      <c r="E723" s="34" t="s">
        <v>1181</v>
      </c>
      <c r="F723" s="28" t="s">
        <v>10</v>
      </c>
      <c r="G723" s="22">
        <v>21677</v>
      </c>
      <c r="H723" s="22">
        <f>ROUND(G723*0.19,0)</f>
        <v>4119</v>
      </c>
      <c r="I723" s="23">
        <f>+G723+H723</f>
        <v>25796</v>
      </c>
      <c r="J723" s="22">
        <v>31053</v>
      </c>
      <c r="K723" s="22">
        <f t="shared" ref="K723:K730" si="256">ROUND(J723*0.19,0)</f>
        <v>5900</v>
      </c>
      <c r="L723" s="23">
        <f t="shared" ref="L723:L731" si="257">+J723+K723</f>
        <v>36953</v>
      </c>
      <c r="M723" s="22">
        <v>26197</v>
      </c>
      <c r="N723" s="22">
        <f t="shared" ref="N723:N731" si="258">ROUND(M723*0.19,0)</f>
        <v>4977</v>
      </c>
      <c r="O723" s="23">
        <f t="shared" ref="O723:O731" si="259">+M723+N723</f>
        <v>31174</v>
      </c>
    </row>
    <row r="724" spans="1:18" s="62" customFormat="1" ht="171">
      <c r="A724" s="31">
        <v>2</v>
      </c>
      <c r="B724" s="56">
        <v>1196490055</v>
      </c>
      <c r="C724" s="28">
        <v>42171703</v>
      </c>
      <c r="D724" s="74" t="s">
        <v>1182</v>
      </c>
      <c r="E724" s="34" t="s">
        <v>1183</v>
      </c>
      <c r="F724" s="28" t="s">
        <v>10</v>
      </c>
      <c r="G724" s="22">
        <v>21677</v>
      </c>
      <c r="H724" s="22">
        <f t="shared" ref="H724:H731" si="260">ROUND(G724*0.19,0)</f>
        <v>4119</v>
      </c>
      <c r="I724" s="23">
        <f t="shared" ref="I724:I731" si="261">+G724+H724</f>
        <v>25796</v>
      </c>
      <c r="J724" s="22">
        <v>38830</v>
      </c>
      <c r="K724" s="22">
        <f t="shared" si="256"/>
        <v>7378</v>
      </c>
      <c r="L724" s="23">
        <f t="shared" si="257"/>
        <v>46208</v>
      </c>
      <c r="M724" s="22">
        <v>38575</v>
      </c>
      <c r="N724" s="22">
        <f t="shared" si="258"/>
        <v>7329</v>
      </c>
      <c r="O724" s="23">
        <f t="shared" si="259"/>
        <v>45904</v>
      </c>
    </row>
    <row r="725" spans="1:18" s="62" customFormat="1" ht="162">
      <c r="A725" s="31">
        <v>3</v>
      </c>
      <c r="B725" s="56">
        <v>1196490056</v>
      </c>
      <c r="C725" s="28">
        <v>42171703</v>
      </c>
      <c r="D725" s="74" t="s">
        <v>1184</v>
      </c>
      <c r="E725" s="34" t="s">
        <v>1185</v>
      </c>
      <c r="F725" s="28" t="s">
        <v>10</v>
      </c>
      <c r="G725" s="22">
        <v>43580</v>
      </c>
      <c r="H725" s="22">
        <f t="shared" si="260"/>
        <v>8280</v>
      </c>
      <c r="I725" s="23">
        <f t="shared" si="261"/>
        <v>51860</v>
      </c>
      <c r="J725" s="22"/>
      <c r="K725" s="22"/>
      <c r="L725" s="23"/>
      <c r="M725" s="22">
        <v>48100</v>
      </c>
      <c r="N725" s="22">
        <f t="shared" si="258"/>
        <v>9139</v>
      </c>
      <c r="O725" s="23">
        <f t="shared" si="259"/>
        <v>57239</v>
      </c>
    </row>
    <row r="726" spans="1:18" s="62" customFormat="1" ht="162">
      <c r="A726" s="31">
        <v>4</v>
      </c>
      <c r="B726" s="56">
        <v>1196491471</v>
      </c>
      <c r="C726" s="28">
        <v>42171703</v>
      </c>
      <c r="D726" s="74" t="s">
        <v>1186</v>
      </c>
      <c r="E726" s="34" t="s">
        <v>1187</v>
      </c>
      <c r="F726" s="28" t="s">
        <v>10</v>
      </c>
      <c r="G726" s="22">
        <v>58054</v>
      </c>
      <c r="H726" s="22">
        <f t="shared" si="260"/>
        <v>11030</v>
      </c>
      <c r="I726" s="23">
        <f t="shared" si="261"/>
        <v>69084</v>
      </c>
      <c r="J726" s="22">
        <v>101783</v>
      </c>
      <c r="K726" s="22">
        <f t="shared" si="256"/>
        <v>19339</v>
      </c>
      <c r="L726" s="23">
        <f t="shared" si="257"/>
        <v>121122</v>
      </c>
      <c r="M726" s="22">
        <v>35723</v>
      </c>
      <c r="N726" s="22">
        <f t="shared" si="258"/>
        <v>6787</v>
      </c>
      <c r="O726" s="23">
        <f t="shared" si="259"/>
        <v>42510</v>
      </c>
    </row>
    <row r="727" spans="1:18" s="62" customFormat="1" ht="216">
      <c r="A727" s="31">
        <v>5</v>
      </c>
      <c r="B727" s="35" t="s">
        <v>137</v>
      </c>
      <c r="C727" s="28">
        <v>42171703</v>
      </c>
      <c r="D727" s="74" t="s">
        <v>1188</v>
      </c>
      <c r="E727" s="34" t="s">
        <v>1189</v>
      </c>
      <c r="F727" s="28" t="s">
        <v>10</v>
      </c>
      <c r="G727" s="22">
        <v>79293</v>
      </c>
      <c r="H727" s="22">
        <f t="shared" si="260"/>
        <v>15066</v>
      </c>
      <c r="I727" s="23">
        <f t="shared" si="261"/>
        <v>94359</v>
      </c>
      <c r="J727" s="22">
        <v>100298</v>
      </c>
      <c r="K727" s="22">
        <f t="shared" si="256"/>
        <v>19057</v>
      </c>
      <c r="L727" s="23">
        <f t="shared" si="257"/>
        <v>119355</v>
      </c>
      <c r="M727" s="22">
        <v>47631</v>
      </c>
      <c r="N727" s="22">
        <f t="shared" si="258"/>
        <v>9050</v>
      </c>
      <c r="O727" s="23">
        <f t="shared" si="259"/>
        <v>56681</v>
      </c>
    </row>
    <row r="728" spans="1:18" s="62" customFormat="1" ht="207">
      <c r="A728" s="31">
        <v>6</v>
      </c>
      <c r="B728" s="35" t="s">
        <v>137</v>
      </c>
      <c r="C728" s="28">
        <v>42171703</v>
      </c>
      <c r="D728" s="74" t="s">
        <v>1190</v>
      </c>
      <c r="E728" s="34" t="s">
        <v>1191</v>
      </c>
      <c r="F728" s="28" t="s">
        <v>10</v>
      </c>
      <c r="G728" s="22">
        <v>19882</v>
      </c>
      <c r="H728" s="22">
        <f t="shared" si="260"/>
        <v>3778</v>
      </c>
      <c r="I728" s="23">
        <f t="shared" si="261"/>
        <v>23660</v>
      </c>
      <c r="J728" s="22">
        <v>38830</v>
      </c>
      <c r="K728" s="22">
        <f t="shared" si="256"/>
        <v>7378</v>
      </c>
      <c r="L728" s="23">
        <f t="shared" si="257"/>
        <v>46208</v>
      </c>
      <c r="M728" s="22">
        <v>48100</v>
      </c>
      <c r="N728" s="22">
        <f t="shared" si="258"/>
        <v>9139</v>
      </c>
      <c r="O728" s="23">
        <f t="shared" si="259"/>
        <v>57239</v>
      </c>
    </row>
    <row r="729" spans="1:18" s="62" customFormat="1" ht="162">
      <c r="A729" s="31">
        <v>7</v>
      </c>
      <c r="B729" s="35" t="s">
        <v>137</v>
      </c>
      <c r="C729" s="28">
        <v>42171703</v>
      </c>
      <c r="D729" s="74" t="s">
        <v>1192</v>
      </c>
      <c r="E729" s="34" t="s">
        <v>1193</v>
      </c>
      <c r="F729" s="28" t="s">
        <v>10</v>
      </c>
      <c r="G729" s="22">
        <v>22791</v>
      </c>
      <c r="H729" s="22">
        <f t="shared" si="260"/>
        <v>4330</v>
      </c>
      <c r="I729" s="23">
        <f t="shared" si="261"/>
        <v>27121</v>
      </c>
      <c r="J729" s="22">
        <v>38830</v>
      </c>
      <c r="K729" s="22">
        <f t="shared" si="256"/>
        <v>7378</v>
      </c>
      <c r="L729" s="23">
        <f t="shared" si="257"/>
        <v>46208</v>
      </c>
      <c r="M729" s="22">
        <v>26192</v>
      </c>
      <c r="N729" s="22">
        <f t="shared" si="258"/>
        <v>4976</v>
      </c>
      <c r="O729" s="23">
        <f t="shared" si="259"/>
        <v>31168</v>
      </c>
    </row>
    <row r="730" spans="1:18" s="62" customFormat="1" ht="198">
      <c r="A730" s="31">
        <v>8</v>
      </c>
      <c r="B730" s="35" t="s">
        <v>137</v>
      </c>
      <c r="C730" s="28">
        <v>42171703</v>
      </c>
      <c r="D730" s="74" t="s">
        <v>1194</v>
      </c>
      <c r="E730" s="34" t="s">
        <v>1195</v>
      </c>
      <c r="F730" s="28" t="s">
        <v>10</v>
      </c>
      <c r="G730" s="22">
        <v>65520</v>
      </c>
      <c r="H730" s="22">
        <f t="shared" si="260"/>
        <v>12449</v>
      </c>
      <c r="I730" s="23">
        <f t="shared" si="261"/>
        <v>77969</v>
      </c>
      <c r="J730" s="22">
        <v>90000</v>
      </c>
      <c r="K730" s="22">
        <f t="shared" si="256"/>
        <v>17100</v>
      </c>
      <c r="L730" s="23">
        <f t="shared" si="257"/>
        <v>107100</v>
      </c>
      <c r="M730" s="22">
        <v>58500</v>
      </c>
      <c r="N730" s="22">
        <f t="shared" si="258"/>
        <v>11115</v>
      </c>
      <c r="O730" s="23">
        <f t="shared" si="259"/>
        <v>69615</v>
      </c>
    </row>
    <row r="731" spans="1:18" s="62" customFormat="1" ht="117">
      <c r="A731" s="31">
        <v>9</v>
      </c>
      <c r="B731" s="35">
        <v>1196490196</v>
      </c>
      <c r="C731" s="28">
        <v>42171703</v>
      </c>
      <c r="D731" s="33" t="s">
        <v>1196</v>
      </c>
      <c r="E731" s="34" t="s">
        <v>1197</v>
      </c>
      <c r="F731" s="28" t="s">
        <v>10</v>
      </c>
      <c r="G731" s="22">
        <v>46016</v>
      </c>
      <c r="H731" s="22">
        <f t="shared" si="260"/>
        <v>8743</v>
      </c>
      <c r="I731" s="23">
        <f t="shared" si="261"/>
        <v>54759</v>
      </c>
      <c r="J731" s="22">
        <v>419518</v>
      </c>
      <c r="K731" s="22">
        <v>0</v>
      </c>
      <c r="L731" s="23">
        <f t="shared" si="257"/>
        <v>419518</v>
      </c>
      <c r="M731" s="22">
        <v>44852</v>
      </c>
      <c r="N731" s="22">
        <f t="shared" si="258"/>
        <v>8522</v>
      </c>
      <c r="O731" s="23">
        <f t="shared" si="259"/>
        <v>53374</v>
      </c>
    </row>
    <row r="732" spans="1:18" s="150" customFormat="1">
      <c r="A732" s="142"/>
      <c r="B732" s="17"/>
      <c r="C732" s="143"/>
      <c r="D732" s="143"/>
      <c r="E732" s="143"/>
      <c r="F732" s="143"/>
      <c r="G732" s="148"/>
      <c r="H732" s="148"/>
      <c r="I732" s="149"/>
      <c r="J732" s="148"/>
      <c r="K732" s="148"/>
      <c r="L732" s="149"/>
      <c r="M732" s="148"/>
      <c r="N732" s="148"/>
      <c r="O732" s="149"/>
    </row>
    <row r="733" spans="1:18" s="62" customFormat="1" ht="13.5" customHeight="1">
      <c r="A733" s="39" t="s">
        <v>1198</v>
      </c>
      <c r="B733" s="166" t="s">
        <v>1199</v>
      </c>
      <c r="C733" s="166"/>
      <c r="D733" s="166"/>
      <c r="E733" s="166"/>
      <c r="F733" s="29" t="s">
        <v>375</v>
      </c>
      <c r="G733" s="174" t="s">
        <v>3729</v>
      </c>
      <c r="H733" s="175"/>
      <c r="I733" s="176"/>
      <c r="J733" s="174" t="s">
        <v>3733</v>
      </c>
      <c r="K733" s="175"/>
      <c r="L733" s="176"/>
      <c r="M733" s="174" t="s">
        <v>3744</v>
      </c>
      <c r="N733" s="175"/>
      <c r="O733" s="176"/>
      <c r="P733" s="174" t="s">
        <v>3840</v>
      </c>
      <c r="Q733" s="175"/>
      <c r="R733" s="176"/>
    </row>
    <row r="734" spans="1:18" s="62" customFormat="1" ht="27">
      <c r="A734" s="14" t="s">
        <v>2</v>
      </c>
      <c r="B734" s="14" t="s">
        <v>3</v>
      </c>
      <c r="C734" s="15" t="s">
        <v>4</v>
      </c>
      <c r="D734" s="15" t="s">
        <v>5</v>
      </c>
      <c r="E734" s="15" t="s">
        <v>3366</v>
      </c>
      <c r="F734" s="15" t="s">
        <v>7</v>
      </c>
      <c r="G734" s="16" t="s">
        <v>3347</v>
      </c>
      <c r="H734" s="16" t="s">
        <v>3348</v>
      </c>
      <c r="I734" s="16" t="s">
        <v>3349</v>
      </c>
      <c r="J734" s="16" t="s">
        <v>3347</v>
      </c>
      <c r="K734" s="16" t="s">
        <v>3348</v>
      </c>
      <c r="L734" s="16" t="s">
        <v>3349</v>
      </c>
      <c r="M734" s="16" t="s">
        <v>3347</v>
      </c>
      <c r="N734" s="16" t="s">
        <v>3348</v>
      </c>
      <c r="O734" s="16" t="s">
        <v>3349</v>
      </c>
      <c r="P734" s="16" t="s">
        <v>3347</v>
      </c>
      <c r="Q734" s="16" t="s">
        <v>3348</v>
      </c>
      <c r="R734" s="16" t="s">
        <v>3349</v>
      </c>
    </row>
    <row r="735" spans="1:18" s="140" customFormat="1" ht="63">
      <c r="A735" s="30">
        <v>1</v>
      </c>
      <c r="B735" s="30">
        <v>1196490664</v>
      </c>
      <c r="C735" s="56">
        <v>42271708</v>
      </c>
      <c r="D735" s="40" t="s">
        <v>1200</v>
      </c>
      <c r="E735" s="43" t="s">
        <v>3455</v>
      </c>
      <c r="F735" s="35" t="s">
        <v>10</v>
      </c>
      <c r="G735" s="24">
        <v>3870</v>
      </c>
      <c r="H735" s="24">
        <f>ROUND(G735*0.19,0)</f>
        <v>735</v>
      </c>
      <c r="I735" s="25">
        <f>+G735+H735</f>
        <v>4605</v>
      </c>
      <c r="J735" s="24">
        <v>10351</v>
      </c>
      <c r="K735" s="24">
        <f>ROUND(J735*0.19,0)</f>
        <v>1967</v>
      </c>
      <c r="L735" s="25">
        <f>+J735+K735</f>
        <v>12318</v>
      </c>
      <c r="M735" s="24">
        <v>5700</v>
      </c>
      <c r="N735" s="24">
        <f>ROUND(M735*0.19,0)</f>
        <v>1083</v>
      </c>
      <c r="O735" s="25">
        <f>+M735+N735</f>
        <v>6783</v>
      </c>
      <c r="P735" s="24"/>
      <c r="Q735" s="24"/>
      <c r="R735" s="25"/>
    </row>
    <row r="736" spans="1:18" s="140" customFormat="1" ht="72">
      <c r="A736" s="30">
        <v>2</v>
      </c>
      <c r="B736" s="30">
        <v>1196490690</v>
      </c>
      <c r="C736" s="56">
        <v>42271708</v>
      </c>
      <c r="D736" s="40" t="s">
        <v>1201</v>
      </c>
      <c r="E736" s="43" t="s">
        <v>3456</v>
      </c>
      <c r="F736" s="35" t="s">
        <v>10</v>
      </c>
      <c r="G736" s="24">
        <v>3870</v>
      </c>
      <c r="H736" s="24">
        <f t="shared" ref="H736:H743" si="262">ROUND(G736*0.19,0)</f>
        <v>735</v>
      </c>
      <c r="I736" s="25">
        <f t="shared" ref="I736:I743" si="263">+G736+H736</f>
        <v>4605</v>
      </c>
      <c r="J736" s="24">
        <v>10351</v>
      </c>
      <c r="K736" s="24">
        <f t="shared" ref="K736" si="264">ROUND(J736*0.19,0)</f>
        <v>1967</v>
      </c>
      <c r="L736" s="25">
        <f t="shared" ref="L736" si="265">+J736+K736</f>
        <v>12318</v>
      </c>
      <c r="M736" s="24">
        <v>6430</v>
      </c>
      <c r="N736" s="24">
        <f t="shared" ref="N736:N750" si="266">ROUND(M736*0.19,0)</f>
        <v>1222</v>
      </c>
      <c r="O736" s="25">
        <f t="shared" ref="O736:O750" si="267">+M736+N736</f>
        <v>7652</v>
      </c>
      <c r="P736" s="24"/>
      <c r="Q736" s="24"/>
      <c r="R736" s="25"/>
    </row>
    <row r="737" spans="1:18" s="140" customFormat="1" ht="54">
      <c r="A737" s="30">
        <v>3</v>
      </c>
      <c r="B737" s="30">
        <v>1196420004</v>
      </c>
      <c r="C737" s="56">
        <v>42271715</v>
      </c>
      <c r="D737" s="40" t="s">
        <v>1202</v>
      </c>
      <c r="E737" s="43" t="s">
        <v>4066</v>
      </c>
      <c r="F737" s="35" t="s">
        <v>10</v>
      </c>
      <c r="G737" s="24">
        <v>57350</v>
      </c>
      <c r="H737" s="24">
        <f t="shared" si="262"/>
        <v>10897</v>
      </c>
      <c r="I737" s="25">
        <f t="shared" si="263"/>
        <v>68247</v>
      </c>
      <c r="J737" s="24"/>
      <c r="K737" s="24"/>
      <c r="L737" s="25"/>
      <c r="M737" s="24">
        <v>212200</v>
      </c>
      <c r="N737" s="24">
        <f t="shared" si="266"/>
        <v>40318</v>
      </c>
      <c r="O737" s="25">
        <f t="shared" si="267"/>
        <v>252518</v>
      </c>
      <c r="P737" s="24">
        <v>98189</v>
      </c>
      <c r="Q737" s="24">
        <f t="shared" ref="Q737:Q750" si="268">ROUND(P737*0.19,0)</f>
        <v>18656</v>
      </c>
      <c r="R737" s="25">
        <f t="shared" ref="R737:R750" si="269">+P737+Q737</f>
        <v>116845</v>
      </c>
    </row>
    <row r="738" spans="1:18" s="140" customFormat="1" ht="54">
      <c r="A738" s="30">
        <v>4</v>
      </c>
      <c r="B738" s="30">
        <v>1196490659</v>
      </c>
      <c r="C738" s="56">
        <v>42271715</v>
      </c>
      <c r="D738" s="40" t="s">
        <v>1203</v>
      </c>
      <c r="E738" s="43" t="s">
        <v>3457</v>
      </c>
      <c r="F738" s="35" t="s">
        <v>10</v>
      </c>
      <c r="G738" s="24">
        <v>57350</v>
      </c>
      <c r="H738" s="24">
        <f t="shared" si="262"/>
        <v>10897</v>
      </c>
      <c r="I738" s="25">
        <f t="shared" si="263"/>
        <v>68247</v>
      </c>
      <c r="J738" s="24"/>
      <c r="K738" s="24"/>
      <c r="L738" s="25"/>
      <c r="M738" s="24">
        <v>212200</v>
      </c>
      <c r="N738" s="24">
        <f t="shared" si="266"/>
        <v>40318</v>
      </c>
      <c r="O738" s="25">
        <f t="shared" si="267"/>
        <v>252518</v>
      </c>
      <c r="P738" s="24">
        <v>98189</v>
      </c>
      <c r="Q738" s="24">
        <f t="shared" si="268"/>
        <v>18656</v>
      </c>
      <c r="R738" s="25">
        <f t="shared" si="269"/>
        <v>116845</v>
      </c>
    </row>
    <row r="739" spans="1:18" s="140" customFormat="1" ht="72">
      <c r="A739" s="30">
        <v>5</v>
      </c>
      <c r="B739" s="30">
        <v>1196490661</v>
      </c>
      <c r="C739" s="56">
        <v>42271715</v>
      </c>
      <c r="D739" s="40" t="s">
        <v>1204</v>
      </c>
      <c r="E739" s="43" t="s">
        <v>3458</v>
      </c>
      <c r="F739" s="35" t="s">
        <v>10</v>
      </c>
      <c r="G739" s="24">
        <v>57350</v>
      </c>
      <c r="H739" s="24">
        <f t="shared" si="262"/>
        <v>10897</v>
      </c>
      <c r="I739" s="25">
        <f t="shared" si="263"/>
        <v>68247</v>
      </c>
      <c r="J739" s="24"/>
      <c r="K739" s="24"/>
      <c r="L739" s="25"/>
      <c r="M739" s="24">
        <v>212200</v>
      </c>
      <c r="N739" s="24">
        <f t="shared" si="266"/>
        <v>40318</v>
      </c>
      <c r="O739" s="25">
        <f t="shared" si="267"/>
        <v>252518</v>
      </c>
      <c r="P739" s="24">
        <v>98189</v>
      </c>
      <c r="Q739" s="24">
        <f t="shared" si="268"/>
        <v>18656</v>
      </c>
      <c r="R739" s="25">
        <f t="shared" si="269"/>
        <v>116845</v>
      </c>
    </row>
    <row r="740" spans="1:18" s="140" customFormat="1" ht="72">
      <c r="A740" s="30">
        <v>6</v>
      </c>
      <c r="B740" s="30">
        <v>1196490663</v>
      </c>
      <c r="C740" s="56">
        <v>42271715</v>
      </c>
      <c r="D740" s="40" t="s">
        <v>1205</v>
      </c>
      <c r="E740" s="43" t="s">
        <v>3459</v>
      </c>
      <c r="F740" s="35" t="s">
        <v>10</v>
      </c>
      <c r="G740" s="24">
        <v>57350</v>
      </c>
      <c r="H740" s="24">
        <f t="shared" si="262"/>
        <v>10897</v>
      </c>
      <c r="I740" s="25">
        <f t="shared" si="263"/>
        <v>68247</v>
      </c>
      <c r="J740" s="24"/>
      <c r="K740" s="24"/>
      <c r="L740" s="25"/>
      <c r="M740" s="24">
        <v>212200</v>
      </c>
      <c r="N740" s="24">
        <f t="shared" si="266"/>
        <v>40318</v>
      </c>
      <c r="O740" s="25">
        <f t="shared" si="267"/>
        <v>252518</v>
      </c>
      <c r="P740" s="24">
        <v>74810</v>
      </c>
      <c r="Q740" s="24">
        <f t="shared" si="268"/>
        <v>14214</v>
      </c>
      <c r="R740" s="25">
        <f t="shared" si="269"/>
        <v>89024</v>
      </c>
    </row>
    <row r="741" spans="1:18" s="140" customFormat="1" ht="72">
      <c r="A741" s="30">
        <v>7</v>
      </c>
      <c r="B741" s="56">
        <v>1196490665</v>
      </c>
      <c r="C741" s="56">
        <v>42271715</v>
      </c>
      <c r="D741" s="40" t="s">
        <v>1206</v>
      </c>
      <c r="E741" s="43" t="s">
        <v>3460</v>
      </c>
      <c r="F741" s="35" t="s">
        <v>10</v>
      </c>
      <c r="G741" s="24">
        <v>57350</v>
      </c>
      <c r="H741" s="24">
        <f t="shared" si="262"/>
        <v>10897</v>
      </c>
      <c r="I741" s="25">
        <f t="shared" si="263"/>
        <v>68247</v>
      </c>
      <c r="J741" s="24"/>
      <c r="K741" s="24"/>
      <c r="L741" s="25"/>
      <c r="M741" s="24">
        <v>212200</v>
      </c>
      <c r="N741" s="24">
        <f t="shared" si="266"/>
        <v>40318</v>
      </c>
      <c r="O741" s="25">
        <f t="shared" si="267"/>
        <v>252518</v>
      </c>
      <c r="P741" s="24">
        <v>98189</v>
      </c>
      <c r="Q741" s="24">
        <f t="shared" si="268"/>
        <v>18656</v>
      </c>
      <c r="R741" s="25">
        <f t="shared" si="269"/>
        <v>116845</v>
      </c>
    </row>
    <row r="742" spans="1:18" s="140" customFormat="1" ht="72">
      <c r="A742" s="30">
        <v>8</v>
      </c>
      <c r="B742" s="56">
        <v>1196490653</v>
      </c>
      <c r="C742" s="56">
        <v>42271715</v>
      </c>
      <c r="D742" s="40" t="s">
        <v>1207</v>
      </c>
      <c r="E742" s="43" t="s">
        <v>3461</v>
      </c>
      <c r="F742" s="35" t="s">
        <v>10</v>
      </c>
      <c r="G742" s="24">
        <v>57350</v>
      </c>
      <c r="H742" s="24">
        <f t="shared" si="262"/>
        <v>10897</v>
      </c>
      <c r="I742" s="25">
        <f t="shared" si="263"/>
        <v>68247</v>
      </c>
      <c r="J742" s="24"/>
      <c r="K742" s="24"/>
      <c r="L742" s="25"/>
      <c r="M742" s="24">
        <v>212200</v>
      </c>
      <c r="N742" s="24">
        <f t="shared" si="266"/>
        <v>40318</v>
      </c>
      <c r="O742" s="25">
        <f t="shared" si="267"/>
        <v>252518</v>
      </c>
      <c r="P742" s="24">
        <v>98189</v>
      </c>
      <c r="Q742" s="24">
        <f t="shared" si="268"/>
        <v>18656</v>
      </c>
      <c r="R742" s="25">
        <f t="shared" si="269"/>
        <v>116845</v>
      </c>
    </row>
    <row r="743" spans="1:18" s="140" customFormat="1" ht="72">
      <c r="A743" s="30">
        <v>9</v>
      </c>
      <c r="B743" s="56">
        <v>1196490654</v>
      </c>
      <c r="C743" s="56">
        <v>42271715</v>
      </c>
      <c r="D743" s="40" t="s">
        <v>1208</v>
      </c>
      <c r="E743" s="43" t="s">
        <v>3462</v>
      </c>
      <c r="F743" s="35" t="s">
        <v>10</v>
      </c>
      <c r="G743" s="24">
        <v>57350</v>
      </c>
      <c r="H743" s="24">
        <f t="shared" si="262"/>
        <v>10897</v>
      </c>
      <c r="I743" s="25">
        <f t="shared" si="263"/>
        <v>68247</v>
      </c>
      <c r="J743" s="24"/>
      <c r="K743" s="24"/>
      <c r="L743" s="25"/>
      <c r="M743" s="24">
        <v>212200</v>
      </c>
      <c r="N743" s="24">
        <f t="shared" si="266"/>
        <v>40318</v>
      </c>
      <c r="O743" s="25">
        <f t="shared" si="267"/>
        <v>252518</v>
      </c>
      <c r="P743" s="24">
        <v>98189</v>
      </c>
      <c r="Q743" s="24">
        <f t="shared" si="268"/>
        <v>18656</v>
      </c>
      <c r="R743" s="25">
        <f t="shared" si="269"/>
        <v>116845</v>
      </c>
    </row>
    <row r="744" spans="1:18" s="140" customFormat="1" ht="54">
      <c r="A744" s="30">
        <v>10</v>
      </c>
      <c r="B744" s="35" t="s">
        <v>3361</v>
      </c>
      <c r="C744" s="56">
        <v>42271715</v>
      </c>
      <c r="D744" s="40" t="s">
        <v>1209</v>
      </c>
      <c r="E744" s="43" t="s">
        <v>3463</v>
      </c>
      <c r="F744" s="35" t="s">
        <v>10</v>
      </c>
      <c r="G744" s="24"/>
      <c r="H744" s="24"/>
      <c r="I744" s="25"/>
      <c r="J744" s="24"/>
      <c r="K744" s="24"/>
      <c r="L744" s="25"/>
      <c r="M744" s="24">
        <v>41300</v>
      </c>
      <c r="N744" s="24">
        <f t="shared" si="266"/>
        <v>7847</v>
      </c>
      <c r="O744" s="25">
        <f t="shared" si="267"/>
        <v>49147</v>
      </c>
      <c r="P744" s="24">
        <v>46297</v>
      </c>
      <c r="Q744" s="24">
        <f t="shared" si="268"/>
        <v>8796</v>
      </c>
      <c r="R744" s="25">
        <f t="shared" si="269"/>
        <v>55093</v>
      </c>
    </row>
    <row r="745" spans="1:18" s="140" customFormat="1" ht="54">
      <c r="A745" s="30">
        <v>11</v>
      </c>
      <c r="B745" s="35" t="s">
        <v>3361</v>
      </c>
      <c r="C745" s="56">
        <v>42271715</v>
      </c>
      <c r="D745" s="40" t="s">
        <v>1210</v>
      </c>
      <c r="E745" s="43" t="s">
        <v>3464</v>
      </c>
      <c r="F745" s="35" t="s">
        <v>10</v>
      </c>
      <c r="G745" s="24"/>
      <c r="H745" s="24"/>
      <c r="I745" s="25"/>
      <c r="J745" s="24"/>
      <c r="K745" s="24"/>
      <c r="L745" s="25"/>
      <c r="M745" s="24">
        <v>41300</v>
      </c>
      <c r="N745" s="24">
        <f t="shared" si="266"/>
        <v>7847</v>
      </c>
      <c r="O745" s="25">
        <f t="shared" si="267"/>
        <v>49147</v>
      </c>
      <c r="P745" s="24">
        <v>46297</v>
      </c>
      <c r="Q745" s="24">
        <f t="shared" si="268"/>
        <v>8796</v>
      </c>
      <c r="R745" s="25">
        <f t="shared" si="269"/>
        <v>55093</v>
      </c>
    </row>
    <row r="746" spans="1:18" s="140" customFormat="1" ht="54">
      <c r="A746" s="30">
        <v>12</v>
      </c>
      <c r="B746" s="35" t="s">
        <v>3361</v>
      </c>
      <c r="C746" s="56">
        <v>42271715</v>
      </c>
      <c r="D746" s="40" t="s">
        <v>1211</v>
      </c>
      <c r="E746" s="43" t="s">
        <v>3465</v>
      </c>
      <c r="F746" s="35" t="s">
        <v>10</v>
      </c>
      <c r="G746" s="24"/>
      <c r="H746" s="24"/>
      <c r="I746" s="25"/>
      <c r="J746" s="24"/>
      <c r="K746" s="24"/>
      <c r="L746" s="25"/>
      <c r="M746" s="24">
        <v>41300</v>
      </c>
      <c r="N746" s="24">
        <f t="shared" si="266"/>
        <v>7847</v>
      </c>
      <c r="O746" s="25">
        <f t="shared" si="267"/>
        <v>49147</v>
      </c>
      <c r="P746" s="24">
        <v>46297</v>
      </c>
      <c r="Q746" s="24">
        <f t="shared" si="268"/>
        <v>8796</v>
      </c>
      <c r="R746" s="25">
        <f t="shared" si="269"/>
        <v>55093</v>
      </c>
    </row>
    <row r="747" spans="1:18" s="140" customFormat="1" ht="54">
      <c r="A747" s="30">
        <v>13</v>
      </c>
      <c r="B747" s="35" t="s">
        <v>3361</v>
      </c>
      <c r="C747" s="56">
        <v>42271715</v>
      </c>
      <c r="D747" s="40" t="s">
        <v>1212</v>
      </c>
      <c r="E747" s="43" t="s">
        <v>3466</v>
      </c>
      <c r="F747" s="35" t="s">
        <v>10</v>
      </c>
      <c r="G747" s="24"/>
      <c r="H747" s="24"/>
      <c r="I747" s="25"/>
      <c r="J747" s="24"/>
      <c r="K747" s="24"/>
      <c r="L747" s="25"/>
      <c r="M747" s="24">
        <v>41300</v>
      </c>
      <c r="N747" s="24">
        <f t="shared" si="266"/>
        <v>7847</v>
      </c>
      <c r="O747" s="25">
        <f t="shared" si="267"/>
        <v>49147</v>
      </c>
      <c r="P747" s="24">
        <v>46297</v>
      </c>
      <c r="Q747" s="24">
        <f t="shared" si="268"/>
        <v>8796</v>
      </c>
      <c r="R747" s="25">
        <f t="shared" si="269"/>
        <v>55093</v>
      </c>
    </row>
    <row r="748" spans="1:18" s="140" customFormat="1" ht="54">
      <c r="A748" s="30">
        <v>14</v>
      </c>
      <c r="B748" s="35" t="s">
        <v>3361</v>
      </c>
      <c r="C748" s="56">
        <v>42271715</v>
      </c>
      <c r="D748" s="40" t="s">
        <v>1213</v>
      </c>
      <c r="E748" s="43" t="s">
        <v>3467</v>
      </c>
      <c r="F748" s="35" t="s">
        <v>10</v>
      </c>
      <c r="G748" s="24"/>
      <c r="H748" s="24"/>
      <c r="I748" s="25"/>
      <c r="J748" s="24"/>
      <c r="K748" s="24"/>
      <c r="L748" s="25"/>
      <c r="M748" s="24">
        <v>41300</v>
      </c>
      <c r="N748" s="24">
        <f t="shared" si="266"/>
        <v>7847</v>
      </c>
      <c r="O748" s="25">
        <f t="shared" si="267"/>
        <v>49147</v>
      </c>
      <c r="P748" s="24">
        <v>46297</v>
      </c>
      <c r="Q748" s="24">
        <f t="shared" si="268"/>
        <v>8796</v>
      </c>
      <c r="R748" s="25">
        <f t="shared" si="269"/>
        <v>55093</v>
      </c>
    </row>
    <row r="749" spans="1:18" s="140" customFormat="1" ht="54">
      <c r="A749" s="30">
        <v>15</v>
      </c>
      <c r="B749" s="35" t="s">
        <v>3361</v>
      </c>
      <c r="C749" s="56">
        <v>42271715</v>
      </c>
      <c r="D749" s="40" t="s">
        <v>1214</v>
      </c>
      <c r="E749" s="43" t="s">
        <v>3468</v>
      </c>
      <c r="F749" s="35" t="s">
        <v>10</v>
      </c>
      <c r="G749" s="24"/>
      <c r="H749" s="24"/>
      <c r="I749" s="25"/>
      <c r="J749" s="24"/>
      <c r="K749" s="24"/>
      <c r="L749" s="25"/>
      <c r="M749" s="24">
        <v>41300</v>
      </c>
      <c r="N749" s="24">
        <f t="shared" si="266"/>
        <v>7847</v>
      </c>
      <c r="O749" s="25">
        <f t="shared" si="267"/>
        <v>49147</v>
      </c>
      <c r="P749" s="24">
        <v>46297</v>
      </c>
      <c r="Q749" s="24">
        <f t="shared" si="268"/>
        <v>8796</v>
      </c>
      <c r="R749" s="25">
        <f t="shared" si="269"/>
        <v>55093</v>
      </c>
    </row>
    <row r="750" spans="1:18" s="140" customFormat="1" ht="54">
      <c r="A750" s="30">
        <v>16</v>
      </c>
      <c r="B750" s="35" t="s">
        <v>3361</v>
      </c>
      <c r="C750" s="56">
        <v>42271715</v>
      </c>
      <c r="D750" s="40" t="s">
        <v>1215</v>
      </c>
      <c r="E750" s="43" t="s">
        <v>3469</v>
      </c>
      <c r="F750" s="35" t="s">
        <v>10</v>
      </c>
      <c r="G750" s="24"/>
      <c r="H750" s="24"/>
      <c r="I750" s="25"/>
      <c r="J750" s="24"/>
      <c r="K750" s="24"/>
      <c r="L750" s="25"/>
      <c r="M750" s="24">
        <v>41300</v>
      </c>
      <c r="N750" s="24">
        <f t="shared" si="266"/>
        <v>7847</v>
      </c>
      <c r="O750" s="25">
        <f t="shared" si="267"/>
        <v>49147</v>
      </c>
      <c r="P750" s="24">
        <v>46297</v>
      </c>
      <c r="Q750" s="24">
        <f t="shared" si="268"/>
        <v>8796</v>
      </c>
      <c r="R750" s="25">
        <f t="shared" si="269"/>
        <v>55093</v>
      </c>
    </row>
    <row r="751" spans="1:18" s="150" customFormat="1">
      <c r="A751" s="142" t="s">
        <v>3956</v>
      </c>
      <c r="B751" s="17"/>
      <c r="C751" s="143"/>
      <c r="D751" s="143"/>
      <c r="E751" s="143"/>
      <c r="F751" s="143"/>
      <c r="G751" s="148"/>
      <c r="H751" s="148"/>
      <c r="I751" s="149"/>
      <c r="J751" s="148"/>
      <c r="K751" s="148"/>
      <c r="L751" s="149"/>
      <c r="M751" s="148"/>
      <c r="N751" s="148"/>
      <c r="O751" s="149"/>
      <c r="P751" s="148"/>
      <c r="Q751" s="148"/>
      <c r="R751" s="149"/>
    </row>
    <row r="752" spans="1:18" s="62" customFormat="1" ht="13.5" customHeight="1">
      <c r="A752" s="39" t="s">
        <v>1216</v>
      </c>
      <c r="B752" s="166" t="s">
        <v>1217</v>
      </c>
      <c r="C752" s="166"/>
      <c r="D752" s="166"/>
      <c r="E752" s="166"/>
      <c r="F752" s="29" t="s">
        <v>375</v>
      </c>
      <c r="G752" s="174" t="s">
        <v>3733</v>
      </c>
      <c r="H752" s="175"/>
      <c r="I752" s="176"/>
      <c r="J752" s="174" t="s">
        <v>3744</v>
      </c>
      <c r="K752" s="175"/>
      <c r="L752" s="176"/>
      <c r="M752" s="174" t="s">
        <v>3745</v>
      </c>
      <c r="N752" s="175"/>
      <c r="O752" s="176"/>
      <c r="P752" s="174" t="s">
        <v>3840</v>
      </c>
      <c r="Q752" s="175"/>
      <c r="R752" s="176"/>
    </row>
    <row r="753" spans="1:18" s="62" customFormat="1" ht="27">
      <c r="A753" s="14" t="s">
        <v>2</v>
      </c>
      <c r="B753" s="14" t="s">
        <v>3</v>
      </c>
      <c r="C753" s="15" t="s">
        <v>4</v>
      </c>
      <c r="D753" s="15" t="s">
        <v>5</v>
      </c>
      <c r="E753" s="15" t="s">
        <v>3366</v>
      </c>
      <c r="F753" s="15" t="s">
        <v>7</v>
      </c>
      <c r="G753" s="16" t="s">
        <v>3347</v>
      </c>
      <c r="H753" s="16" t="s">
        <v>3348</v>
      </c>
      <c r="I753" s="16" t="s">
        <v>3349</v>
      </c>
      <c r="J753" s="16" t="s">
        <v>3347</v>
      </c>
      <c r="K753" s="16" t="s">
        <v>3348</v>
      </c>
      <c r="L753" s="16" t="s">
        <v>3349</v>
      </c>
      <c r="M753" s="16" t="s">
        <v>3347</v>
      </c>
      <c r="N753" s="16" t="s">
        <v>3348</v>
      </c>
      <c r="O753" s="16" t="s">
        <v>3349</v>
      </c>
      <c r="P753" s="16" t="s">
        <v>3347</v>
      </c>
      <c r="Q753" s="16" t="s">
        <v>3348</v>
      </c>
      <c r="R753" s="16" t="s">
        <v>3349</v>
      </c>
    </row>
    <row r="754" spans="1:18" s="62" customFormat="1" ht="27">
      <c r="A754" s="31">
        <v>1</v>
      </c>
      <c r="B754" s="27">
        <v>1196410100</v>
      </c>
      <c r="C754" s="51">
        <v>42271705</v>
      </c>
      <c r="D754" s="36" t="s">
        <v>1218</v>
      </c>
      <c r="E754" s="37" t="s">
        <v>1219</v>
      </c>
      <c r="F754" s="28" t="s">
        <v>10</v>
      </c>
      <c r="G754" s="22">
        <v>3685</v>
      </c>
      <c r="H754" s="22">
        <f>ROUND(G754*0.19,0)</f>
        <v>700</v>
      </c>
      <c r="I754" s="23">
        <f>+G754+H754</f>
        <v>4385</v>
      </c>
      <c r="J754" s="22">
        <v>1360</v>
      </c>
      <c r="K754" s="22">
        <f>ROUND(J754*0.19,0)</f>
        <v>258</v>
      </c>
      <c r="L754" s="23">
        <f>+J754+K754</f>
        <v>1618</v>
      </c>
      <c r="M754" s="22"/>
      <c r="N754" s="22"/>
      <c r="O754" s="23"/>
      <c r="P754" s="22">
        <v>1714</v>
      </c>
      <c r="Q754" s="22">
        <f>ROUND(P754*0.19,0)</f>
        <v>326</v>
      </c>
      <c r="R754" s="23">
        <f>+P754+Q754</f>
        <v>2040</v>
      </c>
    </row>
    <row r="755" spans="1:18" s="62" customFormat="1" ht="27">
      <c r="A755" s="31">
        <v>2</v>
      </c>
      <c r="B755" s="27">
        <v>1196410091</v>
      </c>
      <c r="C755" s="51">
        <v>42271705</v>
      </c>
      <c r="D755" s="36" t="s">
        <v>1220</v>
      </c>
      <c r="E755" s="37" t="s">
        <v>1221</v>
      </c>
      <c r="F755" s="28" t="s">
        <v>10</v>
      </c>
      <c r="G755" s="22">
        <v>3685</v>
      </c>
      <c r="H755" s="22">
        <f t="shared" ref="H755:H768" si="270">ROUND(G755*0.19,0)</f>
        <v>700</v>
      </c>
      <c r="I755" s="23">
        <f t="shared" ref="I755:I768" si="271">+G755+H755</f>
        <v>4385</v>
      </c>
      <c r="J755" s="22">
        <v>1360</v>
      </c>
      <c r="K755" s="22">
        <f t="shared" ref="K755:K796" si="272">ROUND(J755*0.19,0)</f>
        <v>258</v>
      </c>
      <c r="L755" s="23">
        <f t="shared" ref="L755:L796" si="273">+J755+K755</f>
        <v>1618</v>
      </c>
      <c r="M755" s="22"/>
      <c r="N755" s="22"/>
      <c r="O755" s="23"/>
      <c r="P755" s="22">
        <v>1714</v>
      </c>
      <c r="Q755" s="22">
        <f t="shared" ref="Q755:Q796" si="274">ROUND(P755*0.19,0)</f>
        <v>326</v>
      </c>
      <c r="R755" s="23">
        <f t="shared" ref="R755:R796" si="275">+P755+Q755</f>
        <v>2040</v>
      </c>
    </row>
    <row r="756" spans="1:18" s="62" customFormat="1" ht="18">
      <c r="A756" s="31">
        <v>3</v>
      </c>
      <c r="B756" s="27">
        <v>1196410092</v>
      </c>
      <c r="C756" s="51">
        <v>42271705</v>
      </c>
      <c r="D756" s="36" t="s">
        <v>1222</v>
      </c>
      <c r="E756" s="37" t="s">
        <v>1223</v>
      </c>
      <c r="F756" s="28" t="s">
        <v>10</v>
      </c>
      <c r="G756" s="22">
        <v>3685</v>
      </c>
      <c r="H756" s="22">
        <f t="shared" si="270"/>
        <v>700</v>
      </c>
      <c r="I756" s="23">
        <f t="shared" si="271"/>
        <v>4385</v>
      </c>
      <c r="J756" s="22">
        <v>1360</v>
      </c>
      <c r="K756" s="22">
        <f t="shared" si="272"/>
        <v>258</v>
      </c>
      <c r="L756" s="23">
        <f t="shared" si="273"/>
        <v>1618</v>
      </c>
      <c r="M756" s="22"/>
      <c r="N756" s="22"/>
      <c r="O756" s="23"/>
      <c r="P756" s="22">
        <v>1714</v>
      </c>
      <c r="Q756" s="22">
        <f t="shared" si="274"/>
        <v>326</v>
      </c>
      <c r="R756" s="23">
        <f t="shared" si="275"/>
        <v>2040</v>
      </c>
    </row>
    <row r="757" spans="1:18" s="62" customFormat="1" ht="27">
      <c r="A757" s="31">
        <v>4</v>
      </c>
      <c r="B757" s="27">
        <v>1196410093</v>
      </c>
      <c r="C757" s="51">
        <v>42271705</v>
      </c>
      <c r="D757" s="36" t="s">
        <v>1224</v>
      </c>
      <c r="E757" s="37" t="s">
        <v>1225</v>
      </c>
      <c r="F757" s="28" t="s">
        <v>10</v>
      </c>
      <c r="G757" s="22">
        <v>3685</v>
      </c>
      <c r="H757" s="22">
        <f t="shared" si="270"/>
        <v>700</v>
      </c>
      <c r="I757" s="23">
        <f t="shared" si="271"/>
        <v>4385</v>
      </c>
      <c r="J757" s="22">
        <v>1360</v>
      </c>
      <c r="K757" s="22">
        <f t="shared" si="272"/>
        <v>258</v>
      </c>
      <c r="L757" s="23">
        <f t="shared" si="273"/>
        <v>1618</v>
      </c>
      <c r="M757" s="22"/>
      <c r="N757" s="22"/>
      <c r="O757" s="23"/>
      <c r="P757" s="22">
        <v>2342</v>
      </c>
      <c r="Q757" s="22">
        <f t="shared" si="274"/>
        <v>445</v>
      </c>
      <c r="R757" s="23">
        <f t="shared" si="275"/>
        <v>2787</v>
      </c>
    </row>
    <row r="758" spans="1:18" s="62" customFormat="1" ht="27">
      <c r="A758" s="31">
        <v>5</v>
      </c>
      <c r="B758" s="27">
        <v>1196410230</v>
      </c>
      <c r="C758" s="51">
        <v>42271705</v>
      </c>
      <c r="D758" s="36" t="s">
        <v>1226</v>
      </c>
      <c r="E758" s="37" t="s">
        <v>1227</v>
      </c>
      <c r="F758" s="28" t="s">
        <v>10</v>
      </c>
      <c r="G758" s="22">
        <v>3685</v>
      </c>
      <c r="H758" s="22">
        <f t="shared" si="270"/>
        <v>700</v>
      </c>
      <c r="I758" s="23">
        <f t="shared" si="271"/>
        <v>4385</v>
      </c>
      <c r="J758" s="22">
        <v>1360</v>
      </c>
      <c r="K758" s="22">
        <f t="shared" si="272"/>
        <v>258</v>
      </c>
      <c r="L758" s="23">
        <f t="shared" si="273"/>
        <v>1618</v>
      </c>
      <c r="M758" s="22"/>
      <c r="N758" s="22"/>
      <c r="O758" s="23"/>
      <c r="P758" s="22">
        <v>2342</v>
      </c>
      <c r="Q758" s="22">
        <f t="shared" si="274"/>
        <v>445</v>
      </c>
      <c r="R758" s="23">
        <f t="shared" si="275"/>
        <v>2787</v>
      </c>
    </row>
    <row r="759" spans="1:18" s="62" customFormat="1" ht="27">
      <c r="A759" s="31">
        <v>6</v>
      </c>
      <c r="B759" s="27">
        <v>1196410094</v>
      </c>
      <c r="C759" s="51">
        <v>42271705</v>
      </c>
      <c r="D759" s="36" t="s">
        <v>1228</v>
      </c>
      <c r="E759" s="37" t="s">
        <v>1229</v>
      </c>
      <c r="F759" s="28" t="s">
        <v>10</v>
      </c>
      <c r="G759" s="22">
        <v>3685</v>
      </c>
      <c r="H759" s="22">
        <f t="shared" si="270"/>
        <v>700</v>
      </c>
      <c r="I759" s="23">
        <f t="shared" si="271"/>
        <v>4385</v>
      </c>
      <c r="J759" s="22">
        <v>1360</v>
      </c>
      <c r="K759" s="22">
        <f t="shared" si="272"/>
        <v>258</v>
      </c>
      <c r="L759" s="23">
        <f t="shared" si="273"/>
        <v>1618</v>
      </c>
      <c r="M759" s="22"/>
      <c r="N759" s="22"/>
      <c r="O759" s="23"/>
      <c r="P759" s="22">
        <v>2342</v>
      </c>
      <c r="Q759" s="22">
        <f t="shared" si="274"/>
        <v>445</v>
      </c>
      <c r="R759" s="23">
        <f t="shared" si="275"/>
        <v>2787</v>
      </c>
    </row>
    <row r="760" spans="1:18" s="62" customFormat="1" ht="45">
      <c r="A760" s="31">
        <v>7</v>
      </c>
      <c r="B760" s="27">
        <v>1196490674</v>
      </c>
      <c r="C760" s="51">
        <v>42272004</v>
      </c>
      <c r="D760" s="36" t="s">
        <v>4067</v>
      </c>
      <c r="E760" s="37" t="s">
        <v>4068</v>
      </c>
      <c r="F760" s="28" t="s">
        <v>10</v>
      </c>
      <c r="G760" s="22">
        <v>18051</v>
      </c>
      <c r="H760" s="22">
        <f t="shared" si="270"/>
        <v>3430</v>
      </c>
      <c r="I760" s="23">
        <f t="shared" si="271"/>
        <v>21481</v>
      </c>
      <c r="J760" s="22">
        <v>4960</v>
      </c>
      <c r="K760" s="22">
        <f t="shared" si="272"/>
        <v>942</v>
      </c>
      <c r="L760" s="23">
        <f t="shared" si="273"/>
        <v>5902</v>
      </c>
      <c r="M760" s="22">
        <v>15000</v>
      </c>
      <c r="N760" s="22">
        <f t="shared" ref="N760:N762" si="276">ROUND(M760*0.19,0)</f>
        <v>2850</v>
      </c>
      <c r="O760" s="23">
        <f t="shared" ref="O760:O762" si="277">+M760+N760</f>
        <v>17850</v>
      </c>
      <c r="P760" s="22"/>
      <c r="Q760" s="22"/>
      <c r="R760" s="23"/>
    </row>
    <row r="761" spans="1:18" s="62" customFormat="1" ht="45">
      <c r="A761" s="31">
        <v>8</v>
      </c>
      <c r="B761" s="56">
        <v>1196490593</v>
      </c>
      <c r="C761" s="51">
        <v>42272004</v>
      </c>
      <c r="D761" s="36" t="s">
        <v>4069</v>
      </c>
      <c r="E761" s="37" t="s">
        <v>1230</v>
      </c>
      <c r="F761" s="28" t="s">
        <v>10</v>
      </c>
      <c r="G761" s="22">
        <v>18051</v>
      </c>
      <c r="H761" s="22">
        <f t="shared" si="270"/>
        <v>3430</v>
      </c>
      <c r="I761" s="23">
        <f t="shared" si="271"/>
        <v>21481</v>
      </c>
      <c r="J761" s="22">
        <v>5960</v>
      </c>
      <c r="K761" s="22">
        <f t="shared" si="272"/>
        <v>1132</v>
      </c>
      <c r="L761" s="23">
        <f t="shared" si="273"/>
        <v>7092</v>
      </c>
      <c r="M761" s="22">
        <v>15000</v>
      </c>
      <c r="N761" s="22">
        <f t="shared" si="276"/>
        <v>2850</v>
      </c>
      <c r="O761" s="23">
        <f t="shared" si="277"/>
        <v>17850</v>
      </c>
      <c r="P761" s="22"/>
      <c r="Q761" s="22"/>
      <c r="R761" s="23"/>
    </row>
    <row r="762" spans="1:18" s="62" customFormat="1" ht="45">
      <c r="A762" s="31">
        <v>9</v>
      </c>
      <c r="B762" s="56">
        <v>1186220168</v>
      </c>
      <c r="C762" s="51">
        <v>42272004</v>
      </c>
      <c r="D762" s="36" t="s">
        <v>4070</v>
      </c>
      <c r="E762" s="37" t="s">
        <v>1231</v>
      </c>
      <c r="F762" s="28" t="s">
        <v>10</v>
      </c>
      <c r="G762" s="22">
        <v>18051</v>
      </c>
      <c r="H762" s="22">
        <f t="shared" si="270"/>
        <v>3430</v>
      </c>
      <c r="I762" s="23">
        <f t="shared" si="271"/>
        <v>21481</v>
      </c>
      <c r="J762" s="22">
        <v>5960</v>
      </c>
      <c r="K762" s="22">
        <f t="shared" si="272"/>
        <v>1132</v>
      </c>
      <c r="L762" s="23">
        <f t="shared" si="273"/>
        <v>7092</v>
      </c>
      <c r="M762" s="22">
        <v>15000</v>
      </c>
      <c r="N762" s="22">
        <f t="shared" si="276"/>
        <v>2850</v>
      </c>
      <c r="O762" s="23">
        <f t="shared" si="277"/>
        <v>17850</v>
      </c>
      <c r="P762" s="22"/>
      <c r="Q762" s="22"/>
      <c r="R762" s="23"/>
    </row>
    <row r="763" spans="1:18" s="62" customFormat="1" ht="45">
      <c r="A763" s="31">
        <v>10</v>
      </c>
      <c r="B763" s="35" t="s">
        <v>1232</v>
      </c>
      <c r="C763" s="51">
        <v>42272004</v>
      </c>
      <c r="D763" s="36" t="s">
        <v>1233</v>
      </c>
      <c r="E763" s="37" t="s">
        <v>4071</v>
      </c>
      <c r="F763" s="28" t="s">
        <v>10</v>
      </c>
      <c r="G763" s="22">
        <v>423489</v>
      </c>
      <c r="H763" s="22">
        <f t="shared" si="270"/>
        <v>80463</v>
      </c>
      <c r="I763" s="23">
        <f t="shared" si="271"/>
        <v>503952</v>
      </c>
      <c r="J763" s="22">
        <v>254700</v>
      </c>
      <c r="K763" s="22">
        <f t="shared" si="272"/>
        <v>48393</v>
      </c>
      <c r="L763" s="23">
        <f t="shared" si="273"/>
        <v>303093</v>
      </c>
      <c r="M763" s="22"/>
      <c r="N763" s="22"/>
      <c r="O763" s="23"/>
      <c r="P763" s="22"/>
      <c r="Q763" s="22"/>
      <c r="R763" s="23"/>
    </row>
    <row r="764" spans="1:18" s="62" customFormat="1" ht="45">
      <c r="A764" s="31">
        <v>11</v>
      </c>
      <c r="B764" s="35" t="s">
        <v>1232</v>
      </c>
      <c r="C764" s="51">
        <v>42272004</v>
      </c>
      <c r="D764" s="36" t="s">
        <v>1234</v>
      </c>
      <c r="E764" s="37" t="s">
        <v>4072</v>
      </c>
      <c r="F764" s="28" t="s">
        <v>10</v>
      </c>
      <c r="G764" s="22">
        <v>423489</v>
      </c>
      <c r="H764" s="22">
        <f t="shared" si="270"/>
        <v>80463</v>
      </c>
      <c r="I764" s="23">
        <f t="shared" si="271"/>
        <v>503952</v>
      </c>
      <c r="J764" s="22">
        <v>254700</v>
      </c>
      <c r="K764" s="22">
        <f t="shared" si="272"/>
        <v>48393</v>
      </c>
      <c r="L764" s="23">
        <f t="shared" si="273"/>
        <v>303093</v>
      </c>
      <c r="M764" s="22"/>
      <c r="N764" s="22"/>
      <c r="O764" s="23"/>
      <c r="P764" s="22"/>
      <c r="Q764" s="22"/>
      <c r="R764" s="23"/>
    </row>
    <row r="765" spans="1:18" s="62" customFormat="1" ht="45">
      <c r="A765" s="31">
        <v>12</v>
      </c>
      <c r="B765" s="35" t="s">
        <v>1232</v>
      </c>
      <c r="C765" s="51">
        <v>42272004</v>
      </c>
      <c r="D765" s="36" t="s">
        <v>1235</v>
      </c>
      <c r="E765" s="37" t="s">
        <v>4073</v>
      </c>
      <c r="F765" s="28" t="s">
        <v>10</v>
      </c>
      <c r="G765" s="22">
        <v>383889</v>
      </c>
      <c r="H765" s="22">
        <f t="shared" si="270"/>
        <v>72939</v>
      </c>
      <c r="I765" s="23">
        <f t="shared" si="271"/>
        <v>456828</v>
      </c>
      <c r="J765" s="22">
        <v>254700</v>
      </c>
      <c r="K765" s="22">
        <f t="shared" si="272"/>
        <v>48393</v>
      </c>
      <c r="L765" s="23">
        <f t="shared" si="273"/>
        <v>303093</v>
      </c>
      <c r="M765" s="22"/>
      <c r="N765" s="22"/>
      <c r="O765" s="23"/>
      <c r="P765" s="22"/>
      <c r="Q765" s="22"/>
      <c r="R765" s="23"/>
    </row>
    <row r="766" spans="1:18" s="62" customFormat="1" ht="45">
      <c r="A766" s="31">
        <v>13</v>
      </c>
      <c r="B766" s="35" t="s">
        <v>1232</v>
      </c>
      <c r="C766" s="51">
        <v>42272004</v>
      </c>
      <c r="D766" s="36" t="s">
        <v>1236</v>
      </c>
      <c r="E766" s="37" t="s">
        <v>4074</v>
      </c>
      <c r="F766" s="28" t="s">
        <v>10</v>
      </c>
      <c r="G766" s="22">
        <v>423489</v>
      </c>
      <c r="H766" s="22">
        <f t="shared" si="270"/>
        <v>80463</v>
      </c>
      <c r="I766" s="23">
        <f t="shared" si="271"/>
        <v>503952</v>
      </c>
      <c r="J766" s="22">
        <v>254700</v>
      </c>
      <c r="K766" s="22">
        <f t="shared" si="272"/>
        <v>48393</v>
      </c>
      <c r="L766" s="23">
        <f t="shared" si="273"/>
        <v>303093</v>
      </c>
      <c r="M766" s="22"/>
      <c r="N766" s="22"/>
      <c r="O766" s="23"/>
      <c r="P766" s="22"/>
      <c r="Q766" s="22"/>
      <c r="R766" s="23"/>
    </row>
    <row r="767" spans="1:18" s="62" customFormat="1" ht="45">
      <c r="A767" s="31">
        <v>14</v>
      </c>
      <c r="B767" s="56">
        <v>1196430125</v>
      </c>
      <c r="C767" s="51">
        <v>42271715</v>
      </c>
      <c r="D767" s="36" t="s">
        <v>1237</v>
      </c>
      <c r="E767" s="37" t="s">
        <v>4075</v>
      </c>
      <c r="F767" s="28" t="s">
        <v>10</v>
      </c>
      <c r="G767" s="22">
        <v>383889</v>
      </c>
      <c r="H767" s="22">
        <f t="shared" si="270"/>
        <v>72939</v>
      </c>
      <c r="I767" s="23">
        <f t="shared" si="271"/>
        <v>456828</v>
      </c>
      <c r="J767" s="22">
        <v>254700</v>
      </c>
      <c r="K767" s="22">
        <f t="shared" si="272"/>
        <v>48393</v>
      </c>
      <c r="L767" s="23">
        <f t="shared" si="273"/>
        <v>303093</v>
      </c>
      <c r="M767" s="22"/>
      <c r="N767" s="22"/>
      <c r="O767" s="23"/>
      <c r="P767" s="22"/>
      <c r="Q767" s="22"/>
      <c r="R767" s="23"/>
    </row>
    <row r="768" spans="1:18" s="62" customFormat="1" ht="45">
      <c r="A768" s="31">
        <v>15</v>
      </c>
      <c r="B768" s="56">
        <v>1196430133</v>
      </c>
      <c r="C768" s="51">
        <v>42271715</v>
      </c>
      <c r="D768" s="36" t="s">
        <v>1238</v>
      </c>
      <c r="E768" s="37" t="s">
        <v>4076</v>
      </c>
      <c r="F768" s="28" t="s">
        <v>10</v>
      </c>
      <c r="G768" s="22">
        <v>423489</v>
      </c>
      <c r="H768" s="22">
        <f t="shared" si="270"/>
        <v>80463</v>
      </c>
      <c r="I768" s="23">
        <f t="shared" si="271"/>
        <v>503952</v>
      </c>
      <c r="J768" s="22">
        <v>254700</v>
      </c>
      <c r="K768" s="22">
        <f t="shared" si="272"/>
        <v>48393</v>
      </c>
      <c r="L768" s="23">
        <f t="shared" si="273"/>
        <v>303093</v>
      </c>
      <c r="M768" s="22"/>
      <c r="N768" s="22"/>
      <c r="O768" s="23"/>
      <c r="P768" s="22"/>
      <c r="Q768" s="22"/>
      <c r="R768" s="23"/>
    </row>
    <row r="769" spans="1:18" s="140" customFormat="1" ht="45">
      <c r="A769" s="30">
        <v>16</v>
      </c>
      <c r="B769" s="56">
        <v>1196430540</v>
      </c>
      <c r="C769" s="56">
        <v>42271715</v>
      </c>
      <c r="D769" s="40" t="s">
        <v>1239</v>
      </c>
      <c r="E769" s="43" t="s">
        <v>1239</v>
      </c>
      <c r="F769" s="35" t="s">
        <v>10</v>
      </c>
      <c r="G769" s="24"/>
      <c r="H769" s="24"/>
      <c r="I769" s="25"/>
      <c r="J769" s="24">
        <v>4570</v>
      </c>
      <c r="K769" s="24">
        <f t="shared" si="272"/>
        <v>868</v>
      </c>
      <c r="L769" s="25">
        <f t="shared" si="273"/>
        <v>5438</v>
      </c>
      <c r="M769" s="24"/>
      <c r="N769" s="24"/>
      <c r="O769" s="25"/>
      <c r="P769" s="24">
        <v>4301</v>
      </c>
      <c r="Q769" s="24">
        <f t="shared" si="274"/>
        <v>817</v>
      </c>
      <c r="R769" s="25">
        <f t="shared" si="275"/>
        <v>5118</v>
      </c>
    </row>
    <row r="770" spans="1:18" s="62" customFormat="1" ht="45">
      <c r="A770" s="31">
        <v>17</v>
      </c>
      <c r="B770" s="56">
        <v>1196430601</v>
      </c>
      <c r="C770" s="51">
        <v>42271715</v>
      </c>
      <c r="D770" s="36" t="s">
        <v>1240</v>
      </c>
      <c r="E770" s="37" t="s">
        <v>1240</v>
      </c>
      <c r="F770" s="28" t="s">
        <v>10</v>
      </c>
      <c r="G770" s="22"/>
      <c r="H770" s="22"/>
      <c r="I770" s="23"/>
      <c r="J770" s="22">
        <v>4570</v>
      </c>
      <c r="K770" s="22">
        <f t="shared" si="272"/>
        <v>868</v>
      </c>
      <c r="L770" s="23">
        <f t="shared" si="273"/>
        <v>5438</v>
      </c>
      <c r="M770" s="22"/>
      <c r="N770" s="22"/>
      <c r="O770" s="23"/>
      <c r="P770" s="22"/>
      <c r="Q770" s="22"/>
      <c r="R770" s="23"/>
    </row>
    <row r="771" spans="1:18" s="62" customFormat="1" ht="45">
      <c r="A771" s="31">
        <v>18</v>
      </c>
      <c r="B771" s="56" t="s">
        <v>46</v>
      </c>
      <c r="C771" s="51">
        <v>42271715</v>
      </c>
      <c r="D771" s="36" t="s">
        <v>1241</v>
      </c>
      <c r="E771" s="36" t="s">
        <v>1241</v>
      </c>
      <c r="F771" s="28" t="s">
        <v>53</v>
      </c>
      <c r="G771" s="22"/>
      <c r="H771" s="22"/>
      <c r="I771" s="23"/>
      <c r="J771" s="22">
        <v>4570</v>
      </c>
      <c r="K771" s="22">
        <f t="shared" si="272"/>
        <v>868</v>
      </c>
      <c r="L771" s="23">
        <f t="shared" si="273"/>
        <v>5438</v>
      </c>
      <c r="M771" s="22"/>
      <c r="N771" s="22"/>
      <c r="O771" s="23"/>
      <c r="P771" s="22">
        <v>4301</v>
      </c>
      <c r="Q771" s="22">
        <f t="shared" si="274"/>
        <v>817</v>
      </c>
      <c r="R771" s="23">
        <f t="shared" si="275"/>
        <v>5118</v>
      </c>
    </row>
    <row r="772" spans="1:18" s="62" customFormat="1" ht="45">
      <c r="A772" s="31">
        <v>19</v>
      </c>
      <c r="B772" s="56">
        <v>1196430494</v>
      </c>
      <c r="C772" s="51">
        <v>42271715</v>
      </c>
      <c r="D772" s="36" t="s">
        <v>1242</v>
      </c>
      <c r="E772" s="37" t="s">
        <v>1242</v>
      </c>
      <c r="F772" s="28" t="s">
        <v>10</v>
      </c>
      <c r="G772" s="22"/>
      <c r="H772" s="22"/>
      <c r="I772" s="23"/>
      <c r="J772" s="22">
        <v>4570</v>
      </c>
      <c r="K772" s="22">
        <f t="shared" si="272"/>
        <v>868</v>
      </c>
      <c r="L772" s="23">
        <f t="shared" si="273"/>
        <v>5438</v>
      </c>
      <c r="M772" s="22"/>
      <c r="N772" s="22"/>
      <c r="O772" s="23"/>
      <c r="P772" s="22"/>
      <c r="Q772" s="22"/>
      <c r="R772" s="23"/>
    </row>
    <row r="773" spans="1:18" s="62" customFormat="1" ht="45">
      <c r="A773" s="31">
        <v>20</v>
      </c>
      <c r="B773" s="56">
        <v>1196430495</v>
      </c>
      <c r="C773" s="51">
        <v>42271715</v>
      </c>
      <c r="D773" s="36" t="s">
        <v>1243</v>
      </c>
      <c r="E773" s="37" t="s">
        <v>1243</v>
      </c>
      <c r="F773" s="28" t="s">
        <v>10</v>
      </c>
      <c r="G773" s="22"/>
      <c r="H773" s="22"/>
      <c r="I773" s="23"/>
      <c r="J773" s="22">
        <v>4570</v>
      </c>
      <c r="K773" s="22">
        <f t="shared" si="272"/>
        <v>868</v>
      </c>
      <c r="L773" s="23">
        <f t="shared" si="273"/>
        <v>5438</v>
      </c>
      <c r="M773" s="22"/>
      <c r="N773" s="22"/>
      <c r="O773" s="23"/>
      <c r="P773" s="22"/>
      <c r="Q773" s="22"/>
      <c r="R773" s="23"/>
    </row>
    <row r="774" spans="1:18" s="62" customFormat="1" ht="45">
      <c r="A774" s="31">
        <v>21</v>
      </c>
      <c r="B774" s="56">
        <v>1196430496</v>
      </c>
      <c r="C774" s="51">
        <v>42271715</v>
      </c>
      <c r="D774" s="36" t="s">
        <v>1244</v>
      </c>
      <c r="E774" s="37" t="s">
        <v>1244</v>
      </c>
      <c r="F774" s="28" t="s">
        <v>10</v>
      </c>
      <c r="G774" s="22"/>
      <c r="H774" s="22"/>
      <c r="I774" s="23"/>
      <c r="J774" s="22">
        <v>4570</v>
      </c>
      <c r="K774" s="22">
        <f t="shared" si="272"/>
        <v>868</v>
      </c>
      <c r="L774" s="23">
        <f t="shared" si="273"/>
        <v>5438</v>
      </c>
      <c r="M774" s="22"/>
      <c r="N774" s="22"/>
      <c r="O774" s="23"/>
      <c r="P774" s="22">
        <v>4301</v>
      </c>
      <c r="Q774" s="22">
        <f t="shared" si="274"/>
        <v>817</v>
      </c>
      <c r="R774" s="23">
        <f t="shared" si="275"/>
        <v>5118</v>
      </c>
    </row>
    <row r="775" spans="1:18" s="62" customFormat="1" ht="45">
      <c r="A775" s="31">
        <v>22</v>
      </c>
      <c r="B775" s="56">
        <v>1196430513</v>
      </c>
      <c r="C775" s="51">
        <v>42271715</v>
      </c>
      <c r="D775" s="36" t="s">
        <v>1245</v>
      </c>
      <c r="E775" s="37" t="s">
        <v>1245</v>
      </c>
      <c r="F775" s="28" t="s">
        <v>10</v>
      </c>
      <c r="G775" s="22"/>
      <c r="H775" s="22"/>
      <c r="I775" s="23"/>
      <c r="J775" s="22">
        <v>4570</v>
      </c>
      <c r="K775" s="22">
        <f t="shared" si="272"/>
        <v>868</v>
      </c>
      <c r="L775" s="23">
        <f t="shared" si="273"/>
        <v>5438</v>
      </c>
      <c r="M775" s="22"/>
      <c r="N775" s="22"/>
      <c r="O775" s="23"/>
      <c r="P775" s="22">
        <v>4301</v>
      </c>
      <c r="Q775" s="22">
        <f t="shared" si="274"/>
        <v>817</v>
      </c>
      <c r="R775" s="23">
        <f t="shared" si="275"/>
        <v>5118</v>
      </c>
    </row>
    <row r="776" spans="1:18" s="62" customFormat="1" ht="45">
      <c r="A776" s="31">
        <v>23</v>
      </c>
      <c r="B776" s="56">
        <v>1196430490</v>
      </c>
      <c r="C776" s="51">
        <v>42271715</v>
      </c>
      <c r="D776" s="36" t="s">
        <v>1246</v>
      </c>
      <c r="E776" s="37" t="s">
        <v>1246</v>
      </c>
      <c r="F776" s="28" t="s">
        <v>10</v>
      </c>
      <c r="G776" s="22"/>
      <c r="H776" s="22"/>
      <c r="I776" s="23"/>
      <c r="J776" s="22">
        <v>4570</v>
      </c>
      <c r="K776" s="22">
        <f t="shared" si="272"/>
        <v>868</v>
      </c>
      <c r="L776" s="23">
        <f t="shared" si="273"/>
        <v>5438</v>
      </c>
      <c r="M776" s="22"/>
      <c r="N776" s="22"/>
      <c r="O776" s="23"/>
      <c r="P776" s="22">
        <v>4301</v>
      </c>
      <c r="Q776" s="22">
        <f t="shared" si="274"/>
        <v>817</v>
      </c>
      <c r="R776" s="23">
        <f t="shared" si="275"/>
        <v>5118</v>
      </c>
    </row>
    <row r="777" spans="1:18" s="62" customFormat="1" ht="45">
      <c r="A777" s="31">
        <v>24</v>
      </c>
      <c r="B777" s="56">
        <v>1196430512</v>
      </c>
      <c r="C777" s="51">
        <v>42271715</v>
      </c>
      <c r="D777" s="36" t="s">
        <v>1247</v>
      </c>
      <c r="E777" s="37" t="s">
        <v>1247</v>
      </c>
      <c r="F777" s="28" t="s">
        <v>10</v>
      </c>
      <c r="G777" s="22"/>
      <c r="H777" s="22"/>
      <c r="I777" s="23"/>
      <c r="J777" s="22">
        <v>4570</v>
      </c>
      <c r="K777" s="22">
        <f t="shared" si="272"/>
        <v>868</v>
      </c>
      <c r="L777" s="23">
        <f t="shared" si="273"/>
        <v>5438</v>
      </c>
      <c r="M777" s="22"/>
      <c r="N777" s="22"/>
      <c r="O777" s="23"/>
      <c r="P777" s="22">
        <v>4301</v>
      </c>
      <c r="Q777" s="22">
        <f t="shared" si="274"/>
        <v>817</v>
      </c>
      <c r="R777" s="23">
        <f t="shared" si="275"/>
        <v>5118</v>
      </c>
    </row>
    <row r="778" spans="1:18" s="62" customFormat="1" ht="45">
      <c r="A778" s="31">
        <v>25</v>
      </c>
      <c r="B778" s="56">
        <v>1196430510</v>
      </c>
      <c r="C778" s="51">
        <v>42271715</v>
      </c>
      <c r="D778" s="36" t="s">
        <v>1248</v>
      </c>
      <c r="E778" s="37" t="s">
        <v>1248</v>
      </c>
      <c r="F778" s="28" t="s">
        <v>10</v>
      </c>
      <c r="G778" s="22"/>
      <c r="H778" s="22"/>
      <c r="I778" s="23"/>
      <c r="J778" s="22">
        <v>4570</v>
      </c>
      <c r="K778" s="22">
        <f t="shared" si="272"/>
        <v>868</v>
      </c>
      <c r="L778" s="23">
        <f t="shared" si="273"/>
        <v>5438</v>
      </c>
      <c r="M778" s="22"/>
      <c r="N778" s="22"/>
      <c r="O778" s="23"/>
      <c r="P778" s="22">
        <v>4301</v>
      </c>
      <c r="Q778" s="22">
        <f t="shared" si="274"/>
        <v>817</v>
      </c>
      <c r="R778" s="23">
        <f t="shared" si="275"/>
        <v>5118</v>
      </c>
    </row>
    <row r="779" spans="1:18" s="62" customFormat="1" ht="45">
      <c r="A779" s="31">
        <v>26</v>
      </c>
      <c r="B779" s="56">
        <v>1196430520</v>
      </c>
      <c r="C779" s="51">
        <v>42271715</v>
      </c>
      <c r="D779" s="36" t="s">
        <v>1249</v>
      </c>
      <c r="E779" s="37" t="s">
        <v>1249</v>
      </c>
      <c r="F779" s="28" t="s">
        <v>10</v>
      </c>
      <c r="G779" s="22"/>
      <c r="H779" s="22"/>
      <c r="I779" s="23"/>
      <c r="J779" s="22">
        <v>4570</v>
      </c>
      <c r="K779" s="22">
        <f t="shared" si="272"/>
        <v>868</v>
      </c>
      <c r="L779" s="23">
        <f t="shared" si="273"/>
        <v>5438</v>
      </c>
      <c r="M779" s="22"/>
      <c r="N779" s="22"/>
      <c r="O779" s="23"/>
      <c r="P779" s="22">
        <v>4301</v>
      </c>
      <c r="Q779" s="22">
        <f t="shared" si="274"/>
        <v>817</v>
      </c>
      <c r="R779" s="23">
        <f t="shared" si="275"/>
        <v>5118</v>
      </c>
    </row>
    <row r="780" spans="1:18" s="62" customFormat="1" ht="45">
      <c r="A780" s="31">
        <v>27</v>
      </c>
      <c r="B780" s="56">
        <v>1196430530</v>
      </c>
      <c r="C780" s="51">
        <v>42271715</v>
      </c>
      <c r="D780" s="36" t="s">
        <v>1250</v>
      </c>
      <c r="E780" s="37" t="s">
        <v>1250</v>
      </c>
      <c r="F780" s="28" t="s">
        <v>10</v>
      </c>
      <c r="G780" s="22"/>
      <c r="H780" s="22"/>
      <c r="I780" s="23"/>
      <c r="J780" s="22">
        <v>4570</v>
      </c>
      <c r="K780" s="22">
        <f t="shared" si="272"/>
        <v>868</v>
      </c>
      <c r="L780" s="23">
        <f t="shared" si="273"/>
        <v>5438</v>
      </c>
      <c r="M780" s="22"/>
      <c r="N780" s="22"/>
      <c r="O780" s="23"/>
      <c r="P780" s="22">
        <v>4301</v>
      </c>
      <c r="Q780" s="22">
        <f t="shared" si="274"/>
        <v>817</v>
      </c>
      <c r="R780" s="23">
        <f t="shared" si="275"/>
        <v>5118</v>
      </c>
    </row>
    <row r="781" spans="1:18" s="62" customFormat="1" ht="72">
      <c r="A781" s="31">
        <v>28</v>
      </c>
      <c r="B781" s="56">
        <v>1196430129</v>
      </c>
      <c r="C781" s="51">
        <v>42271715</v>
      </c>
      <c r="D781" s="36" t="s">
        <v>1251</v>
      </c>
      <c r="E781" s="37" t="s">
        <v>1251</v>
      </c>
      <c r="F781" s="28" t="s">
        <v>10</v>
      </c>
      <c r="G781" s="22"/>
      <c r="H781" s="22"/>
      <c r="I781" s="23"/>
      <c r="J781" s="22">
        <v>25300</v>
      </c>
      <c r="K781" s="22">
        <f t="shared" si="272"/>
        <v>4807</v>
      </c>
      <c r="L781" s="23">
        <f t="shared" si="273"/>
        <v>30107</v>
      </c>
      <c r="M781" s="22"/>
      <c r="N781" s="22"/>
      <c r="O781" s="23"/>
      <c r="P781" s="22"/>
      <c r="Q781" s="22"/>
      <c r="R781" s="23"/>
    </row>
    <row r="782" spans="1:18" s="62" customFormat="1" ht="72">
      <c r="A782" s="31">
        <v>29</v>
      </c>
      <c r="B782" s="56">
        <v>1196430101</v>
      </c>
      <c r="C782" s="51">
        <v>42271715</v>
      </c>
      <c r="D782" s="36" t="s">
        <v>1252</v>
      </c>
      <c r="E782" s="37" t="s">
        <v>1253</v>
      </c>
      <c r="F782" s="28" t="s">
        <v>10</v>
      </c>
      <c r="G782" s="22"/>
      <c r="H782" s="22"/>
      <c r="I782" s="23"/>
      <c r="J782" s="22">
        <v>25300</v>
      </c>
      <c r="K782" s="22">
        <f t="shared" si="272"/>
        <v>4807</v>
      </c>
      <c r="L782" s="23">
        <f t="shared" si="273"/>
        <v>30107</v>
      </c>
      <c r="M782" s="22"/>
      <c r="N782" s="22"/>
      <c r="O782" s="23"/>
      <c r="P782" s="22"/>
      <c r="Q782" s="22"/>
      <c r="R782" s="23"/>
    </row>
    <row r="783" spans="1:18" s="62" customFormat="1" ht="72">
      <c r="A783" s="31">
        <v>30</v>
      </c>
      <c r="B783" s="56">
        <v>1196430102</v>
      </c>
      <c r="C783" s="51">
        <v>42271715</v>
      </c>
      <c r="D783" s="36" t="s">
        <v>1254</v>
      </c>
      <c r="E783" s="37" t="s">
        <v>1254</v>
      </c>
      <c r="F783" s="28" t="s">
        <v>10</v>
      </c>
      <c r="G783" s="22"/>
      <c r="H783" s="22"/>
      <c r="I783" s="23"/>
      <c r="J783" s="22">
        <v>25300</v>
      </c>
      <c r="K783" s="22">
        <f t="shared" si="272"/>
        <v>4807</v>
      </c>
      <c r="L783" s="23">
        <f t="shared" si="273"/>
        <v>30107</v>
      </c>
      <c r="M783" s="22"/>
      <c r="N783" s="22"/>
      <c r="O783" s="23"/>
      <c r="P783" s="22"/>
      <c r="Q783" s="22"/>
      <c r="R783" s="23"/>
    </row>
    <row r="784" spans="1:18" s="62" customFormat="1" ht="72">
      <c r="A784" s="31">
        <v>31</v>
      </c>
      <c r="B784" s="56">
        <v>1196430106</v>
      </c>
      <c r="C784" s="51">
        <v>42271715</v>
      </c>
      <c r="D784" s="36" t="s">
        <v>1255</v>
      </c>
      <c r="E784" s="37" t="s">
        <v>1255</v>
      </c>
      <c r="F784" s="28" t="s">
        <v>10</v>
      </c>
      <c r="G784" s="22"/>
      <c r="H784" s="22"/>
      <c r="I784" s="23"/>
      <c r="J784" s="22">
        <v>25300</v>
      </c>
      <c r="K784" s="22">
        <f t="shared" si="272"/>
        <v>4807</v>
      </c>
      <c r="L784" s="23">
        <f t="shared" si="273"/>
        <v>30107</v>
      </c>
      <c r="M784" s="22"/>
      <c r="N784" s="22"/>
      <c r="O784" s="23"/>
      <c r="P784" s="22"/>
      <c r="Q784" s="22"/>
      <c r="R784" s="23"/>
    </row>
    <row r="785" spans="1:18" s="62" customFormat="1" ht="72">
      <c r="A785" s="31">
        <v>32</v>
      </c>
      <c r="B785" s="56">
        <v>1196430103</v>
      </c>
      <c r="C785" s="51">
        <v>42271715</v>
      </c>
      <c r="D785" s="36" t="s">
        <v>1256</v>
      </c>
      <c r="E785" s="37" t="s">
        <v>1256</v>
      </c>
      <c r="F785" s="28" t="s">
        <v>10</v>
      </c>
      <c r="G785" s="22"/>
      <c r="H785" s="22"/>
      <c r="I785" s="23"/>
      <c r="J785" s="22">
        <v>25300</v>
      </c>
      <c r="K785" s="22">
        <f t="shared" si="272"/>
        <v>4807</v>
      </c>
      <c r="L785" s="23">
        <f t="shared" si="273"/>
        <v>30107</v>
      </c>
      <c r="M785" s="22"/>
      <c r="N785" s="22"/>
      <c r="O785" s="23"/>
      <c r="P785" s="22"/>
      <c r="Q785" s="22"/>
      <c r="R785" s="23"/>
    </row>
    <row r="786" spans="1:18" s="62" customFormat="1" ht="72">
      <c r="A786" s="31">
        <v>33</v>
      </c>
      <c r="B786" s="56">
        <v>1196430105</v>
      </c>
      <c r="C786" s="51">
        <v>42271715</v>
      </c>
      <c r="D786" s="36" t="s">
        <v>1257</v>
      </c>
      <c r="E786" s="37" t="s">
        <v>1258</v>
      </c>
      <c r="F786" s="28" t="s">
        <v>10</v>
      </c>
      <c r="G786" s="22"/>
      <c r="H786" s="22"/>
      <c r="I786" s="23"/>
      <c r="J786" s="22">
        <v>25300</v>
      </c>
      <c r="K786" s="22">
        <f t="shared" si="272"/>
        <v>4807</v>
      </c>
      <c r="L786" s="23">
        <f t="shared" si="273"/>
        <v>30107</v>
      </c>
      <c r="M786" s="22"/>
      <c r="N786" s="22"/>
      <c r="O786" s="23"/>
      <c r="P786" s="22"/>
      <c r="Q786" s="22"/>
      <c r="R786" s="23"/>
    </row>
    <row r="787" spans="1:18" s="62" customFormat="1" ht="81">
      <c r="A787" s="31">
        <v>34</v>
      </c>
      <c r="B787" s="56">
        <v>1196430104</v>
      </c>
      <c r="C787" s="51">
        <v>42271715</v>
      </c>
      <c r="D787" s="36" t="s">
        <v>1259</v>
      </c>
      <c r="E787" s="37" t="s">
        <v>1259</v>
      </c>
      <c r="F787" s="28" t="s">
        <v>10</v>
      </c>
      <c r="G787" s="22"/>
      <c r="H787" s="22"/>
      <c r="I787" s="23"/>
      <c r="J787" s="22">
        <v>25300</v>
      </c>
      <c r="K787" s="22">
        <f t="shared" si="272"/>
        <v>4807</v>
      </c>
      <c r="L787" s="23">
        <f t="shared" si="273"/>
        <v>30107</v>
      </c>
      <c r="M787" s="22"/>
      <c r="N787" s="22"/>
      <c r="O787" s="23"/>
      <c r="P787" s="22"/>
      <c r="Q787" s="22"/>
      <c r="R787" s="23"/>
    </row>
    <row r="788" spans="1:18" s="62" customFormat="1" ht="36">
      <c r="A788" s="31">
        <v>35</v>
      </c>
      <c r="B788" s="56">
        <v>1196430031</v>
      </c>
      <c r="C788" s="51">
        <v>42271715</v>
      </c>
      <c r="D788" s="36" t="s">
        <v>1260</v>
      </c>
      <c r="E788" s="37" t="s">
        <v>4077</v>
      </c>
      <c r="F788" s="28" t="s">
        <v>10</v>
      </c>
      <c r="G788" s="22"/>
      <c r="H788" s="22"/>
      <c r="I788" s="23"/>
      <c r="J788" s="22">
        <v>254700</v>
      </c>
      <c r="K788" s="22">
        <f t="shared" si="272"/>
        <v>48393</v>
      </c>
      <c r="L788" s="23">
        <f t="shared" si="273"/>
        <v>303093</v>
      </c>
      <c r="M788" s="22"/>
      <c r="N788" s="22"/>
      <c r="O788" s="23"/>
      <c r="P788" s="22"/>
      <c r="Q788" s="22"/>
      <c r="R788" s="23"/>
    </row>
    <row r="789" spans="1:18" s="62" customFormat="1" ht="36">
      <c r="A789" s="31">
        <v>36</v>
      </c>
      <c r="B789" s="56">
        <v>1196430127</v>
      </c>
      <c r="C789" s="51">
        <v>42271715</v>
      </c>
      <c r="D789" s="36" t="s">
        <v>1261</v>
      </c>
      <c r="E789" s="37" t="s">
        <v>4078</v>
      </c>
      <c r="F789" s="28" t="s">
        <v>10</v>
      </c>
      <c r="G789" s="22"/>
      <c r="H789" s="22"/>
      <c r="I789" s="23"/>
      <c r="J789" s="22">
        <v>254700</v>
      </c>
      <c r="K789" s="22">
        <f t="shared" si="272"/>
        <v>48393</v>
      </c>
      <c r="L789" s="23">
        <f t="shared" si="273"/>
        <v>303093</v>
      </c>
      <c r="M789" s="22"/>
      <c r="N789" s="22"/>
      <c r="O789" s="23"/>
      <c r="P789" s="22"/>
      <c r="Q789" s="22"/>
      <c r="R789" s="23"/>
    </row>
    <row r="790" spans="1:18" s="62" customFormat="1" ht="45">
      <c r="A790" s="31">
        <v>37</v>
      </c>
      <c r="B790" s="56" t="s">
        <v>46</v>
      </c>
      <c r="C790" s="51">
        <v>42271715</v>
      </c>
      <c r="D790" s="36" t="s">
        <v>1262</v>
      </c>
      <c r="E790" s="37" t="s">
        <v>1262</v>
      </c>
      <c r="F790" s="28" t="s">
        <v>53</v>
      </c>
      <c r="G790" s="22"/>
      <c r="H790" s="22"/>
      <c r="I790" s="23"/>
      <c r="J790" s="22">
        <v>3490</v>
      </c>
      <c r="K790" s="22">
        <f t="shared" si="272"/>
        <v>663</v>
      </c>
      <c r="L790" s="23">
        <f t="shared" si="273"/>
        <v>4153</v>
      </c>
      <c r="M790" s="22"/>
      <c r="N790" s="22"/>
      <c r="O790" s="23"/>
      <c r="P790" s="22"/>
      <c r="Q790" s="22"/>
      <c r="R790" s="23"/>
    </row>
    <row r="791" spans="1:18" s="62" customFormat="1" ht="45">
      <c r="A791" s="31">
        <v>38</v>
      </c>
      <c r="B791" s="56">
        <v>1196430420</v>
      </c>
      <c r="C791" s="51">
        <v>42271715</v>
      </c>
      <c r="D791" s="36" t="s">
        <v>1263</v>
      </c>
      <c r="E791" s="37" t="s">
        <v>1263</v>
      </c>
      <c r="F791" s="28" t="s">
        <v>10</v>
      </c>
      <c r="G791" s="22"/>
      <c r="H791" s="22"/>
      <c r="I791" s="23"/>
      <c r="J791" s="22">
        <v>3490</v>
      </c>
      <c r="K791" s="22">
        <f t="shared" si="272"/>
        <v>663</v>
      </c>
      <c r="L791" s="23">
        <f t="shared" si="273"/>
        <v>4153</v>
      </c>
      <c r="M791" s="22"/>
      <c r="N791" s="22"/>
      <c r="O791" s="23"/>
      <c r="P791" s="22">
        <v>3078</v>
      </c>
      <c r="Q791" s="22">
        <f t="shared" si="274"/>
        <v>585</v>
      </c>
      <c r="R791" s="23">
        <f t="shared" si="275"/>
        <v>3663</v>
      </c>
    </row>
    <row r="792" spans="1:18" s="62" customFormat="1" ht="45">
      <c r="A792" s="31">
        <v>39</v>
      </c>
      <c r="B792" s="56">
        <v>1196430430</v>
      </c>
      <c r="C792" s="51">
        <v>42271715</v>
      </c>
      <c r="D792" s="36" t="s">
        <v>1264</v>
      </c>
      <c r="E792" s="37" t="s">
        <v>1264</v>
      </c>
      <c r="F792" s="28" t="s">
        <v>10</v>
      </c>
      <c r="G792" s="22"/>
      <c r="H792" s="22"/>
      <c r="I792" s="23"/>
      <c r="J792" s="22">
        <v>3490</v>
      </c>
      <c r="K792" s="22">
        <f t="shared" si="272"/>
        <v>663</v>
      </c>
      <c r="L792" s="23">
        <f t="shared" si="273"/>
        <v>4153</v>
      </c>
      <c r="M792" s="22"/>
      <c r="N792" s="22"/>
      <c r="O792" s="23"/>
      <c r="P792" s="22">
        <v>3078</v>
      </c>
      <c r="Q792" s="22">
        <f t="shared" si="274"/>
        <v>585</v>
      </c>
      <c r="R792" s="23">
        <f t="shared" si="275"/>
        <v>3663</v>
      </c>
    </row>
    <row r="793" spans="1:18" s="62" customFormat="1" ht="45">
      <c r="A793" s="31">
        <v>40</v>
      </c>
      <c r="B793" s="56">
        <v>1196430440</v>
      </c>
      <c r="C793" s="51">
        <v>42271715</v>
      </c>
      <c r="D793" s="36" t="s">
        <v>1265</v>
      </c>
      <c r="E793" s="37" t="s">
        <v>1265</v>
      </c>
      <c r="F793" s="28" t="s">
        <v>10</v>
      </c>
      <c r="G793" s="22"/>
      <c r="H793" s="22"/>
      <c r="I793" s="23"/>
      <c r="J793" s="22">
        <v>3490</v>
      </c>
      <c r="K793" s="22">
        <f t="shared" si="272"/>
        <v>663</v>
      </c>
      <c r="L793" s="23">
        <f t="shared" si="273"/>
        <v>4153</v>
      </c>
      <c r="M793" s="22"/>
      <c r="N793" s="22"/>
      <c r="O793" s="23"/>
      <c r="P793" s="22">
        <v>3078</v>
      </c>
      <c r="Q793" s="22">
        <f t="shared" si="274"/>
        <v>585</v>
      </c>
      <c r="R793" s="23">
        <f t="shared" si="275"/>
        <v>3663</v>
      </c>
    </row>
    <row r="794" spans="1:18" s="62" customFormat="1" ht="45">
      <c r="A794" s="31">
        <v>41</v>
      </c>
      <c r="B794" s="56">
        <v>1196430450</v>
      </c>
      <c r="C794" s="51">
        <v>42271715</v>
      </c>
      <c r="D794" s="36" t="s">
        <v>1266</v>
      </c>
      <c r="E794" s="37" t="s">
        <v>1266</v>
      </c>
      <c r="F794" s="28" t="s">
        <v>10</v>
      </c>
      <c r="G794" s="22"/>
      <c r="H794" s="22"/>
      <c r="I794" s="23"/>
      <c r="J794" s="22">
        <v>3490</v>
      </c>
      <c r="K794" s="22">
        <f t="shared" si="272"/>
        <v>663</v>
      </c>
      <c r="L794" s="23">
        <f t="shared" si="273"/>
        <v>4153</v>
      </c>
      <c r="M794" s="22"/>
      <c r="N794" s="22"/>
      <c r="O794" s="23"/>
      <c r="P794" s="22">
        <v>3078</v>
      </c>
      <c r="Q794" s="22">
        <f t="shared" si="274"/>
        <v>585</v>
      </c>
      <c r="R794" s="23">
        <f t="shared" si="275"/>
        <v>3663</v>
      </c>
    </row>
    <row r="795" spans="1:18" s="62" customFormat="1" ht="45">
      <c r="A795" s="31">
        <v>42</v>
      </c>
      <c r="B795" s="56">
        <v>1196430460</v>
      </c>
      <c r="C795" s="51">
        <v>42271715</v>
      </c>
      <c r="D795" s="36" t="s">
        <v>1267</v>
      </c>
      <c r="E795" s="37" t="s">
        <v>1267</v>
      </c>
      <c r="F795" s="28" t="s">
        <v>10</v>
      </c>
      <c r="G795" s="22"/>
      <c r="H795" s="22"/>
      <c r="I795" s="23"/>
      <c r="J795" s="22">
        <v>3490</v>
      </c>
      <c r="K795" s="22">
        <f t="shared" si="272"/>
        <v>663</v>
      </c>
      <c r="L795" s="23">
        <f t="shared" si="273"/>
        <v>4153</v>
      </c>
      <c r="M795" s="22"/>
      <c r="N795" s="22"/>
      <c r="O795" s="23"/>
      <c r="P795" s="22">
        <v>3078</v>
      </c>
      <c r="Q795" s="22">
        <f t="shared" si="274"/>
        <v>585</v>
      </c>
      <c r="R795" s="23">
        <f t="shared" si="275"/>
        <v>3663</v>
      </c>
    </row>
    <row r="796" spans="1:18" s="62" customFormat="1" ht="45">
      <c r="A796" s="31">
        <v>43</v>
      </c>
      <c r="B796" s="56">
        <v>1196430470</v>
      </c>
      <c r="C796" s="51">
        <v>42271715</v>
      </c>
      <c r="D796" s="36" t="s">
        <v>1268</v>
      </c>
      <c r="E796" s="37" t="s">
        <v>1268</v>
      </c>
      <c r="F796" s="28" t="s">
        <v>10</v>
      </c>
      <c r="G796" s="22"/>
      <c r="H796" s="22"/>
      <c r="I796" s="23"/>
      <c r="J796" s="22">
        <v>3490</v>
      </c>
      <c r="K796" s="22">
        <f t="shared" si="272"/>
        <v>663</v>
      </c>
      <c r="L796" s="23">
        <f t="shared" si="273"/>
        <v>4153</v>
      </c>
      <c r="M796" s="22"/>
      <c r="N796" s="22"/>
      <c r="O796" s="23"/>
      <c r="P796" s="22">
        <v>3078</v>
      </c>
      <c r="Q796" s="22">
        <f t="shared" si="274"/>
        <v>585</v>
      </c>
      <c r="R796" s="23">
        <f t="shared" si="275"/>
        <v>3663</v>
      </c>
    </row>
    <row r="797" spans="1:18" s="150" customFormat="1">
      <c r="A797" s="142"/>
      <c r="B797" s="17"/>
      <c r="C797" s="143"/>
      <c r="D797" s="143"/>
      <c r="E797" s="143"/>
      <c r="F797" s="143"/>
      <c r="G797" s="148"/>
      <c r="H797" s="148"/>
      <c r="I797" s="149"/>
      <c r="J797" s="148"/>
      <c r="K797" s="148"/>
      <c r="L797" s="149"/>
      <c r="M797" s="148"/>
      <c r="N797" s="148"/>
      <c r="O797" s="149"/>
      <c r="P797" s="148"/>
      <c r="Q797" s="148"/>
      <c r="R797" s="149"/>
    </row>
    <row r="798" spans="1:18" s="62" customFormat="1" ht="13.5" customHeight="1">
      <c r="A798" s="39" t="s">
        <v>1269</v>
      </c>
      <c r="B798" s="166" t="s">
        <v>1270</v>
      </c>
      <c r="C798" s="166"/>
      <c r="D798" s="166"/>
      <c r="E798" s="166"/>
      <c r="F798" s="29" t="s">
        <v>375</v>
      </c>
      <c r="G798" s="174" t="s">
        <v>3733</v>
      </c>
      <c r="H798" s="175"/>
      <c r="I798" s="176"/>
    </row>
    <row r="799" spans="1:18" s="62" customFormat="1" ht="27">
      <c r="A799" s="14" t="s">
        <v>2</v>
      </c>
      <c r="B799" s="14" t="s">
        <v>3</v>
      </c>
      <c r="C799" s="15" t="s">
        <v>4</v>
      </c>
      <c r="D799" s="15" t="s">
        <v>5</v>
      </c>
      <c r="E799" s="15" t="s">
        <v>3366</v>
      </c>
      <c r="F799" s="15" t="s">
        <v>7</v>
      </c>
      <c r="G799" s="16" t="s">
        <v>3347</v>
      </c>
      <c r="H799" s="16" t="s">
        <v>3348</v>
      </c>
      <c r="I799" s="16" t="s">
        <v>3349</v>
      </c>
    </row>
    <row r="800" spans="1:18" s="62" customFormat="1" ht="81">
      <c r="A800" s="31">
        <v>1</v>
      </c>
      <c r="B800" s="27">
        <v>1199040003</v>
      </c>
      <c r="C800" s="28">
        <v>42272209</v>
      </c>
      <c r="D800" s="36" t="s">
        <v>1270</v>
      </c>
      <c r="E800" s="37" t="s">
        <v>1271</v>
      </c>
      <c r="F800" s="28" t="s">
        <v>10</v>
      </c>
      <c r="G800" s="22">
        <v>47531</v>
      </c>
      <c r="H800" s="22">
        <f t="shared" ref="H800" si="278">ROUND(G800*0.19,0)</f>
        <v>9031</v>
      </c>
      <c r="I800" s="23">
        <f t="shared" ref="I800" si="279">+G800+H800</f>
        <v>56562</v>
      </c>
    </row>
    <row r="801" spans="1:12" s="150" customFormat="1">
      <c r="A801" s="142"/>
      <c r="B801" s="17"/>
      <c r="C801" s="143"/>
      <c r="D801" s="143"/>
      <c r="E801" s="143"/>
      <c r="F801" s="143"/>
      <c r="G801" s="148"/>
      <c r="H801" s="148"/>
      <c r="I801" s="149"/>
    </row>
    <row r="802" spans="1:12" s="62" customFormat="1" ht="13.5" customHeight="1">
      <c r="A802" s="39" t="s">
        <v>1272</v>
      </c>
      <c r="B802" s="166" t="s">
        <v>1273</v>
      </c>
      <c r="C802" s="166"/>
      <c r="D802" s="166"/>
      <c r="E802" s="166"/>
      <c r="F802" s="29" t="s">
        <v>375</v>
      </c>
      <c r="G802" s="174" t="s">
        <v>3744</v>
      </c>
      <c r="H802" s="175"/>
      <c r="I802" s="176"/>
      <c r="J802" s="174" t="s">
        <v>3745</v>
      </c>
      <c r="K802" s="175"/>
      <c r="L802" s="176"/>
    </row>
    <row r="803" spans="1:12" s="62" customFormat="1" ht="27">
      <c r="A803" s="14" t="s">
        <v>2</v>
      </c>
      <c r="B803" s="14" t="s">
        <v>3</v>
      </c>
      <c r="C803" s="15" t="s">
        <v>4</v>
      </c>
      <c r="D803" s="15" t="s">
        <v>5</v>
      </c>
      <c r="E803" s="15" t="s">
        <v>3366</v>
      </c>
      <c r="F803" s="15" t="s">
        <v>7</v>
      </c>
      <c r="G803" s="16" t="s">
        <v>3347</v>
      </c>
      <c r="H803" s="16" t="s">
        <v>3348</v>
      </c>
      <c r="I803" s="16" t="s">
        <v>3349</v>
      </c>
      <c r="J803" s="16" t="s">
        <v>3347</v>
      </c>
      <c r="K803" s="16" t="s">
        <v>3348</v>
      </c>
      <c r="L803" s="16" t="s">
        <v>3349</v>
      </c>
    </row>
    <row r="804" spans="1:12" s="62" customFormat="1" ht="135">
      <c r="A804" s="31">
        <v>1</v>
      </c>
      <c r="B804" s="27">
        <v>1199040001</v>
      </c>
      <c r="C804" s="51">
        <v>42272209</v>
      </c>
      <c r="D804" s="36" t="s">
        <v>1274</v>
      </c>
      <c r="E804" s="37" t="s">
        <v>1275</v>
      </c>
      <c r="F804" s="28" t="s">
        <v>10</v>
      </c>
      <c r="G804" s="58">
        <v>92400</v>
      </c>
      <c r="H804" s="22">
        <f t="shared" ref="H804:H806" si="280">ROUND(G804*0.19,0)</f>
        <v>17556</v>
      </c>
      <c r="I804" s="23">
        <f t="shared" ref="I804:I806" si="281">+G804+H804</f>
        <v>109956</v>
      </c>
      <c r="J804" s="58">
        <v>28000</v>
      </c>
      <c r="K804" s="22">
        <f t="shared" ref="K804:K805" si="282">ROUND(J804*0.19,0)</f>
        <v>5320</v>
      </c>
      <c r="L804" s="23">
        <f t="shared" ref="L804:L805" si="283">+J804+K804</f>
        <v>33320</v>
      </c>
    </row>
    <row r="805" spans="1:12" s="62" customFormat="1" ht="135">
      <c r="A805" s="31">
        <v>2</v>
      </c>
      <c r="B805" s="27">
        <v>1199040002</v>
      </c>
      <c r="C805" s="51">
        <v>42272209</v>
      </c>
      <c r="D805" s="36" t="s">
        <v>1276</v>
      </c>
      <c r="E805" s="37" t="s">
        <v>1277</v>
      </c>
      <c r="F805" s="28" t="s">
        <v>10</v>
      </c>
      <c r="G805" s="58">
        <v>69400</v>
      </c>
      <c r="H805" s="22">
        <f t="shared" si="280"/>
        <v>13186</v>
      </c>
      <c r="I805" s="23">
        <f t="shared" si="281"/>
        <v>82586</v>
      </c>
      <c r="J805" s="58">
        <v>38000</v>
      </c>
      <c r="K805" s="22">
        <f t="shared" si="282"/>
        <v>7220</v>
      </c>
      <c r="L805" s="23">
        <f t="shared" si="283"/>
        <v>45220</v>
      </c>
    </row>
    <row r="806" spans="1:12" s="62" customFormat="1" ht="99">
      <c r="A806" s="31">
        <v>3</v>
      </c>
      <c r="B806" s="27">
        <v>1179090061</v>
      </c>
      <c r="C806" s="51">
        <v>42272209</v>
      </c>
      <c r="D806" s="36" t="s">
        <v>1278</v>
      </c>
      <c r="E806" s="37" t="s">
        <v>1279</v>
      </c>
      <c r="F806" s="28" t="s">
        <v>10</v>
      </c>
      <c r="G806" s="58">
        <v>56800</v>
      </c>
      <c r="H806" s="22">
        <f t="shared" si="280"/>
        <v>10792</v>
      </c>
      <c r="I806" s="23">
        <f t="shared" si="281"/>
        <v>67592</v>
      </c>
      <c r="J806" s="58"/>
      <c r="K806" s="22"/>
      <c r="L806" s="23"/>
    </row>
    <row r="807" spans="1:12" s="150" customFormat="1">
      <c r="A807" s="142"/>
      <c r="B807" s="17"/>
      <c r="C807" s="143"/>
      <c r="D807" s="143"/>
      <c r="E807" s="143"/>
      <c r="F807" s="143"/>
      <c r="G807" s="144"/>
      <c r="H807" s="145"/>
      <c r="I807" s="151"/>
      <c r="J807" s="144"/>
      <c r="K807" s="145"/>
      <c r="L807" s="151"/>
    </row>
    <row r="808" spans="1:12" s="62" customFormat="1" ht="27">
      <c r="A808" s="39" t="s">
        <v>1280</v>
      </c>
      <c r="B808" s="166" t="s">
        <v>1281</v>
      </c>
      <c r="C808" s="166"/>
      <c r="D808" s="166"/>
      <c r="E808" s="166"/>
      <c r="F808" s="29" t="s">
        <v>3355</v>
      </c>
      <c r="G808" s="174" t="s">
        <v>3733</v>
      </c>
      <c r="H808" s="175"/>
      <c r="I808" s="176"/>
      <c r="J808" s="174" t="s">
        <v>3736</v>
      </c>
      <c r="K808" s="175"/>
      <c r="L808" s="176"/>
    </row>
    <row r="809" spans="1:12" s="62" customFormat="1" ht="27">
      <c r="A809" s="14" t="s">
        <v>2</v>
      </c>
      <c r="B809" s="14" t="s">
        <v>3</v>
      </c>
      <c r="C809" s="15" t="s">
        <v>4</v>
      </c>
      <c r="D809" s="15" t="s">
        <v>5</v>
      </c>
      <c r="E809" s="15" t="s">
        <v>3366</v>
      </c>
      <c r="F809" s="15" t="s">
        <v>7</v>
      </c>
      <c r="G809" s="16" t="s">
        <v>3347</v>
      </c>
      <c r="H809" s="16" t="s">
        <v>3348</v>
      </c>
      <c r="I809" s="16" t="s">
        <v>3349</v>
      </c>
      <c r="J809" s="16" t="s">
        <v>3347</v>
      </c>
      <c r="K809" s="16" t="s">
        <v>3348</v>
      </c>
      <c r="L809" s="16" t="s">
        <v>3349</v>
      </c>
    </row>
    <row r="810" spans="1:12" s="62" customFormat="1" ht="81">
      <c r="A810" s="31">
        <v>1</v>
      </c>
      <c r="B810" s="27">
        <v>1196491099</v>
      </c>
      <c r="C810" s="28" t="s">
        <v>1283</v>
      </c>
      <c r="D810" s="36" t="s">
        <v>1284</v>
      </c>
      <c r="E810" s="37" t="s">
        <v>1285</v>
      </c>
      <c r="F810" s="28" t="s">
        <v>1286</v>
      </c>
      <c r="G810" s="22">
        <v>1693802</v>
      </c>
      <c r="H810" s="22">
        <f t="shared" ref="H810:H818" si="284">ROUND(G810*0.19,0)</f>
        <v>321822</v>
      </c>
      <c r="I810" s="23">
        <f t="shared" ref="I810:I818" si="285">+G810+H810</f>
        <v>2015624</v>
      </c>
      <c r="J810" s="22"/>
      <c r="K810" s="22"/>
      <c r="L810" s="23"/>
    </row>
    <row r="811" spans="1:12" s="62" customFormat="1" ht="81">
      <c r="A811" s="31">
        <v>2</v>
      </c>
      <c r="B811" s="56">
        <v>1196491343</v>
      </c>
      <c r="C811" s="28" t="s">
        <v>1283</v>
      </c>
      <c r="D811" s="36" t="s">
        <v>1287</v>
      </c>
      <c r="E811" s="37" t="s">
        <v>1288</v>
      </c>
      <c r="F811" s="28" t="s">
        <v>1286</v>
      </c>
      <c r="G811" s="22">
        <v>1693802</v>
      </c>
      <c r="H811" s="22">
        <f t="shared" si="284"/>
        <v>321822</v>
      </c>
      <c r="I811" s="23">
        <f t="shared" si="285"/>
        <v>2015624</v>
      </c>
      <c r="J811" s="22"/>
      <c r="K811" s="22"/>
      <c r="L811" s="23"/>
    </row>
    <row r="812" spans="1:12" s="62" customFormat="1" ht="81">
      <c r="A812" s="31">
        <v>3</v>
      </c>
      <c r="B812" s="35" t="s">
        <v>194</v>
      </c>
      <c r="C812" s="28" t="s">
        <v>1283</v>
      </c>
      <c r="D812" s="36" t="s">
        <v>1289</v>
      </c>
      <c r="E812" s="37" t="s">
        <v>1290</v>
      </c>
      <c r="F812" s="28" t="s">
        <v>1286</v>
      </c>
      <c r="G812" s="22">
        <v>1693802</v>
      </c>
      <c r="H812" s="22">
        <f t="shared" si="284"/>
        <v>321822</v>
      </c>
      <c r="I812" s="23">
        <f t="shared" si="285"/>
        <v>2015624</v>
      </c>
      <c r="J812" s="22"/>
      <c r="K812" s="22"/>
      <c r="L812" s="23"/>
    </row>
    <row r="813" spans="1:12" s="62" customFormat="1" ht="81">
      <c r="A813" s="31">
        <v>4</v>
      </c>
      <c r="B813" s="35" t="s">
        <v>194</v>
      </c>
      <c r="C813" s="28" t="s">
        <v>1283</v>
      </c>
      <c r="D813" s="36" t="s">
        <v>1291</v>
      </c>
      <c r="E813" s="37" t="s">
        <v>1290</v>
      </c>
      <c r="F813" s="28" t="s">
        <v>1286</v>
      </c>
      <c r="G813" s="22">
        <v>1693802</v>
      </c>
      <c r="H813" s="22">
        <f t="shared" si="284"/>
        <v>321822</v>
      </c>
      <c r="I813" s="23">
        <f t="shared" si="285"/>
        <v>2015624</v>
      </c>
      <c r="J813" s="22"/>
      <c r="K813" s="22"/>
      <c r="L813" s="23"/>
    </row>
    <row r="814" spans="1:12" s="62" customFormat="1" ht="90">
      <c r="A814" s="31">
        <v>5</v>
      </c>
      <c r="B814" s="35" t="s">
        <v>194</v>
      </c>
      <c r="C814" s="28" t="s">
        <v>1283</v>
      </c>
      <c r="D814" s="36" t="s">
        <v>1292</v>
      </c>
      <c r="E814" s="37" t="s">
        <v>1293</v>
      </c>
      <c r="F814" s="28" t="s">
        <v>1286</v>
      </c>
      <c r="G814" s="22">
        <v>1874213</v>
      </c>
      <c r="H814" s="22">
        <f t="shared" si="284"/>
        <v>356100</v>
      </c>
      <c r="I814" s="23">
        <f t="shared" si="285"/>
        <v>2230313</v>
      </c>
      <c r="J814" s="22"/>
      <c r="K814" s="22"/>
      <c r="L814" s="23"/>
    </row>
    <row r="815" spans="1:12" s="62" customFormat="1" ht="90">
      <c r="A815" s="31">
        <v>6</v>
      </c>
      <c r="B815" s="35" t="s">
        <v>194</v>
      </c>
      <c r="C815" s="28" t="s">
        <v>1283</v>
      </c>
      <c r="D815" s="36" t="s">
        <v>1294</v>
      </c>
      <c r="E815" s="37" t="s">
        <v>1293</v>
      </c>
      <c r="F815" s="28" t="s">
        <v>1286</v>
      </c>
      <c r="G815" s="22">
        <v>1874213</v>
      </c>
      <c r="H815" s="22">
        <f t="shared" si="284"/>
        <v>356100</v>
      </c>
      <c r="I815" s="23">
        <f t="shared" si="285"/>
        <v>2230313</v>
      </c>
      <c r="J815" s="22"/>
      <c r="K815" s="22"/>
      <c r="L815" s="23"/>
    </row>
    <row r="816" spans="1:12" s="62" customFormat="1" ht="81">
      <c r="A816" s="31">
        <v>7</v>
      </c>
      <c r="B816" s="35" t="s">
        <v>194</v>
      </c>
      <c r="C816" s="28" t="s">
        <v>1283</v>
      </c>
      <c r="D816" s="36" t="s">
        <v>1295</v>
      </c>
      <c r="E816" s="37" t="s">
        <v>1296</v>
      </c>
      <c r="F816" s="28" t="s">
        <v>1286</v>
      </c>
      <c r="G816" s="22">
        <v>1874213</v>
      </c>
      <c r="H816" s="22">
        <f t="shared" si="284"/>
        <v>356100</v>
      </c>
      <c r="I816" s="23">
        <f t="shared" si="285"/>
        <v>2230313</v>
      </c>
      <c r="J816" s="22"/>
      <c r="K816" s="22"/>
      <c r="L816" s="23"/>
    </row>
    <row r="817" spans="1:18" s="62" customFormat="1" ht="81">
      <c r="A817" s="31">
        <v>8</v>
      </c>
      <c r="B817" s="35" t="s">
        <v>194</v>
      </c>
      <c r="C817" s="28" t="s">
        <v>1283</v>
      </c>
      <c r="D817" s="36" t="s">
        <v>1297</v>
      </c>
      <c r="E817" s="37" t="s">
        <v>1296</v>
      </c>
      <c r="F817" s="28" t="s">
        <v>1286</v>
      </c>
      <c r="G817" s="22">
        <v>1874213</v>
      </c>
      <c r="H817" s="22">
        <f t="shared" si="284"/>
        <v>356100</v>
      </c>
      <c r="I817" s="23">
        <f t="shared" si="285"/>
        <v>2230313</v>
      </c>
      <c r="J817" s="22"/>
      <c r="K817" s="22"/>
      <c r="L817" s="23"/>
    </row>
    <row r="818" spans="1:18" s="62" customFormat="1" ht="45">
      <c r="A818" s="31">
        <v>9</v>
      </c>
      <c r="B818" s="35" t="s">
        <v>194</v>
      </c>
      <c r="C818" s="28" t="s">
        <v>1283</v>
      </c>
      <c r="D818" s="36" t="s">
        <v>1298</v>
      </c>
      <c r="E818" s="37" t="s">
        <v>1299</v>
      </c>
      <c r="F818" s="28" t="s">
        <v>1286</v>
      </c>
      <c r="G818" s="22">
        <v>334136</v>
      </c>
      <c r="H818" s="22">
        <f t="shared" si="284"/>
        <v>63486</v>
      </c>
      <c r="I818" s="23">
        <f t="shared" si="285"/>
        <v>397622</v>
      </c>
      <c r="J818" s="22">
        <v>900000</v>
      </c>
      <c r="K818" s="22">
        <v>0</v>
      </c>
      <c r="L818" s="23">
        <f t="shared" ref="L818" si="286">+J818+K818</f>
        <v>900000</v>
      </c>
    </row>
    <row r="819" spans="1:18" s="150" customFormat="1">
      <c r="A819" s="142"/>
      <c r="B819" s="17"/>
      <c r="C819" s="143"/>
      <c r="D819" s="143"/>
      <c r="E819" s="143"/>
      <c r="F819" s="143"/>
      <c r="G819" s="148"/>
      <c r="H819" s="148"/>
      <c r="I819" s="149"/>
      <c r="J819" s="148"/>
      <c r="K819" s="148"/>
      <c r="L819" s="149"/>
    </row>
    <row r="820" spans="1:18" s="62" customFormat="1" ht="13.5" customHeight="1">
      <c r="A820" s="39" t="s">
        <v>1300</v>
      </c>
      <c r="B820" s="166" t="s">
        <v>1301</v>
      </c>
      <c r="C820" s="166"/>
      <c r="D820" s="166"/>
      <c r="E820" s="166"/>
      <c r="F820" s="29" t="s">
        <v>375</v>
      </c>
      <c r="G820" s="174" t="s">
        <v>3733</v>
      </c>
      <c r="H820" s="175"/>
      <c r="I820" s="176"/>
    </row>
    <row r="821" spans="1:18" s="62" customFormat="1" ht="27">
      <c r="A821" s="14" t="s">
        <v>2</v>
      </c>
      <c r="B821" s="14" t="s">
        <v>3</v>
      </c>
      <c r="C821" s="15" t="s">
        <v>4</v>
      </c>
      <c r="D821" s="15" t="s">
        <v>5</v>
      </c>
      <c r="E821" s="15" t="s">
        <v>3366</v>
      </c>
      <c r="F821" s="15" t="s">
        <v>7</v>
      </c>
      <c r="G821" s="16" t="s">
        <v>3347</v>
      </c>
      <c r="H821" s="16" t="s">
        <v>3348</v>
      </c>
      <c r="I821" s="16" t="s">
        <v>3349</v>
      </c>
    </row>
    <row r="822" spans="1:18" s="62" customFormat="1" ht="45">
      <c r="A822" s="31">
        <v>1</v>
      </c>
      <c r="B822" s="21">
        <v>1196491372</v>
      </c>
      <c r="C822" s="28">
        <v>42272000</v>
      </c>
      <c r="D822" s="36" t="s">
        <v>1302</v>
      </c>
      <c r="E822" s="37" t="s">
        <v>3470</v>
      </c>
      <c r="F822" s="28" t="s">
        <v>10</v>
      </c>
      <c r="G822" s="22">
        <v>129085</v>
      </c>
      <c r="H822" s="22">
        <f t="shared" ref="H822:H823" si="287">ROUND(G822*0.19,0)</f>
        <v>24526</v>
      </c>
      <c r="I822" s="23">
        <f t="shared" ref="I822:I823" si="288">+G822+H822</f>
        <v>153611</v>
      </c>
    </row>
    <row r="823" spans="1:18" s="62" customFormat="1" ht="45">
      <c r="A823" s="31">
        <v>2</v>
      </c>
      <c r="B823" s="21">
        <v>1196491373</v>
      </c>
      <c r="C823" s="28">
        <v>42272000</v>
      </c>
      <c r="D823" s="36" t="s">
        <v>1303</v>
      </c>
      <c r="E823" s="37" t="s">
        <v>3471</v>
      </c>
      <c r="F823" s="28" t="s">
        <v>10</v>
      </c>
      <c r="G823" s="22">
        <v>129085</v>
      </c>
      <c r="H823" s="22">
        <f t="shared" si="287"/>
        <v>24526</v>
      </c>
      <c r="I823" s="23">
        <f t="shared" si="288"/>
        <v>153611</v>
      </c>
    </row>
    <row r="824" spans="1:18" s="150" customFormat="1">
      <c r="A824" s="142"/>
      <c r="B824" s="17"/>
      <c r="C824" s="143"/>
      <c r="D824" s="143"/>
      <c r="E824" s="143"/>
      <c r="F824" s="143"/>
      <c r="G824" s="148"/>
      <c r="H824" s="148"/>
      <c r="I824" s="149"/>
    </row>
    <row r="825" spans="1:18" s="62" customFormat="1" ht="13.5" customHeight="1">
      <c r="A825" s="39" t="s">
        <v>1304</v>
      </c>
      <c r="B825" s="166" t="s">
        <v>1305</v>
      </c>
      <c r="C825" s="166"/>
      <c r="D825" s="166"/>
      <c r="E825" s="166"/>
      <c r="F825" s="29" t="s">
        <v>375</v>
      </c>
      <c r="G825" s="174" t="s">
        <v>3711</v>
      </c>
      <c r="H825" s="175"/>
      <c r="I825" s="176"/>
      <c r="J825" s="174" t="s">
        <v>3733</v>
      </c>
      <c r="K825" s="175"/>
      <c r="L825" s="176"/>
      <c r="M825" s="174" t="s">
        <v>3744</v>
      </c>
      <c r="N825" s="175"/>
      <c r="O825" s="176"/>
      <c r="P825" s="174" t="s">
        <v>3840</v>
      </c>
      <c r="Q825" s="175"/>
      <c r="R825" s="176"/>
    </row>
    <row r="826" spans="1:18" s="62" customFormat="1" ht="27">
      <c r="A826" s="14" t="s">
        <v>2</v>
      </c>
      <c r="B826" s="14" t="s">
        <v>3</v>
      </c>
      <c r="C826" s="15" t="s">
        <v>4</v>
      </c>
      <c r="D826" s="15" t="s">
        <v>5</v>
      </c>
      <c r="E826" s="15" t="s">
        <v>3366</v>
      </c>
      <c r="F826" s="15" t="s">
        <v>7</v>
      </c>
      <c r="G826" s="16" t="s">
        <v>3347</v>
      </c>
      <c r="H826" s="16" t="s">
        <v>3348</v>
      </c>
      <c r="I826" s="16" t="s">
        <v>3349</v>
      </c>
      <c r="J826" s="16" t="s">
        <v>3347</v>
      </c>
      <c r="K826" s="16" t="s">
        <v>3348</v>
      </c>
      <c r="L826" s="16" t="s">
        <v>3349</v>
      </c>
      <c r="M826" s="16" t="s">
        <v>3347</v>
      </c>
      <c r="N826" s="16" t="s">
        <v>3348</v>
      </c>
      <c r="O826" s="16" t="s">
        <v>3349</v>
      </c>
      <c r="P826" s="16" t="s">
        <v>3347</v>
      </c>
      <c r="Q826" s="16" t="s">
        <v>3348</v>
      </c>
      <c r="R826" s="16" t="s">
        <v>3349</v>
      </c>
    </row>
    <row r="827" spans="1:18" s="62" customFormat="1" ht="27">
      <c r="A827" s="31">
        <v>1</v>
      </c>
      <c r="B827" s="27">
        <v>1199010005</v>
      </c>
      <c r="C827" s="51">
        <v>42142502</v>
      </c>
      <c r="D827" s="36" t="s">
        <v>1306</v>
      </c>
      <c r="E827" s="37" t="s">
        <v>4079</v>
      </c>
      <c r="F827" s="28" t="s">
        <v>10</v>
      </c>
      <c r="G827" s="22">
        <v>11790</v>
      </c>
      <c r="H827" s="22">
        <f>ROUND(G827*0.19,0)</f>
        <v>2240</v>
      </c>
      <c r="I827" s="23">
        <f>+G827+H827</f>
        <v>14030</v>
      </c>
      <c r="J827" s="22">
        <v>5423</v>
      </c>
      <c r="K827" s="22">
        <f>ROUND(J827*0.19,0)</f>
        <v>1030</v>
      </c>
      <c r="L827" s="23">
        <f>+J827+K827</f>
        <v>6453</v>
      </c>
      <c r="M827" s="22">
        <v>7400</v>
      </c>
      <c r="N827" s="22">
        <f>ROUND(M827*0.19,0)</f>
        <v>1406</v>
      </c>
      <c r="O827" s="23">
        <f>+M827+N827</f>
        <v>8806</v>
      </c>
      <c r="P827" s="22">
        <v>10434</v>
      </c>
      <c r="Q827" s="22">
        <f>ROUND(P827*0.19,0)</f>
        <v>1982</v>
      </c>
      <c r="R827" s="23">
        <f>+P827+Q827</f>
        <v>12416</v>
      </c>
    </row>
    <row r="828" spans="1:18" s="62" customFormat="1" ht="27">
      <c r="A828" s="31">
        <v>2</v>
      </c>
      <c r="B828" s="27">
        <v>1199010006</v>
      </c>
      <c r="C828" s="51">
        <v>42142502</v>
      </c>
      <c r="D828" s="36" t="s">
        <v>1307</v>
      </c>
      <c r="E828" s="37" t="s">
        <v>4080</v>
      </c>
      <c r="F828" s="28" t="s">
        <v>10</v>
      </c>
      <c r="G828" s="22">
        <v>13160</v>
      </c>
      <c r="H828" s="22">
        <f t="shared" ref="H828:H831" si="289">ROUND(G828*0.19,0)</f>
        <v>2500</v>
      </c>
      <c r="I828" s="23">
        <f t="shared" ref="I828:I831" si="290">+G828+H828</f>
        <v>15660</v>
      </c>
      <c r="J828" s="22">
        <v>5423</v>
      </c>
      <c r="K828" s="22">
        <f t="shared" ref="K828:K831" si="291">ROUND(J828*0.19,0)</f>
        <v>1030</v>
      </c>
      <c r="L828" s="23">
        <f t="shared" ref="L828:L831" si="292">+J828+K828</f>
        <v>6453</v>
      </c>
      <c r="M828" s="22">
        <v>7400</v>
      </c>
      <c r="N828" s="22">
        <f t="shared" ref="N828:N831" si="293">ROUND(M828*0.19,0)</f>
        <v>1406</v>
      </c>
      <c r="O828" s="23">
        <f t="shared" ref="O828:O831" si="294">+M828+N828</f>
        <v>8806</v>
      </c>
      <c r="P828" s="22">
        <v>10434</v>
      </c>
      <c r="Q828" s="22">
        <f t="shared" ref="Q828:Q831" si="295">ROUND(P828*0.19,0)</f>
        <v>1982</v>
      </c>
      <c r="R828" s="23">
        <f t="shared" ref="R828:R831" si="296">+P828+Q828</f>
        <v>12416</v>
      </c>
    </row>
    <row r="829" spans="1:18" s="62" customFormat="1" ht="27">
      <c r="A829" s="31">
        <v>3</v>
      </c>
      <c r="B829" s="27">
        <v>1199010009</v>
      </c>
      <c r="C829" s="51">
        <v>42142502</v>
      </c>
      <c r="D829" s="36" t="s">
        <v>1308</v>
      </c>
      <c r="E829" s="37" t="s">
        <v>4081</v>
      </c>
      <c r="F829" s="28" t="s">
        <v>10</v>
      </c>
      <c r="G829" s="22">
        <v>10440</v>
      </c>
      <c r="H829" s="22">
        <f t="shared" si="289"/>
        <v>1984</v>
      </c>
      <c r="I829" s="23">
        <f t="shared" si="290"/>
        <v>12424</v>
      </c>
      <c r="J829" s="22">
        <v>5423</v>
      </c>
      <c r="K829" s="22">
        <f t="shared" si="291"/>
        <v>1030</v>
      </c>
      <c r="L829" s="23">
        <f t="shared" si="292"/>
        <v>6453</v>
      </c>
      <c r="M829" s="22">
        <v>8100</v>
      </c>
      <c r="N829" s="22">
        <f t="shared" si="293"/>
        <v>1539</v>
      </c>
      <c r="O829" s="23">
        <f t="shared" si="294"/>
        <v>9639</v>
      </c>
      <c r="P829" s="22">
        <v>10434</v>
      </c>
      <c r="Q829" s="22">
        <f t="shared" si="295"/>
        <v>1982</v>
      </c>
      <c r="R829" s="23">
        <f t="shared" si="296"/>
        <v>12416</v>
      </c>
    </row>
    <row r="830" spans="1:18" s="62" customFormat="1" ht="27">
      <c r="A830" s="31">
        <v>4</v>
      </c>
      <c r="B830" s="27">
        <v>1199010011</v>
      </c>
      <c r="C830" s="51">
        <v>42142502</v>
      </c>
      <c r="D830" s="36" t="s">
        <v>1309</v>
      </c>
      <c r="E830" s="37" t="s">
        <v>4082</v>
      </c>
      <c r="F830" s="28" t="s">
        <v>10</v>
      </c>
      <c r="G830" s="22">
        <v>10440</v>
      </c>
      <c r="H830" s="22">
        <f t="shared" si="289"/>
        <v>1984</v>
      </c>
      <c r="I830" s="23">
        <f t="shared" si="290"/>
        <v>12424</v>
      </c>
      <c r="J830" s="22">
        <v>9042</v>
      </c>
      <c r="K830" s="22">
        <f t="shared" si="291"/>
        <v>1718</v>
      </c>
      <c r="L830" s="23">
        <f t="shared" si="292"/>
        <v>10760</v>
      </c>
      <c r="M830" s="22">
        <v>8100</v>
      </c>
      <c r="N830" s="22">
        <f t="shared" si="293"/>
        <v>1539</v>
      </c>
      <c r="O830" s="23">
        <f t="shared" si="294"/>
        <v>9639</v>
      </c>
      <c r="P830" s="22">
        <v>13442</v>
      </c>
      <c r="Q830" s="22">
        <f t="shared" si="295"/>
        <v>2554</v>
      </c>
      <c r="R830" s="23">
        <f t="shared" si="296"/>
        <v>15996</v>
      </c>
    </row>
    <row r="831" spans="1:18" s="62" customFormat="1" ht="27">
      <c r="A831" s="31">
        <v>5</v>
      </c>
      <c r="B831" s="27">
        <v>1199010010</v>
      </c>
      <c r="C831" s="51">
        <v>42142502</v>
      </c>
      <c r="D831" s="36" t="s">
        <v>1310</v>
      </c>
      <c r="E831" s="37" t="s">
        <v>4083</v>
      </c>
      <c r="F831" s="28" t="s">
        <v>10</v>
      </c>
      <c r="G831" s="22">
        <v>10440</v>
      </c>
      <c r="H831" s="22">
        <f t="shared" si="289"/>
        <v>1984</v>
      </c>
      <c r="I831" s="23">
        <f t="shared" si="290"/>
        <v>12424</v>
      </c>
      <c r="J831" s="22">
        <v>11143</v>
      </c>
      <c r="K831" s="22">
        <f t="shared" si="291"/>
        <v>2117</v>
      </c>
      <c r="L831" s="23">
        <f t="shared" si="292"/>
        <v>13260</v>
      </c>
      <c r="M831" s="22">
        <v>8100</v>
      </c>
      <c r="N831" s="22">
        <f t="shared" si="293"/>
        <v>1539</v>
      </c>
      <c r="O831" s="23">
        <f t="shared" si="294"/>
        <v>9639</v>
      </c>
      <c r="P831" s="22">
        <v>10434</v>
      </c>
      <c r="Q831" s="22">
        <f t="shared" si="295"/>
        <v>1982</v>
      </c>
      <c r="R831" s="23">
        <f t="shared" si="296"/>
        <v>12416</v>
      </c>
    </row>
    <row r="832" spans="1:18" s="150" customFormat="1">
      <c r="A832" s="142"/>
      <c r="B832" s="17"/>
      <c r="C832" s="143"/>
      <c r="D832" s="143"/>
      <c r="E832" s="143"/>
      <c r="F832" s="143"/>
      <c r="G832" s="148"/>
      <c r="H832" s="148"/>
      <c r="I832" s="149"/>
      <c r="J832" s="148"/>
      <c r="K832" s="148"/>
      <c r="L832" s="149"/>
      <c r="M832" s="148"/>
      <c r="N832" s="148"/>
      <c r="O832" s="149"/>
      <c r="P832" s="148"/>
      <c r="Q832" s="148"/>
      <c r="R832" s="149"/>
    </row>
    <row r="833" spans="1:21" s="62" customFormat="1" ht="27">
      <c r="A833" s="68" t="s">
        <v>1312</v>
      </c>
      <c r="B833" s="166" t="s">
        <v>1313</v>
      </c>
      <c r="C833" s="166"/>
      <c r="D833" s="166"/>
      <c r="E833" s="166"/>
      <c r="F833" s="29" t="s">
        <v>1311</v>
      </c>
      <c r="G833" s="174" t="s">
        <v>3705</v>
      </c>
      <c r="H833" s="175"/>
      <c r="I833" s="176"/>
      <c r="J833" s="186" t="s">
        <v>3729</v>
      </c>
      <c r="K833" s="187"/>
      <c r="L833" s="188"/>
      <c r="M833" s="186" t="s">
        <v>3842</v>
      </c>
      <c r="N833" s="187"/>
      <c r="O833" s="188"/>
      <c r="P833" s="186" t="s">
        <v>3840</v>
      </c>
      <c r="Q833" s="187"/>
      <c r="R833" s="188"/>
      <c r="S833" s="186" t="s">
        <v>3849</v>
      </c>
      <c r="T833" s="187"/>
      <c r="U833" s="188"/>
    </row>
    <row r="834" spans="1:21" s="62" customFormat="1" ht="27">
      <c r="A834" s="14" t="s">
        <v>2</v>
      </c>
      <c r="B834" s="14" t="s">
        <v>3</v>
      </c>
      <c r="C834" s="15" t="s">
        <v>4</v>
      </c>
      <c r="D834" s="15" t="s">
        <v>5</v>
      </c>
      <c r="E834" s="15" t="s">
        <v>3366</v>
      </c>
      <c r="F834" s="15" t="s">
        <v>7</v>
      </c>
      <c r="G834" s="16" t="s">
        <v>3347</v>
      </c>
      <c r="H834" s="16" t="s">
        <v>3348</v>
      </c>
      <c r="I834" s="16" t="s">
        <v>3349</v>
      </c>
      <c r="J834" s="16" t="s">
        <v>3347</v>
      </c>
      <c r="K834" s="16" t="s">
        <v>3348</v>
      </c>
      <c r="L834" s="16" t="s">
        <v>3349</v>
      </c>
      <c r="M834" s="16" t="s">
        <v>3347</v>
      </c>
      <c r="N834" s="16" t="s">
        <v>3348</v>
      </c>
      <c r="O834" s="16" t="s">
        <v>3349</v>
      </c>
      <c r="P834" s="16" t="s">
        <v>3347</v>
      </c>
      <c r="Q834" s="16" t="s">
        <v>3348</v>
      </c>
      <c r="R834" s="16" t="s">
        <v>3349</v>
      </c>
      <c r="S834" s="16" t="s">
        <v>3347</v>
      </c>
      <c r="T834" s="16" t="s">
        <v>3348</v>
      </c>
      <c r="U834" s="16" t="s">
        <v>3349</v>
      </c>
    </row>
    <row r="835" spans="1:21" s="62" customFormat="1" ht="270">
      <c r="A835" s="31">
        <v>1</v>
      </c>
      <c r="B835" s="27">
        <v>1199030124</v>
      </c>
      <c r="C835" s="28">
        <v>42281804</v>
      </c>
      <c r="D835" s="36" t="s">
        <v>1314</v>
      </c>
      <c r="E835" s="77" t="s">
        <v>3472</v>
      </c>
      <c r="F835" s="28" t="s">
        <v>10</v>
      </c>
      <c r="G835" s="22">
        <v>45768</v>
      </c>
      <c r="H835" s="22">
        <f>ROUND(G835*0.19,0)</f>
        <v>8696</v>
      </c>
      <c r="I835" s="23">
        <f>+G835+H835</f>
        <v>54464</v>
      </c>
      <c r="J835" s="22">
        <v>676620</v>
      </c>
      <c r="K835" s="22">
        <f>ROUND(J835*0.19,0)</f>
        <v>128558</v>
      </c>
      <c r="L835" s="23">
        <f>+J835+K835</f>
        <v>805178</v>
      </c>
      <c r="M835" s="22">
        <v>1658400</v>
      </c>
      <c r="N835" s="22">
        <f>ROUND(M835*0.19,0)</f>
        <v>315096</v>
      </c>
      <c r="O835" s="23">
        <f>+M835+N835</f>
        <v>1973496</v>
      </c>
      <c r="P835" s="22"/>
      <c r="Q835" s="22"/>
      <c r="R835" s="23"/>
      <c r="S835" s="22"/>
      <c r="T835" s="22"/>
      <c r="U835" s="23"/>
    </row>
    <row r="836" spans="1:21" s="62" customFormat="1" ht="198">
      <c r="A836" s="31">
        <v>2</v>
      </c>
      <c r="B836" s="27">
        <v>1196490979</v>
      </c>
      <c r="C836" s="28">
        <v>42281801</v>
      </c>
      <c r="D836" s="36" t="s">
        <v>1315</v>
      </c>
      <c r="E836" s="37" t="s">
        <v>1316</v>
      </c>
      <c r="F836" s="28" t="s">
        <v>10</v>
      </c>
      <c r="G836" s="22">
        <v>20207</v>
      </c>
      <c r="H836" s="22">
        <f t="shared" ref="H836:H837" si="297">ROUND(G836*0.19,0)</f>
        <v>3839</v>
      </c>
      <c r="I836" s="23">
        <f t="shared" ref="I836:I837" si="298">+G836+H836</f>
        <v>24046</v>
      </c>
      <c r="J836" s="22">
        <v>14500</v>
      </c>
      <c r="K836" s="22">
        <f t="shared" ref="K836" si="299">ROUND(J836*0.19,0)</f>
        <v>2755</v>
      </c>
      <c r="L836" s="23">
        <f t="shared" ref="L836" si="300">+J836+K836</f>
        <v>17255</v>
      </c>
      <c r="M836" s="22">
        <v>37561</v>
      </c>
      <c r="N836" s="22">
        <f t="shared" ref="N836:N843" si="301">ROUND(M836*0.19,0)</f>
        <v>7137</v>
      </c>
      <c r="O836" s="23">
        <f t="shared" ref="O836:O843" si="302">+M836+N836</f>
        <v>44698</v>
      </c>
      <c r="P836" s="22">
        <f>981113/30</f>
        <v>32703.766666666666</v>
      </c>
      <c r="Q836" s="22">
        <f t="shared" ref="Q836:Q842" si="303">ROUND(P836*0.19,0)</f>
        <v>6214</v>
      </c>
      <c r="R836" s="23">
        <f t="shared" ref="R836:R842" si="304">+P836+Q836</f>
        <v>38917.766666666663</v>
      </c>
      <c r="S836" s="22"/>
      <c r="T836" s="22"/>
      <c r="U836" s="23"/>
    </row>
    <row r="837" spans="1:21" s="62" customFormat="1" ht="27">
      <c r="A837" s="31">
        <v>3</v>
      </c>
      <c r="B837" s="27">
        <v>1199030121</v>
      </c>
      <c r="C837" s="28">
        <v>42281807</v>
      </c>
      <c r="D837" s="36" t="s">
        <v>1317</v>
      </c>
      <c r="E837" s="37" t="s">
        <v>1318</v>
      </c>
      <c r="F837" s="28" t="s">
        <v>10</v>
      </c>
      <c r="G837" s="22">
        <v>15482</v>
      </c>
      <c r="H837" s="22">
        <f t="shared" si="297"/>
        <v>2942</v>
      </c>
      <c r="I837" s="23">
        <f t="shared" si="298"/>
        <v>18424</v>
      </c>
      <c r="J837" s="22"/>
      <c r="K837" s="22"/>
      <c r="L837" s="23"/>
      <c r="M837" s="22">
        <v>15598</v>
      </c>
      <c r="N837" s="22">
        <f t="shared" si="301"/>
        <v>2964</v>
      </c>
      <c r="O837" s="23">
        <f t="shared" si="302"/>
        <v>18562</v>
      </c>
      <c r="P837" s="22">
        <v>25056</v>
      </c>
      <c r="Q837" s="22">
        <f t="shared" si="303"/>
        <v>4761</v>
      </c>
      <c r="R837" s="23">
        <f t="shared" si="304"/>
        <v>29817</v>
      </c>
      <c r="S837" s="22">
        <v>21000</v>
      </c>
      <c r="T837" s="22">
        <f t="shared" ref="T837" si="305">ROUND(S837*0.19,0)</f>
        <v>3990</v>
      </c>
      <c r="U837" s="23">
        <f t="shared" ref="U837" si="306">+S837+T837</f>
        <v>24990</v>
      </c>
    </row>
    <row r="838" spans="1:21" s="62" customFormat="1" ht="27">
      <c r="A838" s="31">
        <v>4</v>
      </c>
      <c r="B838" s="27">
        <v>1197010022</v>
      </c>
      <c r="C838" s="28">
        <v>42281807</v>
      </c>
      <c r="D838" s="36" t="s">
        <v>1319</v>
      </c>
      <c r="E838" s="37" t="s">
        <v>1320</v>
      </c>
      <c r="F838" s="28" t="s">
        <v>10</v>
      </c>
      <c r="G838" s="22"/>
      <c r="H838" s="22"/>
      <c r="I838" s="23"/>
      <c r="J838" s="22"/>
      <c r="K838" s="22"/>
      <c r="L838" s="23"/>
      <c r="M838" s="22">
        <v>104502</v>
      </c>
      <c r="N838" s="22">
        <f t="shared" si="301"/>
        <v>19855</v>
      </c>
      <c r="O838" s="23">
        <f t="shared" si="302"/>
        <v>124357</v>
      </c>
      <c r="P838" s="22"/>
      <c r="Q838" s="22"/>
      <c r="R838" s="23"/>
      <c r="S838" s="22"/>
      <c r="T838" s="22"/>
      <c r="U838" s="23"/>
    </row>
    <row r="839" spans="1:21" s="62" customFormat="1" ht="108">
      <c r="A839" s="31">
        <v>5</v>
      </c>
      <c r="B839" s="27">
        <v>1199030030</v>
      </c>
      <c r="C839" s="28">
        <v>42281807</v>
      </c>
      <c r="D839" s="36" t="s">
        <v>1321</v>
      </c>
      <c r="E839" s="37" t="s">
        <v>1322</v>
      </c>
      <c r="F839" s="28" t="s">
        <v>10</v>
      </c>
      <c r="G839" s="22"/>
      <c r="H839" s="22"/>
      <c r="I839" s="23"/>
      <c r="J839" s="22"/>
      <c r="K839" s="22"/>
      <c r="L839" s="23"/>
      <c r="M839" s="22">
        <v>7575599</v>
      </c>
      <c r="N839" s="22">
        <f t="shared" si="301"/>
        <v>1439364</v>
      </c>
      <c r="O839" s="23">
        <f t="shared" si="302"/>
        <v>9014963</v>
      </c>
      <c r="P839" s="22"/>
      <c r="Q839" s="22"/>
      <c r="R839" s="23"/>
      <c r="S839" s="22"/>
      <c r="T839" s="22"/>
      <c r="U839" s="23"/>
    </row>
    <row r="840" spans="1:21" s="62" customFormat="1" ht="54">
      <c r="A840" s="31">
        <v>6</v>
      </c>
      <c r="B840" s="27">
        <v>1196491351</v>
      </c>
      <c r="C840" s="28">
        <v>42281807</v>
      </c>
      <c r="D840" s="36" t="s">
        <v>1323</v>
      </c>
      <c r="E840" s="37" t="s">
        <v>1324</v>
      </c>
      <c r="F840" s="28" t="s">
        <v>10</v>
      </c>
      <c r="G840" s="22"/>
      <c r="H840" s="22"/>
      <c r="I840" s="23"/>
      <c r="J840" s="22"/>
      <c r="K840" s="22"/>
      <c r="L840" s="23"/>
      <c r="M840" s="22">
        <v>227178</v>
      </c>
      <c r="N840" s="22">
        <f t="shared" si="301"/>
        <v>43164</v>
      </c>
      <c r="O840" s="23">
        <f t="shared" si="302"/>
        <v>270342</v>
      </c>
      <c r="P840" s="22"/>
      <c r="Q840" s="22"/>
      <c r="R840" s="23"/>
      <c r="S840" s="22"/>
      <c r="T840" s="22"/>
      <c r="U840" s="23"/>
    </row>
    <row r="841" spans="1:21" s="140" customFormat="1" ht="171">
      <c r="A841" s="30">
        <v>7</v>
      </c>
      <c r="B841" s="30">
        <v>1199030126</v>
      </c>
      <c r="C841" s="35">
        <v>42281807</v>
      </c>
      <c r="D841" s="40" t="s">
        <v>1325</v>
      </c>
      <c r="E841" s="43" t="s">
        <v>1326</v>
      </c>
      <c r="F841" s="35" t="s">
        <v>10</v>
      </c>
      <c r="G841" s="24">
        <v>616</v>
      </c>
      <c r="H841" s="24">
        <f t="shared" ref="H841:H842" si="307">ROUND(G841*0.19,0)</f>
        <v>117</v>
      </c>
      <c r="I841" s="25">
        <f t="shared" ref="I841:I842" si="308">+G841+H841</f>
        <v>733</v>
      </c>
      <c r="J841" s="24">
        <v>50000</v>
      </c>
      <c r="K841" s="24">
        <f t="shared" ref="K841:K842" si="309">ROUND(J841*0.19,0)</f>
        <v>9500</v>
      </c>
      <c r="L841" s="25">
        <f t="shared" ref="L841:L842" si="310">+J841+K841</f>
        <v>59500</v>
      </c>
      <c r="M841" s="24">
        <v>111300</v>
      </c>
      <c r="N841" s="24">
        <f t="shared" si="301"/>
        <v>21147</v>
      </c>
      <c r="O841" s="25">
        <f t="shared" si="302"/>
        <v>132447</v>
      </c>
      <c r="P841" s="24"/>
      <c r="Q841" s="24"/>
      <c r="R841" s="25"/>
      <c r="S841" s="24"/>
      <c r="T841" s="24"/>
      <c r="U841" s="25"/>
    </row>
    <row r="842" spans="1:21" s="140" customFormat="1" ht="198">
      <c r="A842" s="30">
        <v>8</v>
      </c>
      <c r="B842" s="30">
        <v>1199030122</v>
      </c>
      <c r="C842" s="35">
        <v>42281807</v>
      </c>
      <c r="D842" s="40" t="s">
        <v>1327</v>
      </c>
      <c r="E842" s="43" t="s">
        <v>1328</v>
      </c>
      <c r="F842" s="35" t="s">
        <v>10</v>
      </c>
      <c r="G842" s="24">
        <v>790</v>
      </c>
      <c r="H842" s="24">
        <f t="shared" si="307"/>
        <v>150</v>
      </c>
      <c r="I842" s="25">
        <f t="shared" si="308"/>
        <v>940</v>
      </c>
      <c r="J842" s="24">
        <f>340310/1000</f>
        <v>340.31</v>
      </c>
      <c r="K842" s="24">
        <f t="shared" si="309"/>
        <v>65</v>
      </c>
      <c r="L842" s="25">
        <f t="shared" si="310"/>
        <v>405.31</v>
      </c>
      <c r="M842" s="24">
        <f>149800/100</f>
        <v>1498</v>
      </c>
      <c r="N842" s="24">
        <f t="shared" si="301"/>
        <v>285</v>
      </c>
      <c r="O842" s="25">
        <f t="shared" si="302"/>
        <v>1783</v>
      </c>
      <c r="P842" s="24">
        <f>1278281/1000</f>
        <v>1278.2809999999999</v>
      </c>
      <c r="Q842" s="24">
        <f t="shared" si="303"/>
        <v>243</v>
      </c>
      <c r="R842" s="25">
        <f t="shared" si="304"/>
        <v>1521.2809999999999</v>
      </c>
      <c r="S842" s="24"/>
      <c r="T842" s="24"/>
      <c r="U842" s="25"/>
    </row>
    <row r="843" spans="1:21" s="62" customFormat="1" ht="207">
      <c r="A843" s="31">
        <v>9</v>
      </c>
      <c r="B843" s="27">
        <v>1197010021</v>
      </c>
      <c r="C843" s="28">
        <v>42281806</v>
      </c>
      <c r="D843" s="36" t="s">
        <v>1329</v>
      </c>
      <c r="E843" s="37" t="s">
        <v>1330</v>
      </c>
      <c r="F843" s="28" t="s">
        <v>10</v>
      </c>
      <c r="G843" s="22"/>
      <c r="H843" s="22"/>
      <c r="I843" s="23"/>
      <c r="J843" s="22"/>
      <c r="K843" s="22"/>
      <c r="L843" s="23"/>
      <c r="M843" s="22">
        <f>4304020/100</f>
        <v>43040.2</v>
      </c>
      <c r="N843" s="22">
        <f t="shared" si="301"/>
        <v>8178</v>
      </c>
      <c r="O843" s="23">
        <f t="shared" si="302"/>
        <v>51218.2</v>
      </c>
      <c r="P843" s="22"/>
      <c r="Q843" s="22"/>
      <c r="R843" s="23"/>
      <c r="S843" s="22"/>
      <c r="T843" s="22"/>
      <c r="U843" s="23"/>
    </row>
    <row r="844" spans="1:21" s="62" customFormat="1" ht="207">
      <c r="A844" s="31">
        <v>10</v>
      </c>
      <c r="B844" s="27">
        <v>1197010008</v>
      </c>
      <c r="C844" s="28">
        <v>42281806</v>
      </c>
      <c r="D844" s="36" t="s">
        <v>1331</v>
      </c>
      <c r="E844" s="37" t="s">
        <v>1332</v>
      </c>
      <c r="F844" s="28" t="s">
        <v>10</v>
      </c>
      <c r="G844" s="22"/>
      <c r="H844" s="22"/>
      <c r="I844" s="23"/>
      <c r="J844" s="22">
        <v>249700</v>
      </c>
      <c r="K844" s="22">
        <f>ROUND(J844*0.19,0)</f>
        <v>47443</v>
      </c>
      <c r="L844" s="23">
        <f>+J844+K844</f>
        <v>297143</v>
      </c>
      <c r="M844" s="22">
        <v>454160</v>
      </c>
      <c r="N844" s="22">
        <f>ROUND(M844*0.19,0)</f>
        <v>86290</v>
      </c>
      <c r="O844" s="23">
        <f>+M844+N844</f>
        <v>540450</v>
      </c>
      <c r="P844" s="22"/>
      <c r="Q844" s="22"/>
      <c r="R844" s="23"/>
      <c r="S844" s="22"/>
      <c r="T844" s="22"/>
      <c r="U844" s="23"/>
    </row>
    <row r="845" spans="1:21" s="62" customFormat="1" ht="36">
      <c r="A845" s="31">
        <v>11</v>
      </c>
      <c r="B845" s="27">
        <v>1197010023</v>
      </c>
      <c r="C845" s="28">
        <v>42281808</v>
      </c>
      <c r="D845" s="36" t="s">
        <v>1333</v>
      </c>
      <c r="E845" s="37" t="s">
        <v>1334</v>
      </c>
      <c r="F845" s="28" t="s">
        <v>10</v>
      </c>
      <c r="G845" s="22"/>
      <c r="H845" s="22"/>
      <c r="I845" s="23"/>
      <c r="J845" s="22"/>
      <c r="K845" s="22"/>
      <c r="L845" s="23"/>
      <c r="M845" s="22">
        <v>322000</v>
      </c>
      <c r="N845" s="22">
        <f>ROUND(M845*0.19,0)</f>
        <v>61180</v>
      </c>
      <c r="O845" s="23">
        <f>+M845+N845</f>
        <v>383180</v>
      </c>
      <c r="P845" s="22"/>
      <c r="Q845" s="22"/>
      <c r="R845" s="23"/>
      <c r="S845" s="22"/>
      <c r="T845" s="22"/>
      <c r="U845" s="23"/>
    </row>
    <row r="846" spans="1:21" s="62" customFormat="1" ht="66.75" customHeight="1">
      <c r="A846" s="31">
        <v>12</v>
      </c>
      <c r="B846" s="27">
        <v>1199030005</v>
      </c>
      <c r="C846" s="28">
        <v>42281808</v>
      </c>
      <c r="D846" s="36" t="s">
        <v>1335</v>
      </c>
      <c r="E846" s="37" t="s">
        <v>1336</v>
      </c>
      <c r="F846" s="28" t="s">
        <v>10</v>
      </c>
      <c r="G846" s="22"/>
      <c r="H846" s="22"/>
      <c r="I846" s="23"/>
      <c r="J846" s="22">
        <v>133700</v>
      </c>
      <c r="K846" s="22">
        <f t="shared" ref="K846:K858" si="311">ROUND(J846*0.19,0)</f>
        <v>25403</v>
      </c>
      <c r="L846" s="23">
        <f t="shared" ref="L846:L858" si="312">+J846+K846</f>
        <v>159103</v>
      </c>
      <c r="M846" s="22">
        <v>216577</v>
      </c>
      <c r="N846" s="22">
        <f t="shared" ref="N846:N866" si="313">ROUND(M846*0.19,0)</f>
        <v>41150</v>
      </c>
      <c r="O846" s="23">
        <f t="shared" ref="O846:O866" si="314">+M846+N846</f>
        <v>257727</v>
      </c>
      <c r="P846" s="22"/>
      <c r="Q846" s="22"/>
      <c r="R846" s="23"/>
      <c r="S846" s="22"/>
      <c r="T846" s="22"/>
      <c r="U846" s="23"/>
    </row>
    <row r="847" spans="1:21" s="62" customFormat="1" ht="60" customHeight="1">
      <c r="A847" s="31">
        <v>13</v>
      </c>
      <c r="B847" s="27">
        <v>1199030011</v>
      </c>
      <c r="C847" s="28">
        <v>42281808</v>
      </c>
      <c r="D847" s="36" t="s">
        <v>1337</v>
      </c>
      <c r="E847" s="37" t="s">
        <v>1338</v>
      </c>
      <c r="F847" s="28" t="s">
        <v>10</v>
      </c>
      <c r="G847" s="22"/>
      <c r="H847" s="22"/>
      <c r="I847" s="23"/>
      <c r="J847" s="22">
        <v>285400</v>
      </c>
      <c r="K847" s="22">
        <f t="shared" si="311"/>
        <v>54226</v>
      </c>
      <c r="L847" s="23">
        <f t="shared" si="312"/>
        <v>339626</v>
      </c>
      <c r="M847" s="22">
        <v>434668</v>
      </c>
      <c r="N847" s="22">
        <f t="shared" si="313"/>
        <v>82587</v>
      </c>
      <c r="O847" s="23">
        <f t="shared" si="314"/>
        <v>517255</v>
      </c>
      <c r="P847" s="22"/>
      <c r="Q847" s="22"/>
      <c r="R847" s="23"/>
      <c r="S847" s="22"/>
      <c r="T847" s="22"/>
      <c r="U847" s="23"/>
    </row>
    <row r="848" spans="1:21" s="62" customFormat="1" ht="171">
      <c r="A848" s="31">
        <v>14</v>
      </c>
      <c r="B848" s="27">
        <v>1199030019</v>
      </c>
      <c r="C848" s="28">
        <v>42281808</v>
      </c>
      <c r="D848" s="36" t="s">
        <v>1339</v>
      </c>
      <c r="E848" s="37" t="s">
        <v>1340</v>
      </c>
      <c r="F848" s="28" t="s">
        <v>10</v>
      </c>
      <c r="G848" s="22"/>
      <c r="H848" s="22"/>
      <c r="I848" s="23"/>
      <c r="J848" s="22">
        <v>92600</v>
      </c>
      <c r="K848" s="22">
        <f t="shared" si="311"/>
        <v>17594</v>
      </c>
      <c r="L848" s="23">
        <f t="shared" si="312"/>
        <v>110194</v>
      </c>
      <c r="M848" s="22">
        <v>212033</v>
      </c>
      <c r="N848" s="22">
        <f t="shared" si="313"/>
        <v>40286</v>
      </c>
      <c r="O848" s="23">
        <f t="shared" si="314"/>
        <v>252319</v>
      </c>
      <c r="P848" s="22"/>
      <c r="Q848" s="22"/>
      <c r="R848" s="23"/>
      <c r="S848" s="22"/>
      <c r="T848" s="22"/>
      <c r="U848" s="23"/>
    </row>
    <row r="849" spans="1:21" s="62" customFormat="1" ht="171">
      <c r="A849" s="31">
        <v>15</v>
      </c>
      <c r="B849" s="27">
        <v>1199030003</v>
      </c>
      <c r="C849" s="28">
        <v>42281808</v>
      </c>
      <c r="D849" s="36" t="s">
        <v>1341</v>
      </c>
      <c r="E849" s="37" t="s">
        <v>1342</v>
      </c>
      <c r="F849" s="28" t="s">
        <v>10</v>
      </c>
      <c r="G849" s="22"/>
      <c r="H849" s="22"/>
      <c r="I849" s="23"/>
      <c r="J849" s="22">
        <v>114400</v>
      </c>
      <c r="K849" s="22">
        <f t="shared" si="311"/>
        <v>21736</v>
      </c>
      <c r="L849" s="23">
        <f t="shared" si="312"/>
        <v>136136</v>
      </c>
      <c r="M849" s="22">
        <v>153724</v>
      </c>
      <c r="N849" s="22">
        <f t="shared" si="313"/>
        <v>29208</v>
      </c>
      <c r="O849" s="23">
        <f t="shared" si="314"/>
        <v>182932</v>
      </c>
      <c r="P849" s="22"/>
      <c r="Q849" s="22"/>
      <c r="R849" s="23"/>
      <c r="S849" s="22"/>
      <c r="T849" s="22"/>
      <c r="U849" s="23"/>
    </row>
    <row r="850" spans="1:21" s="62" customFormat="1" ht="171">
      <c r="A850" s="31">
        <v>16</v>
      </c>
      <c r="B850" s="27">
        <v>1199030007</v>
      </c>
      <c r="C850" s="28">
        <v>42281808</v>
      </c>
      <c r="D850" s="36" t="s">
        <v>1343</v>
      </c>
      <c r="E850" s="37" t="s">
        <v>1344</v>
      </c>
      <c r="F850" s="28" t="s">
        <v>10</v>
      </c>
      <c r="G850" s="22"/>
      <c r="H850" s="22"/>
      <c r="I850" s="23"/>
      <c r="J850" s="22">
        <v>135000</v>
      </c>
      <c r="K850" s="22">
        <f t="shared" si="311"/>
        <v>25650</v>
      </c>
      <c r="L850" s="23">
        <f t="shared" si="312"/>
        <v>160650</v>
      </c>
      <c r="M850" s="22">
        <v>257467</v>
      </c>
      <c r="N850" s="22">
        <f t="shared" si="313"/>
        <v>48919</v>
      </c>
      <c r="O850" s="23">
        <f t="shared" si="314"/>
        <v>306386</v>
      </c>
      <c r="P850" s="22"/>
      <c r="Q850" s="22"/>
      <c r="R850" s="23"/>
      <c r="S850" s="22"/>
      <c r="T850" s="22"/>
      <c r="U850" s="23"/>
    </row>
    <row r="851" spans="1:21" s="62" customFormat="1" ht="171">
      <c r="A851" s="31">
        <v>17</v>
      </c>
      <c r="B851" s="27">
        <v>1199030117</v>
      </c>
      <c r="C851" s="28">
        <v>42281808</v>
      </c>
      <c r="D851" s="36" t="s">
        <v>1345</v>
      </c>
      <c r="E851" s="37" t="s">
        <v>1346</v>
      </c>
      <c r="F851" s="28" t="s">
        <v>10</v>
      </c>
      <c r="G851" s="22"/>
      <c r="H851" s="22"/>
      <c r="I851" s="23"/>
      <c r="J851" s="22">
        <v>185200</v>
      </c>
      <c r="K851" s="22">
        <f t="shared" si="311"/>
        <v>35188</v>
      </c>
      <c r="L851" s="23">
        <f t="shared" si="312"/>
        <v>220388</v>
      </c>
      <c r="M851" s="22">
        <v>287757</v>
      </c>
      <c r="N851" s="22">
        <f t="shared" si="313"/>
        <v>54674</v>
      </c>
      <c r="O851" s="23">
        <f t="shared" si="314"/>
        <v>342431</v>
      </c>
      <c r="P851" s="22"/>
      <c r="Q851" s="22"/>
      <c r="R851" s="23"/>
      <c r="S851" s="22"/>
      <c r="T851" s="22"/>
      <c r="U851" s="23"/>
    </row>
    <row r="852" spans="1:21" s="62" customFormat="1" ht="171">
      <c r="A852" s="31">
        <v>18</v>
      </c>
      <c r="B852" s="27">
        <v>1199030118</v>
      </c>
      <c r="C852" s="28">
        <v>42281808</v>
      </c>
      <c r="D852" s="36" t="s">
        <v>1347</v>
      </c>
      <c r="E852" s="37" t="s">
        <v>1348</v>
      </c>
      <c r="F852" s="28" t="s">
        <v>10</v>
      </c>
      <c r="G852" s="22"/>
      <c r="H852" s="22"/>
      <c r="I852" s="23"/>
      <c r="J852" s="22">
        <v>235100</v>
      </c>
      <c r="K852" s="22">
        <f t="shared" si="311"/>
        <v>44669</v>
      </c>
      <c r="L852" s="23">
        <f t="shared" si="312"/>
        <v>279769</v>
      </c>
      <c r="M852" s="22">
        <v>371057</v>
      </c>
      <c r="N852" s="22">
        <f t="shared" si="313"/>
        <v>70501</v>
      </c>
      <c r="O852" s="23">
        <f t="shared" si="314"/>
        <v>441558</v>
      </c>
      <c r="P852" s="22"/>
      <c r="Q852" s="22"/>
      <c r="R852" s="23"/>
      <c r="S852" s="22"/>
      <c r="T852" s="22"/>
      <c r="U852" s="23"/>
    </row>
    <row r="853" spans="1:21" s="62" customFormat="1" ht="171">
      <c r="A853" s="31">
        <v>19</v>
      </c>
      <c r="B853" s="27">
        <v>1199030014</v>
      </c>
      <c r="C853" s="28">
        <v>42281808</v>
      </c>
      <c r="D853" s="36" t="s">
        <v>1349</v>
      </c>
      <c r="E853" s="37" t="s">
        <v>1350</v>
      </c>
      <c r="F853" s="28" t="s">
        <v>10</v>
      </c>
      <c r="G853" s="22"/>
      <c r="H853" s="22"/>
      <c r="I853" s="23"/>
      <c r="J853" s="22">
        <v>196700</v>
      </c>
      <c r="K853" s="22">
        <f t="shared" si="311"/>
        <v>37373</v>
      </c>
      <c r="L853" s="23">
        <f t="shared" si="312"/>
        <v>234073</v>
      </c>
      <c r="M853" s="22">
        <v>268677</v>
      </c>
      <c r="N853" s="22">
        <f t="shared" si="313"/>
        <v>51049</v>
      </c>
      <c r="O853" s="23">
        <f t="shared" si="314"/>
        <v>319726</v>
      </c>
      <c r="P853" s="22"/>
      <c r="Q853" s="22"/>
      <c r="R853" s="23"/>
      <c r="S853" s="22"/>
      <c r="T853" s="22"/>
      <c r="U853" s="23"/>
    </row>
    <row r="854" spans="1:21" s="62" customFormat="1" ht="171">
      <c r="A854" s="31">
        <v>20</v>
      </c>
      <c r="B854" s="27">
        <v>1199030004</v>
      </c>
      <c r="C854" s="28">
        <v>42281808</v>
      </c>
      <c r="D854" s="36" t="s">
        <v>1351</v>
      </c>
      <c r="E854" s="37" t="s">
        <v>1352</v>
      </c>
      <c r="F854" s="28" t="s">
        <v>10</v>
      </c>
      <c r="G854" s="22"/>
      <c r="H854" s="22"/>
      <c r="I854" s="23"/>
      <c r="J854" s="22">
        <v>239200</v>
      </c>
      <c r="K854" s="22">
        <f t="shared" si="311"/>
        <v>45448</v>
      </c>
      <c r="L854" s="23">
        <f t="shared" si="312"/>
        <v>284648</v>
      </c>
      <c r="M854" s="22">
        <v>345309</v>
      </c>
      <c r="N854" s="22">
        <f t="shared" si="313"/>
        <v>65609</v>
      </c>
      <c r="O854" s="23">
        <f t="shared" si="314"/>
        <v>410918</v>
      </c>
      <c r="P854" s="22"/>
      <c r="Q854" s="22"/>
      <c r="R854" s="23"/>
      <c r="S854" s="22"/>
      <c r="T854" s="22"/>
      <c r="U854" s="23"/>
    </row>
    <row r="855" spans="1:21" s="62" customFormat="1" ht="171">
      <c r="A855" s="31">
        <v>21</v>
      </c>
      <c r="B855" s="27">
        <v>1199030001</v>
      </c>
      <c r="C855" s="28">
        <v>42281808</v>
      </c>
      <c r="D855" s="36" t="s">
        <v>1353</v>
      </c>
      <c r="E855" s="37" t="s">
        <v>1354</v>
      </c>
      <c r="F855" s="28" t="s">
        <v>10</v>
      </c>
      <c r="G855" s="22"/>
      <c r="H855" s="22"/>
      <c r="I855" s="23"/>
      <c r="J855" s="22">
        <v>315000</v>
      </c>
      <c r="K855" s="22">
        <f t="shared" si="311"/>
        <v>59850</v>
      </c>
      <c r="L855" s="23">
        <f t="shared" si="312"/>
        <v>374850</v>
      </c>
      <c r="M855" s="22">
        <v>450569</v>
      </c>
      <c r="N855" s="22">
        <f t="shared" si="313"/>
        <v>85608</v>
      </c>
      <c r="O855" s="23">
        <f t="shared" si="314"/>
        <v>536177</v>
      </c>
      <c r="P855" s="22"/>
      <c r="Q855" s="22"/>
      <c r="R855" s="23"/>
      <c r="S855" s="22"/>
      <c r="T855" s="22"/>
      <c r="U855" s="23"/>
    </row>
    <row r="856" spans="1:21" s="62" customFormat="1" ht="171">
      <c r="A856" s="31">
        <v>22</v>
      </c>
      <c r="B856" s="27">
        <v>1199030010</v>
      </c>
      <c r="C856" s="28">
        <v>42281808</v>
      </c>
      <c r="D856" s="36" t="s">
        <v>1355</v>
      </c>
      <c r="E856" s="37" t="s">
        <v>1356</v>
      </c>
      <c r="F856" s="28" t="s">
        <v>10</v>
      </c>
      <c r="G856" s="22"/>
      <c r="H856" s="22"/>
      <c r="I856" s="23"/>
      <c r="J856" s="22">
        <v>60000</v>
      </c>
      <c r="K856" s="22">
        <f t="shared" si="311"/>
        <v>11400</v>
      </c>
      <c r="L856" s="23">
        <f t="shared" si="312"/>
        <v>71400</v>
      </c>
      <c r="M856" s="22">
        <v>83299</v>
      </c>
      <c r="N856" s="22">
        <f t="shared" si="313"/>
        <v>15827</v>
      </c>
      <c r="O856" s="23">
        <f t="shared" si="314"/>
        <v>99126</v>
      </c>
      <c r="P856" s="22"/>
      <c r="Q856" s="22"/>
      <c r="R856" s="23"/>
      <c r="S856" s="22"/>
      <c r="T856" s="22"/>
      <c r="U856" s="23"/>
    </row>
    <row r="857" spans="1:21" s="62" customFormat="1" ht="171">
      <c r="A857" s="31">
        <v>23</v>
      </c>
      <c r="B857" s="56">
        <v>1199030002</v>
      </c>
      <c r="C857" s="28">
        <v>42281808</v>
      </c>
      <c r="D857" s="36" t="s">
        <v>1357</v>
      </c>
      <c r="E857" s="37" t="s">
        <v>1358</v>
      </c>
      <c r="F857" s="28" t="s">
        <v>10</v>
      </c>
      <c r="G857" s="22"/>
      <c r="H857" s="22"/>
      <c r="I857" s="23"/>
      <c r="J857" s="22">
        <v>91200</v>
      </c>
      <c r="K857" s="22">
        <f t="shared" si="311"/>
        <v>17328</v>
      </c>
      <c r="L857" s="23">
        <f t="shared" si="312"/>
        <v>108528</v>
      </c>
      <c r="M857" s="22">
        <v>111769</v>
      </c>
      <c r="N857" s="22">
        <f t="shared" si="313"/>
        <v>21236</v>
      </c>
      <c r="O857" s="23">
        <f t="shared" si="314"/>
        <v>133005</v>
      </c>
      <c r="P857" s="22"/>
      <c r="Q857" s="22"/>
      <c r="R857" s="23"/>
      <c r="S857" s="22"/>
      <c r="T857" s="22"/>
      <c r="U857" s="23"/>
    </row>
    <row r="858" spans="1:21" s="140" customFormat="1" ht="207">
      <c r="A858" s="30">
        <v>24</v>
      </c>
      <c r="B858" s="56">
        <v>1199030017</v>
      </c>
      <c r="C858" s="35">
        <v>42281808</v>
      </c>
      <c r="D858" s="40" t="s">
        <v>1359</v>
      </c>
      <c r="E858" s="43" t="s">
        <v>1360</v>
      </c>
      <c r="F858" s="35" t="s">
        <v>10</v>
      </c>
      <c r="G858" s="24"/>
      <c r="H858" s="24"/>
      <c r="I858" s="25"/>
      <c r="J858" s="24">
        <v>1145120</v>
      </c>
      <c r="K858" s="24">
        <f t="shared" si="311"/>
        <v>217573</v>
      </c>
      <c r="L858" s="25">
        <f t="shared" si="312"/>
        <v>1362693</v>
      </c>
      <c r="M858" s="24">
        <v>174170</v>
      </c>
      <c r="N858" s="24">
        <f t="shared" si="313"/>
        <v>33092</v>
      </c>
      <c r="O858" s="25">
        <f t="shared" si="314"/>
        <v>207262</v>
      </c>
      <c r="P858" s="24"/>
      <c r="Q858" s="24"/>
      <c r="R858" s="25"/>
      <c r="S858" s="24"/>
      <c r="T858" s="24"/>
      <c r="U858" s="25"/>
    </row>
    <row r="859" spans="1:21" s="62" customFormat="1" ht="111" customHeight="1">
      <c r="A859" s="31">
        <v>25</v>
      </c>
      <c r="B859" s="35" t="s">
        <v>194</v>
      </c>
      <c r="C859" s="28">
        <v>42281808</v>
      </c>
      <c r="D859" s="36" t="s">
        <v>1361</v>
      </c>
      <c r="E859" s="37" t="s">
        <v>1362</v>
      </c>
      <c r="F859" s="28" t="s">
        <v>10</v>
      </c>
      <c r="G859" s="22"/>
      <c r="H859" s="22"/>
      <c r="I859" s="23"/>
      <c r="J859" s="22"/>
      <c r="K859" s="22"/>
      <c r="L859" s="23"/>
      <c r="M859" s="22">
        <v>7572599</v>
      </c>
      <c r="N859" s="22">
        <f t="shared" si="313"/>
        <v>1438794</v>
      </c>
      <c r="O859" s="23">
        <f t="shared" si="314"/>
        <v>9011393</v>
      </c>
      <c r="P859" s="22"/>
      <c r="Q859" s="22"/>
      <c r="R859" s="23"/>
      <c r="S859" s="22"/>
      <c r="T859" s="22"/>
      <c r="U859" s="23"/>
    </row>
    <row r="860" spans="1:21" s="62" customFormat="1" ht="78.75" customHeight="1">
      <c r="A860" s="31">
        <v>26</v>
      </c>
      <c r="B860" s="35" t="s">
        <v>194</v>
      </c>
      <c r="C860" s="28">
        <v>42281808</v>
      </c>
      <c r="D860" s="36" t="s">
        <v>1363</v>
      </c>
      <c r="E860" s="37" t="s">
        <v>1364</v>
      </c>
      <c r="F860" s="28" t="s">
        <v>10</v>
      </c>
      <c r="G860" s="22"/>
      <c r="H860" s="22"/>
      <c r="I860" s="23"/>
      <c r="J860" s="22"/>
      <c r="K860" s="22"/>
      <c r="L860" s="23"/>
      <c r="M860" s="22">
        <v>21885</v>
      </c>
      <c r="N860" s="22">
        <f t="shared" si="313"/>
        <v>4158</v>
      </c>
      <c r="O860" s="23">
        <f t="shared" si="314"/>
        <v>26043</v>
      </c>
      <c r="P860" s="22"/>
      <c r="Q860" s="22"/>
      <c r="R860" s="23"/>
      <c r="S860" s="22"/>
      <c r="T860" s="22"/>
      <c r="U860" s="23"/>
    </row>
    <row r="861" spans="1:21" s="62" customFormat="1" ht="45">
      <c r="A861" s="31">
        <v>27</v>
      </c>
      <c r="B861" s="35" t="s">
        <v>194</v>
      </c>
      <c r="C861" s="28">
        <v>42281808</v>
      </c>
      <c r="D861" s="36" t="s">
        <v>1363</v>
      </c>
      <c r="E861" s="37" t="s">
        <v>1365</v>
      </c>
      <c r="F861" s="28" t="s">
        <v>10</v>
      </c>
      <c r="G861" s="22"/>
      <c r="H861" s="22"/>
      <c r="I861" s="23"/>
      <c r="J861" s="22"/>
      <c r="K861" s="22"/>
      <c r="L861" s="23"/>
      <c r="M861" s="22">
        <v>18187</v>
      </c>
      <c r="N861" s="22">
        <f t="shared" si="313"/>
        <v>3456</v>
      </c>
      <c r="O861" s="23">
        <f t="shared" si="314"/>
        <v>21643</v>
      </c>
      <c r="P861" s="22"/>
      <c r="Q861" s="22"/>
      <c r="R861" s="23"/>
      <c r="S861" s="22"/>
      <c r="T861" s="22"/>
      <c r="U861" s="23"/>
    </row>
    <row r="862" spans="1:21" s="62" customFormat="1" ht="45">
      <c r="A862" s="31">
        <v>28</v>
      </c>
      <c r="B862" s="35" t="s">
        <v>194</v>
      </c>
      <c r="C862" s="28">
        <v>42281808</v>
      </c>
      <c r="D862" s="36" t="s">
        <v>1366</v>
      </c>
      <c r="E862" s="37" t="s">
        <v>1367</v>
      </c>
      <c r="F862" s="28" t="s">
        <v>10</v>
      </c>
      <c r="G862" s="22"/>
      <c r="H862" s="22"/>
      <c r="I862" s="23"/>
      <c r="J862" s="22"/>
      <c r="K862" s="22"/>
      <c r="L862" s="23"/>
      <c r="M862" s="22">
        <v>35193</v>
      </c>
      <c r="N862" s="22">
        <f t="shared" si="313"/>
        <v>6687</v>
      </c>
      <c r="O862" s="23">
        <f t="shared" si="314"/>
        <v>41880</v>
      </c>
      <c r="P862" s="22"/>
      <c r="Q862" s="22"/>
      <c r="R862" s="23"/>
      <c r="S862" s="22"/>
      <c r="T862" s="22"/>
      <c r="U862" s="23"/>
    </row>
    <row r="863" spans="1:21" s="62" customFormat="1" ht="73.5" customHeight="1">
      <c r="A863" s="31">
        <v>29</v>
      </c>
      <c r="B863" s="35" t="s">
        <v>194</v>
      </c>
      <c r="C863" s="28">
        <v>42281808</v>
      </c>
      <c r="D863" s="36" t="s">
        <v>1366</v>
      </c>
      <c r="E863" s="37" t="s">
        <v>1368</v>
      </c>
      <c r="F863" s="28" t="s">
        <v>10</v>
      </c>
      <c r="G863" s="22"/>
      <c r="H863" s="22"/>
      <c r="I863" s="23"/>
      <c r="J863" s="22"/>
      <c r="K863" s="22"/>
      <c r="L863" s="23"/>
      <c r="M863" s="22">
        <v>56000</v>
      </c>
      <c r="N863" s="22">
        <f t="shared" si="313"/>
        <v>10640</v>
      </c>
      <c r="O863" s="23">
        <f t="shared" si="314"/>
        <v>66640</v>
      </c>
      <c r="P863" s="22"/>
      <c r="Q863" s="22"/>
      <c r="R863" s="23"/>
      <c r="S863" s="22"/>
      <c r="T863" s="22"/>
      <c r="U863" s="23"/>
    </row>
    <row r="864" spans="1:21" s="62" customFormat="1" ht="75" customHeight="1">
      <c r="A864" s="31">
        <v>30</v>
      </c>
      <c r="B864" s="35" t="s">
        <v>194</v>
      </c>
      <c r="C864" s="28">
        <v>42281808</v>
      </c>
      <c r="D864" s="36" t="s">
        <v>1366</v>
      </c>
      <c r="E864" s="37" t="s">
        <v>1369</v>
      </c>
      <c r="F864" s="28" t="s">
        <v>10</v>
      </c>
      <c r="G864" s="22"/>
      <c r="H864" s="22"/>
      <c r="I864" s="23"/>
      <c r="J864" s="22"/>
      <c r="K864" s="22"/>
      <c r="L864" s="23"/>
      <c r="M864" s="22">
        <v>79110</v>
      </c>
      <c r="N864" s="22">
        <f t="shared" si="313"/>
        <v>15031</v>
      </c>
      <c r="O864" s="23">
        <f t="shared" si="314"/>
        <v>94141</v>
      </c>
      <c r="P864" s="22"/>
      <c r="Q864" s="22"/>
      <c r="R864" s="23"/>
      <c r="S864" s="22"/>
      <c r="T864" s="22"/>
      <c r="U864" s="23"/>
    </row>
    <row r="865" spans="1:21" s="62" customFormat="1" ht="66" customHeight="1">
      <c r="A865" s="31">
        <v>31</v>
      </c>
      <c r="B865" s="35" t="s">
        <v>194</v>
      </c>
      <c r="C865" s="28">
        <v>42281808</v>
      </c>
      <c r="D865" s="36" t="s">
        <v>1366</v>
      </c>
      <c r="E865" s="37" t="s">
        <v>1370</v>
      </c>
      <c r="F865" s="28" t="s">
        <v>10</v>
      </c>
      <c r="G865" s="22"/>
      <c r="H865" s="22"/>
      <c r="I865" s="23"/>
      <c r="J865" s="22"/>
      <c r="K865" s="22"/>
      <c r="L865" s="23"/>
      <c r="M865" s="22">
        <v>90000</v>
      </c>
      <c r="N865" s="22">
        <f t="shared" si="313"/>
        <v>17100</v>
      </c>
      <c r="O865" s="23">
        <f t="shared" si="314"/>
        <v>107100</v>
      </c>
      <c r="P865" s="22"/>
      <c r="Q865" s="22"/>
      <c r="R865" s="23"/>
      <c r="S865" s="22"/>
      <c r="T865" s="22"/>
      <c r="U865" s="23"/>
    </row>
    <row r="866" spans="1:21" s="62" customFormat="1" ht="80.25" customHeight="1">
      <c r="A866" s="31">
        <v>32</v>
      </c>
      <c r="B866" s="35" t="s">
        <v>194</v>
      </c>
      <c r="C866" s="28">
        <v>42281808</v>
      </c>
      <c r="D866" s="36" t="s">
        <v>1366</v>
      </c>
      <c r="E866" s="37" t="s">
        <v>1371</v>
      </c>
      <c r="F866" s="28" t="s">
        <v>10</v>
      </c>
      <c r="G866" s="22"/>
      <c r="H866" s="22"/>
      <c r="I866" s="23"/>
      <c r="J866" s="22"/>
      <c r="K866" s="22"/>
      <c r="L866" s="23"/>
      <c r="M866" s="22">
        <v>95000</v>
      </c>
      <c r="N866" s="22">
        <f t="shared" si="313"/>
        <v>18050</v>
      </c>
      <c r="O866" s="23">
        <f t="shared" si="314"/>
        <v>113050</v>
      </c>
      <c r="P866" s="22"/>
      <c r="Q866" s="22"/>
      <c r="R866" s="23"/>
      <c r="S866" s="22"/>
      <c r="T866" s="22"/>
      <c r="U866" s="23"/>
    </row>
    <row r="867" spans="1:21" s="150" customFormat="1">
      <c r="A867" s="142"/>
      <c r="B867" s="17"/>
      <c r="C867" s="143"/>
      <c r="D867" s="143"/>
      <c r="E867" s="143"/>
      <c r="F867" s="143"/>
      <c r="G867" s="148"/>
      <c r="H867" s="148"/>
      <c r="I867" s="149"/>
      <c r="J867" s="148"/>
      <c r="K867" s="148"/>
      <c r="L867" s="149"/>
      <c r="M867" s="148"/>
      <c r="N867" s="148"/>
      <c r="O867" s="149"/>
      <c r="P867" s="148"/>
      <c r="Q867" s="148"/>
      <c r="R867" s="149"/>
      <c r="S867" s="148"/>
      <c r="T867" s="148"/>
      <c r="U867" s="149"/>
    </row>
    <row r="868" spans="1:21" s="62" customFormat="1" ht="27">
      <c r="A868" s="39" t="s">
        <v>1372</v>
      </c>
      <c r="B868" s="166" t="s">
        <v>1373</v>
      </c>
      <c r="C868" s="166"/>
      <c r="D868" s="166"/>
      <c r="E868" s="166"/>
      <c r="F868" s="29" t="s">
        <v>78</v>
      </c>
      <c r="G868" s="174" t="s">
        <v>3729</v>
      </c>
      <c r="H868" s="175"/>
      <c r="I868" s="176"/>
      <c r="J868" s="174" t="s">
        <v>3733</v>
      </c>
      <c r="K868" s="175"/>
      <c r="L868" s="176"/>
      <c r="M868" s="174" t="s">
        <v>3849</v>
      </c>
      <c r="N868" s="175"/>
      <c r="O868" s="176"/>
    </row>
    <row r="869" spans="1:21" s="62" customFormat="1" ht="27">
      <c r="A869" s="14" t="s">
        <v>2</v>
      </c>
      <c r="B869" s="14" t="s">
        <v>3</v>
      </c>
      <c r="C869" s="15" t="s">
        <v>4</v>
      </c>
      <c r="D869" s="15" t="s">
        <v>5</v>
      </c>
      <c r="E869" s="15" t="s">
        <v>3366</v>
      </c>
      <c r="F869" s="15" t="s">
        <v>7</v>
      </c>
      <c r="G869" s="16" t="s">
        <v>3347</v>
      </c>
      <c r="H869" s="16" t="s">
        <v>3348</v>
      </c>
      <c r="I869" s="16" t="s">
        <v>3349</v>
      </c>
      <c r="J869" s="16" t="s">
        <v>3347</v>
      </c>
      <c r="K869" s="16" t="s">
        <v>3348</v>
      </c>
      <c r="L869" s="16" t="s">
        <v>3349</v>
      </c>
      <c r="M869" s="16" t="s">
        <v>3347</v>
      </c>
      <c r="N869" s="16" t="s">
        <v>3348</v>
      </c>
      <c r="O869" s="16" t="s">
        <v>3349</v>
      </c>
    </row>
    <row r="870" spans="1:21" s="62" customFormat="1" ht="45">
      <c r="A870" s="31">
        <v>1</v>
      </c>
      <c r="B870" s="27">
        <v>1199030116</v>
      </c>
      <c r="C870" s="28" t="s">
        <v>1374</v>
      </c>
      <c r="D870" s="36" t="s">
        <v>1375</v>
      </c>
      <c r="E870" s="37" t="s">
        <v>1376</v>
      </c>
      <c r="F870" s="28" t="s">
        <v>10</v>
      </c>
      <c r="G870" s="22">
        <v>205200</v>
      </c>
      <c r="H870" s="22">
        <f>ROUND(G870*0.19,0)</f>
        <v>38988</v>
      </c>
      <c r="I870" s="23">
        <f>+G870+H870</f>
        <v>244188</v>
      </c>
      <c r="J870" s="22">
        <v>222860</v>
      </c>
      <c r="K870" s="22">
        <v>0</v>
      </c>
      <c r="L870" s="23">
        <f>+J870+K870</f>
        <v>222860</v>
      </c>
      <c r="M870" s="22">
        <v>260000</v>
      </c>
      <c r="N870" s="22">
        <f>ROUND(M870*0.19,0)</f>
        <v>49400</v>
      </c>
      <c r="O870" s="23">
        <f>+M870+N870</f>
        <v>309400</v>
      </c>
    </row>
    <row r="871" spans="1:21" s="62" customFormat="1" ht="45">
      <c r="A871" s="31">
        <v>2</v>
      </c>
      <c r="B871" s="27">
        <v>1197010010</v>
      </c>
      <c r="C871" s="28" t="s">
        <v>1374</v>
      </c>
      <c r="D871" s="36" t="s">
        <v>1377</v>
      </c>
      <c r="E871" s="37" t="s">
        <v>1378</v>
      </c>
      <c r="F871" s="28" t="s">
        <v>10</v>
      </c>
      <c r="G871" s="22">
        <v>247640</v>
      </c>
      <c r="H871" s="22">
        <f t="shared" ref="H871:H874" si="315">ROUND(G871*0.19,0)</f>
        <v>47052</v>
      </c>
      <c r="I871" s="23">
        <f t="shared" ref="I871:I874" si="316">+G871+H871</f>
        <v>294692</v>
      </c>
      <c r="J871" s="22">
        <v>140184</v>
      </c>
      <c r="K871" s="22">
        <v>0</v>
      </c>
      <c r="L871" s="23">
        <f t="shared" ref="L871:L874" si="317">+J871+K871</f>
        <v>140184</v>
      </c>
      <c r="M871" s="22"/>
      <c r="N871" s="22"/>
      <c r="O871" s="23"/>
    </row>
    <row r="872" spans="1:21" s="62" customFormat="1" ht="81">
      <c r="A872" s="31">
        <v>3</v>
      </c>
      <c r="B872" s="27">
        <v>1197010009</v>
      </c>
      <c r="C872" s="28" t="s">
        <v>1374</v>
      </c>
      <c r="D872" s="36" t="s">
        <v>1379</v>
      </c>
      <c r="E872" s="37" t="s">
        <v>3474</v>
      </c>
      <c r="F872" s="28" t="s">
        <v>10</v>
      </c>
      <c r="G872" s="22">
        <v>56600</v>
      </c>
      <c r="H872" s="22">
        <v>0</v>
      </c>
      <c r="I872" s="23">
        <f t="shared" si="316"/>
        <v>56600</v>
      </c>
      <c r="J872" s="22">
        <v>61611</v>
      </c>
      <c r="K872" s="22">
        <v>0</v>
      </c>
      <c r="L872" s="23">
        <f t="shared" si="317"/>
        <v>61611</v>
      </c>
      <c r="M872" s="22"/>
      <c r="N872" s="22"/>
      <c r="O872" s="23"/>
    </row>
    <row r="873" spans="1:21" s="62" customFormat="1" ht="63">
      <c r="A873" s="31">
        <v>4</v>
      </c>
      <c r="B873" s="27">
        <v>1196490059</v>
      </c>
      <c r="C873" s="28">
        <v>42281706</v>
      </c>
      <c r="D873" s="36" t="s">
        <v>1380</v>
      </c>
      <c r="E873" s="37" t="s">
        <v>3473</v>
      </c>
      <c r="F873" s="28" t="s">
        <v>10</v>
      </c>
      <c r="G873" s="22">
        <v>220000</v>
      </c>
      <c r="H873" s="22">
        <f t="shared" si="315"/>
        <v>41800</v>
      </c>
      <c r="I873" s="23">
        <f t="shared" si="316"/>
        <v>261800</v>
      </c>
      <c r="J873" s="22">
        <v>281864</v>
      </c>
      <c r="K873" s="22">
        <v>0</v>
      </c>
      <c r="L873" s="23">
        <f t="shared" si="317"/>
        <v>281864</v>
      </c>
      <c r="M873" s="22"/>
      <c r="N873" s="22"/>
      <c r="O873" s="23"/>
    </row>
    <row r="874" spans="1:21" s="62" customFormat="1" ht="90">
      <c r="A874" s="31">
        <v>5</v>
      </c>
      <c r="B874" s="27">
        <v>1196490060</v>
      </c>
      <c r="C874" s="28">
        <v>42281706</v>
      </c>
      <c r="D874" s="36" t="s">
        <v>1381</v>
      </c>
      <c r="E874" s="37" t="s">
        <v>3475</v>
      </c>
      <c r="F874" s="28" t="s">
        <v>10</v>
      </c>
      <c r="G874" s="22">
        <v>148500</v>
      </c>
      <c r="H874" s="22">
        <f t="shared" si="315"/>
        <v>28215</v>
      </c>
      <c r="I874" s="23">
        <f t="shared" si="316"/>
        <v>176715</v>
      </c>
      <c r="J874" s="22">
        <v>288420</v>
      </c>
      <c r="K874" s="22">
        <v>0</v>
      </c>
      <c r="L874" s="23">
        <f t="shared" si="317"/>
        <v>288420</v>
      </c>
      <c r="M874" s="22"/>
      <c r="N874" s="22"/>
      <c r="O874" s="23"/>
    </row>
    <row r="875" spans="1:21" s="147" customFormat="1">
      <c r="A875" s="142"/>
      <c r="B875" s="17"/>
      <c r="C875" s="143"/>
      <c r="D875" s="143"/>
      <c r="E875" s="143"/>
      <c r="F875" s="143"/>
      <c r="G875" s="148"/>
      <c r="H875" s="148"/>
      <c r="I875" s="149"/>
      <c r="J875" s="148"/>
      <c r="K875" s="148"/>
      <c r="L875" s="149"/>
      <c r="M875" s="148"/>
      <c r="N875" s="148"/>
      <c r="O875" s="149"/>
    </row>
    <row r="876" spans="1:21" s="62" customFormat="1" ht="27">
      <c r="A876" s="39" t="s">
        <v>1382</v>
      </c>
      <c r="B876" s="166" t="s">
        <v>1383</v>
      </c>
      <c r="C876" s="166"/>
      <c r="D876" s="166"/>
      <c r="E876" s="166"/>
      <c r="F876" s="29" t="s">
        <v>1311</v>
      </c>
      <c r="G876" s="174" t="s">
        <v>3705</v>
      </c>
      <c r="H876" s="175"/>
      <c r="I876" s="176"/>
      <c r="J876" s="174" t="s">
        <v>3711</v>
      </c>
      <c r="K876" s="175"/>
      <c r="L876" s="176"/>
      <c r="M876" s="174" t="s">
        <v>3729</v>
      </c>
      <c r="N876" s="175"/>
      <c r="O876" s="176"/>
      <c r="P876" s="174" t="s">
        <v>3734</v>
      </c>
      <c r="Q876" s="175"/>
      <c r="R876" s="176"/>
      <c r="S876" s="174" t="s">
        <v>3849</v>
      </c>
      <c r="T876" s="175"/>
      <c r="U876" s="176"/>
    </row>
    <row r="877" spans="1:21" s="62" customFormat="1" ht="27">
      <c r="A877" s="14" t="s">
        <v>2</v>
      </c>
      <c r="B877" s="14" t="s">
        <v>3</v>
      </c>
      <c r="C877" s="15" t="s">
        <v>4</v>
      </c>
      <c r="D877" s="15" t="s">
        <v>5</v>
      </c>
      <c r="E877" s="15" t="s">
        <v>3366</v>
      </c>
      <c r="F877" s="15" t="s">
        <v>7</v>
      </c>
      <c r="G877" s="16" t="s">
        <v>3347</v>
      </c>
      <c r="H877" s="16" t="s">
        <v>3348</v>
      </c>
      <c r="I877" s="16" t="s">
        <v>3349</v>
      </c>
      <c r="J877" s="16" t="s">
        <v>3347</v>
      </c>
      <c r="K877" s="16" t="s">
        <v>3348</v>
      </c>
      <c r="L877" s="16" t="s">
        <v>3349</v>
      </c>
      <c r="M877" s="16" t="s">
        <v>3347</v>
      </c>
      <c r="N877" s="16" t="s">
        <v>3348</v>
      </c>
      <c r="O877" s="16" t="s">
        <v>3349</v>
      </c>
      <c r="P877" s="16" t="s">
        <v>3347</v>
      </c>
      <c r="Q877" s="16" t="s">
        <v>3348</v>
      </c>
      <c r="R877" s="16" t="s">
        <v>3349</v>
      </c>
      <c r="S877" s="16" t="s">
        <v>3347</v>
      </c>
      <c r="T877" s="16" t="s">
        <v>3348</v>
      </c>
      <c r="U877" s="16" t="s">
        <v>3349</v>
      </c>
    </row>
    <row r="878" spans="1:21" s="62" customFormat="1" ht="36">
      <c r="A878" s="31">
        <v>1</v>
      </c>
      <c r="B878" s="27">
        <v>1199030166</v>
      </c>
      <c r="C878" s="28">
        <v>42281904</v>
      </c>
      <c r="D878" s="36" t="s">
        <v>1384</v>
      </c>
      <c r="E878" s="37" t="s">
        <v>1385</v>
      </c>
      <c r="F878" s="28" t="s">
        <v>10</v>
      </c>
      <c r="G878" s="22"/>
      <c r="H878" s="22"/>
      <c r="I878" s="23"/>
      <c r="J878" s="22"/>
      <c r="K878" s="22"/>
      <c r="L878" s="23"/>
      <c r="M878" s="22"/>
      <c r="N878" s="22"/>
      <c r="O878" s="23"/>
      <c r="P878" s="22">
        <v>348340</v>
      </c>
      <c r="Q878" s="22">
        <f t="shared" ref="Q878:Q892" si="318">ROUND(P878*0.19,0)</f>
        <v>66185</v>
      </c>
      <c r="R878" s="23">
        <f t="shared" ref="R878:R892" si="319">+P878+Q878</f>
        <v>414525</v>
      </c>
      <c r="S878" s="22"/>
      <c r="T878" s="22"/>
      <c r="U878" s="23"/>
    </row>
    <row r="879" spans="1:21" s="62" customFormat="1" ht="45">
      <c r="A879" s="31">
        <v>2</v>
      </c>
      <c r="B879" s="27">
        <v>1196491279</v>
      </c>
      <c r="C879" s="28">
        <v>42281709</v>
      </c>
      <c r="D879" s="36" t="s">
        <v>1386</v>
      </c>
      <c r="E879" s="37" t="s">
        <v>1387</v>
      </c>
      <c r="F879" s="28" t="s">
        <v>10</v>
      </c>
      <c r="G879" s="22"/>
      <c r="H879" s="22"/>
      <c r="I879" s="23"/>
      <c r="J879" s="22"/>
      <c r="K879" s="22"/>
      <c r="L879" s="23"/>
      <c r="M879" s="22"/>
      <c r="N879" s="22"/>
      <c r="O879" s="23"/>
      <c r="P879" s="22">
        <v>348340</v>
      </c>
      <c r="Q879" s="22">
        <f t="shared" si="318"/>
        <v>66185</v>
      </c>
      <c r="R879" s="23">
        <f t="shared" si="319"/>
        <v>414525</v>
      </c>
      <c r="S879" s="22"/>
      <c r="T879" s="22"/>
      <c r="U879" s="23"/>
    </row>
    <row r="880" spans="1:21" s="62" customFormat="1" ht="45">
      <c r="A880" s="31">
        <v>3</v>
      </c>
      <c r="B880" s="27">
        <v>1196491280</v>
      </c>
      <c r="C880" s="28">
        <v>42281709</v>
      </c>
      <c r="D880" s="36" t="s">
        <v>1388</v>
      </c>
      <c r="E880" s="37" t="s">
        <v>1389</v>
      </c>
      <c r="F880" s="28" t="s">
        <v>10</v>
      </c>
      <c r="G880" s="22"/>
      <c r="H880" s="22"/>
      <c r="I880" s="23"/>
      <c r="J880" s="22"/>
      <c r="K880" s="22"/>
      <c r="L880" s="23"/>
      <c r="M880" s="22"/>
      <c r="N880" s="22"/>
      <c r="O880" s="23"/>
      <c r="P880" s="22">
        <v>348340</v>
      </c>
      <c r="Q880" s="22">
        <f t="shared" si="318"/>
        <v>66185</v>
      </c>
      <c r="R880" s="23">
        <f t="shared" si="319"/>
        <v>414525</v>
      </c>
      <c r="S880" s="22"/>
      <c r="T880" s="22"/>
      <c r="U880" s="23"/>
    </row>
    <row r="881" spans="1:21" s="62" customFormat="1" ht="45">
      <c r="A881" s="31">
        <v>4</v>
      </c>
      <c r="B881" s="27">
        <v>1196491281</v>
      </c>
      <c r="C881" s="28">
        <v>42281709</v>
      </c>
      <c r="D881" s="36" t="s">
        <v>1390</v>
      </c>
      <c r="E881" s="37" t="s">
        <v>1391</v>
      </c>
      <c r="F881" s="28" t="s">
        <v>10</v>
      </c>
      <c r="G881" s="22"/>
      <c r="H881" s="22"/>
      <c r="I881" s="23"/>
      <c r="J881" s="22"/>
      <c r="K881" s="22"/>
      <c r="L881" s="23"/>
      <c r="M881" s="22"/>
      <c r="N881" s="22"/>
      <c r="O881" s="23"/>
      <c r="P881" s="22">
        <v>348340</v>
      </c>
      <c r="Q881" s="22">
        <f t="shared" si="318"/>
        <v>66185</v>
      </c>
      <c r="R881" s="23">
        <f t="shared" si="319"/>
        <v>414525</v>
      </c>
      <c r="S881" s="22"/>
      <c r="T881" s="22"/>
      <c r="U881" s="23"/>
    </row>
    <row r="882" spans="1:21" s="62" customFormat="1" ht="45">
      <c r="A882" s="31">
        <v>5</v>
      </c>
      <c r="B882" s="27">
        <v>1199030029</v>
      </c>
      <c r="C882" s="28">
        <v>42281804</v>
      </c>
      <c r="D882" s="36" t="s">
        <v>1392</v>
      </c>
      <c r="E882" s="37" t="s">
        <v>3476</v>
      </c>
      <c r="F882" s="28" t="s">
        <v>10</v>
      </c>
      <c r="G882" s="22"/>
      <c r="H882" s="22"/>
      <c r="I882" s="23"/>
      <c r="J882" s="22"/>
      <c r="K882" s="22"/>
      <c r="L882" s="23"/>
      <c r="M882" s="22"/>
      <c r="N882" s="22"/>
      <c r="O882" s="23"/>
      <c r="P882" s="22">
        <v>200164</v>
      </c>
      <c r="Q882" s="22">
        <f t="shared" si="318"/>
        <v>38031</v>
      </c>
      <c r="R882" s="23">
        <f t="shared" si="319"/>
        <v>238195</v>
      </c>
      <c r="S882" s="22"/>
      <c r="T882" s="22"/>
      <c r="U882" s="23"/>
    </row>
    <row r="883" spans="1:21" s="62" customFormat="1" ht="36">
      <c r="A883" s="31">
        <v>6</v>
      </c>
      <c r="B883" s="27">
        <v>1199030028</v>
      </c>
      <c r="C883" s="28">
        <v>42281804</v>
      </c>
      <c r="D883" s="36" t="s">
        <v>1393</v>
      </c>
      <c r="E883" s="37" t="s">
        <v>1394</v>
      </c>
      <c r="F883" s="28" t="s">
        <v>10</v>
      </c>
      <c r="G883" s="22"/>
      <c r="H883" s="22"/>
      <c r="I883" s="23"/>
      <c r="J883" s="22"/>
      <c r="K883" s="22"/>
      <c r="L883" s="23"/>
      <c r="M883" s="22"/>
      <c r="N883" s="22"/>
      <c r="O883" s="23"/>
      <c r="P883" s="22">
        <v>200164</v>
      </c>
      <c r="Q883" s="22">
        <f t="shared" si="318"/>
        <v>38031</v>
      </c>
      <c r="R883" s="23">
        <f t="shared" si="319"/>
        <v>238195</v>
      </c>
      <c r="S883" s="22"/>
      <c r="T883" s="22"/>
      <c r="U883" s="23"/>
    </row>
    <row r="884" spans="1:21" s="62" customFormat="1" ht="36">
      <c r="A884" s="31">
        <v>7</v>
      </c>
      <c r="B884" s="27">
        <v>1199030006</v>
      </c>
      <c r="C884" s="28">
        <v>42281524</v>
      </c>
      <c r="D884" s="36" t="s">
        <v>1395</v>
      </c>
      <c r="E884" s="37" t="s">
        <v>1396</v>
      </c>
      <c r="F884" s="28" t="s">
        <v>10</v>
      </c>
      <c r="G884" s="22"/>
      <c r="H884" s="22"/>
      <c r="I884" s="23"/>
      <c r="J884" s="22"/>
      <c r="K884" s="22"/>
      <c r="L884" s="23"/>
      <c r="M884" s="22"/>
      <c r="N884" s="22"/>
      <c r="O884" s="23"/>
      <c r="P884" s="22">
        <v>3634</v>
      </c>
      <c r="Q884" s="22">
        <f t="shared" si="318"/>
        <v>690</v>
      </c>
      <c r="R884" s="23">
        <f t="shared" si="319"/>
        <v>4324</v>
      </c>
      <c r="S884" s="22"/>
      <c r="T884" s="22"/>
      <c r="U884" s="23"/>
    </row>
    <row r="885" spans="1:21" s="62" customFormat="1" ht="36">
      <c r="A885" s="31">
        <v>8</v>
      </c>
      <c r="B885" s="27">
        <v>1102090102</v>
      </c>
      <c r="C885" s="28">
        <v>42281524</v>
      </c>
      <c r="D885" s="36" t="s">
        <v>1397</v>
      </c>
      <c r="E885" s="37" t="s">
        <v>3477</v>
      </c>
      <c r="F885" s="28" t="s">
        <v>10</v>
      </c>
      <c r="G885" s="22"/>
      <c r="H885" s="22"/>
      <c r="I885" s="23"/>
      <c r="J885" s="22"/>
      <c r="K885" s="22"/>
      <c r="L885" s="23"/>
      <c r="M885" s="22">
        <v>136900</v>
      </c>
      <c r="N885" s="22">
        <f>ROUND(M885*0.19,0)</f>
        <v>26011</v>
      </c>
      <c r="O885" s="23">
        <f>+M885+N885</f>
        <v>162911</v>
      </c>
      <c r="P885" s="22">
        <v>110561</v>
      </c>
      <c r="Q885" s="22">
        <f t="shared" si="318"/>
        <v>21007</v>
      </c>
      <c r="R885" s="23">
        <f t="shared" si="319"/>
        <v>131568</v>
      </c>
      <c r="S885" s="22"/>
      <c r="T885" s="22"/>
      <c r="U885" s="23"/>
    </row>
    <row r="886" spans="1:21" s="62" customFormat="1" ht="108">
      <c r="A886" s="31">
        <v>9</v>
      </c>
      <c r="B886" s="27">
        <v>1197010013</v>
      </c>
      <c r="C886" s="28">
        <v>42281524</v>
      </c>
      <c r="D886" s="36" t="s">
        <v>1398</v>
      </c>
      <c r="E886" s="37" t="s">
        <v>1399</v>
      </c>
      <c r="F886" s="28" t="s">
        <v>10</v>
      </c>
      <c r="G886" s="22">
        <v>7036</v>
      </c>
      <c r="H886" s="22">
        <f t="shared" ref="H886" si="320">ROUND(G886*0.19,0)</f>
        <v>1337</v>
      </c>
      <c r="I886" s="23">
        <f t="shared" ref="I886" si="321">+G886+H886</f>
        <v>8373</v>
      </c>
      <c r="J886" s="22"/>
      <c r="K886" s="22"/>
      <c r="L886" s="23"/>
      <c r="M886" s="22"/>
      <c r="N886" s="22"/>
      <c r="O886" s="23"/>
      <c r="P886" s="22">
        <v>757260</v>
      </c>
      <c r="Q886" s="22">
        <f t="shared" si="318"/>
        <v>143879</v>
      </c>
      <c r="R886" s="23">
        <f t="shared" si="319"/>
        <v>901139</v>
      </c>
      <c r="S886" s="22"/>
      <c r="T886" s="22"/>
      <c r="U886" s="23"/>
    </row>
    <row r="887" spans="1:21" s="62" customFormat="1" ht="27">
      <c r="A887" s="31">
        <v>10</v>
      </c>
      <c r="B887" s="27">
        <v>1199030008</v>
      </c>
      <c r="C887" s="28">
        <v>42281524</v>
      </c>
      <c r="D887" s="36" t="s">
        <v>1400</v>
      </c>
      <c r="E887" s="37" t="s">
        <v>1401</v>
      </c>
      <c r="F887" s="28" t="s">
        <v>10</v>
      </c>
      <c r="G887" s="22"/>
      <c r="H887" s="22"/>
      <c r="I887" s="23"/>
      <c r="J887" s="22">
        <v>377300</v>
      </c>
      <c r="K887" s="22">
        <f t="shared" ref="K887" si="322">ROUND(J887*0.19,0)</f>
        <v>71687</v>
      </c>
      <c r="L887" s="23">
        <f t="shared" ref="L887" si="323">+J887+K887</f>
        <v>448987</v>
      </c>
      <c r="M887" s="22"/>
      <c r="N887" s="22"/>
      <c r="O887" s="23"/>
      <c r="P887" s="22">
        <v>1892800</v>
      </c>
      <c r="Q887" s="22">
        <f t="shared" si="318"/>
        <v>359632</v>
      </c>
      <c r="R887" s="23">
        <f t="shared" si="319"/>
        <v>2252432</v>
      </c>
      <c r="S887" s="22"/>
      <c r="T887" s="22"/>
      <c r="U887" s="23"/>
    </row>
    <row r="888" spans="1:21" s="62" customFormat="1" ht="36">
      <c r="A888" s="31">
        <v>11</v>
      </c>
      <c r="B888" s="27">
        <v>1134010022</v>
      </c>
      <c r="C888" s="28">
        <v>42281808</v>
      </c>
      <c r="D888" s="36" t="s">
        <v>1402</v>
      </c>
      <c r="E888" s="37" t="s">
        <v>1403</v>
      </c>
      <c r="F888" s="28" t="s">
        <v>10</v>
      </c>
      <c r="G888" s="22"/>
      <c r="H888" s="22"/>
      <c r="I888" s="23"/>
      <c r="J888" s="22"/>
      <c r="K888" s="22"/>
      <c r="L888" s="23"/>
      <c r="M888" s="22"/>
      <c r="N888" s="22"/>
      <c r="O888" s="23"/>
      <c r="P888" s="22">
        <v>984438</v>
      </c>
      <c r="Q888" s="22">
        <f t="shared" si="318"/>
        <v>187043</v>
      </c>
      <c r="R888" s="23">
        <f t="shared" si="319"/>
        <v>1171481</v>
      </c>
      <c r="S888" s="22"/>
      <c r="T888" s="22"/>
      <c r="U888" s="23"/>
    </row>
    <row r="889" spans="1:21" s="62" customFormat="1" ht="36">
      <c r="A889" s="31">
        <v>12</v>
      </c>
      <c r="B889" s="27">
        <v>1134010024</v>
      </c>
      <c r="C889" s="28">
        <v>42281808</v>
      </c>
      <c r="D889" s="36" t="s">
        <v>1404</v>
      </c>
      <c r="E889" s="37" t="s">
        <v>1405</v>
      </c>
      <c r="F889" s="28" t="s">
        <v>10</v>
      </c>
      <c r="G889" s="22"/>
      <c r="H889" s="22"/>
      <c r="I889" s="23"/>
      <c r="J889" s="22"/>
      <c r="K889" s="22"/>
      <c r="L889" s="23"/>
      <c r="M889" s="22"/>
      <c r="N889" s="22"/>
      <c r="O889" s="23"/>
      <c r="P889" s="22">
        <v>302904</v>
      </c>
      <c r="Q889" s="22">
        <f t="shared" si="318"/>
        <v>57552</v>
      </c>
      <c r="R889" s="23">
        <f t="shared" si="319"/>
        <v>360456</v>
      </c>
      <c r="S889" s="22"/>
      <c r="T889" s="22"/>
      <c r="U889" s="23"/>
    </row>
    <row r="890" spans="1:21" s="62" customFormat="1" ht="111" customHeight="1">
      <c r="A890" s="31">
        <v>13</v>
      </c>
      <c r="B890" s="27">
        <v>1199030027</v>
      </c>
      <c r="C890" s="28">
        <v>42281808</v>
      </c>
      <c r="D890" s="36" t="s">
        <v>1406</v>
      </c>
      <c r="E890" s="37" t="s">
        <v>1407</v>
      </c>
      <c r="F890" s="28" t="s">
        <v>10</v>
      </c>
      <c r="G890" s="22"/>
      <c r="H890" s="22"/>
      <c r="I890" s="23"/>
      <c r="J890" s="22"/>
      <c r="K890" s="22"/>
      <c r="L890" s="23"/>
      <c r="M890" s="22"/>
      <c r="N890" s="22"/>
      <c r="O890" s="23"/>
      <c r="P890" s="22">
        <v>967338</v>
      </c>
      <c r="Q890" s="22">
        <f t="shared" si="318"/>
        <v>183794</v>
      </c>
      <c r="R890" s="23">
        <f t="shared" si="319"/>
        <v>1151132</v>
      </c>
      <c r="S890" s="22"/>
      <c r="T890" s="22"/>
      <c r="U890" s="23"/>
    </row>
    <row r="891" spans="1:21" s="62" customFormat="1" ht="93" customHeight="1">
      <c r="A891" s="31">
        <v>14</v>
      </c>
      <c r="B891" s="27">
        <v>1199030015</v>
      </c>
      <c r="C891" s="28">
        <v>42281808</v>
      </c>
      <c r="D891" s="36" t="s">
        <v>1408</v>
      </c>
      <c r="E891" s="37" t="s">
        <v>1409</v>
      </c>
      <c r="F891" s="28" t="s">
        <v>10</v>
      </c>
      <c r="G891" s="22"/>
      <c r="H891" s="22"/>
      <c r="I891" s="23"/>
      <c r="J891" s="22"/>
      <c r="K891" s="22"/>
      <c r="L891" s="23"/>
      <c r="M891" s="22"/>
      <c r="N891" s="22"/>
      <c r="O891" s="23"/>
      <c r="P891" s="22">
        <v>900000</v>
      </c>
      <c r="Q891" s="22">
        <f t="shared" si="318"/>
        <v>171000</v>
      </c>
      <c r="R891" s="23">
        <f t="shared" si="319"/>
        <v>1071000</v>
      </c>
      <c r="S891" s="22"/>
      <c r="T891" s="22"/>
      <c r="U891" s="23"/>
    </row>
    <row r="892" spans="1:21" s="62" customFormat="1" ht="18">
      <c r="A892" s="31">
        <v>15</v>
      </c>
      <c r="B892" s="35" t="s">
        <v>137</v>
      </c>
      <c r="C892" s="28">
        <v>42281808</v>
      </c>
      <c r="D892" s="36" t="s">
        <v>1410</v>
      </c>
      <c r="E892" s="37" t="s">
        <v>1411</v>
      </c>
      <c r="F892" s="28" t="s">
        <v>53</v>
      </c>
      <c r="G892" s="22"/>
      <c r="H892" s="22"/>
      <c r="I892" s="23"/>
      <c r="J892" s="22"/>
      <c r="K892" s="22"/>
      <c r="L892" s="23"/>
      <c r="M892" s="22"/>
      <c r="N892" s="22"/>
      <c r="O892" s="23"/>
      <c r="P892" s="22">
        <v>110561</v>
      </c>
      <c r="Q892" s="22">
        <f t="shared" si="318"/>
        <v>21007</v>
      </c>
      <c r="R892" s="23">
        <f t="shared" si="319"/>
        <v>131568</v>
      </c>
      <c r="S892" s="22">
        <v>741600</v>
      </c>
      <c r="T892" s="22">
        <f t="shared" ref="T892" si="324">ROUND(S892*0.19,0)</f>
        <v>140904</v>
      </c>
      <c r="U892" s="23">
        <f t="shared" ref="U892" si="325">+S892+T892</f>
        <v>882504</v>
      </c>
    </row>
    <row r="893" spans="1:21" s="147" customFormat="1">
      <c r="A893" s="142"/>
      <c r="B893" s="17"/>
      <c r="C893" s="143"/>
      <c r="D893" s="143"/>
      <c r="E893" s="143"/>
      <c r="F893" s="143"/>
      <c r="G893" s="148"/>
      <c r="H893" s="148"/>
      <c r="I893" s="149"/>
      <c r="J893" s="148"/>
      <c r="K893" s="148"/>
      <c r="L893" s="149"/>
      <c r="M893" s="148"/>
      <c r="N893" s="148"/>
      <c r="O893" s="149"/>
      <c r="P893" s="148"/>
      <c r="Q893" s="148"/>
      <c r="R893" s="149"/>
      <c r="S893" s="148"/>
      <c r="T893" s="148"/>
      <c r="U893" s="149"/>
    </row>
    <row r="894" spans="1:21" s="62" customFormat="1" ht="27">
      <c r="A894" s="39" t="s">
        <v>1412</v>
      </c>
      <c r="B894" s="166" t="s">
        <v>1413</v>
      </c>
      <c r="C894" s="166"/>
      <c r="D894" s="166"/>
      <c r="E894" s="166"/>
      <c r="F894" s="29" t="s">
        <v>78</v>
      </c>
      <c r="G894" s="174" t="s">
        <v>3705</v>
      </c>
      <c r="H894" s="175"/>
      <c r="I894" s="176"/>
      <c r="J894" s="174" t="s">
        <v>3706</v>
      </c>
      <c r="K894" s="175"/>
      <c r="L894" s="176"/>
      <c r="M894" s="174" t="s">
        <v>3729</v>
      </c>
      <c r="N894" s="175"/>
      <c r="O894" s="176"/>
      <c r="P894" s="174" t="s">
        <v>3731</v>
      </c>
      <c r="Q894" s="175"/>
      <c r="R894" s="176"/>
    </row>
    <row r="895" spans="1:21" s="62" customFormat="1" ht="27">
      <c r="A895" s="14" t="s">
        <v>2</v>
      </c>
      <c r="B895" s="14" t="s">
        <v>3</v>
      </c>
      <c r="C895" s="15" t="s">
        <v>4</v>
      </c>
      <c r="D895" s="15" t="s">
        <v>5</v>
      </c>
      <c r="E895" s="15" t="s">
        <v>3366</v>
      </c>
      <c r="F895" s="15" t="s">
        <v>7</v>
      </c>
      <c r="G895" s="16" t="s">
        <v>3347</v>
      </c>
      <c r="H895" s="16" t="s">
        <v>3348</v>
      </c>
      <c r="I895" s="16" t="s">
        <v>3349</v>
      </c>
      <c r="J895" s="16" t="s">
        <v>3347</v>
      </c>
      <c r="K895" s="16" t="s">
        <v>3348</v>
      </c>
      <c r="L895" s="16" t="s">
        <v>3349</v>
      </c>
      <c r="M895" s="16" t="s">
        <v>3347</v>
      </c>
      <c r="N895" s="16" t="s">
        <v>3348</v>
      </c>
      <c r="O895" s="16" t="s">
        <v>3349</v>
      </c>
      <c r="P895" s="16" t="s">
        <v>3347</v>
      </c>
      <c r="Q895" s="16" t="s">
        <v>3348</v>
      </c>
      <c r="R895" s="16" t="s">
        <v>3349</v>
      </c>
    </row>
    <row r="896" spans="1:21" s="62" customFormat="1" ht="216">
      <c r="A896" s="31">
        <v>1</v>
      </c>
      <c r="B896" s="21">
        <v>1196490956</v>
      </c>
      <c r="C896" s="28">
        <v>42281524</v>
      </c>
      <c r="D896" s="36" t="s">
        <v>1414</v>
      </c>
      <c r="E896" s="37" t="s">
        <v>1415</v>
      </c>
      <c r="F896" s="28" t="s">
        <v>53</v>
      </c>
      <c r="G896" s="22"/>
      <c r="H896" s="22"/>
      <c r="I896" s="23"/>
      <c r="J896" s="22">
        <v>10890</v>
      </c>
      <c r="K896" s="22">
        <f>ROUND(J896*0.19,0)</f>
        <v>2069</v>
      </c>
      <c r="L896" s="23">
        <f>+J896+K896</f>
        <v>12959</v>
      </c>
      <c r="M896" s="22"/>
      <c r="N896" s="22"/>
      <c r="O896" s="23"/>
      <c r="P896" s="22">
        <v>10890</v>
      </c>
      <c r="Q896" s="22">
        <f>ROUND(P896*0.19,0)</f>
        <v>2069</v>
      </c>
      <c r="R896" s="23">
        <f>+P896+Q896</f>
        <v>12959</v>
      </c>
    </row>
    <row r="897" spans="1:18" s="62" customFormat="1" ht="135">
      <c r="A897" s="31">
        <v>2</v>
      </c>
      <c r="B897" s="21">
        <v>1196490957</v>
      </c>
      <c r="C897" s="28">
        <v>42281524</v>
      </c>
      <c r="D897" s="36" t="s">
        <v>1416</v>
      </c>
      <c r="E897" s="37" t="s">
        <v>1417</v>
      </c>
      <c r="F897" s="28" t="s">
        <v>53</v>
      </c>
      <c r="G897" s="22"/>
      <c r="H897" s="22"/>
      <c r="I897" s="23"/>
      <c r="J897" s="22">
        <v>10890</v>
      </c>
      <c r="K897" s="22">
        <f t="shared" ref="K897:K917" si="326">ROUND(J897*0.19,0)</f>
        <v>2069</v>
      </c>
      <c r="L897" s="23">
        <f t="shared" ref="L897:L917" si="327">+J897+K897</f>
        <v>12959</v>
      </c>
      <c r="M897" s="22"/>
      <c r="N897" s="22"/>
      <c r="O897" s="23"/>
      <c r="P897" s="22">
        <v>10890</v>
      </c>
      <c r="Q897" s="22">
        <f t="shared" ref="Q897:Q917" si="328">ROUND(P897*0.19,0)</f>
        <v>2069</v>
      </c>
      <c r="R897" s="23">
        <f t="shared" ref="R897:R917" si="329">+P897+Q897</f>
        <v>12959</v>
      </c>
    </row>
    <row r="898" spans="1:18" s="62" customFormat="1" ht="144">
      <c r="A898" s="31">
        <v>3</v>
      </c>
      <c r="B898" s="21">
        <v>1196490955</v>
      </c>
      <c r="C898" s="28">
        <v>42281524</v>
      </c>
      <c r="D898" s="36" t="s">
        <v>1418</v>
      </c>
      <c r="E898" s="37" t="s">
        <v>1419</v>
      </c>
      <c r="F898" s="28" t="s">
        <v>53</v>
      </c>
      <c r="G898" s="22"/>
      <c r="H898" s="22"/>
      <c r="I898" s="23"/>
      <c r="J898" s="22">
        <v>10890</v>
      </c>
      <c r="K898" s="22">
        <f t="shared" si="326"/>
        <v>2069</v>
      </c>
      <c r="L898" s="23">
        <f t="shared" si="327"/>
        <v>12959</v>
      </c>
      <c r="M898" s="22"/>
      <c r="N898" s="22"/>
      <c r="O898" s="23"/>
      <c r="P898" s="22">
        <v>10890</v>
      </c>
      <c r="Q898" s="22">
        <f t="shared" si="328"/>
        <v>2069</v>
      </c>
      <c r="R898" s="23">
        <f t="shared" si="329"/>
        <v>12959</v>
      </c>
    </row>
    <row r="899" spans="1:18" s="62" customFormat="1" ht="135">
      <c r="A899" s="31">
        <v>4</v>
      </c>
      <c r="B899" s="21">
        <v>1196490474</v>
      </c>
      <c r="C899" s="28">
        <v>42281524</v>
      </c>
      <c r="D899" s="36" t="s">
        <v>1420</v>
      </c>
      <c r="E899" s="37" t="s">
        <v>1421</v>
      </c>
      <c r="F899" s="28" t="s">
        <v>53</v>
      </c>
      <c r="G899" s="22"/>
      <c r="H899" s="22"/>
      <c r="I899" s="23"/>
      <c r="J899" s="22">
        <v>86708</v>
      </c>
      <c r="K899" s="22">
        <f t="shared" si="326"/>
        <v>16475</v>
      </c>
      <c r="L899" s="23">
        <f t="shared" si="327"/>
        <v>103183</v>
      </c>
      <c r="M899" s="22"/>
      <c r="N899" s="22"/>
      <c r="O899" s="23"/>
      <c r="P899" s="22">
        <v>86708</v>
      </c>
      <c r="Q899" s="22">
        <f t="shared" si="328"/>
        <v>16475</v>
      </c>
      <c r="R899" s="23">
        <f t="shared" si="329"/>
        <v>103183</v>
      </c>
    </row>
    <row r="900" spans="1:18" s="62" customFormat="1" ht="270">
      <c r="A900" s="31">
        <v>5</v>
      </c>
      <c r="B900" s="21">
        <v>1196490100</v>
      </c>
      <c r="C900" s="28">
        <v>42281527</v>
      </c>
      <c r="D900" s="36" t="s">
        <v>1422</v>
      </c>
      <c r="E900" s="37" t="s">
        <v>1423</v>
      </c>
      <c r="F900" s="28" t="s">
        <v>53</v>
      </c>
      <c r="G900" s="22"/>
      <c r="H900" s="22"/>
      <c r="I900" s="23"/>
      <c r="J900" s="22">
        <v>670541</v>
      </c>
      <c r="K900" s="22">
        <f t="shared" si="326"/>
        <v>127403</v>
      </c>
      <c r="L900" s="23">
        <f t="shared" si="327"/>
        <v>797944</v>
      </c>
      <c r="M900" s="22"/>
      <c r="N900" s="22"/>
      <c r="O900" s="23"/>
      <c r="P900" s="22">
        <v>670541</v>
      </c>
      <c r="Q900" s="22">
        <f t="shared" si="328"/>
        <v>127403</v>
      </c>
      <c r="R900" s="23">
        <f t="shared" si="329"/>
        <v>797944</v>
      </c>
    </row>
    <row r="901" spans="1:18" s="62" customFormat="1" ht="252">
      <c r="A901" s="31">
        <v>6</v>
      </c>
      <c r="B901" s="21">
        <v>1196490951</v>
      </c>
      <c r="C901" s="28">
        <v>42281527</v>
      </c>
      <c r="D901" s="36" t="s">
        <v>1424</v>
      </c>
      <c r="E901" s="37" t="s">
        <v>1425</v>
      </c>
      <c r="F901" s="28" t="s">
        <v>53</v>
      </c>
      <c r="G901" s="22"/>
      <c r="H901" s="22"/>
      <c r="I901" s="23"/>
      <c r="J901" s="22">
        <v>682731</v>
      </c>
      <c r="K901" s="22">
        <f t="shared" si="326"/>
        <v>129719</v>
      </c>
      <c r="L901" s="23">
        <f t="shared" si="327"/>
        <v>812450</v>
      </c>
      <c r="M901" s="22"/>
      <c r="N901" s="22"/>
      <c r="O901" s="23"/>
      <c r="P901" s="22">
        <v>682731</v>
      </c>
      <c r="Q901" s="22">
        <f t="shared" si="328"/>
        <v>129719</v>
      </c>
      <c r="R901" s="23">
        <f t="shared" si="329"/>
        <v>812450</v>
      </c>
    </row>
    <row r="902" spans="1:18" s="62" customFormat="1" ht="69" customHeight="1">
      <c r="A902" s="31">
        <v>7</v>
      </c>
      <c r="B902" s="21">
        <v>1196490972</v>
      </c>
      <c r="C902" s="28">
        <v>42281807</v>
      </c>
      <c r="D902" s="36" t="s">
        <v>1426</v>
      </c>
      <c r="E902" s="37" t="s">
        <v>1427</v>
      </c>
      <c r="F902" s="28" t="s">
        <v>53</v>
      </c>
      <c r="G902" s="22">
        <v>66350</v>
      </c>
      <c r="H902" s="22">
        <f t="shared" ref="H902" si="330">ROUND(G902*0.19,0)</f>
        <v>12607</v>
      </c>
      <c r="I902" s="23">
        <f t="shared" ref="I902" si="331">+G902+H902</f>
        <v>78957</v>
      </c>
      <c r="J902" s="22">
        <v>135089</v>
      </c>
      <c r="K902" s="22">
        <f t="shared" si="326"/>
        <v>25667</v>
      </c>
      <c r="L902" s="23">
        <f t="shared" si="327"/>
        <v>160756</v>
      </c>
      <c r="M902" s="22"/>
      <c r="N902" s="22"/>
      <c r="O902" s="23"/>
      <c r="P902" s="22">
        <v>135089</v>
      </c>
      <c r="Q902" s="22">
        <f t="shared" si="328"/>
        <v>25667</v>
      </c>
      <c r="R902" s="23">
        <f t="shared" si="329"/>
        <v>160756</v>
      </c>
    </row>
    <row r="903" spans="1:18" s="62" customFormat="1" ht="99" customHeight="1">
      <c r="A903" s="31">
        <v>8</v>
      </c>
      <c r="B903" s="21">
        <v>1199030110</v>
      </c>
      <c r="C903" s="28" t="s">
        <v>1374</v>
      </c>
      <c r="D903" s="36" t="s">
        <v>1428</v>
      </c>
      <c r="E903" s="37" t="s">
        <v>3478</v>
      </c>
      <c r="F903" s="28" t="s">
        <v>53</v>
      </c>
      <c r="G903" s="22"/>
      <c r="H903" s="22"/>
      <c r="I903" s="23"/>
      <c r="J903" s="22">
        <v>256856</v>
      </c>
      <c r="K903" s="22">
        <f t="shared" si="326"/>
        <v>48803</v>
      </c>
      <c r="L903" s="23">
        <f t="shared" si="327"/>
        <v>305659</v>
      </c>
      <c r="M903" s="22"/>
      <c r="N903" s="22"/>
      <c r="O903" s="23"/>
      <c r="P903" s="22">
        <v>256856</v>
      </c>
      <c r="Q903" s="22">
        <f t="shared" si="328"/>
        <v>48803</v>
      </c>
      <c r="R903" s="23">
        <f t="shared" si="329"/>
        <v>305659</v>
      </c>
    </row>
    <row r="904" spans="1:18" s="62" customFormat="1" ht="234">
      <c r="A904" s="31">
        <v>9</v>
      </c>
      <c r="B904" s="21">
        <v>1196490954</v>
      </c>
      <c r="C904" s="28">
        <v>42281524</v>
      </c>
      <c r="D904" s="36" t="s">
        <v>1429</v>
      </c>
      <c r="E904" s="37" t="s">
        <v>1430</v>
      </c>
      <c r="F904" s="28" t="s">
        <v>53</v>
      </c>
      <c r="G904" s="22"/>
      <c r="H904" s="22"/>
      <c r="I904" s="23"/>
      <c r="J904" s="22">
        <v>14941</v>
      </c>
      <c r="K904" s="22">
        <f t="shared" si="326"/>
        <v>2839</v>
      </c>
      <c r="L904" s="23">
        <f t="shared" si="327"/>
        <v>17780</v>
      </c>
      <c r="M904" s="22"/>
      <c r="N904" s="22"/>
      <c r="O904" s="23"/>
      <c r="P904" s="22">
        <v>14941</v>
      </c>
      <c r="Q904" s="22">
        <f t="shared" si="328"/>
        <v>2839</v>
      </c>
      <c r="R904" s="23">
        <f t="shared" si="329"/>
        <v>17780</v>
      </c>
    </row>
    <row r="905" spans="1:18" s="62" customFormat="1" ht="81">
      <c r="A905" s="31">
        <v>10</v>
      </c>
      <c r="B905" s="21">
        <v>1196490953</v>
      </c>
      <c r="C905" s="28">
        <v>42281803</v>
      </c>
      <c r="D905" s="36" t="s">
        <v>1431</v>
      </c>
      <c r="E905" s="37" t="s">
        <v>1432</v>
      </c>
      <c r="F905" s="28" t="s">
        <v>53</v>
      </c>
      <c r="G905" s="22">
        <v>33175</v>
      </c>
      <c r="H905" s="22">
        <f t="shared" ref="H905" si="332">ROUND(G905*0.19,0)</f>
        <v>6303</v>
      </c>
      <c r="I905" s="23">
        <f t="shared" ref="I905" si="333">+G905+H905</f>
        <v>39478</v>
      </c>
      <c r="J905" s="22">
        <v>74686</v>
      </c>
      <c r="K905" s="22">
        <f t="shared" si="326"/>
        <v>14190</v>
      </c>
      <c r="L905" s="23">
        <f t="shared" si="327"/>
        <v>88876</v>
      </c>
      <c r="M905" s="22"/>
      <c r="N905" s="22"/>
      <c r="O905" s="23"/>
      <c r="P905" s="22">
        <v>74686</v>
      </c>
      <c r="Q905" s="22">
        <f t="shared" si="328"/>
        <v>14190</v>
      </c>
      <c r="R905" s="23">
        <f t="shared" si="329"/>
        <v>88876</v>
      </c>
    </row>
    <row r="906" spans="1:18" s="62" customFormat="1" ht="234">
      <c r="A906" s="31">
        <v>11</v>
      </c>
      <c r="B906" s="21">
        <v>1196490398</v>
      </c>
      <c r="C906" s="28">
        <v>42281803</v>
      </c>
      <c r="D906" s="36" t="s">
        <v>1433</v>
      </c>
      <c r="E906" s="37" t="s">
        <v>1434</v>
      </c>
      <c r="F906" s="28" t="s">
        <v>53</v>
      </c>
      <c r="G906" s="22"/>
      <c r="H906" s="22"/>
      <c r="I906" s="23"/>
      <c r="J906" s="22">
        <v>1181741</v>
      </c>
      <c r="K906" s="22">
        <f t="shared" si="326"/>
        <v>224531</v>
      </c>
      <c r="L906" s="23">
        <f t="shared" si="327"/>
        <v>1406272</v>
      </c>
      <c r="M906" s="22"/>
      <c r="N906" s="22"/>
      <c r="O906" s="23"/>
      <c r="P906" s="22">
        <v>1181741</v>
      </c>
      <c r="Q906" s="22">
        <f t="shared" si="328"/>
        <v>224531</v>
      </c>
      <c r="R906" s="23">
        <f t="shared" si="329"/>
        <v>1406272</v>
      </c>
    </row>
    <row r="907" spans="1:18" s="62" customFormat="1" ht="216">
      <c r="A907" s="31">
        <v>12</v>
      </c>
      <c r="B907" s="21">
        <v>1196490444</v>
      </c>
      <c r="C907" s="28">
        <v>42281916</v>
      </c>
      <c r="D907" s="36" t="s">
        <v>1435</v>
      </c>
      <c r="E907" s="37" t="s">
        <v>3479</v>
      </c>
      <c r="F907" s="28" t="s">
        <v>53</v>
      </c>
      <c r="G907" s="22"/>
      <c r="H907" s="22"/>
      <c r="I907" s="23"/>
      <c r="J907" s="22">
        <v>76655</v>
      </c>
      <c r="K907" s="22">
        <f t="shared" si="326"/>
        <v>14564</v>
      </c>
      <c r="L907" s="23">
        <f t="shared" si="327"/>
        <v>91219</v>
      </c>
      <c r="M907" s="22"/>
      <c r="N907" s="22"/>
      <c r="O907" s="23"/>
      <c r="P907" s="22">
        <v>76655</v>
      </c>
      <c r="Q907" s="22">
        <f t="shared" si="328"/>
        <v>14564</v>
      </c>
      <c r="R907" s="23">
        <f t="shared" si="329"/>
        <v>91219</v>
      </c>
    </row>
    <row r="908" spans="1:18" s="62" customFormat="1" ht="144">
      <c r="A908" s="31">
        <v>13</v>
      </c>
      <c r="B908" s="21">
        <v>1196490959</v>
      </c>
      <c r="C908" s="28">
        <v>42281916</v>
      </c>
      <c r="D908" s="36" t="s">
        <v>1436</v>
      </c>
      <c r="E908" s="37" t="s">
        <v>1437</v>
      </c>
      <c r="F908" s="28" t="s">
        <v>53</v>
      </c>
      <c r="G908" s="22"/>
      <c r="H908" s="22"/>
      <c r="I908" s="23"/>
      <c r="J908" s="22">
        <v>283120</v>
      </c>
      <c r="K908" s="22">
        <f t="shared" si="326"/>
        <v>53793</v>
      </c>
      <c r="L908" s="23">
        <f t="shared" si="327"/>
        <v>336913</v>
      </c>
      <c r="M908" s="22">
        <v>173700</v>
      </c>
      <c r="N908" s="22">
        <f t="shared" ref="N908:N914" si="334">ROUND(M908*0.19,0)</f>
        <v>33003</v>
      </c>
      <c r="O908" s="23">
        <f t="shared" ref="O908:O914" si="335">+M908+N908</f>
        <v>206703</v>
      </c>
      <c r="P908" s="22">
        <v>283120</v>
      </c>
      <c r="Q908" s="22">
        <f t="shared" si="328"/>
        <v>53793</v>
      </c>
      <c r="R908" s="23">
        <f t="shared" si="329"/>
        <v>336913</v>
      </c>
    </row>
    <row r="909" spans="1:18" s="62" customFormat="1" ht="144">
      <c r="A909" s="31">
        <v>14</v>
      </c>
      <c r="B909" s="21">
        <v>1196490967</v>
      </c>
      <c r="C909" s="28">
        <v>42281916</v>
      </c>
      <c r="D909" s="36" t="s">
        <v>1438</v>
      </c>
      <c r="E909" s="37" t="s">
        <v>1439</v>
      </c>
      <c r="F909" s="28" t="s">
        <v>53</v>
      </c>
      <c r="G909" s="22"/>
      <c r="H909" s="22"/>
      <c r="I909" s="23"/>
      <c r="J909" s="22">
        <v>385536</v>
      </c>
      <c r="K909" s="22">
        <f t="shared" si="326"/>
        <v>73252</v>
      </c>
      <c r="L909" s="23">
        <f t="shared" si="327"/>
        <v>458788</v>
      </c>
      <c r="M909" s="22">
        <v>228600</v>
      </c>
      <c r="N909" s="22">
        <f t="shared" si="334"/>
        <v>43434</v>
      </c>
      <c r="O909" s="23">
        <f t="shared" si="335"/>
        <v>272034</v>
      </c>
      <c r="P909" s="22">
        <v>385536</v>
      </c>
      <c r="Q909" s="22">
        <f t="shared" si="328"/>
        <v>73252</v>
      </c>
      <c r="R909" s="23">
        <f t="shared" si="329"/>
        <v>458788</v>
      </c>
    </row>
    <row r="910" spans="1:18" s="62" customFormat="1" ht="144">
      <c r="A910" s="31">
        <v>15</v>
      </c>
      <c r="B910" s="21">
        <v>1196490968</v>
      </c>
      <c r="C910" s="28">
        <v>42281916</v>
      </c>
      <c r="D910" s="36" t="s">
        <v>1440</v>
      </c>
      <c r="E910" s="37" t="s">
        <v>1441</v>
      </c>
      <c r="F910" s="28" t="s">
        <v>53</v>
      </c>
      <c r="G910" s="22"/>
      <c r="H910" s="22"/>
      <c r="I910" s="23"/>
      <c r="J910" s="22">
        <v>599918</v>
      </c>
      <c r="K910" s="22">
        <f t="shared" si="326"/>
        <v>113984</v>
      </c>
      <c r="L910" s="23">
        <f t="shared" si="327"/>
        <v>713902</v>
      </c>
      <c r="M910" s="22">
        <v>319500</v>
      </c>
      <c r="N910" s="22">
        <f t="shared" si="334"/>
        <v>60705</v>
      </c>
      <c r="O910" s="23">
        <f t="shared" si="335"/>
        <v>380205</v>
      </c>
      <c r="P910" s="22">
        <v>599918</v>
      </c>
      <c r="Q910" s="22">
        <f t="shared" si="328"/>
        <v>113984</v>
      </c>
      <c r="R910" s="23">
        <f t="shared" si="329"/>
        <v>713902</v>
      </c>
    </row>
    <row r="911" spans="1:18" s="62" customFormat="1" ht="144">
      <c r="A911" s="31">
        <v>16</v>
      </c>
      <c r="B911" s="21">
        <v>1196490969</v>
      </c>
      <c r="C911" s="28">
        <v>42281916</v>
      </c>
      <c r="D911" s="36" t="s">
        <v>1442</v>
      </c>
      <c r="E911" s="37" t="s">
        <v>1443</v>
      </c>
      <c r="F911" s="28" t="s">
        <v>53</v>
      </c>
      <c r="G911" s="22"/>
      <c r="H911" s="22"/>
      <c r="I911" s="23"/>
      <c r="J911" s="22">
        <v>694291</v>
      </c>
      <c r="K911" s="22">
        <f t="shared" si="326"/>
        <v>131915</v>
      </c>
      <c r="L911" s="23">
        <f t="shared" si="327"/>
        <v>826206</v>
      </c>
      <c r="M911" s="22">
        <v>365500</v>
      </c>
      <c r="N911" s="22">
        <f t="shared" si="334"/>
        <v>69445</v>
      </c>
      <c r="O911" s="23">
        <f t="shared" si="335"/>
        <v>434945</v>
      </c>
      <c r="P911" s="22">
        <v>694291</v>
      </c>
      <c r="Q911" s="22">
        <f t="shared" si="328"/>
        <v>131915</v>
      </c>
      <c r="R911" s="23">
        <f t="shared" si="329"/>
        <v>826206</v>
      </c>
    </row>
    <row r="912" spans="1:18" s="62" customFormat="1" ht="144">
      <c r="A912" s="31">
        <v>17</v>
      </c>
      <c r="B912" s="21">
        <v>1196490970</v>
      </c>
      <c r="C912" s="28">
        <v>42281916</v>
      </c>
      <c r="D912" s="36" t="s">
        <v>1444</v>
      </c>
      <c r="E912" s="37" t="s">
        <v>1445</v>
      </c>
      <c r="F912" s="28" t="s">
        <v>53</v>
      </c>
      <c r="G912" s="22"/>
      <c r="H912" s="22"/>
      <c r="I912" s="23"/>
      <c r="J912" s="22">
        <v>949640</v>
      </c>
      <c r="K912" s="22">
        <f t="shared" si="326"/>
        <v>180432</v>
      </c>
      <c r="L912" s="23">
        <f t="shared" si="327"/>
        <v>1130072</v>
      </c>
      <c r="M912" s="22">
        <v>513100</v>
      </c>
      <c r="N912" s="22">
        <f t="shared" si="334"/>
        <v>97489</v>
      </c>
      <c r="O912" s="23">
        <f t="shared" si="335"/>
        <v>610589</v>
      </c>
      <c r="P912" s="22">
        <v>949640</v>
      </c>
      <c r="Q912" s="22">
        <f t="shared" si="328"/>
        <v>180432</v>
      </c>
      <c r="R912" s="23">
        <f t="shared" si="329"/>
        <v>1130072</v>
      </c>
    </row>
    <row r="913" spans="1:18" s="62" customFormat="1" ht="144">
      <c r="A913" s="31">
        <v>18</v>
      </c>
      <c r="B913" s="21">
        <v>1196490971</v>
      </c>
      <c r="C913" s="28">
        <v>42281916</v>
      </c>
      <c r="D913" s="36" t="s">
        <v>1446</v>
      </c>
      <c r="E913" s="37" t="s">
        <v>1447</v>
      </c>
      <c r="F913" s="28" t="s">
        <v>53</v>
      </c>
      <c r="G913" s="22"/>
      <c r="H913" s="22"/>
      <c r="I913" s="23"/>
      <c r="J913" s="22">
        <v>1304765</v>
      </c>
      <c r="K913" s="22">
        <f t="shared" si="326"/>
        <v>247905</v>
      </c>
      <c r="L913" s="23">
        <f t="shared" si="327"/>
        <v>1552670</v>
      </c>
      <c r="M913" s="22">
        <v>984200</v>
      </c>
      <c r="N913" s="22">
        <f t="shared" si="334"/>
        <v>186998</v>
      </c>
      <c r="O913" s="23">
        <f t="shared" si="335"/>
        <v>1171198</v>
      </c>
      <c r="P913" s="22">
        <v>1304765</v>
      </c>
      <c r="Q913" s="22">
        <f t="shared" si="328"/>
        <v>247905</v>
      </c>
      <c r="R913" s="23">
        <f t="shared" si="329"/>
        <v>1552670</v>
      </c>
    </row>
    <row r="914" spans="1:18" s="62" customFormat="1" ht="144">
      <c r="A914" s="31">
        <v>19</v>
      </c>
      <c r="B914" s="21">
        <v>1196490958</v>
      </c>
      <c r="C914" s="28">
        <v>42281916</v>
      </c>
      <c r="D914" s="36" t="s">
        <v>1448</v>
      </c>
      <c r="E914" s="37" t="s">
        <v>1449</v>
      </c>
      <c r="F914" s="28" t="s">
        <v>53</v>
      </c>
      <c r="G914" s="22"/>
      <c r="H914" s="22"/>
      <c r="I914" s="23"/>
      <c r="J914" s="22">
        <v>262386</v>
      </c>
      <c r="K914" s="22">
        <f t="shared" si="326"/>
        <v>49853</v>
      </c>
      <c r="L914" s="23">
        <f t="shared" si="327"/>
        <v>312239</v>
      </c>
      <c r="M914" s="22">
        <v>144000</v>
      </c>
      <c r="N914" s="22">
        <f t="shared" si="334"/>
        <v>27360</v>
      </c>
      <c r="O914" s="23">
        <f t="shared" si="335"/>
        <v>171360</v>
      </c>
      <c r="P914" s="22">
        <v>262386</v>
      </c>
      <c r="Q914" s="22">
        <f t="shared" si="328"/>
        <v>49853</v>
      </c>
      <c r="R914" s="23">
        <f t="shared" si="329"/>
        <v>312239</v>
      </c>
    </row>
    <row r="915" spans="1:18" s="62" customFormat="1" ht="234">
      <c r="A915" s="31">
        <v>20</v>
      </c>
      <c r="B915" s="21">
        <v>1196490888</v>
      </c>
      <c r="C915" s="28">
        <v>42281916</v>
      </c>
      <c r="D915" s="36" t="s">
        <v>1450</v>
      </c>
      <c r="E915" s="37" t="s">
        <v>1451</v>
      </c>
      <c r="F915" s="28" t="s">
        <v>53</v>
      </c>
      <c r="G915" s="22">
        <v>1093</v>
      </c>
      <c r="H915" s="22">
        <f t="shared" ref="H915" si="336">ROUND(G915*0.19,0)</f>
        <v>208</v>
      </c>
      <c r="I915" s="23">
        <f t="shared" ref="I915" si="337">+G915+H915</f>
        <v>1301</v>
      </c>
      <c r="J915" s="22">
        <v>1963</v>
      </c>
      <c r="K915" s="22">
        <f t="shared" si="326"/>
        <v>373</v>
      </c>
      <c r="L915" s="23">
        <f t="shared" si="327"/>
        <v>2336</v>
      </c>
      <c r="M915" s="22"/>
      <c r="N915" s="22"/>
      <c r="O915" s="23"/>
      <c r="P915" s="22">
        <v>1963</v>
      </c>
      <c r="Q915" s="22">
        <f t="shared" si="328"/>
        <v>373</v>
      </c>
      <c r="R915" s="23">
        <f t="shared" si="329"/>
        <v>2336</v>
      </c>
    </row>
    <row r="916" spans="1:18" s="62" customFormat="1" ht="261">
      <c r="A916" s="31">
        <v>21</v>
      </c>
      <c r="B916" s="56">
        <v>1121050268</v>
      </c>
      <c r="C916" s="28">
        <v>42281806</v>
      </c>
      <c r="D916" s="36" t="s">
        <v>1452</v>
      </c>
      <c r="E916" s="78" t="s">
        <v>1453</v>
      </c>
      <c r="F916" s="28" t="s">
        <v>53</v>
      </c>
      <c r="G916" s="22"/>
      <c r="H916" s="22"/>
      <c r="I916" s="23"/>
      <c r="J916" s="22">
        <v>771072</v>
      </c>
      <c r="K916" s="22">
        <f t="shared" si="326"/>
        <v>146504</v>
      </c>
      <c r="L916" s="23">
        <f t="shared" si="327"/>
        <v>917576</v>
      </c>
      <c r="M916" s="22"/>
      <c r="N916" s="22"/>
      <c r="O916" s="23"/>
      <c r="P916" s="22">
        <v>771072</v>
      </c>
      <c r="Q916" s="22">
        <f t="shared" si="328"/>
        <v>146504</v>
      </c>
      <c r="R916" s="23">
        <f t="shared" si="329"/>
        <v>917576</v>
      </c>
    </row>
    <row r="917" spans="1:18" s="62" customFormat="1" ht="252">
      <c r="A917" s="31">
        <v>22</v>
      </c>
      <c r="B917" s="35" t="s">
        <v>137</v>
      </c>
      <c r="C917" s="28">
        <v>42281806</v>
      </c>
      <c r="D917" s="36" t="s">
        <v>1454</v>
      </c>
      <c r="E917" s="37" t="s">
        <v>1455</v>
      </c>
      <c r="F917" s="28" t="s">
        <v>53</v>
      </c>
      <c r="G917" s="22"/>
      <c r="H917" s="22"/>
      <c r="I917" s="23"/>
      <c r="J917" s="22">
        <v>87600</v>
      </c>
      <c r="K917" s="22">
        <f t="shared" si="326"/>
        <v>16644</v>
      </c>
      <c r="L917" s="23">
        <f t="shared" si="327"/>
        <v>104244</v>
      </c>
      <c r="M917" s="22"/>
      <c r="N917" s="22"/>
      <c r="O917" s="23"/>
      <c r="P917" s="22">
        <v>87600</v>
      </c>
      <c r="Q917" s="22">
        <f t="shared" si="328"/>
        <v>16644</v>
      </c>
      <c r="R917" s="23">
        <f t="shared" si="329"/>
        <v>104244</v>
      </c>
    </row>
    <row r="918" spans="1:18" s="150" customFormat="1">
      <c r="A918" s="142"/>
      <c r="B918" s="17"/>
      <c r="C918" s="143"/>
      <c r="D918" s="143"/>
      <c r="E918" s="143"/>
      <c r="F918" s="143"/>
      <c r="G918" s="148"/>
      <c r="H918" s="148"/>
      <c r="I918" s="149"/>
      <c r="J918" s="148"/>
      <c r="K918" s="148"/>
      <c r="L918" s="149"/>
      <c r="M918" s="148"/>
      <c r="N918" s="148"/>
      <c r="O918" s="149"/>
      <c r="P918" s="148"/>
      <c r="Q918" s="148"/>
      <c r="R918" s="149"/>
    </row>
    <row r="919" spans="1:18" s="62" customFormat="1" ht="27">
      <c r="A919" s="39" t="s">
        <v>1456</v>
      </c>
      <c r="B919" s="166" t="s">
        <v>1457</v>
      </c>
      <c r="C919" s="166"/>
      <c r="D919" s="166"/>
      <c r="E919" s="166"/>
      <c r="F919" s="29" t="s">
        <v>1311</v>
      </c>
      <c r="G919" s="174" t="s">
        <v>3706</v>
      </c>
      <c r="H919" s="175"/>
      <c r="I919" s="176"/>
      <c r="J919" s="174" t="s">
        <v>3711</v>
      </c>
      <c r="K919" s="175"/>
      <c r="L919" s="176"/>
      <c r="M919" s="174" t="s">
        <v>3731</v>
      </c>
      <c r="N919" s="175"/>
      <c r="O919" s="176"/>
    </row>
    <row r="920" spans="1:18" s="62" customFormat="1" ht="27">
      <c r="A920" s="14" t="s">
        <v>2</v>
      </c>
      <c r="B920" s="14" t="s">
        <v>3</v>
      </c>
      <c r="C920" s="15" t="s">
        <v>4</v>
      </c>
      <c r="D920" s="15" t="s">
        <v>5</v>
      </c>
      <c r="E920" s="15" t="s">
        <v>3366</v>
      </c>
      <c r="F920" s="15" t="s">
        <v>7</v>
      </c>
      <c r="G920" s="16" t="s">
        <v>3347</v>
      </c>
      <c r="H920" s="16" t="s">
        <v>3348</v>
      </c>
      <c r="I920" s="16" t="s">
        <v>3349</v>
      </c>
      <c r="J920" s="16" t="s">
        <v>3347</v>
      </c>
      <c r="K920" s="16" t="s">
        <v>3348</v>
      </c>
      <c r="L920" s="16" t="s">
        <v>3349</v>
      </c>
      <c r="M920" s="16" t="s">
        <v>3347</v>
      </c>
      <c r="N920" s="16" t="s">
        <v>3348</v>
      </c>
      <c r="O920" s="16" t="s">
        <v>3349</v>
      </c>
    </row>
    <row r="921" spans="1:18" s="62" customFormat="1" ht="198">
      <c r="A921" s="31">
        <v>1</v>
      </c>
      <c r="B921" s="21">
        <v>1199030157</v>
      </c>
      <c r="C921" s="28" t="s">
        <v>1374</v>
      </c>
      <c r="D921" s="36" t="s">
        <v>1458</v>
      </c>
      <c r="E921" s="37" t="s">
        <v>1459</v>
      </c>
      <c r="F921" s="28" t="s">
        <v>10</v>
      </c>
      <c r="G921" s="22">
        <v>198549</v>
      </c>
      <c r="H921" s="22">
        <v>0</v>
      </c>
      <c r="I921" s="23">
        <f t="shared" ref="I921:I925" si="338">+G921+H921</f>
        <v>198549</v>
      </c>
      <c r="J921" s="22">
        <v>100780</v>
      </c>
      <c r="K921" s="22">
        <v>0</v>
      </c>
      <c r="L921" s="23">
        <f t="shared" ref="L921" si="339">+J921+K921</f>
        <v>100780</v>
      </c>
      <c r="M921" s="22">
        <v>198549</v>
      </c>
      <c r="N921" s="22">
        <v>0</v>
      </c>
      <c r="O921" s="23">
        <f t="shared" ref="O921:O925" si="340">+M921+N921</f>
        <v>198549</v>
      </c>
    </row>
    <row r="922" spans="1:18" s="62" customFormat="1" ht="99">
      <c r="A922" s="31">
        <v>2</v>
      </c>
      <c r="B922" s="21">
        <v>1199030158</v>
      </c>
      <c r="C922" s="28" t="s">
        <v>1460</v>
      </c>
      <c r="D922" s="36" t="s">
        <v>1461</v>
      </c>
      <c r="E922" s="37" t="s">
        <v>3480</v>
      </c>
      <c r="F922" s="28" t="s">
        <v>10</v>
      </c>
      <c r="G922" s="22">
        <v>205083</v>
      </c>
      <c r="H922" s="22">
        <f t="shared" ref="H922:H924" si="341">ROUND(G922*0.19,0)</f>
        <v>38966</v>
      </c>
      <c r="I922" s="23">
        <f t="shared" si="338"/>
        <v>244049</v>
      </c>
      <c r="J922" s="22"/>
      <c r="K922" s="22"/>
      <c r="L922" s="23"/>
      <c r="M922" s="22">
        <v>205083</v>
      </c>
      <c r="N922" s="22">
        <f t="shared" ref="N922:N924" si="342">ROUND(M922*0.19,0)</f>
        <v>38966</v>
      </c>
      <c r="O922" s="23">
        <f t="shared" si="340"/>
        <v>244049</v>
      </c>
    </row>
    <row r="923" spans="1:18" s="62" customFormat="1" ht="162">
      <c r="A923" s="31">
        <v>3</v>
      </c>
      <c r="B923" s="56">
        <v>1198010020</v>
      </c>
      <c r="C923" s="28">
        <v>42281806</v>
      </c>
      <c r="D923" s="36" t="s">
        <v>1462</v>
      </c>
      <c r="E923" s="37" t="s">
        <v>1463</v>
      </c>
      <c r="F923" s="28" t="s">
        <v>53</v>
      </c>
      <c r="G923" s="22">
        <v>883289</v>
      </c>
      <c r="H923" s="22">
        <f t="shared" si="341"/>
        <v>167825</v>
      </c>
      <c r="I923" s="23">
        <f t="shared" si="338"/>
        <v>1051114</v>
      </c>
      <c r="J923" s="22"/>
      <c r="K923" s="22"/>
      <c r="L923" s="23"/>
      <c r="M923" s="22">
        <v>883289</v>
      </c>
      <c r="N923" s="22">
        <f t="shared" si="342"/>
        <v>167825</v>
      </c>
      <c r="O923" s="23">
        <f t="shared" si="340"/>
        <v>1051114</v>
      </c>
    </row>
    <row r="924" spans="1:18" s="62" customFormat="1" ht="162">
      <c r="A924" s="31">
        <v>4</v>
      </c>
      <c r="B924" s="35" t="s">
        <v>194</v>
      </c>
      <c r="C924" s="28">
        <v>42281806</v>
      </c>
      <c r="D924" s="36" t="s">
        <v>1464</v>
      </c>
      <c r="E924" s="37" t="s">
        <v>1465</v>
      </c>
      <c r="F924" s="28" t="s">
        <v>53</v>
      </c>
      <c r="G924" s="22">
        <v>110004</v>
      </c>
      <c r="H924" s="22">
        <f t="shared" si="341"/>
        <v>20901</v>
      </c>
      <c r="I924" s="23">
        <f t="shared" si="338"/>
        <v>130905</v>
      </c>
      <c r="J924" s="22"/>
      <c r="K924" s="22"/>
      <c r="L924" s="23"/>
      <c r="M924" s="22">
        <v>110004</v>
      </c>
      <c r="N924" s="22">
        <f t="shared" si="342"/>
        <v>20901</v>
      </c>
      <c r="O924" s="23">
        <f t="shared" si="340"/>
        <v>130905</v>
      </c>
    </row>
    <row r="925" spans="1:18" s="62" customFormat="1" ht="36">
      <c r="A925" s="31">
        <v>5</v>
      </c>
      <c r="B925" s="35" t="s">
        <v>194</v>
      </c>
      <c r="C925" s="28">
        <v>42281806</v>
      </c>
      <c r="D925" s="36" t="s">
        <v>1466</v>
      </c>
      <c r="E925" s="37" t="s">
        <v>1467</v>
      </c>
      <c r="F925" s="28" t="s">
        <v>53</v>
      </c>
      <c r="G925" s="22">
        <v>129413</v>
      </c>
      <c r="H925" s="22">
        <v>0</v>
      </c>
      <c r="I925" s="23">
        <f t="shared" si="338"/>
        <v>129413</v>
      </c>
      <c r="J925" s="22"/>
      <c r="K925" s="22"/>
      <c r="L925" s="23"/>
      <c r="M925" s="22">
        <v>129413</v>
      </c>
      <c r="N925" s="22">
        <v>0</v>
      </c>
      <c r="O925" s="23">
        <f t="shared" si="340"/>
        <v>129413</v>
      </c>
    </row>
    <row r="926" spans="1:18" s="147" customFormat="1">
      <c r="A926" s="142"/>
      <c r="B926" s="17"/>
      <c r="C926" s="143"/>
      <c r="D926" s="143"/>
      <c r="E926" s="143"/>
      <c r="F926" s="143"/>
      <c r="G926" s="144"/>
      <c r="H926" s="145"/>
      <c r="I926" s="146"/>
      <c r="J926" s="144"/>
      <c r="K926" s="145"/>
      <c r="L926" s="146"/>
      <c r="M926" s="144"/>
      <c r="N926" s="145"/>
      <c r="O926" s="146"/>
    </row>
    <row r="927" spans="1:18" s="62" customFormat="1" ht="36">
      <c r="A927" s="39" t="s">
        <v>1468</v>
      </c>
      <c r="B927" s="166" t="s">
        <v>1469</v>
      </c>
      <c r="C927" s="166"/>
      <c r="D927" s="166"/>
      <c r="E927" s="166"/>
      <c r="F927" s="29" t="s">
        <v>3356</v>
      </c>
      <c r="G927" s="174" t="s">
        <v>3733</v>
      </c>
      <c r="H927" s="175"/>
      <c r="I927" s="176"/>
      <c r="J927" s="174" t="s">
        <v>3734</v>
      </c>
      <c r="K927" s="175"/>
      <c r="L927" s="176"/>
      <c r="M927" s="174" t="s">
        <v>3741</v>
      </c>
      <c r="N927" s="175"/>
      <c r="O927" s="176"/>
      <c r="P927" s="174" t="s">
        <v>3749</v>
      </c>
      <c r="Q927" s="175"/>
      <c r="R927" s="176"/>
    </row>
    <row r="928" spans="1:18" s="62" customFormat="1" ht="27">
      <c r="A928" s="14" t="s">
        <v>2</v>
      </c>
      <c r="B928" s="14" t="s">
        <v>3</v>
      </c>
      <c r="C928" s="15" t="s">
        <v>4</v>
      </c>
      <c r="D928" s="15" t="s">
        <v>5</v>
      </c>
      <c r="E928" s="15" t="s">
        <v>3366</v>
      </c>
      <c r="F928" s="15" t="s">
        <v>7</v>
      </c>
      <c r="G928" s="16" t="s">
        <v>3347</v>
      </c>
      <c r="H928" s="16" t="s">
        <v>3348</v>
      </c>
      <c r="I928" s="16" t="s">
        <v>3349</v>
      </c>
      <c r="J928" s="16" t="s">
        <v>3347</v>
      </c>
      <c r="K928" s="16" t="s">
        <v>3348</v>
      </c>
      <c r="L928" s="16" t="s">
        <v>3349</v>
      </c>
      <c r="M928" s="16" t="s">
        <v>3347</v>
      </c>
      <c r="N928" s="16" t="s">
        <v>3348</v>
      </c>
      <c r="O928" s="16" t="s">
        <v>3349</v>
      </c>
      <c r="P928" s="16" t="s">
        <v>3347</v>
      </c>
      <c r="Q928" s="16" t="s">
        <v>3348</v>
      </c>
      <c r="R928" s="16" t="s">
        <v>3349</v>
      </c>
    </row>
    <row r="929" spans="1:18" s="62" customFormat="1" ht="60.75" customHeight="1">
      <c r="A929" s="31">
        <v>1</v>
      </c>
      <c r="B929" s="27">
        <v>1196430035</v>
      </c>
      <c r="C929" s="28">
        <v>42311901</v>
      </c>
      <c r="D929" s="36" t="s">
        <v>1470</v>
      </c>
      <c r="E929" s="37" t="s">
        <v>1471</v>
      </c>
      <c r="F929" s="28" t="s">
        <v>10</v>
      </c>
      <c r="G929" s="22">
        <v>979000</v>
      </c>
      <c r="H929" s="22">
        <v>0</v>
      </c>
      <c r="I929" s="23">
        <f t="shared" ref="I929:I942" si="343">+G929+H929</f>
        <v>979000</v>
      </c>
      <c r="J929" s="22">
        <v>1120500</v>
      </c>
      <c r="K929" s="22">
        <f t="shared" ref="K929:K942" si="344">ROUND(J929*0.19,0)</f>
        <v>212895</v>
      </c>
      <c r="L929" s="23">
        <f t="shared" ref="L929:L942" si="345">+J929+K929</f>
        <v>1333395</v>
      </c>
      <c r="M929" s="22">
        <v>1436700</v>
      </c>
      <c r="N929" s="22">
        <v>0</v>
      </c>
      <c r="O929" s="23">
        <f t="shared" ref="O929:O942" si="346">+M929+N929</f>
        <v>1436700</v>
      </c>
      <c r="P929" s="22">
        <v>725777</v>
      </c>
      <c r="Q929" s="22">
        <v>0</v>
      </c>
      <c r="R929" s="23">
        <f>+P929+Q929</f>
        <v>725777</v>
      </c>
    </row>
    <row r="930" spans="1:18" s="62" customFormat="1" ht="69.75" customHeight="1">
      <c r="A930" s="31">
        <v>2</v>
      </c>
      <c r="B930" s="35" t="s">
        <v>3359</v>
      </c>
      <c r="C930" s="28">
        <v>42311901</v>
      </c>
      <c r="D930" s="36" t="s">
        <v>1472</v>
      </c>
      <c r="E930" s="37" t="s">
        <v>1473</v>
      </c>
      <c r="F930" s="28" t="s">
        <v>10</v>
      </c>
      <c r="G930" s="22">
        <v>979000</v>
      </c>
      <c r="H930" s="22">
        <v>0</v>
      </c>
      <c r="I930" s="23">
        <f t="shared" si="343"/>
        <v>979000</v>
      </c>
      <c r="J930" s="22">
        <v>1120500</v>
      </c>
      <c r="K930" s="22">
        <f t="shared" si="344"/>
        <v>212895</v>
      </c>
      <c r="L930" s="23">
        <f t="shared" si="345"/>
        <v>1333395</v>
      </c>
      <c r="M930" s="22">
        <v>1436700</v>
      </c>
      <c r="N930" s="22">
        <v>0</v>
      </c>
      <c r="O930" s="23">
        <f t="shared" si="346"/>
        <v>1436700</v>
      </c>
      <c r="P930" s="22">
        <v>725777</v>
      </c>
      <c r="Q930" s="22">
        <v>0</v>
      </c>
      <c r="R930" s="23">
        <f t="shared" ref="R930:R942" si="347">+P930+Q930</f>
        <v>725777</v>
      </c>
    </row>
    <row r="931" spans="1:18" s="62" customFormat="1" ht="67.5" customHeight="1">
      <c r="A931" s="31">
        <v>3</v>
      </c>
      <c r="B931" s="35" t="s">
        <v>3359</v>
      </c>
      <c r="C931" s="28">
        <v>42311901</v>
      </c>
      <c r="D931" s="36" t="s">
        <v>1474</v>
      </c>
      <c r="E931" s="37" t="s">
        <v>1475</v>
      </c>
      <c r="F931" s="28" t="s">
        <v>10</v>
      </c>
      <c r="G931" s="22">
        <v>979000</v>
      </c>
      <c r="H931" s="22">
        <v>0</v>
      </c>
      <c r="I931" s="23">
        <f t="shared" si="343"/>
        <v>979000</v>
      </c>
      <c r="J931" s="22">
        <v>1120500</v>
      </c>
      <c r="K931" s="22">
        <f t="shared" si="344"/>
        <v>212895</v>
      </c>
      <c r="L931" s="23">
        <f t="shared" si="345"/>
        <v>1333395</v>
      </c>
      <c r="M931" s="22">
        <v>1436700</v>
      </c>
      <c r="N931" s="22">
        <v>0</v>
      </c>
      <c r="O931" s="23">
        <f t="shared" si="346"/>
        <v>1436700</v>
      </c>
      <c r="P931" s="22">
        <v>725777</v>
      </c>
      <c r="Q931" s="22">
        <v>0</v>
      </c>
      <c r="R931" s="23">
        <f t="shared" si="347"/>
        <v>725777</v>
      </c>
    </row>
    <row r="932" spans="1:18" s="62" customFormat="1" ht="63.75" customHeight="1">
      <c r="A932" s="31">
        <v>4</v>
      </c>
      <c r="B932" s="35" t="s">
        <v>3359</v>
      </c>
      <c r="C932" s="28">
        <v>42311901</v>
      </c>
      <c r="D932" s="36" t="s">
        <v>1476</v>
      </c>
      <c r="E932" s="37" t="s">
        <v>1477</v>
      </c>
      <c r="F932" s="28" t="s">
        <v>10</v>
      </c>
      <c r="G932" s="22">
        <v>979000</v>
      </c>
      <c r="H932" s="22">
        <v>0</v>
      </c>
      <c r="I932" s="23">
        <f t="shared" si="343"/>
        <v>979000</v>
      </c>
      <c r="J932" s="22">
        <v>1120500</v>
      </c>
      <c r="K932" s="22">
        <f t="shared" si="344"/>
        <v>212895</v>
      </c>
      <c r="L932" s="23">
        <f t="shared" si="345"/>
        <v>1333395</v>
      </c>
      <c r="M932" s="22">
        <v>1436700</v>
      </c>
      <c r="N932" s="22">
        <v>0</v>
      </c>
      <c r="O932" s="23">
        <f t="shared" si="346"/>
        <v>1436700</v>
      </c>
      <c r="P932" s="22">
        <v>725777</v>
      </c>
      <c r="Q932" s="22">
        <v>0</v>
      </c>
      <c r="R932" s="23">
        <f t="shared" si="347"/>
        <v>725777</v>
      </c>
    </row>
    <row r="933" spans="1:18" s="62" customFormat="1" ht="69" customHeight="1">
      <c r="A933" s="31">
        <v>5</v>
      </c>
      <c r="B933" s="35" t="s">
        <v>3359</v>
      </c>
      <c r="C933" s="28">
        <v>42311901</v>
      </c>
      <c r="D933" s="36" t="s">
        <v>1478</v>
      </c>
      <c r="E933" s="37" t="s">
        <v>1479</v>
      </c>
      <c r="F933" s="28" t="s">
        <v>10</v>
      </c>
      <c r="G933" s="22">
        <v>979000</v>
      </c>
      <c r="H933" s="22">
        <v>0</v>
      </c>
      <c r="I933" s="23">
        <f t="shared" si="343"/>
        <v>979000</v>
      </c>
      <c r="J933" s="22">
        <v>1120500</v>
      </c>
      <c r="K933" s="22">
        <f t="shared" si="344"/>
        <v>212895</v>
      </c>
      <c r="L933" s="23">
        <f t="shared" si="345"/>
        <v>1333395</v>
      </c>
      <c r="M933" s="22">
        <v>1436700</v>
      </c>
      <c r="N933" s="22">
        <v>0</v>
      </c>
      <c r="O933" s="23">
        <f t="shared" si="346"/>
        <v>1436700</v>
      </c>
      <c r="P933" s="22">
        <v>725777</v>
      </c>
      <c r="Q933" s="22">
        <v>0</v>
      </c>
      <c r="R933" s="23">
        <f t="shared" si="347"/>
        <v>725777</v>
      </c>
    </row>
    <row r="934" spans="1:18" s="62" customFormat="1" ht="54" customHeight="1">
      <c r="A934" s="31">
        <v>6</v>
      </c>
      <c r="B934" s="35" t="s">
        <v>3359</v>
      </c>
      <c r="C934" s="28">
        <v>42311901</v>
      </c>
      <c r="D934" s="36" t="s">
        <v>1480</v>
      </c>
      <c r="E934" s="37" t="s">
        <v>1481</v>
      </c>
      <c r="F934" s="28" t="s">
        <v>10</v>
      </c>
      <c r="G934" s="22">
        <v>979000</v>
      </c>
      <c r="H934" s="22">
        <v>0</v>
      </c>
      <c r="I934" s="23">
        <f t="shared" si="343"/>
        <v>979000</v>
      </c>
      <c r="J934" s="22">
        <v>1120500</v>
      </c>
      <c r="K934" s="22">
        <f t="shared" si="344"/>
        <v>212895</v>
      </c>
      <c r="L934" s="23">
        <f t="shared" si="345"/>
        <v>1333395</v>
      </c>
      <c r="M934" s="22">
        <v>1436700</v>
      </c>
      <c r="N934" s="22">
        <v>0</v>
      </c>
      <c r="O934" s="23">
        <f t="shared" si="346"/>
        <v>1436700</v>
      </c>
      <c r="P934" s="22">
        <v>725777</v>
      </c>
      <c r="Q934" s="22">
        <v>0</v>
      </c>
      <c r="R934" s="23">
        <f t="shared" si="347"/>
        <v>725777</v>
      </c>
    </row>
    <row r="935" spans="1:18" s="62" customFormat="1" ht="66" customHeight="1">
      <c r="A935" s="31">
        <v>7</v>
      </c>
      <c r="B935" s="35" t="s">
        <v>3359</v>
      </c>
      <c r="C935" s="28">
        <v>42311901</v>
      </c>
      <c r="D935" s="36" t="s">
        <v>1482</v>
      </c>
      <c r="E935" s="37" t="s">
        <v>1483</v>
      </c>
      <c r="F935" s="28" t="s">
        <v>10</v>
      </c>
      <c r="G935" s="22">
        <v>979000</v>
      </c>
      <c r="H935" s="22">
        <v>0</v>
      </c>
      <c r="I935" s="23">
        <f t="shared" si="343"/>
        <v>979000</v>
      </c>
      <c r="J935" s="22">
        <v>1120500</v>
      </c>
      <c r="K935" s="22">
        <f t="shared" si="344"/>
        <v>212895</v>
      </c>
      <c r="L935" s="23">
        <f t="shared" si="345"/>
        <v>1333395</v>
      </c>
      <c r="M935" s="22">
        <v>1436700</v>
      </c>
      <c r="N935" s="22">
        <v>0</v>
      </c>
      <c r="O935" s="23">
        <f t="shared" si="346"/>
        <v>1436700</v>
      </c>
      <c r="P935" s="22">
        <v>725777</v>
      </c>
      <c r="Q935" s="22">
        <v>0</v>
      </c>
      <c r="R935" s="23">
        <f t="shared" si="347"/>
        <v>725777</v>
      </c>
    </row>
    <row r="936" spans="1:18" s="62" customFormat="1" ht="27">
      <c r="A936" s="31">
        <v>8</v>
      </c>
      <c r="B936" s="35" t="s">
        <v>3359</v>
      </c>
      <c r="C936" s="28">
        <v>42311901</v>
      </c>
      <c r="D936" s="36" t="s">
        <v>1484</v>
      </c>
      <c r="E936" s="37" t="s">
        <v>1485</v>
      </c>
      <c r="F936" s="28" t="s">
        <v>10</v>
      </c>
      <c r="G936" s="22">
        <v>160547</v>
      </c>
      <c r="H936" s="22">
        <v>0</v>
      </c>
      <c r="I936" s="23">
        <f t="shared" si="343"/>
        <v>160547</v>
      </c>
      <c r="J936" s="22">
        <v>425790</v>
      </c>
      <c r="K936" s="22">
        <f t="shared" si="344"/>
        <v>80900</v>
      </c>
      <c r="L936" s="23">
        <f t="shared" si="345"/>
        <v>506690</v>
      </c>
      <c r="M936" s="22">
        <v>556750</v>
      </c>
      <c r="N936" s="22">
        <v>0</v>
      </c>
      <c r="O936" s="23">
        <f t="shared" si="346"/>
        <v>556750</v>
      </c>
      <c r="P936" s="22">
        <v>211788</v>
      </c>
      <c r="Q936" s="22">
        <v>0</v>
      </c>
      <c r="R936" s="23">
        <f t="shared" si="347"/>
        <v>211788</v>
      </c>
    </row>
    <row r="937" spans="1:18" s="62" customFormat="1" ht="27">
      <c r="A937" s="31">
        <v>9</v>
      </c>
      <c r="B937" s="35" t="s">
        <v>3359</v>
      </c>
      <c r="C937" s="28">
        <v>42311901</v>
      </c>
      <c r="D937" s="36" t="s">
        <v>1486</v>
      </c>
      <c r="E937" s="37" t="s">
        <v>1487</v>
      </c>
      <c r="F937" s="28" t="s">
        <v>10</v>
      </c>
      <c r="G937" s="22">
        <v>160547</v>
      </c>
      <c r="H937" s="22">
        <v>0</v>
      </c>
      <c r="I937" s="23">
        <f t="shared" si="343"/>
        <v>160547</v>
      </c>
      <c r="J937" s="22">
        <v>425790</v>
      </c>
      <c r="K937" s="22">
        <f t="shared" si="344"/>
        <v>80900</v>
      </c>
      <c r="L937" s="23">
        <f t="shared" si="345"/>
        <v>506690</v>
      </c>
      <c r="M937" s="22">
        <v>556750</v>
      </c>
      <c r="N937" s="22">
        <v>0</v>
      </c>
      <c r="O937" s="23">
        <f t="shared" si="346"/>
        <v>556750</v>
      </c>
      <c r="P937" s="22">
        <v>211788</v>
      </c>
      <c r="Q937" s="22">
        <v>0</v>
      </c>
      <c r="R937" s="23">
        <f t="shared" si="347"/>
        <v>211788</v>
      </c>
    </row>
    <row r="938" spans="1:18" s="62" customFormat="1" ht="27">
      <c r="A938" s="31">
        <v>10</v>
      </c>
      <c r="B938" s="35" t="s">
        <v>3359</v>
      </c>
      <c r="C938" s="28">
        <v>42311901</v>
      </c>
      <c r="D938" s="36" t="s">
        <v>1488</v>
      </c>
      <c r="E938" s="37" t="s">
        <v>1489</v>
      </c>
      <c r="F938" s="28" t="s">
        <v>10</v>
      </c>
      <c r="G938" s="22">
        <v>160547</v>
      </c>
      <c r="H938" s="22">
        <v>0</v>
      </c>
      <c r="I938" s="23">
        <f t="shared" si="343"/>
        <v>160547</v>
      </c>
      <c r="J938" s="22">
        <v>425790</v>
      </c>
      <c r="K938" s="22">
        <f t="shared" si="344"/>
        <v>80900</v>
      </c>
      <c r="L938" s="23">
        <f t="shared" si="345"/>
        <v>506690</v>
      </c>
      <c r="M938" s="22">
        <v>556750</v>
      </c>
      <c r="N938" s="22">
        <v>0</v>
      </c>
      <c r="O938" s="23">
        <f t="shared" si="346"/>
        <v>556750</v>
      </c>
      <c r="P938" s="22">
        <v>211788</v>
      </c>
      <c r="Q938" s="22">
        <v>0</v>
      </c>
      <c r="R938" s="23">
        <f t="shared" si="347"/>
        <v>211788</v>
      </c>
    </row>
    <row r="939" spans="1:18" s="62" customFormat="1" ht="27">
      <c r="A939" s="31">
        <v>11</v>
      </c>
      <c r="B939" s="35" t="s">
        <v>3359</v>
      </c>
      <c r="C939" s="28">
        <v>42311901</v>
      </c>
      <c r="D939" s="36" t="s">
        <v>1490</v>
      </c>
      <c r="E939" s="37" t="s">
        <v>1491</v>
      </c>
      <c r="F939" s="28" t="s">
        <v>10</v>
      </c>
      <c r="G939" s="22">
        <v>160547</v>
      </c>
      <c r="H939" s="22">
        <v>0</v>
      </c>
      <c r="I939" s="23">
        <f t="shared" si="343"/>
        <v>160547</v>
      </c>
      <c r="J939" s="22">
        <v>425790</v>
      </c>
      <c r="K939" s="22">
        <f t="shared" si="344"/>
        <v>80900</v>
      </c>
      <c r="L939" s="23">
        <f t="shared" si="345"/>
        <v>506690</v>
      </c>
      <c r="M939" s="22">
        <v>556750</v>
      </c>
      <c r="N939" s="22">
        <v>0</v>
      </c>
      <c r="O939" s="23">
        <f t="shared" si="346"/>
        <v>556750</v>
      </c>
      <c r="P939" s="22">
        <v>211788</v>
      </c>
      <c r="Q939" s="22">
        <v>0</v>
      </c>
      <c r="R939" s="23">
        <f t="shared" si="347"/>
        <v>211788</v>
      </c>
    </row>
    <row r="940" spans="1:18" s="62" customFormat="1" ht="27">
      <c r="A940" s="31">
        <v>12</v>
      </c>
      <c r="B940" s="35" t="s">
        <v>3359</v>
      </c>
      <c r="C940" s="28">
        <v>42311901</v>
      </c>
      <c r="D940" s="36" t="s">
        <v>1492</v>
      </c>
      <c r="E940" s="37" t="s">
        <v>1493</v>
      </c>
      <c r="F940" s="28" t="s">
        <v>10</v>
      </c>
      <c r="G940" s="22">
        <v>160547</v>
      </c>
      <c r="H940" s="22">
        <v>0</v>
      </c>
      <c r="I940" s="23">
        <f t="shared" si="343"/>
        <v>160547</v>
      </c>
      <c r="J940" s="22">
        <v>425790</v>
      </c>
      <c r="K940" s="22">
        <f t="shared" si="344"/>
        <v>80900</v>
      </c>
      <c r="L940" s="23">
        <f t="shared" si="345"/>
        <v>506690</v>
      </c>
      <c r="M940" s="22">
        <v>556750</v>
      </c>
      <c r="N940" s="22">
        <v>0</v>
      </c>
      <c r="O940" s="23">
        <f t="shared" si="346"/>
        <v>556750</v>
      </c>
      <c r="P940" s="22">
        <v>211788</v>
      </c>
      <c r="Q940" s="22">
        <v>0</v>
      </c>
      <c r="R940" s="23">
        <f t="shared" si="347"/>
        <v>211788</v>
      </c>
    </row>
    <row r="941" spans="1:18" s="62" customFormat="1" ht="27">
      <c r="A941" s="31">
        <v>13</v>
      </c>
      <c r="B941" s="35" t="s">
        <v>3359</v>
      </c>
      <c r="C941" s="28">
        <v>42311901</v>
      </c>
      <c r="D941" s="36" t="s">
        <v>1494</v>
      </c>
      <c r="E941" s="37" t="s">
        <v>1495</v>
      </c>
      <c r="F941" s="28" t="s">
        <v>10</v>
      </c>
      <c r="G941" s="22">
        <v>160547</v>
      </c>
      <c r="H941" s="22">
        <v>0</v>
      </c>
      <c r="I941" s="23">
        <f t="shared" si="343"/>
        <v>160547</v>
      </c>
      <c r="J941" s="22">
        <v>425790</v>
      </c>
      <c r="K941" s="22">
        <f t="shared" si="344"/>
        <v>80900</v>
      </c>
      <c r="L941" s="23">
        <f t="shared" si="345"/>
        <v>506690</v>
      </c>
      <c r="M941" s="22">
        <v>556750</v>
      </c>
      <c r="N941" s="22">
        <v>0</v>
      </c>
      <c r="O941" s="23">
        <f t="shared" si="346"/>
        <v>556750</v>
      </c>
      <c r="P941" s="22">
        <v>211788</v>
      </c>
      <c r="Q941" s="22">
        <v>0</v>
      </c>
      <c r="R941" s="23">
        <f t="shared" si="347"/>
        <v>211788</v>
      </c>
    </row>
    <row r="942" spans="1:18" s="62" customFormat="1" ht="27">
      <c r="A942" s="31">
        <v>14</v>
      </c>
      <c r="B942" s="35" t="s">
        <v>3359</v>
      </c>
      <c r="C942" s="28">
        <v>42311901</v>
      </c>
      <c r="D942" s="36" t="s">
        <v>1496</v>
      </c>
      <c r="E942" s="37" t="s">
        <v>1497</v>
      </c>
      <c r="F942" s="28" t="s">
        <v>10</v>
      </c>
      <c r="G942" s="22">
        <v>160547</v>
      </c>
      <c r="H942" s="22">
        <v>0</v>
      </c>
      <c r="I942" s="23">
        <f t="shared" si="343"/>
        <v>160547</v>
      </c>
      <c r="J942" s="22">
        <v>425790</v>
      </c>
      <c r="K942" s="22">
        <f t="shared" si="344"/>
        <v>80900</v>
      </c>
      <c r="L942" s="23">
        <f t="shared" si="345"/>
        <v>506690</v>
      </c>
      <c r="M942" s="22">
        <v>556750</v>
      </c>
      <c r="N942" s="22">
        <v>0</v>
      </c>
      <c r="O942" s="23">
        <f t="shared" si="346"/>
        <v>556750</v>
      </c>
      <c r="P942" s="22">
        <v>211788</v>
      </c>
      <c r="Q942" s="22">
        <v>0</v>
      </c>
      <c r="R942" s="23">
        <f t="shared" si="347"/>
        <v>211788</v>
      </c>
    </row>
    <row r="943" spans="1:18" s="150" customFormat="1">
      <c r="A943" s="142"/>
      <c r="B943" s="17"/>
      <c r="C943" s="143"/>
      <c r="D943" s="143"/>
      <c r="E943" s="143"/>
      <c r="F943" s="143"/>
      <c r="G943" s="148"/>
      <c r="H943" s="148"/>
      <c r="I943" s="149"/>
      <c r="J943" s="148"/>
      <c r="K943" s="148"/>
      <c r="L943" s="149"/>
      <c r="M943" s="148"/>
      <c r="N943" s="148"/>
      <c r="O943" s="149"/>
      <c r="P943" s="148"/>
      <c r="Q943" s="148"/>
      <c r="R943" s="149"/>
    </row>
    <row r="944" spans="1:18" s="62" customFormat="1" ht="13.5" customHeight="1">
      <c r="A944" s="39" t="s">
        <v>1498</v>
      </c>
      <c r="B944" s="166" t="s">
        <v>1499</v>
      </c>
      <c r="C944" s="166"/>
      <c r="D944" s="166"/>
      <c r="E944" s="166"/>
      <c r="F944" s="29" t="s">
        <v>765</v>
      </c>
      <c r="G944" s="174" t="s">
        <v>3714</v>
      </c>
      <c r="H944" s="175"/>
      <c r="I944" s="176"/>
      <c r="J944" s="174" t="s">
        <v>3746</v>
      </c>
      <c r="K944" s="175"/>
      <c r="L944" s="176"/>
      <c r="M944" s="174" t="s">
        <v>3840</v>
      </c>
      <c r="N944" s="175"/>
      <c r="O944" s="176"/>
    </row>
    <row r="945" spans="1:15" s="62" customFormat="1" ht="27">
      <c r="A945" s="14" t="s">
        <v>2</v>
      </c>
      <c r="B945" s="14" t="s">
        <v>3</v>
      </c>
      <c r="C945" s="15" t="s">
        <v>4</v>
      </c>
      <c r="D945" s="15" t="s">
        <v>5</v>
      </c>
      <c r="E945" s="15" t="s">
        <v>3366</v>
      </c>
      <c r="F945" s="15" t="s">
        <v>7</v>
      </c>
      <c r="G945" s="16" t="s">
        <v>3347</v>
      </c>
      <c r="H945" s="16" t="s">
        <v>3348</v>
      </c>
      <c r="I945" s="16" t="s">
        <v>3349</v>
      </c>
      <c r="J945" s="16" t="s">
        <v>3347</v>
      </c>
      <c r="K945" s="16" t="s">
        <v>3348</v>
      </c>
      <c r="L945" s="16" t="s">
        <v>3349</v>
      </c>
      <c r="M945" s="16" t="s">
        <v>3347</v>
      </c>
      <c r="N945" s="16" t="s">
        <v>3348</v>
      </c>
      <c r="O945" s="16" t="s">
        <v>3349</v>
      </c>
    </row>
    <row r="946" spans="1:15" s="62" customFormat="1" ht="99">
      <c r="A946" s="31">
        <v>1</v>
      </c>
      <c r="B946" s="79">
        <v>1199020107</v>
      </c>
      <c r="C946" s="56">
        <v>42241506</v>
      </c>
      <c r="D946" s="42" t="s">
        <v>1500</v>
      </c>
      <c r="E946" s="42" t="s">
        <v>1501</v>
      </c>
      <c r="F946" s="28" t="s">
        <v>10</v>
      </c>
      <c r="G946" s="22">
        <v>5107</v>
      </c>
      <c r="H946" s="22">
        <v>0</v>
      </c>
      <c r="I946" s="23">
        <f>+G946+H946</f>
        <v>5107</v>
      </c>
      <c r="J946" s="22">
        <v>5699</v>
      </c>
      <c r="K946" s="22">
        <v>0</v>
      </c>
      <c r="L946" s="23">
        <f>+J946+K946</f>
        <v>5699</v>
      </c>
      <c r="M946" s="22">
        <v>6198</v>
      </c>
      <c r="N946" s="22">
        <v>0</v>
      </c>
      <c r="O946" s="23">
        <f>+M946+N946</f>
        <v>6198</v>
      </c>
    </row>
    <row r="947" spans="1:15" s="62" customFormat="1" ht="99">
      <c r="A947" s="31">
        <v>2</v>
      </c>
      <c r="B947" s="79">
        <v>1199020109</v>
      </c>
      <c r="C947" s="56">
        <v>42241506</v>
      </c>
      <c r="D947" s="42" t="s">
        <v>1502</v>
      </c>
      <c r="E947" s="42" t="s">
        <v>1503</v>
      </c>
      <c r="F947" s="28" t="s">
        <v>10</v>
      </c>
      <c r="G947" s="22">
        <v>6435</v>
      </c>
      <c r="H947" s="22">
        <v>0</v>
      </c>
      <c r="I947" s="23">
        <f t="shared" ref="I947:I959" si="348">+G947+H947</f>
        <v>6435</v>
      </c>
      <c r="J947" s="22">
        <v>7109</v>
      </c>
      <c r="K947" s="22">
        <v>0</v>
      </c>
      <c r="L947" s="23">
        <f t="shared" ref="L947:L959" si="349">+J947+K947</f>
        <v>7109</v>
      </c>
      <c r="M947" s="22">
        <v>7816</v>
      </c>
      <c r="N947" s="22">
        <v>0</v>
      </c>
      <c r="O947" s="23">
        <f t="shared" ref="O947:O949" si="350">+M947+N947</f>
        <v>7816</v>
      </c>
    </row>
    <row r="948" spans="1:15" s="62" customFormat="1" ht="99">
      <c r="A948" s="31">
        <v>3</v>
      </c>
      <c r="B948" s="79">
        <v>1199020111</v>
      </c>
      <c r="C948" s="56">
        <v>42241506</v>
      </c>
      <c r="D948" s="42" t="s">
        <v>1504</v>
      </c>
      <c r="E948" s="42" t="s">
        <v>1505</v>
      </c>
      <c r="F948" s="28" t="s">
        <v>10</v>
      </c>
      <c r="G948" s="22">
        <v>7551</v>
      </c>
      <c r="H948" s="22">
        <v>0</v>
      </c>
      <c r="I948" s="23">
        <f t="shared" si="348"/>
        <v>7551</v>
      </c>
      <c r="J948" s="22">
        <v>8644</v>
      </c>
      <c r="K948" s="22">
        <v>0</v>
      </c>
      <c r="L948" s="23">
        <f t="shared" si="349"/>
        <v>8644</v>
      </c>
      <c r="M948" s="22">
        <v>9163</v>
      </c>
      <c r="N948" s="22">
        <v>0</v>
      </c>
      <c r="O948" s="23">
        <f t="shared" si="350"/>
        <v>9163</v>
      </c>
    </row>
    <row r="949" spans="1:15" s="62" customFormat="1" ht="99">
      <c r="A949" s="31">
        <v>4</v>
      </c>
      <c r="B949" s="79">
        <v>1199020112</v>
      </c>
      <c r="C949" s="56">
        <v>42241506</v>
      </c>
      <c r="D949" s="42" t="s">
        <v>1506</v>
      </c>
      <c r="E949" s="42" t="s">
        <v>1507</v>
      </c>
      <c r="F949" s="28" t="s">
        <v>10</v>
      </c>
      <c r="G949" s="22">
        <v>7814</v>
      </c>
      <c r="H949" s="22">
        <v>0</v>
      </c>
      <c r="I949" s="23">
        <f t="shared" si="348"/>
        <v>7814</v>
      </c>
      <c r="J949" s="22">
        <v>9730</v>
      </c>
      <c r="K949" s="22">
        <v>0</v>
      </c>
      <c r="L949" s="23">
        <f t="shared" si="349"/>
        <v>9730</v>
      </c>
      <c r="M949" s="22">
        <v>10906</v>
      </c>
      <c r="N949" s="22">
        <v>0</v>
      </c>
      <c r="O949" s="23">
        <f t="shared" si="350"/>
        <v>10906</v>
      </c>
    </row>
    <row r="950" spans="1:15" s="62" customFormat="1" ht="67.5" customHeight="1">
      <c r="A950" s="31">
        <v>5</v>
      </c>
      <c r="B950" s="80">
        <v>1237690333</v>
      </c>
      <c r="C950" s="56">
        <v>42241506</v>
      </c>
      <c r="D950" s="42" t="s">
        <v>1508</v>
      </c>
      <c r="E950" s="42" t="s">
        <v>1509</v>
      </c>
      <c r="F950" s="28" t="s">
        <v>10</v>
      </c>
      <c r="G950" s="22">
        <v>38988</v>
      </c>
      <c r="H950" s="22">
        <v>0</v>
      </c>
      <c r="I950" s="23">
        <f t="shared" si="348"/>
        <v>38988</v>
      </c>
      <c r="J950" s="22">
        <v>25000</v>
      </c>
      <c r="K950" s="22">
        <v>0</v>
      </c>
      <c r="L950" s="23">
        <f t="shared" si="349"/>
        <v>25000</v>
      </c>
      <c r="M950" s="22"/>
      <c r="N950" s="22"/>
      <c r="O950" s="23"/>
    </row>
    <row r="951" spans="1:15" s="62" customFormat="1" ht="64.5" customHeight="1">
      <c r="A951" s="31">
        <v>6</v>
      </c>
      <c r="B951" s="56">
        <v>1237690334</v>
      </c>
      <c r="C951" s="56">
        <v>42241506</v>
      </c>
      <c r="D951" s="42" t="s">
        <v>1510</v>
      </c>
      <c r="E951" s="42" t="s">
        <v>1511</v>
      </c>
      <c r="F951" s="28" t="s">
        <v>10</v>
      </c>
      <c r="G951" s="22">
        <v>50142</v>
      </c>
      <c r="H951" s="22">
        <v>0</v>
      </c>
      <c r="I951" s="23">
        <f t="shared" si="348"/>
        <v>50142</v>
      </c>
      <c r="J951" s="22">
        <v>52826</v>
      </c>
      <c r="K951" s="22">
        <v>0</v>
      </c>
      <c r="L951" s="23">
        <f t="shared" si="349"/>
        <v>52826</v>
      </c>
      <c r="M951" s="22"/>
      <c r="N951" s="22"/>
      <c r="O951" s="23"/>
    </row>
    <row r="952" spans="1:15" s="62" customFormat="1" ht="68.25" customHeight="1">
      <c r="A952" s="31">
        <v>7</v>
      </c>
      <c r="B952" s="56">
        <v>1237690335</v>
      </c>
      <c r="C952" s="56">
        <v>42241506</v>
      </c>
      <c r="D952" s="42" t="s">
        <v>1512</v>
      </c>
      <c r="E952" s="42" t="s">
        <v>1513</v>
      </c>
      <c r="F952" s="28" t="s">
        <v>10</v>
      </c>
      <c r="G952" s="22">
        <v>53877</v>
      </c>
      <c r="H952" s="22">
        <v>0</v>
      </c>
      <c r="I952" s="23">
        <f t="shared" si="348"/>
        <v>53877</v>
      </c>
      <c r="J952" s="22">
        <v>40000</v>
      </c>
      <c r="K952" s="22">
        <v>0</v>
      </c>
      <c r="L952" s="23">
        <f t="shared" si="349"/>
        <v>40000</v>
      </c>
      <c r="M952" s="22"/>
      <c r="N952" s="22"/>
      <c r="O952" s="23"/>
    </row>
    <row r="953" spans="1:15" s="62" customFormat="1" ht="79.5" customHeight="1">
      <c r="A953" s="31">
        <v>8</v>
      </c>
      <c r="B953" s="35" t="s">
        <v>3359</v>
      </c>
      <c r="C953" s="56">
        <v>42241506</v>
      </c>
      <c r="D953" s="42" t="s">
        <v>1514</v>
      </c>
      <c r="E953" s="81" t="s">
        <v>1515</v>
      </c>
      <c r="F953" s="28" t="s">
        <v>10</v>
      </c>
      <c r="G953" s="22">
        <v>35491</v>
      </c>
      <c r="H953" s="22">
        <v>0</v>
      </c>
      <c r="I953" s="23">
        <f t="shared" si="348"/>
        <v>35491</v>
      </c>
      <c r="J953" s="22">
        <v>5698</v>
      </c>
      <c r="K953" s="22">
        <v>0</v>
      </c>
      <c r="L953" s="23">
        <f t="shared" si="349"/>
        <v>5698</v>
      </c>
      <c r="M953" s="22"/>
      <c r="N953" s="22"/>
      <c r="O953" s="23"/>
    </row>
    <row r="954" spans="1:15" s="62" customFormat="1" ht="72" customHeight="1">
      <c r="A954" s="31">
        <v>9</v>
      </c>
      <c r="B954" s="35" t="s">
        <v>3359</v>
      </c>
      <c r="C954" s="56">
        <v>42241506</v>
      </c>
      <c r="D954" s="42" t="s">
        <v>1516</v>
      </c>
      <c r="E954" s="81" t="s">
        <v>1517</v>
      </c>
      <c r="F954" s="28" t="s">
        <v>10</v>
      </c>
      <c r="G954" s="22">
        <v>35491</v>
      </c>
      <c r="H954" s="22">
        <v>0</v>
      </c>
      <c r="I954" s="23">
        <f t="shared" si="348"/>
        <v>35491</v>
      </c>
      <c r="J954" s="22">
        <v>12000</v>
      </c>
      <c r="K954" s="22">
        <v>0</v>
      </c>
      <c r="L954" s="23">
        <f t="shared" si="349"/>
        <v>12000</v>
      </c>
      <c r="M954" s="22"/>
      <c r="N954" s="22"/>
      <c r="O954" s="23"/>
    </row>
    <row r="955" spans="1:15" s="62" customFormat="1" ht="66.75" customHeight="1">
      <c r="A955" s="31">
        <v>10</v>
      </c>
      <c r="B955" s="35" t="s">
        <v>3359</v>
      </c>
      <c r="C955" s="56">
        <v>42241506</v>
      </c>
      <c r="D955" s="42" t="s">
        <v>1518</v>
      </c>
      <c r="E955" s="82" t="s">
        <v>1519</v>
      </c>
      <c r="F955" s="28" t="s">
        <v>10</v>
      </c>
      <c r="G955" s="22">
        <v>12244</v>
      </c>
      <c r="H955" s="22">
        <v>0</v>
      </c>
      <c r="I955" s="23">
        <f t="shared" si="348"/>
        <v>12244</v>
      </c>
      <c r="J955" s="22">
        <v>12000</v>
      </c>
      <c r="K955" s="22">
        <v>0</v>
      </c>
      <c r="L955" s="23">
        <f t="shared" si="349"/>
        <v>12000</v>
      </c>
      <c r="M955" s="22"/>
      <c r="N955" s="22"/>
      <c r="O955" s="23"/>
    </row>
    <row r="956" spans="1:15" s="62" customFormat="1" ht="60.75" customHeight="1">
      <c r="A956" s="31">
        <v>11</v>
      </c>
      <c r="B956" s="35" t="s">
        <v>3359</v>
      </c>
      <c r="C956" s="56">
        <v>42241506</v>
      </c>
      <c r="D956" s="42" t="s">
        <v>1520</v>
      </c>
      <c r="E956" s="82" t="s">
        <v>1521</v>
      </c>
      <c r="F956" s="28" t="s">
        <v>10</v>
      </c>
      <c r="G956" s="22">
        <v>21850</v>
      </c>
      <c r="H956" s="22">
        <v>0</v>
      </c>
      <c r="I956" s="23">
        <f t="shared" si="348"/>
        <v>21850</v>
      </c>
      <c r="J956" s="22">
        <v>12000</v>
      </c>
      <c r="K956" s="22">
        <v>0</v>
      </c>
      <c r="L956" s="23">
        <f t="shared" si="349"/>
        <v>12000</v>
      </c>
      <c r="M956" s="22"/>
      <c r="N956" s="22"/>
      <c r="O956" s="23"/>
    </row>
    <row r="957" spans="1:15" s="62" customFormat="1" ht="73.5" customHeight="1">
      <c r="A957" s="31">
        <v>12</v>
      </c>
      <c r="B957" s="56">
        <v>1176020395</v>
      </c>
      <c r="C957" s="56">
        <v>42241506</v>
      </c>
      <c r="D957" s="42" t="s">
        <v>1522</v>
      </c>
      <c r="E957" s="82" t="s">
        <v>1523</v>
      </c>
      <c r="F957" s="28" t="s">
        <v>10</v>
      </c>
      <c r="G957" s="22">
        <v>25355</v>
      </c>
      <c r="H957" s="22">
        <v>0</v>
      </c>
      <c r="I957" s="23">
        <f t="shared" si="348"/>
        <v>25355</v>
      </c>
      <c r="J957" s="22">
        <v>12000</v>
      </c>
      <c r="K957" s="22">
        <v>0</v>
      </c>
      <c r="L957" s="23">
        <f t="shared" si="349"/>
        <v>12000</v>
      </c>
      <c r="M957" s="22"/>
      <c r="N957" s="22"/>
      <c r="O957" s="23"/>
    </row>
    <row r="958" spans="1:15" s="62" customFormat="1" ht="54">
      <c r="A958" s="31">
        <v>13</v>
      </c>
      <c r="B958" s="56">
        <v>1176020075</v>
      </c>
      <c r="C958" s="56">
        <v>42241506</v>
      </c>
      <c r="D958" s="42" t="s">
        <v>1524</v>
      </c>
      <c r="E958" s="82" t="s">
        <v>1525</v>
      </c>
      <c r="F958" s="28" t="s">
        <v>10</v>
      </c>
      <c r="G958" s="22">
        <v>28780</v>
      </c>
      <c r="H958" s="22">
        <v>0</v>
      </c>
      <c r="I958" s="23">
        <f t="shared" si="348"/>
        <v>28780</v>
      </c>
      <c r="J958" s="22">
        <v>12000</v>
      </c>
      <c r="K958" s="22">
        <v>0</v>
      </c>
      <c r="L958" s="23">
        <f t="shared" si="349"/>
        <v>12000</v>
      </c>
      <c r="M958" s="22"/>
      <c r="N958" s="22"/>
      <c r="O958" s="23"/>
    </row>
    <row r="959" spans="1:15" s="62" customFormat="1" ht="88.5" customHeight="1">
      <c r="A959" s="31">
        <v>14</v>
      </c>
      <c r="B959" s="56">
        <v>1176020076</v>
      </c>
      <c r="C959" s="56">
        <v>42241506</v>
      </c>
      <c r="D959" s="42" t="s">
        <v>1526</v>
      </c>
      <c r="E959" s="82" t="s">
        <v>1527</v>
      </c>
      <c r="F959" s="28" t="s">
        <v>10</v>
      </c>
      <c r="G959" s="22">
        <v>33578</v>
      </c>
      <c r="H959" s="22">
        <v>0</v>
      </c>
      <c r="I959" s="23">
        <f t="shared" si="348"/>
        <v>33578</v>
      </c>
      <c r="J959" s="22">
        <v>7426</v>
      </c>
      <c r="K959" s="22">
        <v>0</v>
      </c>
      <c r="L959" s="23">
        <f t="shared" si="349"/>
        <v>7426</v>
      </c>
      <c r="M959" s="22"/>
      <c r="N959" s="22"/>
      <c r="O959" s="23"/>
    </row>
    <row r="960" spans="1:15" s="62" customFormat="1">
      <c r="A960" s="142"/>
      <c r="B960" s="31"/>
      <c r="C960" s="51"/>
      <c r="D960" s="51"/>
      <c r="E960" s="51"/>
      <c r="F960" s="51"/>
      <c r="G960" s="58"/>
      <c r="H960" s="72"/>
      <c r="I960" s="73"/>
      <c r="J960" s="58"/>
      <c r="K960" s="72"/>
      <c r="L960" s="73"/>
      <c r="M960" s="58"/>
      <c r="N960" s="72"/>
      <c r="O960" s="73"/>
    </row>
    <row r="961" spans="1:12" s="62" customFormat="1" ht="18">
      <c r="A961" s="39" t="s">
        <v>1528</v>
      </c>
      <c r="B961" s="166" t="s">
        <v>1529</v>
      </c>
      <c r="C961" s="166"/>
      <c r="D961" s="166"/>
      <c r="E961" s="166"/>
      <c r="F961" s="29" t="s">
        <v>3357</v>
      </c>
      <c r="G961" s="174" t="s">
        <v>3737</v>
      </c>
      <c r="H961" s="175"/>
      <c r="I961" s="176"/>
      <c r="J961" s="174" t="s">
        <v>3739</v>
      </c>
      <c r="K961" s="175"/>
      <c r="L961" s="176"/>
    </row>
    <row r="962" spans="1:12" s="62" customFormat="1" ht="27">
      <c r="A962" s="14" t="s">
        <v>2</v>
      </c>
      <c r="B962" s="14" t="s">
        <v>3</v>
      </c>
      <c r="C962" s="15" t="s">
        <v>4</v>
      </c>
      <c r="D962" s="15" t="s">
        <v>5</v>
      </c>
      <c r="E962" s="15" t="s">
        <v>3366</v>
      </c>
      <c r="F962" s="15" t="s">
        <v>7</v>
      </c>
      <c r="G962" s="16" t="s">
        <v>3347</v>
      </c>
      <c r="H962" s="16" t="s">
        <v>3348</v>
      </c>
      <c r="I962" s="16" t="s">
        <v>3349</v>
      </c>
      <c r="J962" s="16" t="s">
        <v>3347</v>
      </c>
      <c r="K962" s="16" t="s">
        <v>3348</v>
      </c>
      <c r="L962" s="16" t="s">
        <v>3349</v>
      </c>
    </row>
    <row r="963" spans="1:12" s="62" customFormat="1" ht="72">
      <c r="A963" s="31">
        <v>1</v>
      </c>
      <c r="B963" s="27">
        <v>1196491030</v>
      </c>
      <c r="C963" s="28" t="s">
        <v>1530</v>
      </c>
      <c r="D963" s="36" t="s">
        <v>1531</v>
      </c>
      <c r="E963" s="37" t="s">
        <v>1532</v>
      </c>
      <c r="F963" s="28" t="s">
        <v>10</v>
      </c>
      <c r="G963" s="58">
        <v>665000</v>
      </c>
      <c r="H963" s="22">
        <f t="shared" ref="H963:H987" si="351">ROUND(G963*0.19,0)</f>
        <v>126350</v>
      </c>
      <c r="I963" s="23">
        <f t="shared" ref="I963:I987" si="352">+G963+H963</f>
        <v>791350</v>
      </c>
      <c r="J963" s="58">
        <v>708000</v>
      </c>
      <c r="K963" s="22">
        <f t="shared" ref="K963:K979" si="353">ROUND(J963*0.19,0)</f>
        <v>134520</v>
      </c>
      <c r="L963" s="23">
        <f t="shared" ref="L963:L979" si="354">+J963+K963</f>
        <v>842520</v>
      </c>
    </row>
    <row r="964" spans="1:12" s="62" customFormat="1" ht="72">
      <c r="A964" s="31">
        <v>2</v>
      </c>
      <c r="B964" s="27">
        <v>1196491029</v>
      </c>
      <c r="C964" s="28" t="s">
        <v>1530</v>
      </c>
      <c r="D964" s="36" t="s">
        <v>1533</v>
      </c>
      <c r="E964" s="37" t="s">
        <v>1534</v>
      </c>
      <c r="F964" s="28" t="s">
        <v>10</v>
      </c>
      <c r="G964" s="58">
        <v>665000</v>
      </c>
      <c r="H964" s="22">
        <f t="shared" si="351"/>
        <v>126350</v>
      </c>
      <c r="I964" s="23">
        <f t="shared" si="352"/>
        <v>791350</v>
      </c>
      <c r="J964" s="58">
        <v>708000</v>
      </c>
      <c r="K964" s="22">
        <f t="shared" si="353"/>
        <v>134520</v>
      </c>
      <c r="L964" s="23">
        <f t="shared" si="354"/>
        <v>842520</v>
      </c>
    </row>
    <row r="965" spans="1:12" s="62" customFormat="1" ht="63">
      <c r="A965" s="31">
        <v>3</v>
      </c>
      <c r="B965" s="27">
        <v>1197011114</v>
      </c>
      <c r="C965" s="28" t="s">
        <v>1530</v>
      </c>
      <c r="D965" s="36" t="s">
        <v>1535</v>
      </c>
      <c r="E965" s="37" t="s">
        <v>1536</v>
      </c>
      <c r="F965" s="28" t="s">
        <v>10</v>
      </c>
      <c r="G965" s="58">
        <v>665000</v>
      </c>
      <c r="H965" s="22">
        <f t="shared" si="351"/>
        <v>126350</v>
      </c>
      <c r="I965" s="23">
        <f t="shared" si="352"/>
        <v>791350</v>
      </c>
      <c r="J965" s="58">
        <v>708000</v>
      </c>
      <c r="K965" s="22">
        <f t="shared" si="353"/>
        <v>134520</v>
      </c>
      <c r="L965" s="23">
        <f t="shared" si="354"/>
        <v>842520</v>
      </c>
    </row>
    <row r="966" spans="1:12" s="62" customFormat="1" ht="72">
      <c r="A966" s="31">
        <v>4</v>
      </c>
      <c r="B966" s="27">
        <v>1197011115</v>
      </c>
      <c r="C966" s="28" t="s">
        <v>1530</v>
      </c>
      <c r="D966" s="36" t="s">
        <v>1537</v>
      </c>
      <c r="E966" s="37" t="s">
        <v>1538</v>
      </c>
      <c r="F966" s="28" t="s">
        <v>10</v>
      </c>
      <c r="G966" s="58">
        <v>665000</v>
      </c>
      <c r="H966" s="22">
        <f t="shared" si="351"/>
        <v>126350</v>
      </c>
      <c r="I966" s="23">
        <f t="shared" si="352"/>
        <v>791350</v>
      </c>
      <c r="J966" s="58">
        <v>708000</v>
      </c>
      <c r="K966" s="22">
        <f t="shared" si="353"/>
        <v>134520</v>
      </c>
      <c r="L966" s="23">
        <f t="shared" si="354"/>
        <v>842520</v>
      </c>
    </row>
    <row r="967" spans="1:12" s="62" customFormat="1" ht="63">
      <c r="A967" s="31">
        <v>5</v>
      </c>
      <c r="B967" s="27">
        <v>1197011118</v>
      </c>
      <c r="C967" s="28" t="s">
        <v>1530</v>
      </c>
      <c r="D967" s="36" t="s">
        <v>1539</v>
      </c>
      <c r="E967" s="37" t="s">
        <v>1540</v>
      </c>
      <c r="F967" s="28" t="s">
        <v>10</v>
      </c>
      <c r="G967" s="58">
        <v>665000</v>
      </c>
      <c r="H967" s="22">
        <f t="shared" si="351"/>
        <v>126350</v>
      </c>
      <c r="I967" s="23">
        <f t="shared" si="352"/>
        <v>791350</v>
      </c>
      <c r="J967" s="58">
        <v>708000</v>
      </c>
      <c r="K967" s="22">
        <f t="shared" si="353"/>
        <v>134520</v>
      </c>
      <c r="L967" s="23">
        <f t="shared" si="354"/>
        <v>842520</v>
      </c>
    </row>
    <row r="968" spans="1:12" s="62" customFormat="1" ht="72">
      <c r="A968" s="31">
        <v>6</v>
      </c>
      <c r="B968" s="27">
        <v>1197011178</v>
      </c>
      <c r="C968" s="28" t="s">
        <v>1530</v>
      </c>
      <c r="D968" s="36" t="s">
        <v>1541</v>
      </c>
      <c r="E968" s="37" t="s">
        <v>1542</v>
      </c>
      <c r="F968" s="28" t="s">
        <v>10</v>
      </c>
      <c r="G968" s="58">
        <v>665000</v>
      </c>
      <c r="H968" s="22">
        <f t="shared" si="351"/>
        <v>126350</v>
      </c>
      <c r="I968" s="23">
        <f t="shared" si="352"/>
        <v>791350</v>
      </c>
      <c r="J968" s="58">
        <v>708000</v>
      </c>
      <c r="K968" s="22">
        <f t="shared" si="353"/>
        <v>134520</v>
      </c>
      <c r="L968" s="23">
        <f t="shared" si="354"/>
        <v>842520</v>
      </c>
    </row>
    <row r="969" spans="1:12" s="62" customFormat="1" ht="63">
      <c r="A969" s="31">
        <v>7</v>
      </c>
      <c r="B969" s="27">
        <v>1197011174</v>
      </c>
      <c r="C969" s="28" t="s">
        <v>1530</v>
      </c>
      <c r="D969" s="36" t="s">
        <v>1543</v>
      </c>
      <c r="E969" s="37" t="s">
        <v>1544</v>
      </c>
      <c r="F969" s="28" t="s">
        <v>10</v>
      </c>
      <c r="G969" s="58">
        <v>665000</v>
      </c>
      <c r="H969" s="22">
        <f t="shared" si="351"/>
        <v>126350</v>
      </c>
      <c r="I969" s="23">
        <f t="shared" si="352"/>
        <v>791350</v>
      </c>
      <c r="J969" s="58">
        <v>708000</v>
      </c>
      <c r="K969" s="22">
        <f t="shared" si="353"/>
        <v>134520</v>
      </c>
      <c r="L969" s="23">
        <f t="shared" si="354"/>
        <v>842520</v>
      </c>
    </row>
    <row r="970" spans="1:12" s="62" customFormat="1" ht="72">
      <c r="A970" s="31">
        <v>8</v>
      </c>
      <c r="B970" s="27">
        <v>1197011181</v>
      </c>
      <c r="C970" s="28" t="s">
        <v>1530</v>
      </c>
      <c r="D970" s="36" t="s">
        <v>1545</v>
      </c>
      <c r="E970" s="37" t="s">
        <v>1546</v>
      </c>
      <c r="F970" s="28" t="s">
        <v>10</v>
      </c>
      <c r="G970" s="58">
        <v>665000</v>
      </c>
      <c r="H970" s="22">
        <f t="shared" si="351"/>
        <v>126350</v>
      </c>
      <c r="I970" s="23">
        <f t="shared" si="352"/>
        <v>791350</v>
      </c>
      <c r="J970" s="58">
        <v>708000</v>
      </c>
      <c r="K970" s="22">
        <f t="shared" si="353"/>
        <v>134520</v>
      </c>
      <c r="L970" s="23">
        <f t="shared" si="354"/>
        <v>842520</v>
      </c>
    </row>
    <row r="971" spans="1:12" s="62" customFormat="1" ht="54">
      <c r="A971" s="31">
        <v>9</v>
      </c>
      <c r="B971" s="27">
        <v>1196491054</v>
      </c>
      <c r="C971" s="28" t="s">
        <v>1530</v>
      </c>
      <c r="D971" s="36" t="s">
        <v>1547</v>
      </c>
      <c r="E971" s="37" t="s">
        <v>1548</v>
      </c>
      <c r="F971" s="28" t="s">
        <v>10</v>
      </c>
      <c r="G971" s="58">
        <v>665000</v>
      </c>
      <c r="H971" s="22">
        <f t="shared" si="351"/>
        <v>126350</v>
      </c>
      <c r="I971" s="23">
        <f t="shared" si="352"/>
        <v>791350</v>
      </c>
      <c r="J971" s="58">
        <v>708000</v>
      </c>
      <c r="K971" s="22">
        <f t="shared" si="353"/>
        <v>134520</v>
      </c>
      <c r="L971" s="23">
        <f t="shared" si="354"/>
        <v>842520</v>
      </c>
    </row>
    <row r="972" spans="1:12" s="62" customFormat="1" ht="63">
      <c r="A972" s="31">
        <v>10</v>
      </c>
      <c r="B972" s="27">
        <v>1197011146</v>
      </c>
      <c r="C972" s="28" t="s">
        <v>1530</v>
      </c>
      <c r="D972" s="36" t="s">
        <v>1549</v>
      </c>
      <c r="E972" s="36" t="s">
        <v>1549</v>
      </c>
      <c r="F972" s="28" t="s">
        <v>10</v>
      </c>
      <c r="G972" s="58">
        <v>665000</v>
      </c>
      <c r="H972" s="22">
        <f t="shared" si="351"/>
        <v>126350</v>
      </c>
      <c r="I972" s="23">
        <f t="shared" si="352"/>
        <v>791350</v>
      </c>
      <c r="J972" s="58">
        <v>708000</v>
      </c>
      <c r="K972" s="22">
        <f t="shared" si="353"/>
        <v>134520</v>
      </c>
      <c r="L972" s="23">
        <f t="shared" si="354"/>
        <v>842520</v>
      </c>
    </row>
    <row r="973" spans="1:12" s="62" customFormat="1" ht="45">
      <c r="A973" s="31">
        <v>11</v>
      </c>
      <c r="B973" s="27">
        <v>1197011117</v>
      </c>
      <c r="C973" s="28" t="s">
        <v>1530</v>
      </c>
      <c r="D973" s="36" t="s">
        <v>1550</v>
      </c>
      <c r="E973" s="36" t="s">
        <v>1550</v>
      </c>
      <c r="F973" s="28" t="s">
        <v>10</v>
      </c>
      <c r="G973" s="58">
        <v>665000</v>
      </c>
      <c r="H973" s="22">
        <f t="shared" si="351"/>
        <v>126350</v>
      </c>
      <c r="I973" s="23">
        <f t="shared" si="352"/>
        <v>791350</v>
      </c>
      <c r="J973" s="58">
        <v>708000</v>
      </c>
      <c r="K973" s="22">
        <f t="shared" si="353"/>
        <v>134520</v>
      </c>
      <c r="L973" s="23">
        <f t="shared" si="354"/>
        <v>842520</v>
      </c>
    </row>
    <row r="974" spans="1:12" s="62" customFormat="1" ht="45">
      <c r="A974" s="31">
        <v>12</v>
      </c>
      <c r="B974" s="27">
        <v>1197011179</v>
      </c>
      <c r="C974" s="28" t="s">
        <v>1530</v>
      </c>
      <c r="D974" s="36" t="s">
        <v>1551</v>
      </c>
      <c r="E974" s="36" t="s">
        <v>1551</v>
      </c>
      <c r="F974" s="28" t="s">
        <v>10</v>
      </c>
      <c r="G974" s="58">
        <v>665000</v>
      </c>
      <c r="H974" s="22">
        <f t="shared" si="351"/>
        <v>126350</v>
      </c>
      <c r="I974" s="23">
        <f t="shared" si="352"/>
        <v>791350</v>
      </c>
      <c r="J974" s="58">
        <v>708000</v>
      </c>
      <c r="K974" s="22">
        <f t="shared" si="353"/>
        <v>134520</v>
      </c>
      <c r="L974" s="23">
        <f t="shared" si="354"/>
        <v>842520</v>
      </c>
    </row>
    <row r="975" spans="1:12" s="62" customFormat="1" ht="45">
      <c r="A975" s="31">
        <v>13</v>
      </c>
      <c r="B975" s="27">
        <v>1197011177</v>
      </c>
      <c r="C975" s="28" t="s">
        <v>1530</v>
      </c>
      <c r="D975" s="36" t="s">
        <v>1552</v>
      </c>
      <c r="E975" s="36" t="s">
        <v>1552</v>
      </c>
      <c r="F975" s="28" t="s">
        <v>10</v>
      </c>
      <c r="G975" s="58">
        <v>665000</v>
      </c>
      <c r="H975" s="22">
        <f t="shared" si="351"/>
        <v>126350</v>
      </c>
      <c r="I975" s="23">
        <f t="shared" si="352"/>
        <v>791350</v>
      </c>
      <c r="J975" s="58">
        <v>708000</v>
      </c>
      <c r="K975" s="22">
        <f t="shared" si="353"/>
        <v>134520</v>
      </c>
      <c r="L975" s="23">
        <f t="shared" si="354"/>
        <v>842520</v>
      </c>
    </row>
    <row r="976" spans="1:12" s="62" customFormat="1" ht="54">
      <c r="A976" s="31">
        <v>14</v>
      </c>
      <c r="B976" s="27">
        <v>1128599186</v>
      </c>
      <c r="C976" s="28" t="s">
        <v>1530</v>
      </c>
      <c r="D976" s="36" t="s">
        <v>1553</v>
      </c>
      <c r="E976" s="36" t="s">
        <v>1553</v>
      </c>
      <c r="F976" s="28" t="s">
        <v>10</v>
      </c>
      <c r="G976" s="58">
        <v>665000</v>
      </c>
      <c r="H976" s="22">
        <f t="shared" si="351"/>
        <v>126350</v>
      </c>
      <c r="I976" s="23">
        <f t="shared" si="352"/>
        <v>791350</v>
      </c>
      <c r="J976" s="58">
        <v>708000</v>
      </c>
      <c r="K976" s="22">
        <f t="shared" si="353"/>
        <v>134520</v>
      </c>
      <c r="L976" s="23">
        <f t="shared" si="354"/>
        <v>842520</v>
      </c>
    </row>
    <row r="977" spans="1:12" s="62" customFormat="1" ht="54">
      <c r="A977" s="31">
        <v>15</v>
      </c>
      <c r="B977" s="27">
        <v>1128599202</v>
      </c>
      <c r="C977" s="28" t="s">
        <v>1530</v>
      </c>
      <c r="D977" s="36" t="s">
        <v>1554</v>
      </c>
      <c r="E977" s="36" t="s">
        <v>1554</v>
      </c>
      <c r="F977" s="28" t="s">
        <v>10</v>
      </c>
      <c r="G977" s="58">
        <v>665000</v>
      </c>
      <c r="H977" s="22">
        <f t="shared" si="351"/>
        <v>126350</v>
      </c>
      <c r="I977" s="23">
        <f t="shared" si="352"/>
        <v>791350</v>
      </c>
      <c r="J977" s="58">
        <v>708000</v>
      </c>
      <c r="K977" s="22">
        <f t="shared" si="353"/>
        <v>134520</v>
      </c>
      <c r="L977" s="23">
        <f t="shared" si="354"/>
        <v>842520</v>
      </c>
    </row>
    <row r="978" spans="1:12" s="62" customFormat="1" ht="45">
      <c r="A978" s="31">
        <v>16</v>
      </c>
      <c r="B978" s="27">
        <v>1128599185</v>
      </c>
      <c r="C978" s="28" t="s">
        <v>1530</v>
      </c>
      <c r="D978" s="36" t="s">
        <v>1555</v>
      </c>
      <c r="E978" s="36" t="s">
        <v>1556</v>
      </c>
      <c r="F978" s="28" t="s">
        <v>10</v>
      </c>
      <c r="G978" s="58"/>
      <c r="H978" s="22"/>
      <c r="I978" s="23"/>
      <c r="J978" s="58">
        <v>4590000</v>
      </c>
      <c r="K978" s="22">
        <f t="shared" si="353"/>
        <v>872100</v>
      </c>
      <c r="L978" s="23">
        <f t="shared" si="354"/>
        <v>5462100</v>
      </c>
    </row>
    <row r="979" spans="1:12" s="62" customFormat="1" ht="45">
      <c r="A979" s="31">
        <v>17</v>
      </c>
      <c r="B979" s="27">
        <v>1197011041</v>
      </c>
      <c r="C979" s="28" t="s">
        <v>1530</v>
      </c>
      <c r="D979" s="36" t="s">
        <v>1557</v>
      </c>
      <c r="E979" s="36" t="s">
        <v>1557</v>
      </c>
      <c r="F979" s="28" t="s">
        <v>10</v>
      </c>
      <c r="G979" s="58"/>
      <c r="H979" s="22"/>
      <c r="I979" s="23"/>
      <c r="J979" s="58">
        <v>4590000</v>
      </c>
      <c r="K979" s="22">
        <f t="shared" si="353"/>
        <v>872100</v>
      </c>
      <c r="L979" s="23">
        <f t="shared" si="354"/>
        <v>5462100</v>
      </c>
    </row>
    <row r="980" spans="1:12" s="62" customFormat="1" ht="54">
      <c r="A980" s="31">
        <v>18</v>
      </c>
      <c r="B980" s="27">
        <v>1197011044</v>
      </c>
      <c r="C980" s="28">
        <v>42295100</v>
      </c>
      <c r="D980" s="36" t="s">
        <v>1558</v>
      </c>
      <c r="E980" s="36" t="s">
        <v>1558</v>
      </c>
      <c r="F980" s="28" t="s">
        <v>10</v>
      </c>
      <c r="G980" s="58">
        <v>1200000</v>
      </c>
      <c r="H980" s="22">
        <f t="shared" si="351"/>
        <v>228000</v>
      </c>
      <c r="I980" s="23">
        <f t="shared" si="352"/>
        <v>1428000</v>
      </c>
      <c r="J980" s="58"/>
      <c r="K980" s="22"/>
      <c r="L980" s="23"/>
    </row>
    <row r="981" spans="1:12" s="62" customFormat="1" ht="27">
      <c r="A981" s="31">
        <v>19</v>
      </c>
      <c r="B981" s="56">
        <v>1128599166</v>
      </c>
      <c r="C981" s="28">
        <v>42295100</v>
      </c>
      <c r="D981" s="36" t="s">
        <v>1559</v>
      </c>
      <c r="E981" s="36" t="s">
        <v>1559</v>
      </c>
      <c r="F981" s="28" t="s">
        <v>10</v>
      </c>
      <c r="G981" s="58">
        <v>2296000</v>
      </c>
      <c r="H981" s="22">
        <f t="shared" si="351"/>
        <v>436240</v>
      </c>
      <c r="I981" s="23">
        <f t="shared" si="352"/>
        <v>2732240</v>
      </c>
      <c r="J981" s="58"/>
      <c r="K981" s="22"/>
      <c r="L981" s="23"/>
    </row>
    <row r="982" spans="1:12" s="62" customFormat="1" ht="18">
      <c r="A982" s="31">
        <v>20</v>
      </c>
      <c r="B982" s="56">
        <v>1197011215</v>
      </c>
      <c r="C982" s="28">
        <v>42295100</v>
      </c>
      <c r="D982" s="36" t="s">
        <v>1560</v>
      </c>
      <c r="E982" s="36" t="s">
        <v>1560</v>
      </c>
      <c r="F982" s="28" t="s">
        <v>10</v>
      </c>
      <c r="G982" s="58">
        <v>2275000</v>
      </c>
      <c r="H982" s="22">
        <f t="shared" si="351"/>
        <v>432250</v>
      </c>
      <c r="I982" s="23">
        <f t="shared" si="352"/>
        <v>2707250</v>
      </c>
      <c r="J982" s="58"/>
      <c r="K982" s="22"/>
      <c r="L982" s="23"/>
    </row>
    <row r="983" spans="1:12" s="62" customFormat="1" ht="27">
      <c r="A983" s="31">
        <v>21</v>
      </c>
      <c r="B983" s="56">
        <v>1197011211</v>
      </c>
      <c r="C983" s="28">
        <v>42295100</v>
      </c>
      <c r="D983" s="36" t="s">
        <v>1561</v>
      </c>
      <c r="E983" s="36" t="s">
        <v>1561</v>
      </c>
      <c r="F983" s="28" t="s">
        <v>10</v>
      </c>
      <c r="G983" s="58">
        <v>2395000</v>
      </c>
      <c r="H983" s="22">
        <f t="shared" si="351"/>
        <v>455050</v>
      </c>
      <c r="I983" s="23">
        <f t="shared" si="352"/>
        <v>2850050</v>
      </c>
      <c r="J983" s="58"/>
      <c r="K983" s="22"/>
      <c r="L983" s="23"/>
    </row>
    <row r="984" spans="1:12" s="62" customFormat="1" ht="18">
      <c r="A984" s="31">
        <v>22</v>
      </c>
      <c r="B984" s="35" t="s">
        <v>194</v>
      </c>
      <c r="C984" s="28">
        <v>42295100</v>
      </c>
      <c r="D984" s="36" t="s">
        <v>1562</v>
      </c>
      <c r="E984" s="36" t="s">
        <v>1562</v>
      </c>
      <c r="F984" s="28" t="s">
        <v>10</v>
      </c>
      <c r="G984" s="58">
        <v>3415000</v>
      </c>
      <c r="H984" s="22">
        <f t="shared" si="351"/>
        <v>648850</v>
      </c>
      <c r="I984" s="23">
        <f t="shared" si="352"/>
        <v>4063850</v>
      </c>
      <c r="J984" s="58"/>
      <c r="K984" s="22"/>
      <c r="L984" s="23"/>
    </row>
    <row r="985" spans="1:12" s="62" customFormat="1" ht="18">
      <c r="A985" s="31">
        <v>23</v>
      </c>
      <c r="B985" s="35" t="s">
        <v>194</v>
      </c>
      <c r="C985" s="28">
        <v>42295100</v>
      </c>
      <c r="D985" s="83" t="s">
        <v>1563</v>
      </c>
      <c r="E985" s="83" t="s">
        <v>1563</v>
      </c>
      <c r="F985" s="28" t="s">
        <v>10</v>
      </c>
      <c r="G985" s="58">
        <v>3535000</v>
      </c>
      <c r="H985" s="22">
        <f t="shared" si="351"/>
        <v>671650</v>
      </c>
      <c r="I985" s="23">
        <f t="shared" si="352"/>
        <v>4206650</v>
      </c>
      <c r="J985" s="58"/>
      <c r="K985" s="22"/>
      <c r="L985" s="23"/>
    </row>
    <row r="986" spans="1:12" s="62" customFormat="1" ht="18">
      <c r="A986" s="31">
        <v>24</v>
      </c>
      <c r="B986" s="35" t="s">
        <v>194</v>
      </c>
      <c r="C986" s="28">
        <v>42295100</v>
      </c>
      <c r="D986" s="76" t="s">
        <v>1564</v>
      </c>
      <c r="E986" s="76" t="s">
        <v>1564</v>
      </c>
      <c r="F986" s="28" t="s">
        <v>10</v>
      </c>
      <c r="G986" s="58">
        <v>365000</v>
      </c>
      <c r="H986" s="22">
        <f t="shared" si="351"/>
        <v>69350</v>
      </c>
      <c r="I986" s="23">
        <f t="shared" si="352"/>
        <v>434350</v>
      </c>
      <c r="J986" s="58"/>
      <c r="K986" s="22"/>
      <c r="L986" s="23"/>
    </row>
    <row r="987" spans="1:12" s="62" customFormat="1" ht="54">
      <c r="A987" s="31">
        <v>25</v>
      </c>
      <c r="B987" s="35" t="s">
        <v>194</v>
      </c>
      <c r="C987" s="28">
        <v>42295100</v>
      </c>
      <c r="D987" s="76" t="s">
        <v>1565</v>
      </c>
      <c r="E987" s="76" t="s">
        <v>1565</v>
      </c>
      <c r="F987" s="28" t="s">
        <v>10</v>
      </c>
      <c r="G987" s="58">
        <v>285000</v>
      </c>
      <c r="H987" s="22">
        <f t="shared" si="351"/>
        <v>54150</v>
      </c>
      <c r="I987" s="23">
        <f t="shared" si="352"/>
        <v>339150</v>
      </c>
      <c r="J987" s="58"/>
      <c r="K987" s="22"/>
      <c r="L987" s="23"/>
    </row>
    <row r="988" spans="1:12" s="150" customFormat="1">
      <c r="A988" s="142"/>
      <c r="B988" s="17"/>
      <c r="C988" s="143"/>
      <c r="D988" s="143"/>
      <c r="E988" s="143"/>
      <c r="F988" s="143"/>
      <c r="G988" s="144"/>
      <c r="H988" s="145"/>
      <c r="I988" s="151"/>
      <c r="J988" s="144"/>
      <c r="K988" s="145"/>
      <c r="L988" s="151"/>
    </row>
    <row r="989" spans="1:12" s="62" customFormat="1" ht="13.5" customHeight="1">
      <c r="A989" s="39" t="s">
        <v>1566</v>
      </c>
      <c r="B989" s="166" t="s">
        <v>1567</v>
      </c>
      <c r="C989" s="166"/>
      <c r="D989" s="166"/>
      <c r="E989" s="166"/>
      <c r="F989" s="29" t="s">
        <v>1282</v>
      </c>
      <c r="G989" s="174" t="s">
        <v>3733</v>
      </c>
      <c r="H989" s="175"/>
      <c r="I989" s="176"/>
    </row>
    <row r="990" spans="1:12" s="62" customFormat="1" ht="27">
      <c r="A990" s="14" t="s">
        <v>2</v>
      </c>
      <c r="B990" s="14" t="s">
        <v>3</v>
      </c>
      <c r="C990" s="15" t="s">
        <v>4</v>
      </c>
      <c r="D990" s="15" t="s">
        <v>5</v>
      </c>
      <c r="E990" s="15" t="s">
        <v>3366</v>
      </c>
      <c r="F990" s="15" t="s">
        <v>7</v>
      </c>
      <c r="G990" s="16" t="s">
        <v>3347</v>
      </c>
      <c r="H990" s="16" t="s">
        <v>3348</v>
      </c>
      <c r="I990" s="16" t="s">
        <v>3349</v>
      </c>
    </row>
    <row r="991" spans="1:12" s="62" customFormat="1" ht="45">
      <c r="A991" s="31">
        <v>1</v>
      </c>
      <c r="B991" s="27">
        <v>1196410044</v>
      </c>
      <c r="C991" s="28">
        <v>42271910</v>
      </c>
      <c r="D991" s="36" t="s">
        <v>1568</v>
      </c>
      <c r="E991" s="37" t="s">
        <v>1569</v>
      </c>
      <c r="F991" s="28" t="s">
        <v>10</v>
      </c>
      <c r="G991" s="22">
        <v>444719</v>
      </c>
      <c r="H991" s="22">
        <f>ROUND(G991*0.19,0)</f>
        <v>84497</v>
      </c>
      <c r="I991" s="23">
        <f>+G991+H991</f>
        <v>529216</v>
      </c>
    </row>
    <row r="992" spans="1:12" s="62" customFormat="1" ht="45">
      <c r="A992" s="31">
        <v>2</v>
      </c>
      <c r="B992" s="27">
        <v>1196410309</v>
      </c>
      <c r="C992" s="28">
        <v>42271910</v>
      </c>
      <c r="D992" s="36" t="s">
        <v>1570</v>
      </c>
      <c r="E992" s="37" t="s">
        <v>1571</v>
      </c>
      <c r="F992" s="28" t="s">
        <v>10</v>
      </c>
      <c r="G992" s="22">
        <v>409024</v>
      </c>
      <c r="H992" s="22">
        <f t="shared" ref="H992:H1039" si="355">ROUND(G992*0.19,0)</f>
        <v>77715</v>
      </c>
      <c r="I992" s="23">
        <f t="shared" ref="I992:I1039" si="356">+G992+H992</f>
        <v>486739</v>
      </c>
    </row>
    <row r="993" spans="1:9" s="62" customFormat="1" ht="45">
      <c r="A993" s="31">
        <v>3</v>
      </c>
      <c r="B993" s="27">
        <v>1196410302</v>
      </c>
      <c r="C993" s="28">
        <v>42271910</v>
      </c>
      <c r="D993" s="36" t="s">
        <v>1572</v>
      </c>
      <c r="E993" s="37" t="s">
        <v>1573</v>
      </c>
      <c r="F993" s="28" t="s">
        <v>10</v>
      </c>
      <c r="G993" s="22">
        <v>409024</v>
      </c>
      <c r="H993" s="22">
        <f t="shared" si="355"/>
        <v>77715</v>
      </c>
      <c r="I993" s="23">
        <f t="shared" si="356"/>
        <v>486739</v>
      </c>
    </row>
    <row r="994" spans="1:9" s="62" customFormat="1" ht="45">
      <c r="A994" s="31">
        <v>4</v>
      </c>
      <c r="B994" s="27">
        <v>1196410029</v>
      </c>
      <c r="C994" s="28">
        <v>42271910</v>
      </c>
      <c r="D994" s="36" t="s">
        <v>1574</v>
      </c>
      <c r="E994" s="37" t="s">
        <v>1575</v>
      </c>
      <c r="F994" s="28" t="s">
        <v>10</v>
      </c>
      <c r="G994" s="22">
        <v>409024</v>
      </c>
      <c r="H994" s="22">
        <f t="shared" si="355"/>
        <v>77715</v>
      </c>
      <c r="I994" s="23">
        <f t="shared" si="356"/>
        <v>486739</v>
      </c>
    </row>
    <row r="995" spans="1:9" s="62" customFormat="1" ht="45">
      <c r="A995" s="31">
        <v>5</v>
      </c>
      <c r="B995" s="27">
        <v>1196410250</v>
      </c>
      <c r="C995" s="28">
        <v>42271910</v>
      </c>
      <c r="D995" s="36" t="s">
        <v>1576</v>
      </c>
      <c r="E995" s="37" t="s">
        <v>1577</v>
      </c>
      <c r="F995" s="28" t="s">
        <v>10</v>
      </c>
      <c r="G995" s="22">
        <v>409024</v>
      </c>
      <c r="H995" s="22">
        <f t="shared" si="355"/>
        <v>77715</v>
      </c>
      <c r="I995" s="23">
        <f t="shared" si="356"/>
        <v>486739</v>
      </c>
    </row>
    <row r="996" spans="1:9" s="62" customFormat="1" ht="45">
      <c r="A996" s="31">
        <v>6</v>
      </c>
      <c r="B996" s="27">
        <v>1196410152</v>
      </c>
      <c r="C996" s="28">
        <v>42271910</v>
      </c>
      <c r="D996" s="36" t="s">
        <v>1578</v>
      </c>
      <c r="E996" s="37" t="s">
        <v>1579</v>
      </c>
      <c r="F996" s="28" t="s">
        <v>10</v>
      </c>
      <c r="G996" s="22">
        <v>409024</v>
      </c>
      <c r="H996" s="22">
        <f t="shared" si="355"/>
        <v>77715</v>
      </c>
      <c r="I996" s="23">
        <f t="shared" si="356"/>
        <v>486739</v>
      </c>
    </row>
    <row r="997" spans="1:9" s="62" customFormat="1" ht="45">
      <c r="A997" s="31">
        <v>7</v>
      </c>
      <c r="B997" s="27">
        <v>1196410450</v>
      </c>
      <c r="C997" s="28">
        <v>42271910</v>
      </c>
      <c r="D997" s="36" t="s">
        <v>1580</v>
      </c>
      <c r="E997" s="37" t="s">
        <v>1581</v>
      </c>
      <c r="F997" s="28" t="s">
        <v>10</v>
      </c>
      <c r="G997" s="22">
        <v>409024</v>
      </c>
      <c r="H997" s="22">
        <f t="shared" si="355"/>
        <v>77715</v>
      </c>
      <c r="I997" s="23">
        <f t="shared" si="356"/>
        <v>486739</v>
      </c>
    </row>
    <row r="998" spans="1:9" s="62" customFormat="1" ht="63">
      <c r="A998" s="31">
        <v>8</v>
      </c>
      <c r="B998" s="27">
        <v>1196410046</v>
      </c>
      <c r="C998" s="28">
        <v>42271910</v>
      </c>
      <c r="D998" s="36" t="s">
        <v>1582</v>
      </c>
      <c r="E998" s="37" t="s">
        <v>1583</v>
      </c>
      <c r="F998" s="28" t="s">
        <v>10</v>
      </c>
      <c r="G998" s="22">
        <v>852148</v>
      </c>
      <c r="H998" s="22">
        <f t="shared" si="355"/>
        <v>161908</v>
      </c>
      <c r="I998" s="23">
        <f t="shared" si="356"/>
        <v>1014056</v>
      </c>
    </row>
    <row r="999" spans="1:9" s="62" customFormat="1" ht="63">
      <c r="A999" s="31">
        <v>9</v>
      </c>
      <c r="B999" s="27">
        <v>1196410047</v>
      </c>
      <c r="C999" s="28">
        <v>42271910</v>
      </c>
      <c r="D999" s="36" t="s">
        <v>1584</v>
      </c>
      <c r="E999" s="37" t="s">
        <v>1585</v>
      </c>
      <c r="F999" s="28" t="s">
        <v>10</v>
      </c>
      <c r="G999" s="22">
        <v>852148</v>
      </c>
      <c r="H999" s="22">
        <f t="shared" si="355"/>
        <v>161908</v>
      </c>
      <c r="I999" s="23">
        <f t="shared" si="356"/>
        <v>1014056</v>
      </c>
    </row>
    <row r="1000" spans="1:9" s="62" customFormat="1" ht="63">
      <c r="A1000" s="31">
        <v>10</v>
      </c>
      <c r="B1000" s="27">
        <v>1196410048</v>
      </c>
      <c r="C1000" s="28">
        <v>42271910</v>
      </c>
      <c r="D1000" s="36" t="s">
        <v>1586</v>
      </c>
      <c r="E1000" s="37" t="s">
        <v>1587</v>
      </c>
      <c r="F1000" s="28" t="s">
        <v>10</v>
      </c>
      <c r="G1000" s="22">
        <v>852148</v>
      </c>
      <c r="H1000" s="22">
        <f t="shared" si="355"/>
        <v>161908</v>
      </c>
      <c r="I1000" s="23">
        <f t="shared" si="356"/>
        <v>1014056</v>
      </c>
    </row>
    <row r="1001" spans="1:9" s="62" customFormat="1" ht="45">
      <c r="A1001" s="31">
        <v>11</v>
      </c>
      <c r="B1001" s="27">
        <v>1196410305</v>
      </c>
      <c r="C1001" s="28">
        <v>42271910</v>
      </c>
      <c r="D1001" s="36" t="s">
        <v>1588</v>
      </c>
      <c r="E1001" s="37" t="s">
        <v>1589</v>
      </c>
      <c r="F1001" s="28" t="s">
        <v>10</v>
      </c>
      <c r="G1001" s="22">
        <v>458843</v>
      </c>
      <c r="H1001" s="22">
        <f t="shared" si="355"/>
        <v>87180</v>
      </c>
      <c r="I1001" s="23">
        <f t="shared" si="356"/>
        <v>546023</v>
      </c>
    </row>
    <row r="1002" spans="1:9" s="62" customFormat="1" ht="45">
      <c r="A1002" s="31">
        <v>12</v>
      </c>
      <c r="B1002" s="27">
        <v>1196410043</v>
      </c>
      <c r="C1002" s="28">
        <v>42271910</v>
      </c>
      <c r="D1002" s="36" t="s">
        <v>1590</v>
      </c>
      <c r="E1002" s="37" t="s">
        <v>1591</v>
      </c>
      <c r="F1002" s="28" t="s">
        <v>10</v>
      </c>
      <c r="G1002" s="22">
        <v>458843</v>
      </c>
      <c r="H1002" s="22">
        <f t="shared" si="355"/>
        <v>87180</v>
      </c>
      <c r="I1002" s="23">
        <f t="shared" si="356"/>
        <v>546023</v>
      </c>
    </row>
    <row r="1003" spans="1:9" s="62" customFormat="1" ht="45">
      <c r="A1003" s="31">
        <v>13</v>
      </c>
      <c r="B1003" s="27">
        <v>1196410275</v>
      </c>
      <c r="C1003" s="28">
        <v>42271910</v>
      </c>
      <c r="D1003" s="36" t="s">
        <v>1592</v>
      </c>
      <c r="E1003" s="37" t="s">
        <v>1593</v>
      </c>
      <c r="F1003" s="28" t="s">
        <v>10</v>
      </c>
      <c r="G1003" s="22">
        <v>458843</v>
      </c>
      <c r="H1003" s="22">
        <f t="shared" si="355"/>
        <v>87180</v>
      </c>
      <c r="I1003" s="23">
        <f t="shared" si="356"/>
        <v>546023</v>
      </c>
    </row>
    <row r="1004" spans="1:9" s="62" customFormat="1" ht="45">
      <c r="A1004" s="31">
        <v>14</v>
      </c>
      <c r="B1004" s="27">
        <v>1196410307</v>
      </c>
      <c r="C1004" s="28">
        <v>42271910</v>
      </c>
      <c r="D1004" s="36" t="s">
        <v>1594</v>
      </c>
      <c r="E1004" s="37" t="s">
        <v>1595</v>
      </c>
      <c r="F1004" s="28" t="s">
        <v>10</v>
      </c>
      <c r="G1004" s="22">
        <v>458843</v>
      </c>
      <c r="H1004" s="22">
        <f t="shared" si="355"/>
        <v>87180</v>
      </c>
      <c r="I1004" s="23">
        <f t="shared" si="356"/>
        <v>546023</v>
      </c>
    </row>
    <row r="1005" spans="1:9" s="62" customFormat="1" ht="45">
      <c r="A1005" s="31">
        <v>15</v>
      </c>
      <c r="B1005" s="27">
        <v>1196410311</v>
      </c>
      <c r="C1005" s="28">
        <v>42271910</v>
      </c>
      <c r="D1005" s="36" t="s">
        <v>1596</v>
      </c>
      <c r="E1005" s="37" t="s">
        <v>1597</v>
      </c>
      <c r="F1005" s="28" t="s">
        <v>10</v>
      </c>
      <c r="G1005" s="22">
        <v>458843</v>
      </c>
      <c r="H1005" s="22">
        <f t="shared" si="355"/>
        <v>87180</v>
      </c>
      <c r="I1005" s="23">
        <f t="shared" si="356"/>
        <v>546023</v>
      </c>
    </row>
    <row r="1006" spans="1:9" s="62" customFormat="1" ht="45">
      <c r="A1006" s="31">
        <v>16</v>
      </c>
      <c r="B1006" s="27">
        <v>1196410500</v>
      </c>
      <c r="C1006" s="28">
        <v>42271910</v>
      </c>
      <c r="D1006" s="36" t="s">
        <v>1598</v>
      </c>
      <c r="E1006" s="37" t="s">
        <v>1599</v>
      </c>
      <c r="F1006" s="28" t="s">
        <v>10</v>
      </c>
      <c r="G1006" s="22">
        <v>458843</v>
      </c>
      <c r="H1006" s="22">
        <f t="shared" si="355"/>
        <v>87180</v>
      </c>
      <c r="I1006" s="23">
        <f t="shared" si="356"/>
        <v>546023</v>
      </c>
    </row>
    <row r="1007" spans="1:9" s="62" customFormat="1" ht="45">
      <c r="A1007" s="31">
        <v>17</v>
      </c>
      <c r="B1007" s="27">
        <v>1196410308</v>
      </c>
      <c r="C1007" s="28">
        <v>42271910</v>
      </c>
      <c r="D1007" s="36" t="s">
        <v>1600</v>
      </c>
      <c r="E1007" s="37" t="s">
        <v>1601</v>
      </c>
      <c r="F1007" s="28" t="s">
        <v>10</v>
      </c>
      <c r="G1007" s="22">
        <v>458843</v>
      </c>
      <c r="H1007" s="22">
        <f t="shared" si="355"/>
        <v>87180</v>
      </c>
      <c r="I1007" s="23">
        <f t="shared" si="356"/>
        <v>546023</v>
      </c>
    </row>
    <row r="1008" spans="1:9" s="62" customFormat="1" ht="63">
      <c r="A1008" s="31">
        <v>18</v>
      </c>
      <c r="B1008" s="27">
        <v>1196410042</v>
      </c>
      <c r="C1008" s="28">
        <v>42271910</v>
      </c>
      <c r="D1008" s="36" t="s">
        <v>1602</v>
      </c>
      <c r="E1008" s="37" t="s">
        <v>1603</v>
      </c>
      <c r="F1008" s="28" t="s">
        <v>10</v>
      </c>
      <c r="G1008" s="22">
        <v>458843</v>
      </c>
      <c r="H1008" s="22">
        <f t="shared" si="355"/>
        <v>87180</v>
      </c>
      <c r="I1008" s="23">
        <f t="shared" si="356"/>
        <v>546023</v>
      </c>
    </row>
    <row r="1009" spans="1:9" s="62" customFormat="1" ht="63">
      <c r="A1009" s="31">
        <v>19</v>
      </c>
      <c r="B1009" s="27">
        <v>1196410691</v>
      </c>
      <c r="C1009" s="28">
        <v>42271910</v>
      </c>
      <c r="D1009" s="36" t="s">
        <v>1604</v>
      </c>
      <c r="E1009" s="37" t="s">
        <v>1605</v>
      </c>
      <c r="F1009" s="28" t="s">
        <v>10</v>
      </c>
      <c r="G1009" s="22">
        <v>458843</v>
      </c>
      <c r="H1009" s="22">
        <f t="shared" si="355"/>
        <v>87180</v>
      </c>
      <c r="I1009" s="23">
        <f t="shared" si="356"/>
        <v>546023</v>
      </c>
    </row>
    <row r="1010" spans="1:9" s="62" customFormat="1" ht="63">
      <c r="A1010" s="31">
        <v>20</v>
      </c>
      <c r="B1010" s="27">
        <v>1196410700</v>
      </c>
      <c r="C1010" s="28">
        <v>42271910</v>
      </c>
      <c r="D1010" s="36" t="s">
        <v>1606</v>
      </c>
      <c r="E1010" s="37" t="s">
        <v>1607</v>
      </c>
      <c r="F1010" s="28" t="s">
        <v>10</v>
      </c>
      <c r="G1010" s="22">
        <v>458843</v>
      </c>
      <c r="H1010" s="22">
        <f t="shared" si="355"/>
        <v>87180</v>
      </c>
      <c r="I1010" s="23">
        <f t="shared" si="356"/>
        <v>546023</v>
      </c>
    </row>
    <row r="1011" spans="1:9" s="62" customFormat="1" ht="63">
      <c r="A1011" s="31">
        <v>21</v>
      </c>
      <c r="B1011" s="27">
        <v>1196410550</v>
      </c>
      <c r="C1011" s="28">
        <v>42271910</v>
      </c>
      <c r="D1011" s="36" t="s">
        <v>1608</v>
      </c>
      <c r="E1011" s="37" t="s">
        <v>1609</v>
      </c>
      <c r="F1011" s="28" t="s">
        <v>10</v>
      </c>
      <c r="G1011" s="22">
        <v>458843</v>
      </c>
      <c r="H1011" s="22">
        <f t="shared" si="355"/>
        <v>87180</v>
      </c>
      <c r="I1011" s="23">
        <f t="shared" si="356"/>
        <v>546023</v>
      </c>
    </row>
    <row r="1012" spans="1:9" s="62" customFormat="1" ht="63">
      <c r="A1012" s="31">
        <v>22</v>
      </c>
      <c r="B1012" s="27">
        <v>1196410962</v>
      </c>
      <c r="C1012" s="28">
        <v>42271910</v>
      </c>
      <c r="D1012" s="36" t="s">
        <v>1610</v>
      </c>
      <c r="E1012" s="37" t="s">
        <v>1611</v>
      </c>
      <c r="F1012" s="28" t="s">
        <v>10</v>
      </c>
      <c r="G1012" s="22">
        <v>458843</v>
      </c>
      <c r="H1012" s="22">
        <f t="shared" si="355"/>
        <v>87180</v>
      </c>
      <c r="I1012" s="23">
        <f t="shared" si="356"/>
        <v>546023</v>
      </c>
    </row>
    <row r="1013" spans="1:9" s="62" customFormat="1" ht="63">
      <c r="A1013" s="31">
        <v>23</v>
      </c>
      <c r="B1013" s="27">
        <v>1196410140</v>
      </c>
      <c r="C1013" s="28">
        <v>42271910</v>
      </c>
      <c r="D1013" s="36" t="s">
        <v>1612</v>
      </c>
      <c r="E1013" s="37" t="s">
        <v>1613</v>
      </c>
      <c r="F1013" s="28" t="s">
        <v>10</v>
      </c>
      <c r="G1013" s="22">
        <v>458843</v>
      </c>
      <c r="H1013" s="22">
        <f t="shared" si="355"/>
        <v>87180</v>
      </c>
      <c r="I1013" s="23">
        <f t="shared" si="356"/>
        <v>546023</v>
      </c>
    </row>
    <row r="1014" spans="1:9" s="62" customFormat="1" ht="63">
      <c r="A1014" s="31">
        <v>24</v>
      </c>
      <c r="B1014" s="27">
        <v>1196410264</v>
      </c>
      <c r="C1014" s="28">
        <v>42271910</v>
      </c>
      <c r="D1014" s="36" t="s">
        <v>1614</v>
      </c>
      <c r="E1014" s="37" t="s">
        <v>1615</v>
      </c>
      <c r="F1014" s="28" t="s">
        <v>10</v>
      </c>
      <c r="G1014" s="22">
        <v>458843</v>
      </c>
      <c r="H1014" s="22">
        <f t="shared" si="355"/>
        <v>87180</v>
      </c>
      <c r="I1014" s="23">
        <f t="shared" si="356"/>
        <v>546023</v>
      </c>
    </row>
    <row r="1015" spans="1:9" s="62" customFormat="1" ht="54">
      <c r="A1015" s="31">
        <v>25</v>
      </c>
      <c r="B1015" s="27">
        <v>1196410045</v>
      </c>
      <c r="C1015" s="28">
        <v>42271910</v>
      </c>
      <c r="D1015" s="36" t="s">
        <v>1616</v>
      </c>
      <c r="E1015" s="37" t="s">
        <v>1617</v>
      </c>
      <c r="F1015" s="28" t="s">
        <v>10</v>
      </c>
      <c r="G1015" s="22">
        <v>444719</v>
      </c>
      <c r="H1015" s="22">
        <f t="shared" si="355"/>
        <v>84497</v>
      </c>
      <c r="I1015" s="23">
        <f t="shared" si="356"/>
        <v>529216</v>
      </c>
    </row>
    <row r="1016" spans="1:9" s="62" customFormat="1" ht="54">
      <c r="A1016" s="31">
        <v>26</v>
      </c>
      <c r="B1016" s="27">
        <v>1196410519</v>
      </c>
      <c r="C1016" s="28">
        <v>42271910</v>
      </c>
      <c r="D1016" s="36" t="s">
        <v>1618</v>
      </c>
      <c r="E1016" s="37" t="s">
        <v>1619</v>
      </c>
      <c r="F1016" s="28" t="s">
        <v>10</v>
      </c>
      <c r="G1016" s="22">
        <v>409024</v>
      </c>
      <c r="H1016" s="22">
        <f t="shared" si="355"/>
        <v>77715</v>
      </c>
      <c r="I1016" s="23">
        <f t="shared" si="356"/>
        <v>486739</v>
      </c>
    </row>
    <row r="1017" spans="1:9" s="62" customFormat="1" ht="54">
      <c r="A1017" s="31">
        <v>27</v>
      </c>
      <c r="B1017" s="27">
        <v>1196410526</v>
      </c>
      <c r="C1017" s="28">
        <v>42271910</v>
      </c>
      <c r="D1017" s="36" t="s">
        <v>1620</v>
      </c>
      <c r="E1017" s="37" t="s">
        <v>1621</v>
      </c>
      <c r="F1017" s="28" t="s">
        <v>10</v>
      </c>
      <c r="G1017" s="22">
        <v>409024</v>
      </c>
      <c r="H1017" s="22">
        <f t="shared" si="355"/>
        <v>77715</v>
      </c>
      <c r="I1017" s="23">
        <f t="shared" si="356"/>
        <v>486739</v>
      </c>
    </row>
    <row r="1018" spans="1:9" s="62" customFormat="1" ht="54">
      <c r="A1018" s="31">
        <v>28</v>
      </c>
      <c r="B1018" s="27">
        <v>1196410575</v>
      </c>
      <c r="C1018" s="28">
        <v>42271910</v>
      </c>
      <c r="D1018" s="36" t="s">
        <v>1622</v>
      </c>
      <c r="E1018" s="37" t="s">
        <v>1623</v>
      </c>
      <c r="F1018" s="28" t="s">
        <v>10</v>
      </c>
      <c r="G1018" s="22">
        <v>409024</v>
      </c>
      <c r="H1018" s="22">
        <f t="shared" si="355"/>
        <v>77715</v>
      </c>
      <c r="I1018" s="23">
        <f t="shared" si="356"/>
        <v>486739</v>
      </c>
    </row>
    <row r="1019" spans="1:9" s="62" customFormat="1" ht="54">
      <c r="A1019" s="31">
        <v>29</v>
      </c>
      <c r="B1019" s="27">
        <v>1196410579</v>
      </c>
      <c r="C1019" s="28">
        <v>42271910</v>
      </c>
      <c r="D1019" s="36" t="s">
        <v>1624</v>
      </c>
      <c r="E1019" s="37" t="s">
        <v>1625</v>
      </c>
      <c r="F1019" s="28" t="s">
        <v>10</v>
      </c>
      <c r="G1019" s="22">
        <v>409024</v>
      </c>
      <c r="H1019" s="22">
        <f t="shared" si="355"/>
        <v>77715</v>
      </c>
      <c r="I1019" s="23">
        <f t="shared" si="356"/>
        <v>486739</v>
      </c>
    </row>
    <row r="1020" spans="1:9" s="62" customFormat="1" ht="54">
      <c r="A1020" s="31">
        <v>30</v>
      </c>
      <c r="B1020" s="27">
        <v>1196410600</v>
      </c>
      <c r="C1020" s="28">
        <v>42271910</v>
      </c>
      <c r="D1020" s="36" t="s">
        <v>1626</v>
      </c>
      <c r="E1020" s="37" t="s">
        <v>1627</v>
      </c>
      <c r="F1020" s="28" t="s">
        <v>10</v>
      </c>
      <c r="G1020" s="22">
        <v>409024</v>
      </c>
      <c r="H1020" s="22">
        <f t="shared" si="355"/>
        <v>77715</v>
      </c>
      <c r="I1020" s="23">
        <f t="shared" si="356"/>
        <v>486739</v>
      </c>
    </row>
    <row r="1021" spans="1:9" s="62" customFormat="1" ht="54">
      <c r="A1021" s="31">
        <v>31</v>
      </c>
      <c r="B1021" s="27">
        <v>1196410625</v>
      </c>
      <c r="C1021" s="28">
        <v>42271910</v>
      </c>
      <c r="D1021" s="36" t="s">
        <v>1628</v>
      </c>
      <c r="E1021" s="37" t="s">
        <v>1629</v>
      </c>
      <c r="F1021" s="28" t="s">
        <v>10</v>
      </c>
      <c r="G1021" s="22">
        <v>409024</v>
      </c>
      <c r="H1021" s="22">
        <f t="shared" si="355"/>
        <v>77715</v>
      </c>
      <c r="I1021" s="23">
        <f t="shared" si="356"/>
        <v>486739</v>
      </c>
    </row>
    <row r="1022" spans="1:9" s="62" customFormat="1" ht="45">
      <c r="A1022" s="31">
        <v>32</v>
      </c>
      <c r="B1022" s="27">
        <v>1196410049</v>
      </c>
      <c r="C1022" s="28">
        <v>42271910</v>
      </c>
      <c r="D1022" s="36" t="s">
        <v>1630</v>
      </c>
      <c r="E1022" s="37" t="s">
        <v>1631</v>
      </c>
      <c r="F1022" s="28" t="s">
        <v>10</v>
      </c>
      <c r="G1022" s="22">
        <v>480678</v>
      </c>
      <c r="H1022" s="22">
        <f t="shared" si="355"/>
        <v>91329</v>
      </c>
      <c r="I1022" s="23">
        <f t="shared" si="356"/>
        <v>572007</v>
      </c>
    </row>
    <row r="1023" spans="1:9" s="62" customFormat="1" ht="45">
      <c r="A1023" s="31">
        <v>33</v>
      </c>
      <c r="B1023" s="27">
        <v>1196410055</v>
      </c>
      <c r="C1023" s="28">
        <v>42271910</v>
      </c>
      <c r="D1023" s="36" t="s">
        <v>1632</v>
      </c>
      <c r="E1023" s="37" t="s">
        <v>1633</v>
      </c>
      <c r="F1023" s="28" t="s">
        <v>10</v>
      </c>
      <c r="G1023" s="22">
        <v>480678</v>
      </c>
      <c r="H1023" s="22">
        <f t="shared" si="355"/>
        <v>91329</v>
      </c>
      <c r="I1023" s="23">
        <f t="shared" si="356"/>
        <v>572007</v>
      </c>
    </row>
    <row r="1024" spans="1:9" s="62" customFormat="1" ht="45">
      <c r="A1024" s="31">
        <v>34</v>
      </c>
      <c r="B1024" s="27">
        <v>1196410096</v>
      </c>
      <c r="C1024" s="28">
        <v>42271910</v>
      </c>
      <c r="D1024" s="36" t="s">
        <v>1634</v>
      </c>
      <c r="E1024" s="37" t="s">
        <v>1635</v>
      </c>
      <c r="F1024" s="28" t="s">
        <v>10</v>
      </c>
      <c r="G1024" s="22">
        <v>480678</v>
      </c>
      <c r="H1024" s="22">
        <f t="shared" si="355"/>
        <v>91329</v>
      </c>
      <c r="I1024" s="23">
        <f t="shared" si="356"/>
        <v>572007</v>
      </c>
    </row>
    <row r="1025" spans="1:9" s="62" customFormat="1" ht="45">
      <c r="A1025" s="31">
        <v>35</v>
      </c>
      <c r="B1025" s="27">
        <v>1196410059</v>
      </c>
      <c r="C1025" s="28">
        <v>42271910</v>
      </c>
      <c r="D1025" s="36" t="s">
        <v>1636</v>
      </c>
      <c r="E1025" s="37" t="s">
        <v>1637</v>
      </c>
      <c r="F1025" s="28" t="s">
        <v>10</v>
      </c>
      <c r="G1025" s="22">
        <v>480678</v>
      </c>
      <c r="H1025" s="22">
        <f t="shared" si="355"/>
        <v>91329</v>
      </c>
      <c r="I1025" s="23">
        <f t="shared" si="356"/>
        <v>572007</v>
      </c>
    </row>
    <row r="1026" spans="1:9" s="62" customFormat="1" ht="45">
      <c r="A1026" s="31">
        <v>36</v>
      </c>
      <c r="B1026" s="27">
        <v>1196410057</v>
      </c>
      <c r="C1026" s="28">
        <v>42271910</v>
      </c>
      <c r="D1026" s="36" t="s">
        <v>1638</v>
      </c>
      <c r="E1026" s="37" t="s">
        <v>1639</v>
      </c>
      <c r="F1026" s="28" t="s">
        <v>10</v>
      </c>
      <c r="G1026" s="22">
        <v>480678</v>
      </c>
      <c r="H1026" s="22">
        <f t="shared" si="355"/>
        <v>91329</v>
      </c>
      <c r="I1026" s="23">
        <f t="shared" si="356"/>
        <v>572007</v>
      </c>
    </row>
    <row r="1027" spans="1:9" s="62" customFormat="1" ht="45">
      <c r="A1027" s="31">
        <v>37</v>
      </c>
      <c r="B1027" s="27">
        <v>1196410060</v>
      </c>
      <c r="C1027" s="28">
        <v>42271910</v>
      </c>
      <c r="D1027" s="36" t="s">
        <v>1640</v>
      </c>
      <c r="E1027" s="37" t="s">
        <v>1641</v>
      </c>
      <c r="F1027" s="28" t="s">
        <v>10</v>
      </c>
      <c r="G1027" s="22">
        <v>480678</v>
      </c>
      <c r="H1027" s="22">
        <f t="shared" si="355"/>
        <v>91329</v>
      </c>
      <c r="I1027" s="23">
        <f t="shared" si="356"/>
        <v>572007</v>
      </c>
    </row>
    <row r="1028" spans="1:9" s="62" customFormat="1" ht="45">
      <c r="A1028" s="31">
        <v>38</v>
      </c>
      <c r="B1028" s="27">
        <v>1196410061</v>
      </c>
      <c r="C1028" s="28">
        <v>42271910</v>
      </c>
      <c r="D1028" s="36" t="s">
        <v>1642</v>
      </c>
      <c r="E1028" s="37" t="s">
        <v>1643</v>
      </c>
      <c r="F1028" s="28" t="s">
        <v>10</v>
      </c>
      <c r="G1028" s="22">
        <v>480678</v>
      </c>
      <c r="H1028" s="22">
        <f t="shared" si="355"/>
        <v>91329</v>
      </c>
      <c r="I1028" s="23">
        <f t="shared" si="356"/>
        <v>572007</v>
      </c>
    </row>
    <row r="1029" spans="1:9" s="62" customFormat="1" ht="45">
      <c r="A1029" s="31">
        <v>39</v>
      </c>
      <c r="B1029" s="27">
        <v>1196410062</v>
      </c>
      <c r="C1029" s="28">
        <v>42271910</v>
      </c>
      <c r="D1029" s="36" t="s">
        <v>1644</v>
      </c>
      <c r="E1029" s="37" t="s">
        <v>1645</v>
      </c>
      <c r="F1029" s="28" t="s">
        <v>10</v>
      </c>
      <c r="G1029" s="22">
        <v>480678</v>
      </c>
      <c r="H1029" s="22">
        <f t="shared" si="355"/>
        <v>91329</v>
      </c>
      <c r="I1029" s="23">
        <f t="shared" si="356"/>
        <v>572007</v>
      </c>
    </row>
    <row r="1030" spans="1:9" s="62" customFormat="1" ht="45">
      <c r="A1030" s="31">
        <v>40</v>
      </c>
      <c r="B1030" s="27">
        <v>1196410063</v>
      </c>
      <c r="C1030" s="28">
        <v>42271910</v>
      </c>
      <c r="D1030" s="36" t="s">
        <v>1646</v>
      </c>
      <c r="E1030" s="37" t="s">
        <v>1647</v>
      </c>
      <c r="F1030" s="28" t="s">
        <v>10</v>
      </c>
      <c r="G1030" s="22">
        <v>480678</v>
      </c>
      <c r="H1030" s="22">
        <f t="shared" si="355"/>
        <v>91329</v>
      </c>
      <c r="I1030" s="23">
        <f t="shared" si="356"/>
        <v>572007</v>
      </c>
    </row>
    <row r="1031" spans="1:9" s="62" customFormat="1" ht="45">
      <c r="A1031" s="31">
        <v>41</v>
      </c>
      <c r="B1031" s="27">
        <v>1196410096</v>
      </c>
      <c r="C1031" s="28">
        <v>42271910</v>
      </c>
      <c r="D1031" s="36" t="s">
        <v>1648</v>
      </c>
      <c r="E1031" s="37" t="s">
        <v>1649</v>
      </c>
      <c r="F1031" s="28" t="s">
        <v>10</v>
      </c>
      <c r="G1031" s="22">
        <v>480678</v>
      </c>
      <c r="H1031" s="22">
        <f t="shared" si="355"/>
        <v>91329</v>
      </c>
      <c r="I1031" s="23">
        <f t="shared" si="356"/>
        <v>572007</v>
      </c>
    </row>
    <row r="1032" spans="1:9" s="62" customFormat="1" ht="45">
      <c r="A1032" s="31">
        <v>42</v>
      </c>
      <c r="B1032" s="27">
        <v>1196410058</v>
      </c>
      <c r="C1032" s="28">
        <v>42271910</v>
      </c>
      <c r="D1032" s="36" t="s">
        <v>1650</v>
      </c>
      <c r="E1032" s="37" t="s">
        <v>1651</v>
      </c>
      <c r="F1032" s="28" t="s">
        <v>10</v>
      </c>
      <c r="G1032" s="22">
        <v>480678</v>
      </c>
      <c r="H1032" s="22">
        <f t="shared" si="355"/>
        <v>91329</v>
      </c>
      <c r="I1032" s="23">
        <f t="shared" si="356"/>
        <v>572007</v>
      </c>
    </row>
    <row r="1033" spans="1:9" s="62" customFormat="1" ht="45">
      <c r="A1033" s="31">
        <v>43</v>
      </c>
      <c r="B1033" s="27">
        <v>1196410121</v>
      </c>
      <c r="C1033" s="28">
        <v>42271910</v>
      </c>
      <c r="D1033" s="36" t="s">
        <v>1652</v>
      </c>
      <c r="E1033" s="37" t="s">
        <v>1653</v>
      </c>
      <c r="F1033" s="28" t="s">
        <v>10</v>
      </c>
      <c r="G1033" s="22">
        <v>2163084</v>
      </c>
      <c r="H1033" s="22">
        <f t="shared" si="355"/>
        <v>410986</v>
      </c>
      <c r="I1033" s="23">
        <f t="shared" si="356"/>
        <v>2574070</v>
      </c>
    </row>
    <row r="1034" spans="1:9" s="62" customFormat="1" ht="45">
      <c r="A1034" s="31">
        <v>44</v>
      </c>
      <c r="B1034" s="27">
        <v>1196410099</v>
      </c>
      <c r="C1034" s="28">
        <v>42271910</v>
      </c>
      <c r="D1034" s="36" t="s">
        <v>1654</v>
      </c>
      <c r="E1034" s="37" t="s">
        <v>1653</v>
      </c>
      <c r="F1034" s="28" t="s">
        <v>10</v>
      </c>
      <c r="G1034" s="22">
        <v>2163084</v>
      </c>
      <c r="H1034" s="22">
        <f t="shared" si="355"/>
        <v>410986</v>
      </c>
      <c r="I1034" s="23">
        <f t="shared" si="356"/>
        <v>2574070</v>
      </c>
    </row>
    <row r="1035" spans="1:9" s="62" customFormat="1" ht="45">
      <c r="A1035" s="31">
        <v>45</v>
      </c>
      <c r="B1035" s="27">
        <v>1196410119</v>
      </c>
      <c r="C1035" s="28">
        <v>42271910</v>
      </c>
      <c r="D1035" s="36" t="s">
        <v>1655</v>
      </c>
      <c r="E1035" s="37" t="s">
        <v>1653</v>
      </c>
      <c r="F1035" s="28" t="s">
        <v>10</v>
      </c>
      <c r="G1035" s="22">
        <v>2163084</v>
      </c>
      <c r="H1035" s="22">
        <f t="shared" si="355"/>
        <v>410986</v>
      </c>
      <c r="I1035" s="23">
        <f t="shared" si="356"/>
        <v>2574070</v>
      </c>
    </row>
    <row r="1036" spans="1:9" s="62" customFormat="1" ht="45">
      <c r="A1036" s="31">
        <v>46</v>
      </c>
      <c r="B1036" s="27">
        <v>1196410120</v>
      </c>
      <c r="C1036" s="28">
        <v>42271910</v>
      </c>
      <c r="D1036" s="36" t="s">
        <v>1656</v>
      </c>
      <c r="E1036" s="37" t="s">
        <v>1653</v>
      </c>
      <c r="F1036" s="28" t="s">
        <v>10</v>
      </c>
      <c r="G1036" s="22">
        <v>2163084</v>
      </c>
      <c r="H1036" s="22">
        <f t="shared" si="355"/>
        <v>410986</v>
      </c>
      <c r="I1036" s="23">
        <f t="shared" si="356"/>
        <v>2574070</v>
      </c>
    </row>
    <row r="1037" spans="1:9" s="62" customFormat="1" ht="36">
      <c r="A1037" s="31">
        <v>47</v>
      </c>
      <c r="B1037" s="27">
        <v>1196410066</v>
      </c>
      <c r="C1037" s="28">
        <v>42271910</v>
      </c>
      <c r="D1037" s="36" t="s">
        <v>1657</v>
      </c>
      <c r="E1037" s="37" t="s">
        <v>1658</v>
      </c>
      <c r="F1037" s="28" t="s">
        <v>10</v>
      </c>
      <c r="G1037" s="22">
        <v>1600000</v>
      </c>
      <c r="H1037" s="22">
        <f t="shared" si="355"/>
        <v>304000</v>
      </c>
      <c r="I1037" s="23">
        <f t="shared" si="356"/>
        <v>1904000</v>
      </c>
    </row>
    <row r="1038" spans="1:9" s="62" customFormat="1" ht="36">
      <c r="A1038" s="31">
        <v>48</v>
      </c>
      <c r="B1038" s="27">
        <v>1196410064</v>
      </c>
      <c r="C1038" s="28">
        <v>42271910</v>
      </c>
      <c r="D1038" s="36" t="s">
        <v>1659</v>
      </c>
      <c r="E1038" s="37" t="s">
        <v>1660</v>
      </c>
      <c r="F1038" s="28" t="s">
        <v>10</v>
      </c>
      <c r="G1038" s="22">
        <v>1600000</v>
      </c>
      <c r="H1038" s="22">
        <f t="shared" si="355"/>
        <v>304000</v>
      </c>
      <c r="I1038" s="23">
        <f t="shared" si="356"/>
        <v>1904000</v>
      </c>
    </row>
    <row r="1039" spans="1:9" s="62" customFormat="1" ht="36">
      <c r="A1039" s="31">
        <v>49</v>
      </c>
      <c r="B1039" s="27">
        <v>1196410065</v>
      </c>
      <c r="C1039" s="28">
        <v>42271906</v>
      </c>
      <c r="D1039" s="36" t="s">
        <v>1661</v>
      </c>
      <c r="E1039" s="37" t="s">
        <v>1662</v>
      </c>
      <c r="F1039" s="28" t="s">
        <v>10</v>
      </c>
      <c r="G1039" s="22">
        <v>1600000</v>
      </c>
      <c r="H1039" s="22">
        <f t="shared" si="355"/>
        <v>304000</v>
      </c>
      <c r="I1039" s="23">
        <f t="shared" si="356"/>
        <v>1904000</v>
      </c>
    </row>
    <row r="1040" spans="1:9" s="150" customFormat="1">
      <c r="A1040" s="142"/>
      <c r="B1040" s="17"/>
      <c r="C1040" s="143"/>
      <c r="D1040" s="143"/>
      <c r="E1040" s="143"/>
      <c r="F1040" s="143"/>
      <c r="G1040" s="148"/>
      <c r="H1040" s="148"/>
      <c r="I1040" s="149"/>
    </row>
    <row r="1041" spans="1:15" s="62" customFormat="1" ht="27">
      <c r="A1041" s="68" t="s">
        <v>1663</v>
      </c>
      <c r="B1041" s="166" t="s">
        <v>1664</v>
      </c>
      <c r="C1041" s="166"/>
      <c r="D1041" s="166"/>
      <c r="E1041" s="166"/>
      <c r="F1041" s="29" t="s">
        <v>3358</v>
      </c>
      <c r="G1041" s="174" t="s">
        <v>3736</v>
      </c>
      <c r="H1041" s="175"/>
      <c r="I1041" s="176"/>
      <c r="J1041" s="174" t="s">
        <v>3737</v>
      </c>
      <c r="K1041" s="175"/>
      <c r="L1041" s="176"/>
      <c r="M1041" s="174" t="s">
        <v>3739</v>
      </c>
      <c r="N1041" s="175"/>
      <c r="O1041" s="176"/>
    </row>
    <row r="1042" spans="1:15" s="62" customFormat="1" ht="27">
      <c r="A1042" s="14" t="s">
        <v>2</v>
      </c>
      <c r="B1042" s="14" t="s">
        <v>3</v>
      </c>
      <c r="C1042" s="15" t="s">
        <v>4</v>
      </c>
      <c r="D1042" s="15" t="s">
        <v>5</v>
      </c>
      <c r="E1042" s="15" t="s">
        <v>3366</v>
      </c>
      <c r="F1042" s="15" t="s">
        <v>7</v>
      </c>
      <c r="G1042" s="16" t="s">
        <v>3347</v>
      </c>
      <c r="H1042" s="16" t="s">
        <v>3348</v>
      </c>
      <c r="I1042" s="16" t="s">
        <v>3349</v>
      </c>
      <c r="J1042" s="16" t="s">
        <v>3347</v>
      </c>
      <c r="K1042" s="16" t="s">
        <v>3348</v>
      </c>
      <c r="L1042" s="16" t="s">
        <v>3349</v>
      </c>
      <c r="M1042" s="16" t="s">
        <v>3347</v>
      </c>
      <c r="N1042" s="16" t="s">
        <v>3348</v>
      </c>
      <c r="O1042" s="16" t="s">
        <v>3349</v>
      </c>
    </row>
    <row r="1043" spans="1:15" s="62" customFormat="1" ht="36">
      <c r="A1043" s="31">
        <v>1</v>
      </c>
      <c r="B1043" s="21">
        <v>1197011193</v>
      </c>
      <c r="C1043" s="21">
        <v>42291613</v>
      </c>
      <c r="D1043" s="36" t="s">
        <v>1665</v>
      </c>
      <c r="E1043" s="36" t="s">
        <v>1665</v>
      </c>
      <c r="F1043" s="28" t="s">
        <v>10</v>
      </c>
      <c r="G1043" s="22">
        <v>650000</v>
      </c>
      <c r="H1043" s="22">
        <f t="shared" ref="H1043:H1096" si="357">ROUND(G1043*0.19,0)</f>
        <v>123500</v>
      </c>
      <c r="I1043" s="23">
        <f t="shared" ref="I1043:I1096" si="358">+G1043+H1043</f>
        <v>773500</v>
      </c>
      <c r="J1043" s="22">
        <v>656000</v>
      </c>
      <c r="K1043" s="22">
        <f t="shared" ref="K1043:K1096" si="359">ROUND(J1043*0.19,0)</f>
        <v>124640</v>
      </c>
      <c r="L1043" s="23">
        <f t="shared" ref="L1043:L1057" si="360">+J1043+K1043</f>
        <v>780640</v>
      </c>
      <c r="M1043" s="22">
        <v>708000</v>
      </c>
      <c r="N1043" s="22">
        <f t="shared" ref="N1043:N1098" si="361">ROUND(M1043*0.19,0)</f>
        <v>134520</v>
      </c>
      <c r="O1043" s="23">
        <f t="shared" ref="O1043:O1098" si="362">+M1043+N1043</f>
        <v>842520</v>
      </c>
    </row>
    <row r="1044" spans="1:15" s="62" customFormat="1" ht="36">
      <c r="A1044" s="31">
        <v>2</v>
      </c>
      <c r="B1044" s="21">
        <v>1197011189</v>
      </c>
      <c r="C1044" s="21">
        <v>42291613</v>
      </c>
      <c r="D1044" s="36" t="s">
        <v>1666</v>
      </c>
      <c r="E1044" s="36" t="s">
        <v>1666</v>
      </c>
      <c r="F1044" s="28" t="s">
        <v>10</v>
      </c>
      <c r="G1044" s="22">
        <v>650000</v>
      </c>
      <c r="H1044" s="22">
        <f t="shared" si="357"/>
        <v>123500</v>
      </c>
      <c r="I1044" s="23">
        <f t="shared" si="358"/>
        <v>773500</v>
      </c>
      <c r="J1044" s="22">
        <v>656000</v>
      </c>
      <c r="K1044" s="22">
        <f t="shared" si="359"/>
        <v>124640</v>
      </c>
      <c r="L1044" s="23">
        <f t="shared" si="360"/>
        <v>780640</v>
      </c>
      <c r="M1044" s="22">
        <v>708000</v>
      </c>
      <c r="N1044" s="22">
        <f t="shared" si="361"/>
        <v>134520</v>
      </c>
      <c r="O1044" s="23">
        <f t="shared" si="362"/>
        <v>842520</v>
      </c>
    </row>
    <row r="1045" spans="1:15" s="62" customFormat="1" ht="36">
      <c r="A1045" s="31">
        <v>3</v>
      </c>
      <c r="B1045" s="21">
        <v>1197011188</v>
      </c>
      <c r="C1045" s="21">
        <v>42291613</v>
      </c>
      <c r="D1045" s="36" t="s">
        <v>1667</v>
      </c>
      <c r="E1045" s="36" t="s">
        <v>1667</v>
      </c>
      <c r="F1045" s="28" t="s">
        <v>10</v>
      </c>
      <c r="G1045" s="22">
        <v>650000</v>
      </c>
      <c r="H1045" s="22">
        <f t="shared" si="357"/>
        <v>123500</v>
      </c>
      <c r="I1045" s="23">
        <f t="shared" si="358"/>
        <v>773500</v>
      </c>
      <c r="J1045" s="22">
        <v>656000</v>
      </c>
      <c r="K1045" s="22">
        <f t="shared" si="359"/>
        <v>124640</v>
      </c>
      <c r="L1045" s="23">
        <f t="shared" si="360"/>
        <v>780640</v>
      </c>
      <c r="M1045" s="22">
        <v>708000</v>
      </c>
      <c r="N1045" s="22">
        <f t="shared" si="361"/>
        <v>134520</v>
      </c>
      <c r="O1045" s="23">
        <f t="shared" si="362"/>
        <v>842520</v>
      </c>
    </row>
    <row r="1046" spans="1:15" s="62" customFormat="1" ht="36">
      <c r="A1046" s="31">
        <v>4</v>
      </c>
      <c r="B1046" s="21">
        <v>1197011200</v>
      </c>
      <c r="C1046" s="21">
        <v>42291613</v>
      </c>
      <c r="D1046" s="36" t="s">
        <v>1668</v>
      </c>
      <c r="E1046" s="36" t="s">
        <v>1668</v>
      </c>
      <c r="F1046" s="28" t="s">
        <v>10</v>
      </c>
      <c r="G1046" s="22">
        <v>650000</v>
      </c>
      <c r="H1046" s="22">
        <f t="shared" si="357"/>
        <v>123500</v>
      </c>
      <c r="I1046" s="23">
        <f t="shared" si="358"/>
        <v>773500</v>
      </c>
      <c r="J1046" s="22">
        <v>656000</v>
      </c>
      <c r="K1046" s="22">
        <f t="shared" si="359"/>
        <v>124640</v>
      </c>
      <c r="L1046" s="23">
        <f t="shared" si="360"/>
        <v>780640</v>
      </c>
      <c r="M1046" s="22">
        <v>708000</v>
      </c>
      <c r="N1046" s="22">
        <f t="shared" si="361"/>
        <v>134520</v>
      </c>
      <c r="O1046" s="23">
        <f t="shared" si="362"/>
        <v>842520</v>
      </c>
    </row>
    <row r="1047" spans="1:15" s="62" customFormat="1" ht="36">
      <c r="A1047" s="31">
        <v>5</v>
      </c>
      <c r="B1047" s="21">
        <v>1197011199</v>
      </c>
      <c r="C1047" s="21">
        <v>42291613</v>
      </c>
      <c r="D1047" s="36" t="s">
        <v>1669</v>
      </c>
      <c r="E1047" s="36" t="s">
        <v>1669</v>
      </c>
      <c r="F1047" s="28" t="s">
        <v>10</v>
      </c>
      <c r="G1047" s="22">
        <v>650000</v>
      </c>
      <c r="H1047" s="22">
        <f t="shared" si="357"/>
        <v>123500</v>
      </c>
      <c r="I1047" s="23">
        <f t="shared" si="358"/>
        <v>773500</v>
      </c>
      <c r="J1047" s="22">
        <v>656000</v>
      </c>
      <c r="K1047" s="22">
        <f t="shared" si="359"/>
        <v>124640</v>
      </c>
      <c r="L1047" s="23">
        <f t="shared" si="360"/>
        <v>780640</v>
      </c>
      <c r="M1047" s="22">
        <v>708000</v>
      </c>
      <c r="N1047" s="22">
        <f t="shared" si="361"/>
        <v>134520</v>
      </c>
      <c r="O1047" s="23">
        <f t="shared" si="362"/>
        <v>842520</v>
      </c>
    </row>
    <row r="1048" spans="1:15" s="62" customFormat="1" ht="36">
      <c r="A1048" s="31">
        <v>6</v>
      </c>
      <c r="B1048" s="21">
        <v>1197011198</v>
      </c>
      <c r="C1048" s="21">
        <v>42291613</v>
      </c>
      <c r="D1048" s="36" t="s">
        <v>1670</v>
      </c>
      <c r="E1048" s="36" t="s">
        <v>1670</v>
      </c>
      <c r="F1048" s="28" t="s">
        <v>10</v>
      </c>
      <c r="G1048" s="22">
        <v>650000</v>
      </c>
      <c r="H1048" s="22">
        <f t="shared" si="357"/>
        <v>123500</v>
      </c>
      <c r="I1048" s="23">
        <f t="shared" si="358"/>
        <v>773500</v>
      </c>
      <c r="J1048" s="22">
        <v>656000</v>
      </c>
      <c r="K1048" s="22">
        <f t="shared" si="359"/>
        <v>124640</v>
      </c>
      <c r="L1048" s="23">
        <f t="shared" si="360"/>
        <v>780640</v>
      </c>
      <c r="M1048" s="22">
        <v>708000</v>
      </c>
      <c r="N1048" s="22">
        <f t="shared" si="361"/>
        <v>134520</v>
      </c>
      <c r="O1048" s="23">
        <f t="shared" si="362"/>
        <v>842520</v>
      </c>
    </row>
    <row r="1049" spans="1:15" s="62" customFormat="1" ht="36">
      <c r="A1049" s="31">
        <v>7</v>
      </c>
      <c r="B1049" s="21">
        <v>1197011197</v>
      </c>
      <c r="C1049" s="21">
        <v>42291613</v>
      </c>
      <c r="D1049" s="36" t="s">
        <v>1671</v>
      </c>
      <c r="E1049" s="36" t="s">
        <v>1671</v>
      </c>
      <c r="F1049" s="28" t="s">
        <v>10</v>
      </c>
      <c r="G1049" s="22">
        <v>650000</v>
      </c>
      <c r="H1049" s="22">
        <f t="shared" si="357"/>
        <v>123500</v>
      </c>
      <c r="I1049" s="23">
        <f t="shared" si="358"/>
        <v>773500</v>
      </c>
      <c r="J1049" s="22">
        <v>656000</v>
      </c>
      <c r="K1049" s="22">
        <f t="shared" si="359"/>
        <v>124640</v>
      </c>
      <c r="L1049" s="23">
        <f t="shared" si="360"/>
        <v>780640</v>
      </c>
      <c r="M1049" s="22">
        <v>708000</v>
      </c>
      <c r="N1049" s="22">
        <f t="shared" si="361"/>
        <v>134520</v>
      </c>
      <c r="O1049" s="23">
        <f t="shared" si="362"/>
        <v>842520</v>
      </c>
    </row>
    <row r="1050" spans="1:15" s="62" customFormat="1" ht="36">
      <c r="A1050" s="31">
        <v>8</v>
      </c>
      <c r="B1050" s="21">
        <v>1197011196</v>
      </c>
      <c r="C1050" s="21">
        <v>42291613</v>
      </c>
      <c r="D1050" s="36" t="s">
        <v>1672</v>
      </c>
      <c r="E1050" s="36" t="s">
        <v>1672</v>
      </c>
      <c r="F1050" s="28" t="s">
        <v>10</v>
      </c>
      <c r="G1050" s="22">
        <v>650000</v>
      </c>
      <c r="H1050" s="22">
        <f t="shared" si="357"/>
        <v>123500</v>
      </c>
      <c r="I1050" s="23">
        <f t="shared" si="358"/>
        <v>773500</v>
      </c>
      <c r="J1050" s="22">
        <v>656000</v>
      </c>
      <c r="K1050" s="22">
        <f t="shared" si="359"/>
        <v>124640</v>
      </c>
      <c r="L1050" s="23">
        <f t="shared" si="360"/>
        <v>780640</v>
      </c>
      <c r="M1050" s="22">
        <v>708000</v>
      </c>
      <c r="N1050" s="22">
        <f t="shared" si="361"/>
        <v>134520</v>
      </c>
      <c r="O1050" s="23">
        <f t="shared" si="362"/>
        <v>842520</v>
      </c>
    </row>
    <row r="1051" spans="1:15" s="62" customFormat="1" ht="36">
      <c r="A1051" s="31">
        <v>9</v>
      </c>
      <c r="B1051" s="21">
        <v>1197011195</v>
      </c>
      <c r="C1051" s="21">
        <v>42291613</v>
      </c>
      <c r="D1051" s="36" t="s">
        <v>1668</v>
      </c>
      <c r="E1051" s="36" t="s">
        <v>1668</v>
      </c>
      <c r="F1051" s="28" t="s">
        <v>10</v>
      </c>
      <c r="G1051" s="22">
        <v>650000</v>
      </c>
      <c r="H1051" s="22">
        <f t="shared" si="357"/>
        <v>123500</v>
      </c>
      <c r="I1051" s="23">
        <f t="shared" si="358"/>
        <v>773500</v>
      </c>
      <c r="J1051" s="22">
        <v>656000</v>
      </c>
      <c r="K1051" s="22">
        <f t="shared" si="359"/>
        <v>124640</v>
      </c>
      <c r="L1051" s="23">
        <f t="shared" si="360"/>
        <v>780640</v>
      </c>
      <c r="M1051" s="22">
        <v>708000</v>
      </c>
      <c r="N1051" s="22">
        <f t="shared" si="361"/>
        <v>134520</v>
      </c>
      <c r="O1051" s="23">
        <f t="shared" si="362"/>
        <v>842520</v>
      </c>
    </row>
    <row r="1052" spans="1:15" s="62" customFormat="1" ht="36">
      <c r="A1052" s="31">
        <v>10</v>
      </c>
      <c r="B1052" s="21">
        <v>1197011194</v>
      </c>
      <c r="C1052" s="21">
        <v>42291613</v>
      </c>
      <c r="D1052" s="36" t="s">
        <v>1669</v>
      </c>
      <c r="E1052" s="36" t="s">
        <v>1669</v>
      </c>
      <c r="F1052" s="28" t="s">
        <v>10</v>
      </c>
      <c r="G1052" s="22">
        <v>650000</v>
      </c>
      <c r="H1052" s="22">
        <f t="shared" si="357"/>
        <v>123500</v>
      </c>
      <c r="I1052" s="23">
        <f t="shared" si="358"/>
        <v>773500</v>
      </c>
      <c r="J1052" s="22">
        <v>656000</v>
      </c>
      <c r="K1052" s="22">
        <f t="shared" si="359"/>
        <v>124640</v>
      </c>
      <c r="L1052" s="23">
        <f t="shared" si="360"/>
        <v>780640</v>
      </c>
      <c r="M1052" s="22">
        <v>708000</v>
      </c>
      <c r="N1052" s="22">
        <f t="shared" si="361"/>
        <v>134520</v>
      </c>
      <c r="O1052" s="23">
        <f t="shared" si="362"/>
        <v>842520</v>
      </c>
    </row>
    <row r="1053" spans="1:15" s="62" customFormat="1" ht="45">
      <c r="A1053" s="31">
        <v>11</v>
      </c>
      <c r="B1053" s="21">
        <v>1197011223</v>
      </c>
      <c r="C1053" s="21">
        <v>42291613</v>
      </c>
      <c r="D1053" s="36" t="s">
        <v>1673</v>
      </c>
      <c r="E1053" s="37" t="s">
        <v>1673</v>
      </c>
      <c r="F1053" s="28" t="s">
        <v>10</v>
      </c>
      <c r="G1053" s="22"/>
      <c r="H1053" s="22"/>
      <c r="I1053" s="23"/>
      <c r="J1053" s="22">
        <v>1895000</v>
      </c>
      <c r="K1053" s="22">
        <f t="shared" si="359"/>
        <v>360050</v>
      </c>
      <c r="L1053" s="23">
        <f t="shared" si="360"/>
        <v>2255050</v>
      </c>
      <c r="M1053" s="22">
        <v>1580000</v>
      </c>
      <c r="N1053" s="22">
        <f t="shared" si="361"/>
        <v>300200</v>
      </c>
      <c r="O1053" s="23">
        <f t="shared" si="362"/>
        <v>1880200</v>
      </c>
    </row>
    <row r="1054" spans="1:15" s="62" customFormat="1" ht="45">
      <c r="A1054" s="31">
        <v>12</v>
      </c>
      <c r="B1054" s="21">
        <v>1197011224</v>
      </c>
      <c r="C1054" s="21">
        <v>42291613</v>
      </c>
      <c r="D1054" s="36" t="s">
        <v>1674</v>
      </c>
      <c r="E1054" s="37" t="s">
        <v>1674</v>
      </c>
      <c r="F1054" s="28" t="s">
        <v>10</v>
      </c>
      <c r="G1054" s="22"/>
      <c r="H1054" s="22"/>
      <c r="I1054" s="23"/>
      <c r="J1054" s="22">
        <v>1895000</v>
      </c>
      <c r="K1054" s="22">
        <f t="shared" si="359"/>
        <v>360050</v>
      </c>
      <c r="L1054" s="23">
        <f t="shared" si="360"/>
        <v>2255050</v>
      </c>
      <c r="M1054" s="22">
        <v>1580000</v>
      </c>
      <c r="N1054" s="22">
        <f t="shared" si="361"/>
        <v>300200</v>
      </c>
      <c r="O1054" s="23">
        <f t="shared" si="362"/>
        <v>1880200</v>
      </c>
    </row>
    <row r="1055" spans="1:15" s="140" customFormat="1" ht="27">
      <c r="A1055" s="30">
        <v>13</v>
      </c>
      <c r="B1055" s="56">
        <v>1197011218</v>
      </c>
      <c r="C1055" s="56">
        <v>42291613</v>
      </c>
      <c r="D1055" s="40" t="s">
        <v>1675</v>
      </c>
      <c r="E1055" s="43" t="s">
        <v>1675</v>
      </c>
      <c r="F1055" s="35" t="s">
        <v>10</v>
      </c>
      <c r="G1055" s="24">
        <v>1150000</v>
      </c>
      <c r="H1055" s="24">
        <f t="shared" si="357"/>
        <v>218500</v>
      </c>
      <c r="I1055" s="25">
        <f t="shared" si="358"/>
        <v>1368500</v>
      </c>
      <c r="J1055" s="24">
        <v>1635000</v>
      </c>
      <c r="K1055" s="24">
        <f t="shared" si="359"/>
        <v>310650</v>
      </c>
      <c r="L1055" s="25">
        <f t="shared" si="360"/>
        <v>1945650</v>
      </c>
      <c r="M1055" s="24">
        <v>1000000</v>
      </c>
      <c r="N1055" s="24">
        <f t="shared" si="361"/>
        <v>190000</v>
      </c>
      <c r="O1055" s="25">
        <f t="shared" si="362"/>
        <v>1190000</v>
      </c>
    </row>
    <row r="1056" spans="1:15" s="140" customFormat="1" ht="27">
      <c r="A1056" s="30">
        <v>14</v>
      </c>
      <c r="B1056" s="56">
        <v>1197011219</v>
      </c>
      <c r="C1056" s="56">
        <v>42291613</v>
      </c>
      <c r="D1056" s="40" t="s">
        <v>1676</v>
      </c>
      <c r="E1056" s="43" t="s">
        <v>1676</v>
      </c>
      <c r="F1056" s="35" t="s">
        <v>10</v>
      </c>
      <c r="G1056" s="24"/>
      <c r="H1056" s="24"/>
      <c r="I1056" s="25"/>
      <c r="J1056" s="24">
        <v>1895000</v>
      </c>
      <c r="K1056" s="24">
        <f t="shared" si="359"/>
        <v>360050</v>
      </c>
      <c r="L1056" s="25">
        <f t="shared" si="360"/>
        <v>2255050</v>
      </c>
      <c r="M1056" s="24">
        <v>1000000</v>
      </c>
      <c r="N1056" s="24">
        <f t="shared" si="361"/>
        <v>190000</v>
      </c>
      <c r="O1056" s="25">
        <f t="shared" si="362"/>
        <v>1190000</v>
      </c>
    </row>
    <row r="1057" spans="1:15" s="140" customFormat="1" ht="27">
      <c r="A1057" s="30">
        <v>15</v>
      </c>
      <c r="B1057" s="56">
        <v>1197011220</v>
      </c>
      <c r="C1057" s="56">
        <v>42291613</v>
      </c>
      <c r="D1057" s="40" t="s">
        <v>1677</v>
      </c>
      <c r="E1057" s="43" t="s">
        <v>1677</v>
      </c>
      <c r="F1057" s="35" t="s">
        <v>10</v>
      </c>
      <c r="G1057" s="24">
        <v>1150000</v>
      </c>
      <c r="H1057" s="24">
        <f t="shared" si="357"/>
        <v>218500</v>
      </c>
      <c r="I1057" s="25">
        <f t="shared" si="358"/>
        <v>1368500</v>
      </c>
      <c r="J1057" s="24">
        <v>6267000</v>
      </c>
      <c r="K1057" s="24">
        <f t="shared" si="359"/>
        <v>1190730</v>
      </c>
      <c r="L1057" s="25">
        <f t="shared" si="360"/>
        <v>7457730</v>
      </c>
      <c r="M1057" s="24">
        <v>1000000</v>
      </c>
      <c r="N1057" s="24">
        <f>ROUND(M1057*0.19,0)</f>
        <v>190000</v>
      </c>
      <c r="O1057" s="25">
        <f t="shared" si="362"/>
        <v>1190000</v>
      </c>
    </row>
    <row r="1058" spans="1:15" s="140" customFormat="1" ht="45">
      <c r="A1058" s="30">
        <v>16</v>
      </c>
      <c r="B1058" s="56">
        <v>1197011222</v>
      </c>
      <c r="C1058" s="56">
        <v>42291613</v>
      </c>
      <c r="D1058" s="40" t="s">
        <v>1678</v>
      </c>
      <c r="E1058" s="43" t="s">
        <v>1678</v>
      </c>
      <c r="F1058" s="35" t="s">
        <v>10</v>
      </c>
      <c r="G1058" s="24"/>
      <c r="H1058" s="24"/>
      <c r="I1058" s="25"/>
      <c r="J1058" s="24"/>
      <c r="K1058" s="24"/>
      <c r="L1058" s="25"/>
      <c r="M1058" s="24">
        <v>1000000</v>
      </c>
      <c r="N1058" s="24">
        <f>ROUND(M1058*0.19,0)</f>
        <v>190000</v>
      </c>
      <c r="O1058" s="25">
        <f t="shared" si="362"/>
        <v>1190000</v>
      </c>
    </row>
    <row r="1059" spans="1:15" s="140" customFormat="1" ht="45">
      <c r="A1059" s="30">
        <v>17</v>
      </c>
      <c r="B1059" s="56">
        <v>1197011221</v>
      </c>
      <c r="C1059" s="56">
        <v>42291613</v>
      </c>
      <c r="D1059" s="40" t="s">
        <v>1679</v>
      </c>
      <c r="E1059" s="43" t="s">
        <v>1679</v>
      </c>
      <c r="F1059" s="35" t="s">
        <v>10</v>
      </c>
      <c r="G1059" s="24"/>
      <c r="H1059" s="24"/>
      <c r="I1059" s="25"/>
      <c r="J1059" s="24">
        <v>328000</v>
      </c>
      <c r="K1059" s="24">
        <f t="shared" si="359"/>
        <v>62320</v>
      </c>
      <c r="L1059" s="25">
        <f t="shared" ref="L1059:L1060" si="363">+J1059+K1059</f>
        <v>390320</v>
      </c>
      <c r="M1059" s="24">
        <v>1000000</v>
      </c>
      <c r="N1059" s="24">
        <f t="shared" si="361"/>
        <v>190000</v>
      </c>
      <c r="O1059" s="25">
        <f t="shared" si="362"/>
        <v>1190000</v>
      </c>
    </row>
    <row r="1060" spans="1:15" s="140" customFormat="1" ht="45">
      <c r="A1060" s="30">
        <v>18</v>
      </c>
      <c r="B1060" s="56">
        <v>1197011225</v>
      </c>
      <c r="C1060" s="56">
        <v>42291613</v>
      </c>
      <c r="D1060" s="40" t="s">
        <v>1680</v>
      </c>
      <c r="E1060" s="43" t="s">
        <v>1680</v>
      </c>
      <c r="F1060" s="35" t="s">
        <v>10</v>
      </c>
      <c r="G1060" s="24"/>
      <c r="H1060" s="24"/>
      <c r="I1060" s="25"/>
      <c r="J1060" s="24">
        <v>1276000</v>
      </c>
      <c r="K1060" s="24">
        <f t="shared" si="359"/>
        <v>242440</v>
      </c>
      <c r="L1060" s="25">
        <f t="shared" si="363"/>
        <v>1518440</v>
      </c>
      <c r="M1060" s="24">
        <v>1000000</v>
      </c>
      <c r="N1060" s="24">
        <f t="shared" si="361"/>
        <v>190000</v>
      </c>
      <c r="O1060" s="25">
        <f t="shared" si="362"/>
        <v>1190000</v>
      </c>
    </row>
    <row r="1061" spans="1:15" s="140" customFormat="1" ht="45">
      <c r="A1061" s="30">
        <v>19</v>
      </c>
      <c r="B1061" s="56">
        <v>1197011213</v>
      </c>
      <c r="C1061" s="56">
        <v>42291613</v>
      </c>
      <c r="D1061" s="40" t="s">
        <v>1681</v>
      </c>
      <c r="E1061" s="43" t="s">
        <v>1681</v>
      </c>
      <c r="F1061" s="35" t="s">
        <v>10</v>
      </c>
      <c r="G1061" s="24"/>
      <c r="H1061" s="24"/>
      <c r="I1061" s="25"/>
      <c r="J1061" s="24"/>
      <c r="K1061" s="24"/>
      <c r="L1061" s="25"/>
      <c r="M1061" s="24">
        <v>1850000</v>
      </c>
      <c r="N1061" s="24">
        <f t="shared" si="361"/>
        <v>351500</v>
      </c>
      <c r="O1061" s="25">
        <f t="shared" si="362"/>
        <v>2201500</v>
      </c>
    </row>
    <row r="1062" spans="1:15" s="140" customFormat="1" ht="45">
      <c r="A1062" s="30">
        <v>20</v>
      </c>
      <c r="B1062" s="56">
        <v>1197011214</v>
      </c>
      <c r="C1062" s="56">
        <v>42291613</v>
      </c>
      <c r="D1062" s="40" t="s">
        <v>1682</v>
      </c>
      <c r="E1062" s="43" t="s">
        <v>1682</v>
      </c>
      <c r="F1062" s="35" t="s">
        <v>10</v>
      </c>
      <c r="G1062" s="24"/>
      <c r="H1062" s="24"/>
      <c r="I1062" s="25"/>
      <c r="J1062" s="24"/>
      <c r="K1062" s="24"/>
      <c r="L1062" s="25"/>
      <c r="M1062" s="24">
        <v>1850000</v>
      </c>
      <c r="N1062" s="24">
        <f t="shared" si="361"/>
        <v>351500</v>
      </c>
      <c r="O1062" s="25">
        <f t="shared" si="362"/>
        <v>2201500</v>
      </c>
    </row>
    <row r="1063" spans="1:15" s="140" customFormat="1" ht="36">
      <c r="A1063" s="30">
        <v>21</v>
      </c>
      <c r="B1063" s="56">
        <v>1197011216</v>
      </c>
      <c r="C1063" s="56">
        <v>42291613</v>
      </c>
      <c r="D1063" s="40" t="s">
        <v>1683</v>
      </c>
      <c r="E1063" s="43" t="s">
        <v>1683</v>
      </c>
      <c r="F1063" s="35" t="s">
        <v>10</v>
      </c>
      <c r="G1063" s="24"/>
      <c r="H1063" s="24"/>
      <c r="I1063" s="25"/>
      <c r="J1063" s="24">
        <v>6267000</v>
      </c>
      <c r="K1063" s="24">
        <f t="shared" si="359"/>
        <v>1190730</v>
      </c>
      <c r="L1063" s="25">
        <f t="shared" ref="L1063" si="364">+J1063+K1063</f>
        <v>7457730</v>
      </c>
      <c r="M1063" s="24">
        <v>1850000</v>
      </c>
      <c r="N1063" s="24">
        <f t="shared" si="361"/>
        <v>351500</v>
      </c>
      <c r="O1063" s="25">
        <f t="shared" si="362"/>
        <v>2201500</v>
      </c>
    </row>
    <row r="1064" spans="1:15" s="140" customFormat="1" ht="36">
      <c r="A1064" s="30">
        <v>22</v>
      </c>
      <c r="B1064" s="56">
        <v>1197011217</v>
      </c>
      <c r="C1064" s="56">
        <v>42291613</v>
      </c>
      <c r="D1064" s="40" t="s">
        <v>1684</v>
      </c>
      <c r="E1064" s="43" t="s">
        <v>1684</v>
      </c>
      <c r="F1064" s="35" t="s">
        <v>10</v>
      </c>
      <c r="G1064" s="24"/>
      <c r="H1064" s="24"/>
      <c r="I1064" s="25"/>
      <c r="J1064" s="24"/>
      <c r="K1064" s="24"/>
      <c r="L1064" s="25"/>
      <c r="M1064" s="24">
        <v>1850000</v>
      </c>
      <c r="N1064" s="24">
        <f t="shared" si="361"/>
        <v>351500</v>
      </c>
      <c r="O1064" s="25">
        <f t="shared" si="362"/>
        <v>2201500</v>
      </c>
    </row>
    <row r="1065" spans="1:15" s="140" customFormat="1" ht="45">
      <c r="A1065" s="30">
        <v>23</v>
      </c>
      <c r="B1065" s="56">
        <v>1197011210</v>
      </c>
      <c r="C1065" s="56">
        <v>42291613</v>
      </c>
      <c r="D1065" s="40" t="s">
        <v>1685</v>
      </c>
      <c r="E1065" s="43" t="s">
        <v>1685</v>
      </c>
      <c r="F1065" s="35" t="s">
        <v>10</v>
      </c>
      <c r="G1065" s="24"/>
      <c r="H1065" s="24"/>
      <c r="I1065" s="25"/>
      <c r="J1065" s="24"/>
      <c r="K1065" s="24"/>
      <c r="L1065" s="25"/>
      <c r="M1065" s="24">
        <v>1850000</v>
      </c>
      <c r="N1065" s="24">
        <f t="shared" si="361"/>
        <v>351500</v>
      </c>
      <c r="O1065" s="25">
        <f t="shared" si="362"/>
        <v>2201500</v>
      </c>
    </row>
    <row r="1066" spans="1:15" s="140" customFormat="1" ht="36">
      <c r="A1066" s="30">
        <v>24</v>
      </c>
      <c r="B1066" s="56">
        <v>1197011212</v>
      </c>
      <c r="C1066" s="56">
        <v>42291613</v>
      </c>
      <c r="D1066" s="40" t="s">
        <v>1686</v>
      </c>
      <c r="E1066" s="43" t="s">
        <v>1686</v>
      </c>
      <c r="F1066" s="35" t="s">
        <v>10</v>
      </c>
      <c r="G1066" s="24"/>
      <c r="H1066" s="24"/>
      <c r="I1066" s="25"/>
      <c r="J1066" s="24"/>
      <c r="K1066" s="24"/>
      <c r="L1066" s="25"/>
      <c r="M1066" s="24">
        <v>1850000</v>
      </c>
      <c r="N1066" s="24">
        <f t="shared" si="361"/>
        <v>351500</v>
      </c>
      <c r="O1066" s="25">
        <f t="shared" si="362"/>
        <v>2201500</v>
      </c>
    </row>
    <row r="1067" spans="1:15" s="140" customFormat="1" ht="36">
      <c r="A1067" s="30">
        <v>25</v>
      </c>
      <c r="B1067" s="56">
        <v>1197011192</v>
      </c>
      <c r="C1067" s="56">
        <v>42291613</v>
      </c>
      <c r="D1067" s="40" t="s">
        <v>1687</v>
      </c>
      <c r="E1067" s="43" t="s">
        <v>1687</v>
      </c>
      <c r="F1067" s="35" t="s">
        <v>10</v>
      </c>
      <c r="G1067" s="24"/>
      <c r="H1067" s="24"/>
      <c r="I1067" s="25"/>
      <c r="J1067" s="24">
        <v>656000</v>
      </c>
      <c r="K1067" s="24">
        <f t="shared" si="359"/>
        <v>124640</v>
      </c>
      <c r="L1067" s="25">
        <f t="shared" ref="L1067:L1075" si="365">+J1067+K1067</f>
        <v>780640</v>
      </c>
      <c r="M1067" s="24">
        <v>708000</v>
      </c>
      <c r="N1067" s="24">
        <f t="shared" si="361"/>
        <v>134520</v>
      </c>
      <c r="O1067" s="25">
        <f t="shared" si="362"/>
        <v>842520</v>
      </c>
    </row>
    <row r="1068" spans="1:15" s="62" customFormat="1" ht="36">
      <c r="A1068" s="31">
        <v>26</v>
      </c>
      <c r="B1068" s="21">
        <v>1197011191</v>
      </c>
      <c r="C1068" s="21">
        <v>42291613</v>
      </c>
      <c r="D1068" s="36" t="s">
        <v>1688</v>
      </c>
      <c r="E1068" s="37" t="s">
        <v>1688</v>
      </c>
      <c r="F1068" s="28" t="s">
        <v>10</v>
      </c>
      <c r="G1068" s="22">
        <v>650000</v>
      </c>
      <c r="H1068" s="22">
        <f t="shared" si="357"/>
        <v>123500</v>
      </c>
      <c r="I1068" s="23">
        <f t="shared" si="358"/>
        <v>773500</v>
      </c>
      <c r="J1068" s="22">
        <v>656000</v>
      </c>
      <c r="K1068" s="22">
        <f t="shared" si="359"/>
        <v>124640</v>
      </c>
      <c r="L1068" s="23">
        <f t="shared" si="365"/>
        <v>780640</v>
      </c>
      <c r="M1068" s="22">
        <v>708000</v>
      </c>
      <c r="N1068" s="22">
        <f t="shared" si="361"/>
        <v>134520</v>
      </c>
      <c r="O1068" s="23">
        <f t="shared" si="362"/>
        <v>842520</v>
      </c>
    </row>
    <row r="1069" spans="1:15" s="62" customFormat="1" ht="36">
      <c r="A1069" s="31">
        <v>27</v>
      </c>
      <c r="B1069" s="21">
        <v>1197011190</v>
      </c>
      <c r="C1069" s="21">
        <v>42291613</v>
      </c>
      <c r="D1069" s="36" t="s">
        <v>1689</v>
      </c>
      <c r="E1069" s="37" t="s">
        <v>1689</v>
      </c>
      <c r="F1069" s="28" t="s">
        <v>10</v>
      </c>
      <c r="G1069" s="22">
        <v>650000</v>
      </c>
      <c r="H1069" s="22">
        <f t="shared" si="357"/>
        <v>123500</v>
      </c>
      <c r="I1069" s="23">
        <f t="shared" si="358"/>
        <v>773500</v>
      </c>
      <c r="J1069" s="22">
        <v>656000</v>
      </c>
      <c r="K1069" s="22">
        <f t="shared" si="359"/>
        <v>124640</v>
      </c>
      <c r="L1069" s="23">
        <f t="shared" si="365"/>
        <v>780640</v>
      </c>
      <c r="M1069" s="22">
        <v>708000</v>
      </c>
      <c r="N1069" s="22">
        <f t="shared" si="361"/>
        <v>134520</v>
      </c>
      <c r="O1069" s="23">
        <f t="shared" si="362"/>
        <v>842520</v>
      </c>
    </row>
    <row r="1070" spans="1:15" s="62" customFormat="1" ht="36">
      <c r="A1070" s="31">
        <v>28</v>
      </c>
      <c r="B1070" s="21">
        <v>1197011187</v>
      </c>
      <c r="C1070" s="21">
        <v>42291613</v>
      </c>
      <c r="D1070" s="36" t="s">
        <v>1690</v>
      </c>
      <c r="E1070" s="37" t="s">
        <v>1690</v>
      </c>
      <c r="F1070" s="28" t="s">
        <v>10</v>
      </c>
      <c r="G1070" s="22">
        <v>650000</v>
      </c>
      <c r="H1070" s="22">
        <f t="shared" si="357"/>
        <v>123500</v>
      </c>
      <c r="I1070" s="23">
        <f t="shared" si="358"/>
        <v>773500</v>
      </c>
      <c r="J1070" s="22">
        <v>656000</v>
      </c>
      <c r="K1070" s="22">
        <f t="shared" si="359"/>
        <v>124640</v>
      </c>
      <c r="L1070" s="23">
        <f t="shared" si="365"/>
        <v>780640</v>
      </c>
      <c r="M1070" s="22">
        <v>708000</v>
      </c>
      <c r="N1070" s="22">
        <f t="shared" si="361"/>
        <v>134520</v>
      </c>
      <c r="O1070" s="23">
        <f t="shared" si="362"/>
        <v>842520</v>
      </c>
    </row>
    <row r="1071" spans="1:15" s="140" customFormat="1" ht="36">
      <c r="A1071" s="30">
        <v>29</v>
      </c>
      <c r="B1071" s="56">
        <v>1196490978</v>
      </c>
      <c r="C1071" s="56">
        <v>42291613</v>
      </c>
      <c r="D1071" s="40" t="s">
        <v>1691</v>
      </c>
      <c r="E1071" s="43" t="s">
        <v>1691</v>
      </c>
      <c r="F1071" s="35" t="s">
        <v>10</v>
      </c>
      <c r="G1071" s="24"/>
      <c r="H1071" s="24"/>
      <c r="I1071" s="25"/>
      <c r="J1071" s="24">
        <v>656000</v>
      </c>
      <c r="K1071" s="24">
        <f t="shared" si="359"/>
        <v>124640</v>
      </c>
      <c r="L1071" s="25">
        <f t="shared" si="365"/>
        <v>780640</v>
      </c>
      <c r="M1071" s="24">
        <v>708000</v>
      </c>
      <c r="N1071" s="24">
        <f t="shared" si="361"/>
        <v>134520</v>
      </c>
      <c r="O1071" s="25">
        <f t="shared" si="362"/>
        <v>842520</v>
      </c>
    </row>
    <row r="1072" spans="1:15" s="140" customFormat="1" ht="36">
      <c r="A1072" s="30">
        <v>30</v>
      </c>
      <c r="B1072" s="56">
        <v>1197011207</v>
      </c>
      <c r="C1072" s="56">
        <v>42291613</v>
      </c>
      <c r="D1072" s="40" t="s">
        <v>1691</v>
      </c>
      <c r="E1072" s="43" t="s">
        <v>1691</v>
      </c>
      <c r="F1072" s="35" t="s">
        <v>10</v>
      </c>
      <c r="G1072" s="24"/>
      <c r="H1072" s="24"/>
      <c r="I1072" s="25"/>
      <c r="J1072" s="24">
        <v>656000</v>
      </c>
      <c r="K1072" s="24">
        <f t="shared" si="359"/>
        <v>124640</v>
      </c>
      <c r="L1072" s="25">
        <f t="shared" si="365"/>
        <v>780640</v>
      </c>
      <c r="M1072" s="24">
        <v>708000</v>
      </c>
      <c r="N1072" s="24">
        <f t="shared" si="361"/>
        <v>134520</v>
      </c>
      <c r="O1072" s="25">
        <f t="shared" si="362"/>
        <v>842520</v>
      </c>
    </row>
    <row r="1073" spans="1:15" s="140" customFormat="1" ht="36">
      <c r="A1073" s="30">
        <v>31</v>
      </c>
      <c r="B1073" s="56">
        <v>1196490977</v>
      </c>
      <c r="C1073" s="56">
        <v>42291613</v>
      </c>
      <c r="D1073" s="40" t="s">
        <v>1692</v>
      </c>
      <c r="E1073" s="43" t="s">
        <v>1692</v>
      </c>
      <c r="F1073" s="35" t="s">
        <v>10</v>
      </c>
      <c r="G1073" s="24"/>
      <c r="H1073" s="24"/>
      <c r="I1073" s="25"/>
      <c r="J1073" s="24">
        <v>656000</v>
      </c>
      <c r="K1073" s="24">
        <f t="shared" si="359"/>
        <v>124640</v>
      </c>
      <c r="L1073" s="25">
        <f t="shared" si="365"/>
        <v>780640</v>
      </c>
      <c r="M1073" s="24">
        <v>708000</v>
      </c>
      <c r="N1073" s="24">
        <f t="shared" si="361"/>
        <v>134520</v>
      </c>
      <c r="O1073" s="25">
        <f t="shared" si="362"/>
        <v>842520</v>
      </c>
    </row>
    <row r="1074" spans="1:15" s="140" customFormat="1" ht="36">
      <c r="A1074" s="30">
        <v>32</v>
      </c>
      <c r="B1074" s="56">
        <v>1197011206</v>
      </c>
      <c r="C1074" s="56">
        <v>42291613</v>
      </c>
      <c r="D1074" s="40" t="s">
        <v>1692</v>
      </c>
      <c r="E1074" s="43" t="s">
        <v>1692</v>
      </c>
      <c r="F1074" s="35" t="s">
        <v>10</v>
      </c>
      <c r="G1074" s="24"/>
      <c r="H1074" s="24"/>
      <c r="I1074" s="25"/>
      <c r="J1074" s="24">
        <v>656000</v>
      </c>
      <c r="K1074" s="24">
        <f t="shared" si="359"/>
        <v>124640</v>
      </c>
      <c r="L1074" s="25">
        <f t="shared" si="365"/>
        <v>780640</v>
      </c>
      <c r="M1074" s="24">
        <v>708000</v>
      </c>
      <c r="N1074" s="24">
        <f t="shared" si="361"/>
        <v>134520</v>
      </c>
      <c r="O1074" s="25">
        <f t="shared" si="362"/>
        <v>842520</v>
      </c>
    </row>
    <row r="1075" spans="1:15" s="140" customFormat="1" ht="36">
      <c r="A1075" s="30">
        <v>33</v>
      </c>
      <c r="B1075" s="56">
        <v>1197011205</v>
      </c>
      <c r="C1075" s="56">
        <v>42291613</v>
      </c>
      <c r="D1075" s="40" t="s">
        <v>1693</v>
      </c>
      <c r="E1075" s="43" t="s">
        <v>1693</v>
      </c>
      <c r="F1075" s="35" t="s">
        <v>10</v>
      </c>
      <c r="G1075" s="24"/>
      <c r="H1075" s="24"/>
      <c r="I1075" s="25"/>
      <c r="J1075" s="24">
        <v>656000</v>
      </c>
      <c r="K1075" s="24">
        <f t="shared" si="359"/>
        <v>124640</v>
      </c>
      <c r="L1075" s="25">
        <f t="shared" si="365"/>
        <v>780640</v>
      </c>
      <c r="M1075" s="24">
        <v>708000</v>
      </c>
      <c r="N1075" s="24">
        <f t="shared" si="361"/>
        <v>134520</v>
      </c>
      <c r="O1075" s="25">
        <f t="shared" si="362"/>
        <v>842520</v>
      </c>
    </row>
    <row r="1076" spans="1:15" s="140" customFormat="1" ht="36">
      <c r="A1076" s="30">
        <v>34</v>
      </c>
      <c r="B1076" s="56">
        <v>1197011204</v>
      </c>
      <c r="C1076" s="56">
        <v>42291613</v>
      </c>
      <c r="D1076" s="40" t="s">
        <v>1694</v>
      </c>
      <c r="E1076" s="43" t="s">
        <v>1694</v>
      </c>
      <c r="F1076" s="35" t="s">
        <v>10</v>
      </c>
      <c r="G1076" s="24">
        <v>650000</v>
      </c>
      <c r="H1076" s="24">
        <f t="shared" si="357"/>
        <v>123500</v>
      </c>
      <c r="I1076" s="25">
        <f t="shared" si="358"/>
        <v>773500</v>
      </c>
      <c r="J1076" s="24"/>
      <c r="K1076" s="24"/>
      <c r="L1076" s="25"/>
      <c r="M1076" s="24">
        <v>708000</v>
      </c>
      <c r="N1076" s="24">
        <f t="shared" si="361"/>
        <v>134520</v>
      </c>
      <c r="O1076" s="25">
        <f t="shared" si="362"/>
        <v>842520</v>
      </c>
    </row>
    <row r="1077" spans="1:15" s="62" customFormat="1" ht="36">
      <c r="A1077" s="31">
        <v>35</v>
      </c>
      <c r="B1077" s="56">
        <v>1197011203</v>
      </c>
      <c r="C1077" s="21">
        <v>42291613</v>
      </c>
      <c r="D1077" s="36" t="s">
        <v>1670</v>
      </c>
      <c r="E1077" s="37" t="s">
        <v>1670</v>
      </c>
      <c r="F1077" s="28" t="s">
        <v>10</v>
      </c>
      <c r="G1077" s="22">
        <v>650000</v>
      </c>
      <c r="H1077" s="22">
        <f t="shared" si="357"/>
        <v>123500</v>
      </c>
      <c r="I1077" s="23">
        <f t="shared" si="358"/>
        <v>773500</v>
      </c>
      <c r="J1077" s="22">
        <v>656000</v>
      </c>
      <c r="K1077" s="22">
        <f t="shared" si="359"/>
        <v>124640</v>
      </c>
      <c r="L1077" s="23">
        <f t="shared" ref="L1077:L1079" si="366">+J1077+K1077</f>
        <v>780640</v>
      </c>
      <c r="M1077" s="22">
        <v>708000</v>
      </c>
      <c r="N1077" s="22">
        <f t="shared" si="361"/>
        <v>134520</v>
      </c>
      <c r="O1077" s="23">
        <f t="shared" si="362"/>
        <v>842520</v>
      </c>
    </row>
    <row r="1078" spans="1:15" s="62" customFormat="1" ht="36">
      <c r="A1078" s="31">
        <v>36</v>
      </c>
      <c r="B1078" s="56">
        <v>1197011202</v>
      </c>
      <c r="C1078" s="21">
        <v>42291613</v>
      </c>
      <c r="D1078" s="36" t="s">
        <v>1695</v>
      </c>
      <c r="E1078" s="37" t="s">
        <v>1695</v>
      </c>
      <c r="F1078" s="28" t="s">
        <v>10</v>
      </c>
      <c r="G1078" s="22">
        <v>650000</v>
      </c>
      <c r="H1078" s="22">
        <f t="shared" si="357"/>
        <v>123500</v>
      </c>
      <c r="I1078" s="23">
        <f t="shared" si="358"/>
        <v>773500</v>
      </c>
      <c r="J1078" s="22">
        <v>656000</v>
      </c>
      <c r="K1078" s="22">
        <f t="shared" si="359"/>
        <v>124640</v>
      </c>
      <c r="L1078" s="23">
        <f t="shared" si="366"/>
        <v>780640</v>
      </c>
      <c r="M1078" s="22">
        <v>708000</v>
      </c>
      <c r="N1078" s="22">
        <f t="shared" si="361"/>
        <v>134520</v>
      </c>
      <c r="O1078" s="23">
        <f t="shared" si="362"/>
        <v>842520</v>
      </c>
    </row>
    <row r="1079" spans="1:15" s="62" customFormat="1" ht="36">
      <c r="A1079" s="31">
        <v>37</v>
      </c>
      <c r="B1079" s="56">
        <v>1197011201</v>
      </c>
      <c r="C1079" s="21">
        <v>42291613</v>
      </c>
      <c r="D1079" s="36" t="s">
        <v>1672</v>
      </c>
      <c r="E1079" s="37" t="s">
        <v>1672</v>
      </c>
      <c r="F1079" s="28" t="s">
        <v>10</v>
      </c>
      <c r="G1079" s="22">
        <v>650000</v>
      </c>
      <c r="H1079" s="22">
        <f t="shared" si="357"/>
        <v>123500</v>
      </c>
      <c r="I1079" s="23">
        <f t="shared" si="358"/>
        <v>773500</v>
      </c>
      <c r="J1079" s="22">
        <v>656000</v>
      </c>
      <c r="K1079" s="22">
        <f t="shared" si="359"/>
        <v>124640</v>
      </c>
      <c r="L1079" s="23">
        <f t="shared" si="366"/>
        <v>780640</v>
      </c>
      <c r="M1079" s="22">
        <v>708000</v>
      </c>
      <c r="N1079" s="22">
        <f t="shared" si="361"/>
        <v>134520</v>
      </c>
      <c r="O1079" s="23">
        <f t="shared" si="362"/>
        <v>842520</v>
      </c>
    </row>
    <row r="1080" spans="1:15" s="62" customFormat="1" ht="36">
      <c r="A1080" s="31">
        <v>38</v>
      </c>
      <c r="B1080" s="35" t="s">
        <v>1696</v>
      </c>
      <c r="C1080" s="21">
        <v>42291613</v>
      </c>
      <c r="D1080" s="33" t="s">
        <v>1697</v>
      </c>
      <c r="E1080" s="34" t="s">
        <v>1697</v>
      </c>
      <c r="F1080" s="28" t="s">
        <v>10</v>
      </c>
      <c r="G1080" s="22"/>
      <c r="H1080" s="22"/>
      <c r="I1080" s="23"/>
      <c r="J1080" s="22"/>
      <c r="K1080" s="22"/>
      <c r="L1080" s="23"/>
      <c r="M1080" s="22">
        <v>2000000</v>
      </c>
      <c r="N1080" s="22">
        <f t="shared" si="361"/>
        <v>380000</v>
      </c>
      <c r="O1080" s="23">
        <f t="shared" si="362"/>
        <v>2380000</v>
      </c>
    </row>
    <row r="1081" spans="1:15" s="62" customFormat="1" ht="36">
      <c r="A1081" s="31">
        <v>39</v>
      </c>
      <c r="B1081" s="35" t="s">
        <v>1696</v>
      </c>
      <c r="C1081" s="21">
        <v>42291613</v>
      </c>
      <c r="D1081" s="33" t="s">
        <v>1698</v>
      </c>
      <c r="E1081" s="34" t="s">
        <v>1698</v>
      </c>
      <c r="F1081" s="28" t="s">
        <v>10</v>
      </c>
      <c r="G1081" s="22"/>
      <c r="H1081" s="22"/>
      <c r="I1081" s="23"/>
      <c r="J1081" s="22"/>
      <c r="K1081" s="22"/>
      <c r="L1081" s="23"/>
      <c r="M1081" s="22">
        <v>2000000</v>
      </c>
      <c r="N1081" s="22">
        <f t="shared" si="361"/>
        <v>380000</v>
      </c>
      <c r="O1081" s="23">
        <f t="shared" si="362"/>
        <v>2380000</v>
      </c>
    </row>
    <row r="1082" spans="1:15" s="62" customFormat="1" ht="36">
      <c r="A1082" s="31">
        <v>40</v>
      </c>
      <c r="B1082" s="35" t="s">
        <v>1696</v>
      </c>
      <c r="C1082" s="21">
        <v>42291613</v>
      </c>
      <c r="D1082" s="33" t="s">
        <v>1699</v>
      </c>
      <c r="E1082" s="34" t="s">
        <v>1699</v>
      </c>
      <c r="F1082" s="28" t="s">
        <v>10</v>
      </c>
      <c r="G1082" s="22"/>
      <c r="H1082" s="22"/>
      <c r="I1082" s="23"/>
      <c r="J1082" s="22"/>
      <c r="K1082" s="22"/>
      <c r="L1082" s="23"/>
      <c r="M1082" s="22">
        <v>2000000</v>
      </c>
      <c r="N1082" s="22">
        <f t="shared" si="361"/>
        <v>380000</v>
      </c>
      <c r="O1082" s="23">
        <f t="shared" si="362"/>
        <v>2380000</v>
      </c>
    </row>
    <row r="1083" spans="1:15" s="62" customFormat="1" ht="27">
      <c r="A1083" s="31">
        <v>41</v>
      </c>
      <c r="B1083" s="35" t="s">
        <v>1696</v>
      </c>
      <c r="C1083" s="21">
        <v>42291613</v>
      </c>
      <c r="D1083" s="33" t="s">
        <v>1700</v>
      </c>
      <c r="E1083" s="84" t="s">
        <v>1700</v>
      </c>
      <c r="F1083" s="28" t="s">
        <v>10</v>
      </c>
      <c r="G1083" s="22"/>
      <c r="H1083" s="22"/>
      <c r="I1083" s="23"/>
      <c r="J1083" s="22"/>
      <c r="K1083" s="22"/>
      <c r="L1083" s="23"/>
      <c r="M1083" s="22">
        <v>2500000</v>
      </c>
      <c r="N1083" s="22">
        <f t="shared" si="361"/>
        <v>475000</v>
      </c>
      <c r="O1083" s="23">
        <f t="shared" si="362"/>
        <v>2975000</v>
      </c>
    </row>
    <row r="1084" spans="1:15" s="62" customFormat="1" ht="36">
      <c r="A1084" s="31">
        <v>42</v>
      </c>
      <c r="B1084" s="35" t="s">
        <v>1696</v>
      </c>
      <c r="C1084" s="21">
        <v>42291613</v>
      </c>
      <c r="D1084" s="33" t="s">
        <v>1701</v>
      </c>
      <c r="E1084" s="84" t="s">
        <v>1701</v>
      </c>
      <c r="F1084" s="28" t="s">
        <v>10</v>
      </c>
      <c r="G1084" s="22"/>
      <c r="H1084" s="22"/>
      <c r="I1084" s="23"/>
      <c r="J1084" s="22"/>
      <c r="K1084" s="22"/>
      <c r="L1084" s="23"/>
      <c r="M1084" s="22">
        <v>2500000</v>
      </c>
      <c r="N1084" s="22">
        <f t="shared" si="361"/>
        <v>475000</v>
      </c>
      <c r="O1084" s="23">
        <f t="shared" si="362"/>
        <v>2975000</v>
      </c>
    </row>
    <row r="1085" spans="1:15" s="62" customFormat="1" ht="18">
      <c r="A1085" s="31">
        <v>43</v>
      </c>
      <c r="B1085" s="35" t="s">
        <v>1696</v>
      </c>
      <c r="C1085" s="21">
        <v>42291613</v>
      </c>
      <c r="D1085" s="45" t="s">
        <v>1702</v>
      </c>
      <c r="E1085" s="84" t="s">
        <v>1702</v>
      </c>
      <c r="F1085" s="28" t="s">
        <v>10</v>
      </c>
      <c r="G1085" s="22"/>
      <c r="H1085" s="22"/>
      <c r="I1085" s="23"/>
      <c r="J1085" s="22"/>
      <c r="K1085" s="22"/>
      <c r="L1085" s="23"/>
      <c r="M1085" s="22">
        <v>2500000</v>
      </c>
      <c r="N1085" s="22">
        <f t="shared" si="361"/>
        <v>475000</v>
      </c>
      <c r="O1085" s="23">
        <f t="shared" si="362"/>
        <v>2975000</v>
      </c>
    </row>
    <row r="1086" spans="1:15" s="62" customFormat="1" ht="45">
      <c r="A1086" s="31">
        <v>44</v>
      </c>
      <c r="B1086" s="35" t="s">
        <v>1696</v>
      </c>
      <c r="C1086" s="21">
        <v>42291613</v>
      </c>
      <c r="D1086" s="33" t="s">
        <v>1703</v>
      </c>
      <c r="E1086" s="84" t="s">
        <v>1703</v>
      </c>
      <c r="F1086" s="28" t="s">
        <v>10</v>
      </c>
      <c r="G1086" s="22">
        <v>1980000</v>
      </c>
      <c r="H1086" s="22">
        <f t="shared" si="357"/>
        <v>376200</v>
      </c>
      <c r="I1086" s="23">
        <f t="shared" si="358"/>
        <v>2356200</v>
      </c>
      <c r="J1086" s="22"/>
      <c r="K1086" s="22"/>
      <c r="L1086" s="23"/>
      <c r="M1086" s="22">
        <v>1200000</v>
      </c>
      <c r="N1086" s="22">
        <f t="shared" si="361"/>
        <v>228000</v>
      </c>
      <c r="O1086" s="23">
        <f t="shared" si="362"/>
        <v>1428000</v>
      </c>
    </row>
    <row r="1087" spans="1:15" s="62" customFormat="1" ht="45">
      <c r="A1087" s="31">
        <v>45</v>
      </c>
      <c r="B1087" s="35" t="s">
        <v>1696</v>
      </c>
      <c r="C1087" s="21">
        <v>42291613</v>
      </c>
      <c r="D1087" s="33" t="s">
        <v>1704</v>
      </c>
      <c r="E1087" s="84" t="s">
        <v>1705</v>
      </c>
      <c r="F1087" s="28" t="s">
        <v>10</v>
      </c>
      <c r="G1087" s="22">
        <v>1980000</v>
      </c>
      <c r="H1087" s="22">
        <f t="shared" si="357"/>
        <v>376200</v>
      </c>
      <c r="I1087" s="23">
        <f t="shared" si="358"/>
        <v>2356200</v>
      </c>
      <c r="J1087" s="22"/>
      <c r="K1087" s="22"/>
      <c r="L1087" s="23"/>
      <c r="M1087" s="22">
        <v>1000000</v>
      </c>
      <c r="N1087" s="22">
        <f t="shared" si="361"/>
        <v>190000</v>
      </c>
      <c r="O1087" s="23">
        <f t="shared" si="362"/>
        <v>1190000</v>
      </c>
    </row>
    <row r="1088" spans="1:15" s="62" customFormat="1" ht="27">
      <c r="A1088" s="31">
        <v>46</v>
      </c>
      <c r="B1088" s="35" t="s">
        <v>1696</v>
      </c>
      <c r="C1088" s="21">
        <v>42291613</v>
      </c>
      <c r="D1088" s="33" t="s">
        <v>1706</v>
      </c>
      <c r="E1088" s="84" t="s">
        <v>1706</v>
      </c>
      <c r="F1088" s="28" t="s">
        <v>10</v>
      </c>
      <c r="G1088" s="22"/>
      <c r="H1088" s="22"/>
      <c r="I1088" s="23"/>
      <c r="J1088" s="22">
        <v>1474000</v>
      </c>
      <c r="K1088" s="22">
        <f t="shared" si="359"/>
        <v>280060</v>
      </c>
      <c r="L1088" s="23">
        <f t="shared" ref="L1088" si="367">+J1088+K1088</f>
        <v>1754060</v>
      </c>
      <c r="M1088" s="22">
        <v>1850000</v>
      </c>
      <c r="N1088" s="22">
        <f t="shared" si="361"/>
        <v>351500</v>
      </c>
      <c r="O1088" s="23">
        <f t="shared" si="362"/>
        <v>2201500</v>
      </c>
    </row>
    <row r="1089" spans="1:15" s="62" customFormat="1" ht="27">
      <c r="A1089" s="31">
        <v>47</v>
      </c>
      <c r="B1089" s="35" t="s">
        <v>1696</v>
      </c>
      <c r="C1089" s="21">
        <v>42291613</v>
      </c>
      <c r="D1089" s="36" t="s">
        <v>1707</v>
      </c>
      <c r="E1089" s="37" t="s">
        <v>1707</v>
      </c>
      <c r="F1089" s="28" t="s">
        <v>10</v>
      </c>
      <c r="G1089" s="22"/>
      <c r="H1089" s="22"/>
      <c r="I1089" s="23"/>
      <c r="J1089" s="22"/>
      <c r="K1089" s="22"/>
      <c r="L1089" s="23"/>
      <c r="M1089" s="22">
        <v>1850000</v>
      </c>
      <c r="N1089" s="22">
        <f t="shared" si="361"/>
        <v>351500</v>
      </c>
      <c r="O1089" s="23">
        <f t="shared" si="362"/>
        <v>2201500</v>
      </c>
    </row>
    <row r="1090" spans="1:15" s="62" customFormat="1" ht="27">
      <c r="A1090" s="31">
        <v>48</v>
      </c>
      <c r="B1090" s="35" t="s">
        <v>1696</v>
      </c>
      <c r="C1090" s="21">
        <v>42291613</v>
      </c>
      <c r="D1090" s="36" t="s">
        <v>1708</v>
      </c>
      <c r="E1090" s="37" t="s">
        <v>1708</v>
      </c>
      <c r="F1090" s="28" t="s">
        <v>10</v>
      </c>
      <c r="G1090" s="22"/>
      <c r="H1090" s="22"/>
      <c r="I1090" s="23"/>
      <c r="J1090" s="22"/>
      <c r="K1090" s="22"/>
      <c r="L1090" s="23"/>
      <c r="M1090" s="22">
        <v>1850000</v>
      </c>
      <c r="N1090" s="22">
        <f t="shared" si="361"/>
        <v>351500</v>
      </c>
      <c r="O1090" s="23">
        <f t="shared" si="362"/>
        <v>2201500</v>
      </c>
    </row>
    <row r="1091" spans="1:15" s="62" customFormat="1" ht="27">
      <c r="A1091" s="31">
        <v>49</v>
      </c>
      <c r="B1091" s="35" t="s">
        <v>1696</v>
      </c>
      <c r="C1091" s="21">
        <v>42291613</v>
      </c>
      <c r="D1091" s="36" t="s">
        <v>1709</v>
      </c>
      <c r="E1091" s="37" t="s">
        <v>1709</v>
      </c>
      <c r="F1091" s="28" t="s">
        <v>10</v>
      </c>
      <c r="G1091" s="22"/>
      <c r="H1091" s="22"/>
      <c r="I1091" s="23"/>
      <c r="J1091" s="22"/>
      <c r="K1091" s="22"/>
      <c r="L1091" s="23"/>
      <c r="M1091" s="22">
        <v>1850000</v>
      </c>
      <c r="N1091" s="22">
        <f t="shared" si="361"/>
        <v>351500</v>
      </c>
      <c r="O1091" s="23">
        <f t="shared" si="362"/>
        <v>2201500</v>
      </c>
    </row>
    <row r="1092" spans="1:15" s="62" customFormat="1" ht="36">
      <c r="A1092" s="31">
        <v>50</v>
      </c>
      <c r="B1092" s="35" t="s">
        <v>1696</v>
      </c>
      <c r="C1092" s="21">
        <v>42291613</v>
      </c>
      <c r="D1092" s="36" t="s">
        <v>1710</v>
      </c>
      <c r="E1092" s="37" t="s">
        <v>1710</v>
      </c>
      <c r="F1092" s="28" t="s">
        <v>10</v>
      </c>
      <c r="G1092" s="22"/>
      <c r="H1092" s="22"/>
      <c r="I1092" s="23"/>
      <c r="J1092" s="22"/>
      <c r="K1092" s="22"/>
      <c r="L1092" s="23"/>
      <c r="M1092" s="22">
        <v>140000</v>
      </c>
      <c r="N1092" s="22">
        <f t="shared" si="361"/>
        <v>26600</v>
      </c>
      <c r="O1092" s="23">
        <f t="shared" si="362"/>
        <v>166600</v>
      </c>
    </row>
    <row r="1093" spans="1:15" s="62" customFormat="1" ht="36">
      <c r="A1093" s="31">
        <v>51</v>
      </c>
      <c r="B1093" s="35" t="s">
        <v>1696</v>
      </c>
      <c r="C1093" s="21">
        <v>42291613</v>
      </c>
      <c r="D1093" s="36" t="s">
        <v>1711</v>
      </c>
      <c r="E1093" s="37" t="s">
        <v>1711</v>
      </c>
      <c r="F1093" s="28" t="s">
        <v>10</v>
      </c>
      <c r="G1093" s="22"/>
      <c r="H1093" s="22"/>
      <c r="I1093" s="23"/>
      <c r="J1093" s="22"/>
      <c r="K1093" s="22"/>
      <c r="L1093" s="23"/>
      <c r="M1093" s="22">
        <v>300000</v>
      </c>
      <c r="N1093" s="22">
        <f t="shared" si="361"/>
        <v>57000</v>
      </c>
      <c r="O1093" s="23">
        <f t="shared" si="362"/>
        <v>357000</v>
      </c>
    </row>
    <row r="1094" spans="1:15" s="62" customFormat="1" ht="36">
      <c r="A1094" s="31">
        <v>52</v>
      </c>
      <c r="B1094" s="35" t="s">
        <v>1696</v>
      </c>
      <c r="C1094" s="21">
        <v>42291613</v>
      </c>
      <c r="D1094" s="36" t="s">
        <v>1712</v>
      </c>
      <c r="E1094" s="37" t="s">
        <v>1712</v>
      </c>
      <c r="F1094" s="28" t="s">
        <v>10</v>
      </c>
      <c r="G1094" s="22"/>
      <c r="H1094" s="22"/>
      <c r="I1094" s="23"/>
      <c r="J1094" s="22"/>
      <c r="K1094" s="22"/>
      <c r="L1094" s="23"/>
      <c r="M1094" s="22">
        <v>300000</v>
      </c>
      <c r="N1094" s="22">
        <f t="shared" si="361"/>
        <v>57000</v>
      </c>
      <c r="O1094" s="23">
        <f t="shared" si="362"/>
        <v>357000</v>
      </c>
    </row>
    <row r="1095" spans="1:15" s="62" customFormat="1" ht="36">
      <c r="A1095" s="31">
        <v>53</v>
      </c>
      <c r="B1095" s="35" t="s">
        <v>1696</v>
      </c>
      <c r="C1095" s="21">
        <v>42291613</v>
      </c>
      <c r="D1095" s="36" t="s">
        <v>1713</v>
      </c>
      <c r="E1095" s="37" t="s">
        <v>1713</v>
      </c>
      <c r="F1095" s="28" t="s">
        <v>10</v>
      </c>
      <c r="G1095" s="22"/>
      <c r="H1095" s="22"/>
      <c r="I1095" s="23"/>
      <c r="J1095" s="22"/>
      <c r="K1095" s="22"/>
      <c r="L1095" s="23"/>
      <c r="M1095" s="22">
        <v>300000</v>
      </c>
      <c r="N1095" s="22">
        <f t="shared" si="361"/>
        <v>57000</v>
      </c>
      <c r="O1095" s="23">
        <f t="shared" si="362"/>
        <v>357000</v>
      </c>
    </row>
    <row r="1096" spans="1:15" s="62" customFormat="1" ht="36">
      <c r="A1096" s="31">
        <v>54</v>
      </c>
      <c r="B1096" s="35" t="s">
        <v>1696</v>
      </c>
      <c r="C1096" s="21">
        <v>42291613</v>
      </c>
      <c r="D1096" s="36" t="s">
        <v>1714</v>
      </c>
      <c r="E1096" s="37" t="s">
        <v>1714</v>
      </c>
      <c r="F1096" s="28" t="s">
        <v>10</v>
      </c>
      <c r="G1096" s="22">
        <v>55000</v>
      </c>
      <c r="H1096" s="22">
        <f t="shared" si="357"/>
        <v>10450</v>
      </c>
      <c r="I1096" s="23">
        <f t="shared" si="358"/>
        <v>65450</v>
      </c>
      <c r="J1096" s="22">
        <v>55000</v>
      </c>
      <c r="K1096" s="22">
        <f t="shared" si="359"/>
        <v>10450</v>
      </c>
      <c r="L1096" s="23">
        <f t="shared" ref="L1096" si="368">+J1096+K1096</f>
        <v>65450</v>
      </c>
      <c r="M1096" s="22">
        <v>100000</v>
      </c>
      <c r="N1096" s="22">
        <f t="shared" si="361"/>
        <v>19000</v>
      </c>
      <c r="O1096" s="23">
        <f t="shared" si="362"/>
        <v>119000</v>
      </c>
    </row>
    <row r="1097" spans="1:15" s="62" customFormat="1" ht="36">
      <c r="A1097" s="31">
        <v>55</v>
      </c>
      <c r="B1097" s="35" t="s">
        <v>1696</v>
      </c>
      <c r="C1097" s="21">
        <v>42291613</v>
      </c>
      <c r="D1097" s="36" t="s">
        <v>1715</v>
      </c>
      <c r="E1097" s="37" t="s">
        <v>1715</v>
      </c>
      <c r="F1097" s="28" t="s">
        <v>10</v>
      </c>
      <c r="G1097" s="22"/>
      <c r="H1097" s="22"/>
      <c r="I1097" s="23"/>
      <c r="J1097" s="22"/>
      <c r="K1097" s="22"/>
      <c r="L1097" s="23"/>
      <c r="M1097" s="22">
        <v>1500000</v>
      </c>
      <c r="N1097" s="22">
        <f t="shared" si="361"/>
        <v>285000</v>
      </c>
      <c r="O1097" s="23">
        <f t="shared" si="362"/>
        <v>1785000</v>
      </c>
    </row>
    <row r="1098" spans="1:15" s="62" customFormat="1" ht="36">
      <c r="A1098" s="31">
        <v>56</v>
      </c>
      <c r="B1098" s="35" t="s">
        <v>1696</v>
      </c>
      <c r="C1098" s="21">
        <v>42291613</v>
      </c>
      <c r="D1098" s="36" t="s">
        <v>1716</v>
      </c>
      <c r="E1098" s="37" t="s">
        <v>1716</v>
      </c>
      <c r="F1098" s="28" t="s">
        <v>10</v>
      </c>
      <c r="G1098" s="22"/>
      <c r="H1098" s="22"/>
      <c r="I1098" s="23"/>
      <c r="J1098" s="22"/>
      <c r="K1098" s="22"/>
      <c r="L1098" s="23"/>
      <c r="M1098" s="22">
        <v>100000</v>
      </c>
      <c r="N1098" s="22">
        <f t="shared" si="361"/>
        <v>19000</v>
      </c>
      <c r="O1098" s="23">
        <f t="shared" si="362"/>
        <v>119000</v>
      </c>
    </row>
    <row r="1099" spans="1:15" s="150" customFormat="1">
      <c r="A1099" s="142"/>
      <c r="B1099" s="17"/>
      <c r="C1099" s="143"/>
      <c r="D1099" s="143"/>
      <c r="E1099" s="143"/>
      <c r="F1099" s="143"/>
      <c r="G1099" s="148"/>
      <c r="H1099" s="148"/>
      <c r="I1099" s="149"/>
      <c r="J1099" s="148"/>
      <c r="K1099" s="148"/>
      <c r="L1099" s="149"/>
      <c r="M1099" s="148"/>
      <c r="N1099" s="148"/>
      <c r="O1099" s="149"/>
    </row>
    <row r="1100" spans="1:15" s="62" customFormat="1" ht="27">
      <c r="A1100" s="68" t="s">
        <v>1717</v>
      </c>
      <c r="B1100" s="166" t="s">
        <v>1718</v>
      </c>
      <c r="C1100" s="166"/>
      <c r="D1100" s="166"/>
      <c r="E1100" s="166"/>
      <c r="F1100" s="29" t="s">
        <v>3358</v>
      </c>
      <c r="G1100" s="174" t="s">
        <v>3736</v>
      </c>
      <c r="H1100" s="175"/>
      <c r="I1100" s="176"/>
      <c r="J1100" s="174" t="s">
        <v>3737</v>
      </c>
      <c r="K1100" s="175"/>
      <c r="L1100" s="176"/>
      <c r="M1100" s="174" t="s">
        <v>3739</v>
      </c>
      <c r="N1100" s="175"/>
      <c r="O1100" s="176"/>
    </row>
    <row r="1101" spans="1:15" s="62" customFormat="1" ht="27">
      <c r="A1101" s="14" t="s">
        <v>2</v>
      </c>
      <c r="B1101" s="14" t="s">
        <v>3</v>
      </c>
      <c r="C1101" s="15" t="s">
        <v>4</v>
      </c>
      <c r="D1101" s="15" t="s">
        <v>5</v>
      </c>
      <c r="E1101" s="15" t="s">
        <v>3366</v>
      </c>
      <c r="F1101" s="15" t="s">
        <v>7</v>
      </c>
      <c r="G1101" s="16" t="s">
        <v>3347</v>
      </c>
      <c r="H1101" s="16" t="s">
        <v>3348</v>
      </c>
      <c r="I1101" s="16" t="s">
        <v>3349</v>
      </c>
      <c r="J1101" s="16" t="s">
        <v>3347</v>
      </c>
      <c r="K1101" s="16" t="s">
        <v>3348</v>
      </c>
      <c r="L1101" s="16" t="s">
        <v>3349</v>
      </c>
      <c r="M1101" s="16" t="s">
        <v>3347</v>
      </c>
      <c r="N1101" s="16" t="s">
        <v>3348</v>
      </c>
      <c r="O1101" s="16" t="s">
        <v>3349</v>
      </c>
    </row>
    <row r="1102" spans="1:15" s="62" customFormat="1" ht="36">
      <c r="A1102" s="31">
        <v>1</v>
      </c>
      <c r="B1102" s="21">
        <v>1197011193</v>
      </c>
      <c r="C1102" s="28" t="s">
        <v>1719</v>
      </c>
      <c r="D1102" s="44" t="s">
        <v>1720</v>
      </c>
      <c r="E1102" s="44" t="s">
        <v>1720</v>
      </c>
      <c r="F1102" s="28" t="s">
        <v>53</v>
      </c>
      <c r="G1102" s="22">
        <v>650000</v>
      </c>
      <c r="H1102" s="22">
        <f>ROUND(G1102*0.19,0)</f>
        <v>123500</v>
      </c>
      <c r="I1102" s="23">
        <f>+G1102+H1102</f>
        <v>773500</v>
      </c>
      <c r="J1102" s="22">
        <v>656000</v>
      </c>
      <c r="K1102" s="22">
        <f>ROUND(J1102*0.19,0)</f>
        <v>124640</v>
      </c>
      <c r="L1102" s="23">
        <f>+J1102+K1102</f>
        <v>780640</v>
      </c>
      <c r="M1102" s="22">
        <v>708000</v>
      </c>
      <c r="N1102" s="22">
        <f>ROUND(M1102*0.19,0)</f>
        <v>134520</v>
      </c>
      <c r="O1102" s="23">
        <f>+M1102+N1102</f>
        <v>842520</v>
      </c>
    </row>
    <row r="1103" spans="1:15" s="62" customFormat="1" ht="36">
      <c r="A1103" s="31">
        <v>2</v>
      </c>
      <c r="B1103" s="21">
        <v>1197011189</v>
      </c>
      <c r="C1103" s="28" t="s">
        <v>1719</v>
      </c>
      <c r="D1103" s="44" t="s">
        <v>1721</v>
      </c>
      <c r="E1103" s="44" t="s">
        <v>1721</v>
      </c>
      <c r="F1103" s="28" t="s">
        <v>53</v>
      </c>
      <c r="G1103" s="22">
        <v>650000</v>
      </c>
      <c r="H1103" s="22">
        <f t="shared" ref="H1103:H1143" si="369">ROUND(G1103*0.19,0)</f>
        <v>123500</v>
      </c>
      <c r="I1103" s="23">
        <f t="shared" ref="I1103:I1143" si="370">+G1103+H1103</f>
        <v>773500</v>
      </c>
      <c r="J1103" s="22">
        <v>656000</v>
      </c>
      <c r="K1103" s="22">
        <f t="shared" ref="K1103:K1159" si="371">ROUND(J1103*0.19,0)</f>
        <v>124640</v>
      </c>
      <c r="L1103" s="23">
        <f t="shared" ref="L1103:L1111" si="372">+J1103+K1103</f>
        <v>780640</v>
      </c>
      <c r="M1103" s="22">
        <v>708000</v>
      </c>
      <c r="N1103" s="22">
        <f t="shared" ref="N1103:N1153" si="373">ROUND(M1103*0.19,0)</f>
        <v>134520</v>
      </c>
      <c r="O1103" s="23">
        <f t="shared" ref="O1103:O1153" si="374">+M1103+N1103</f>
        <v>842520</v>
      </c>
    </row>
    <row r="1104" spans="1:15" s="62" customFormat="1" ht="36">
      <c r="A1104" s="31">
        <v>3</v>
      </c>
      <c r="B1104" s="21">
        <v>1197011188</v>
      </c>
      <c r="C1104" s="28" t="s">
        <v>1719</v>
      </c>
      <c r="D1104" s="44" t="s">
        <v>1722</v>
      </c>
      <c r="E1104" s="44" t="s">
        <v>1722</v>
      </c>
      <c r="F1104" s="28" t="s">
        <v>53</v>
      </c>
      <c r="G1104" s="22">
        <v>650000</v>
      </c>
      <c r="H1104" s="22">
        <f t="shared" si="369"/>
        <v>123500</v>
      </c>
      <c r="I1104" s="23">
        <f t="shared" si="370"/>
        <v>773500</v>
      </c>
      <c r="J1104" s="22">
        <v>656000</v>
      </c>
      <c r="K1104" s="22">
        <f t="shared" si="371"/>
        <v>124640</v>
      </c>
      <c r="L1104" s="23">
        <f t="shared" si="372"/>
        <v>780640</v>
      </c>
      <c r="M1104" s="22">
        <v>708000</v>
      </c>
      <c r="N1104" s="22">
        <f t="shared" si="373"/>
        <v>134520</v>
      </c>
      <c r="O1104" s="23">
        <f t="shared" si="374"/>
        <v>842520</v>
      </c>
    </row>
    <row r="1105" spans="1:15" s="62" customFormat="1" ht="36">
      <c r="A1105" s="31">
        <v>4</v>
      </c>
      <c r="B1105" s="21">
        <v>1197011200</v>
      </c>
      <c r="C1105" s="28" t="s">
        <v>1719</v>
      </c>
      <c r="D1105" s="44" t="s">
        <v>1668</v>
      </c>
      <c r="E1105" s="44" t="s">
        <v>1668</v>
      </c>
      <c r="F1105" s="28" t="s">
        <v>53</v>
      </c>
      <c r="G1105" s="22">
        <v>650000</v>
      </c>
      <c r="H1105" s="22">
        <f t="shared" si="369"/>
        <v>123500</v>
      </c>
      <c r="I1105" s="23">
        <f t="shared" si="370"/>
        <v>773500</v>
      </c>
      <c r="J1105" s="22">
        <v>656000</v>
      </c>
      <c r="K1105" s="22">
        <f t="shared" si="371"/>
        <v>124640</v>
      </c>
      <c r="L1105" s="23">
        <f t="shared" si="372"/>
        <v>780640</v>
      </c>
      <c r="M1105" s="22">
        <v>708000</v>
      </c>
      <c r="N1105" s="22">
        <f t="shared" si="373"/>
        <v>134520</v>
      </c>
      <c r="O1105" s="23">
        <f t="shared" si="374"/>
        <v>842520</v>
      </c>
    </row>
    <row r="1106" spans="1:15" s="62" customFormat="1" ht="36">
      <c r="A1106" s="31">
        <v>5</v>
      </c>
      <c r="B1106" s="21">
        <v>1197011199</v>
      </c>
      <c r="C1106" s="28" t="s">
        <v>1719</v>
      </c>
      <c r="D1106" s="44" t="s">
        <v>1669</v>
      </c>
      <c r="E1106" s="44" t="s">
        <v>1669</v>
      </c>
      <c r="F1106" s="28" t="s">
        <v>53</v>
      </c>
      <c r="G1106" s="22">
        <v>650000</v>
      </c>
      <c r="H1106" s="22">
        <f t="shared" si="369"/>
        <v>123500</v>
      </c>
      <c r="I1106" s="23">
        <f t="shared" si="370"/>
        <v>773500</v>
      </c>
      <c r="J1106" s="22">
        <v>656000</v>
      </c>
      <c r="K1106" s="22">
        <f t="shared" si="371"/>
        <v>124640</v>
      </c>
      <c r="L1106" s="23">
        <f t="shared" si="372"/>
        <v>780640</v>
      </c>
      <c r="M1106" s="22">
        <v>708000</v>
      </c>
      <c r="N1106" s="22">
        <f t="shared" si="373"/>
        <v>134520</v>
      </c>
      <c r="O1106" s="23">
        <f t="shared" si="374"/>
        <v>842520</v>
      </c>
    </row>
    <row r="1107" spans="1:15" s="62" customFormat="1" ht="36">
      <c r="A1107" s="31">
        <v>6</v>
      </c>
      <c r="B1107" s="21">
        <v>1197011198</v>
      </c>
      <c r="C1107" s="28" t="s">
        <v>1719</v>
      </c>
      <c r="D1107" s="44" t="s">
        <v>1723</v>
      </c>
      <c r="E1107" s="44" t="s">
        <v>1723</v>
      </c>
      <c r="F1107" s="28" t="s">
        <v>53</v>
      </c>
      <c r="G1107" s="22">
        <v>650000</v>
      </c>
      <c r="H1107" s="22">
        <f t="shared" si="369"/>
        <v>123500</v>
      </c>
      <c r="I1107" s="23">
        <f t="shared" si="370"/>
        <v>773500</v>
      </c>
      <c r="J1107" s="22">
        <v>656000</v>
      </c>
      <c r="K1107" s="22">
        <f t="shared" si="371"/>
        <v>124640</v>
      </c>
      <c r="L1107" s="23">
        <f t="shared" si="372"/>
        <v>780640</v>
      </c>
      <c r="M1107" s="22">
        <v>708000</v>
      </c>
      <c r="N1107" s="22">
        <f t="shared" si="373"/>
        <v>134520</v>
      </c>
      <c r="O1107" s="23">
        <f t="shared" si="374"/>
        <v>842520</v>
      </c>
    </row>
    <row r="1108" spans="1:15" s="62" customFormat="1" ht="36">
      <c r="A1108" s="31">
        <v>7</v>
      </c>
      <c r="B1108" s="21">
        <v>1197011197</v>
      </c>
      <c r="C1108" s="28" t="s">
        <v>1719</v>
      </c>
      <c r="D1108" s="44" t="s">
        <v>1724</v>
      </c>
      <c r="E1108" s="44" t="s">
        <v>1724</v>
      </c>
      <c r="F1108" s="28" t="s">
        <v>53</v>
      </c>
      <c r="G1108" s="22">
        <v>650000</v>
      </c>
      <c r="H1108" s="22">
        <f t="shared" si="369"/>
        <v>123500</v>
      </c>
      <c r="I1108" s="23">
        <f t="shared" si="370"/>
        <v>773500</v>
      </c>
      <c r="J1108" s="22">
        <v>656000</v>
      </c>
      <c r="K1108" s="22">
        <f t="shared" si="371"/>
        <v>124640</v>
      </c>
      <c r="L1108" s="23">
        <f t="shared" si="372"/>
        <v>780640</v>
      </c>
      <c r="M1108" s="22">
        <v>708000</v>
      </c>
      <c r="N1108" s="22">
        <f t="shared" si="373"/>
        <v>134520</v>
      </c>
      <c r="O1108" s="23">
        <f t="shared" si="374"/>
        <v>842520</v>
      </c>
    </row>
    <row r="1109" spans="1:15" s="62" customFormat="1" ht="36">
      <c r="A1109" s="31">
        <v>8</v>
      </c>
      <c r="B1109" s="21">
        <v>1197011196</v>
      </c>
      <c r="C1109" s="28" t="s">
        <v>1719</v>
      </c>
      <c r="D1109" s="44" t="s">
        <v>1725</v>
      </c>
      <c r="E1109" s="44" t="s">
        <v>1725</v>
      </c>
      <c r="F1109" s="28" t="s">
        <v>53</v>
      </c>
      <c r="G1109" s="22">
        <v>650000</v>
      </c>
      <c r="H1109" s="22">
        <f t="shared" si="369"/>
        <v>123500</v>
      </c>
      <c r="I1109" s="23">
        <f t="shared" si="370"/>
        <v>773500</v>
      </c>
      <c r="J1109" s="22">
        <v>656000</v>
      </c>
      <c r="K1109" s="22">
        <f t="shared" si="371"/>
        <v>124640</v>
      </c>
      <c r="L1109" s="23">
        <f t="shared" si="372"/>
        <v>780640</v>
      </c>
      <c r="M1109" s="22">
        <v>708000</v>
      </c>
      <c r="N1109" s="22">
        <f t="shared" si="373"/>
        <v>134520</v>
      </c>
      <c r="O1109" s="23">
        <f t="shared" si="374"/>
        <v>842520</v>
      </c>
    </row>
    <row r="1110" spans="1:15" s="62" customFormat="1" ht="36">
      <c r="A1110" s="31">
        <v>9</v>
      </c>
      <c r="B1110" s="21">
        <v>1197011195</v>
      </c>
      <c r="C1110" s="28" t="s">
        <v>1719</v>
      </c>
      <c r="D1110" s="44" t="s">
        <v>1726</v>
      </c>
      <c r="E1110" s="44" t="s">
        <v>1726</v>
      </c>
      <c r="F1110" s="28" t="s">
        <v>53</v>
      </c>
      <c r="G1110" s="22">
        <v>650000</v>
      </c>
      <c r="H1110" s="22">
        <f t="shared" si="369"/>
        <v>123500</v>
      </c>
      <c r="I1110" s="23">
        <f t="shared" si="370"/>
        <v>773500</v>
      </c>
      <c r="J1110" s="22">
        <v>656000</v>
      </c>
      <c r="K1110" s="22">
        <f t="shared" si="371"/>
        <v>124640</v>
      </c>
      <c r="L1110" s="23">
        <f t="shared" si="372"/>
        <v>780640</v>
      </c>
      <c r="M1110" s="22">
        <v>708000</v>
      </c>
      <c r="N1110" s="22">
        <f t="shared" si="373"/>
        <v>134520</v>
      </c>
      <c r="O1110" s="23">
        <f t="shared" si="374"/>
        <v>842520</v>
      </c>
    </row>
    <row r="1111" spans="1:15" s="62" customFormat="1" ht="36">
      <c r="A1111" s="31">
        <v>10</v>
      </c>
      <c r="B1111" s="21">
        <v>1197011194</v>
      </c>
      <c r="C1111" s="28" t="s">
        <v>1719</v>
      </c>
      <c r="D1111" s="44" t="s">
        <v>1727</v>
      </c>
      <c r="E1111" s="44" t="s">
        <v>1727</v>
      </c>
      <c r="F1111" s="28" t="s">
        <v>53</v>
      </c>
      <c r="G1111" s="22">
        <v>650000</v>
      </c>
      <c r="H1111" s="22">
        <f t="shared" si="369"/>
        <v>123500</v>
      </c>
      <c r="I1111" s="23">
        <f t="shared" si="370"/>
        <v>773500</v>
      </c>
      <c r="J1111" s="22">
        <v>656000</v>
      </c>
      <c r="K1111" s="22">
        <f t="shared" si="371"/>
        <v>124640</v>
      </c>
      <c r="L1111" s="23">
        <f t="shared" si="372"/>
        <v>780640</v>
      </c>
      <c r="M1111" s="22">
        <v>708000</v>
      </c>
      <c r="N1111" s="22">
        <f t="shared" si="373"/>
        <v>134520</v>
      </c>
      <c r="O1111" s="23">
        <f t="shared" si="374"/>
        <v>842520</v>
      </c>
    </row>
    <row r="1112" spans="1:15" s="62" customFormat="1" ht="54">
      <c r="A1112" s="31">
        <v>11</v>
      </c>
      <c r="B1112" s="21">
        <v>1197011223</v>
      </c>
      <c r="C1112" s="28" t="s">
        <v>1719</v>
      </c>
      <c r="D1112" s="44" t="s">
        <v>1728</v>
      </c>
      <c r="E1112" s="44" t="s">
        <v>1728</v>
      </c>
      <c r="F1112" s="28" t="s">
        <v>53</v>
      </c>
      <c r="G1112" s="22"/>
      <c r="H1112" s="22"/>
      <c r="I1112" s="23"/>
      <c r="J1112" s="22"/>
      <c r="K1112" s="22"/>
      <c r="L1112" s="23"/>
      <c r="M1112" s="22">
        <v>1580000</v>
      </c>
      <c r="N1112" s="22">
        <f t="shared" si="373"/>
        <v>300200</v>
      </c>
      <c r="O1112" s="23">
        <f t="shared" si="374"/>
        <v>1880200</v>
      </c>
    </row>
    <row r="1113" spans="1:15" s="62" customFormat="1" ht="45">
      <c r="A1113" s="31">
        <v>12</v>
      </c>
      <c r="B1113" s="21">
        <v>1197011224</v>
      </c>
      <c r="C1113" s="28" t="s">
        <v>1719</v>
      </c>
      <c r="D1113" s="44" t="s">
        <v>1674</v>
      </c>
      <c r="E1113" s="44" t="s">
        <v>1674</v>
      </c>
      <c r="F1113" s="28" t="s">
        <v>53</v>
      </c>
      <c r="G1113" s="22"/>
      <c r="H1113" s="22"/>
      <c r="I1113" s="23"/>
      <c r="J1113" s="22"/>
      <c r="K1113" s="22"/>
      <c r="L1113" s="23"/>
      <c r="M1113" s="22">
        <v>1580000</v>
      </c>
      <c r="N1113" s="22">
        <f t="shared" si="373"/>
        <v>300200</v>
      </c>
      <c r="O1113" s="23">
        <f t="shared" si="374"/>
        <v>1880200</v>
      </c>
    </row>
    <row r="1114" spans="1:15" s="62" customFormat="1" ht="36">
      <c r="A1114" s="31">
        <v>13</v>
      </c>
      <c r="B1114" s="21">
        <v>1197011218</v>
      </c>
      <c r="C1114" s="28" t="s">
        <v>1719</v>
      </c>
      <c r="D1114" s="44" t="s">
        <v>1675</v>
      </c>
      <c r="E1114" s="44" t="s">
        <v>1675</v>
      </c>
      <c r="F1114" s="28" t="s">
        <v>53</v>
      </c>
      <c r="G1114" s="22">
        <v>1150000</v>
      </c>
      <c r="H1114" s="22">
        <f t="shared" si="369"/>
        <v>218500</v>
      </c>
      <c r="I1114" s="23">
        <f t="shared" si="370"/>
        <v>1368500</v>
      </c>
      <c r="J1114" s="22"/>
      <c r="K1114" s="22"/>
      <c r="L1114" s="23"/>
      <c r="M1114" s="22">
        <v>1000000</v>
      </c>
      <c r="N1114" s="22">
        <f t="shared" si="373"/>
        <v>190000</v>
      </c>
      <c r="O1114" s="23">
        <f t="shared" si="374"/>
        <v>1190000</v>
      </c>
    </row>
    <row r="1115" spans="1:15" s="62" customFormat="1" ht="36">
      <c r="A1115" s="31">
        <v>14</v>
      </c>
      <c r="B1115" s="21">
        <v>1197011219</v>
      </c>
      <c r="C1115" s="28" t="s">
        <v>1719</v>
      </c>
      <c r="D1115" s="44" t="s">
        <v>1676</v>
      </c>
      <c r="E1115" s="44" t="s">
        <v>1676</v>
      </c>
      <c r="F1115" s="28" t="s">
        <v>53</v>
      </c>
      <c r="G1115" s="22"/>
      <c r="H1115" s="22"/>
      <c r="I1115" s="23"/>
      <c r="J1115" s="22"/>
      <c r="K1115" s="22"/>
      <c r="L1115" s="23"/>
      <c r="M1115" s="22">
        <v>1000000</v>
      </c>
      <c r="N1115" s="22">
        <f t="shared" si="373"/>
        <v>190000</v>
      </c>
      <c r="O1115" s="23">
        <f t="shared" si="374"/>
        <v>1190000</v>
      </c>
    </row>
    <row r="1116" spans="1:15" s="62" customFormat="1" ht="36">
      <c r="A1116" s="31">
        <v>15</v>
      </c>
      <c r="B1116" s="21">
        <v>1197011220</v>
      </c>
      <c r="C1116" s="28" t="s">
        <v>1719</v>
      </c>
      <c r="D1116" s="44" t="s">
        <v>1677</v>
      </c>
      <c r="E1116" s="44" t="s">
        <v>1677</v>
      </c>
      <c r="F1116" s="28" t="s">
        <v>53</v>
      </c>
      <c r="G1116" s="22">
        <v>1150000</v>
      </c>
      <c r="H1116" s="22">
        <f t="shared" si="369"/>
        <v>218500</v>
      </c>
      <c r="I1116" s="23">
        <f t="shared" si="370"/>
        <v>1368500</v>
      </c>
      <c r="J1116" s="22"/>
      <c r="K1116" s="22"/>
      <c r="L1116" s="23"/>
      <c r="M1116" s="22">
        <v>1000000</v>
      </c>
      <c r="N1116" s="22">
        <f t="shared" si="373"/>
        <v>190000</v>
      </c>
      <c r="O1116" s="23">
        <f t="shared" si="374"/>
        <v>1190000</v>
      </c>
    </row>
    <row r="1117" spans="1:15" s="62" customFormat="1" ht="45">
      <c r="A1117" s="31">
        <v>16</v>
      </c>
      <c r="B1117" s="21">
        <v>1197011221</v>
      </c>
      <c r="C1117" s="28" t="s">
        <v>1719</v>
      </c>
      <c r="D1117" s="44" t="s">
        <v>1679</v>
      </c>
      <c r="E1117" s="44" t="s">
        <v>1679</v>
      </c>
      <c r="F1117" s="28" t="s">
        <v>53</v>
      </c>
      <c r="G1117" s="22">
        <v>1150000</v>
      </c>
      <c r="H1117" s="22">
        <f t="shared" si="369"/>
        <v>218500</v>
      </c>
      <c r="I1117" s="23">
        <f t="shared" si="370"/>
        <v>1368500</v>
      </c>
      <c r="J1117" s="22"/>
      <c r="K1117" s="22"/>
      <c r="L1117" s="23"/>
      <c r="M1117" s="22">
        <v>1000000</v>
      </c>
      <c r="N1117" s="22">
        <f t="shared" si="373"/>
        <v>190000</v>
      </c>
      <c r="O1117" s="23">
        <f t="shared" si="374"/>
        <v>1190000</v>
      </c>
    </row>
    <row r="1118" spans="1:15" s="62" customFormat="1" ht="45">
      <c r="A1118" s="31">
        <v>17</v>
      </c>
      <c r="B1118" s="21">
        <v>1197011225</v>
      </c>
      <c r="C1118" s="28" t="s">
        <v>1719</v>
      </c>
      <c r="D1118" s="44" t="s">
        <v>1680</v>
      </c>
      <c r="E1118" s="44" t="s">
        <v>1680</v>
      </c>
      <c r="F1118" s="28" t="s">
        <v>53</v>
      </c>
      <c r="G1118" s="22"/>
      <c r="H1118" s="22"/>
      <c r="I1118" s="23"/>
      <c r="J1118" s="22"/>
      <c r="K1118" s="22"/>
      <c r="L1118" s="23"/>
      <c r="M1118" s="22">
        <v>1000000</v>
      </c>
      <c r="N1118" s="22">
        <f t="shared" si="373"/>
        <v>190000</v>
      </c>
      <c r="O1118" s="23">
        <f t="shared" si="374"/>
        <v>1190000</v>
      </c>
    </row>
    <row r="1119" spans="1:15" s="62" customFormat="1" ht="36">
      <c r="A1119" s="31">
        <v>18</v>
      </c>
      <c r="B1119" s="21">
        <v>1197011216</v>
      </c>
      <c r="C1119" s="28" t="s">
        <v>1719</v>
      </c>
      <c r="D1119" s="44" t="s">
        <v>1729</v>
      </c>
      <c r="E1119" s="44" t="s">
        <v>1729</v>
      </c>
      <c r="F1119" s="28" t="s">
        <v>53</v>
      </c>
      <c r="G1119" s="22"/>
      <c r="H1119" s="22"/>
      <c r="I1119" s="23"/>
      <c r="J1119" s="22"/>
      <c r="K1119" s="22"/>
      <c r="L1119" s="23"/>
      <c r="M1119" s="22">
        <v>1850000</v>
      </c>
      <c r="N1119" s="22">
        <f t="shared" si="373"/>
        <v>351500</v>
      </c>
      <c r="O1119" s="23">
        <f t="shared" si="374"/>
        <v>2201500</v>
      </c>
    </row>
    <row r="1120" spans="1:15" s="62" customFormat="1" ht="36">
      <c r="A1120" s="31">
        <v>19</v>
      </c>
      <c r="B1120" s="21">
        <v>1197011192</v>
      </c>
      <c r="C1120" s="28" t="s">
        <v>1719</v>
      </c>
      <c r="D1120" s="44" t="s">
        <v>1730</v>
      </c>
      <c r="E1120" s="44" t="s">
        <v>1730</v>
      </c>
      <c r="F1120" s="28" t="s">
        <v>53</v>
      </c>
      <c r="G1120" s="22">
        <v>650000</v>
      </c>
      <c r="H1120" s="22">
        <f t="shared" si="369"/>
        <v>123500</v>
      </c>
      <c r="I1120" s="23">
        <f t="shared" si="370"/>
        <v>773500</v>
      </c>
      <c r="J1120" s="22">
        <v>656000</v>
      </c>
      <c r="K1120" s="22">
        <f t="shared" si="371"/>
        <v>124640</v>
      </c>
      <c r="L1120" s="23">
        <f t="shared" ref="L1120:L1128" si="375">+J1120+K1120</f>
        <v>780640</v>
      </c>
      <c r="M1120" s="22">
        <v>708000</v>
      </c>
      <c r="N1120" s="22">
        <f t="shared" si="373"/>
        <v>134520</v>
      </c>
      <c r="O1120" s="23">
        <f t="shared" si="374"/>
        <v>842520</v>
      </c>
    </row>
    <row r="1121" spans="1:15" s="62" customFormat="1" ht="36">
      <c r="A1121" s="31">
        <v>20</v>
      </c>
      <c r="B1121" s="21">
        <v>1197011191</v>
      </c>
      <c r="C1121" s="28" t="s">
        <v>1719</v>
      </c>
      <c r="D1121" s="44" t="s">
        <v>1688</v>
      </c>
      <c r="E1121" s="44" t="s">
        <v>1688</v>
      </c>
      <c r="F1121" s="28" t="s">
        <v>53</v>
      </c>
      <c r="G1121" s="22">
        <v>650000</v>
      </c>
      <c r="H1121" s="22">
        <f t="shared" si="369"/>
        <v>123500</v>
      </c>
      <c r="I1121" s="23">
        <f t="shared" si="370"/>
        <v>773500</v>
      </c>
      <c r="J1121" s="22">
        <v>656000</v>
      </c>
      <c r="K1121" s="22">
        <f t="shared" si="371"/>
        <v>124640</v>
      </c>
      <c r="L1121" s="23">
        <f t="shared" si="375"/>
        <v>780640</v>
      </c>
      <c r="M1121" s="22">
        <v>708000</v>
      </c>
      <c r="N1121" s="22">
        <f t="shared" si="373"/>
        <v>134520</v>
      </c>
      <c r="O1121" s="23">
        <f t="shared" si="374"/>
        <v>842520</v>
      </c>
    </row>
    <row r="1122" spans="1:15" s="62" customFormat="1" ht="36">
      <c r="A1122" s="31">
        <v>21</v>
      </c>
      <c r="B1122" s="21">
        <v>1197011190</v>
      </c>
      <c r="C1122" s="28" t="s">
        <v>1719</v>
      </c>
      <c r="D1122" s="44" t="s">
        <v>1689</v>
      </c>
      <c r="E1122" s="44" t="s">
        <v>1689</v>
      </c>
      <c r="F1122" s="28" t="s">
        <v>53</v>
      </c>
      <c r="G1122" s="22">
        <v>650000</v>
      </c>
      <c r="H1122" s="22">
        <f t="shared" si="369"/>
        <v>123500</v>
      </c>
      <c r="I1122" s="23">
        <f t="shared" si="370"/>
        <v>773500</v>
      </c>
      <c r="J1122" s="22">
        <v>656000</v>
      </c>
      <c r="K1122" s="22">
        <f t="shared" si="371"/>
        <v>124640</v>
      </c>
      <c r="L1122" s="23">
        <f t="shared" si="375"/>
        <v>780640</v>
      </c>
      <c r="M1122" s="22">
        <v>708000</v>
      </c>
      <c r="N1122" s="22">
        <f t="shared" si="373"/>
        <v>134520</v>
      </c>
      <c r="O1122" s="23">
        <f t="shared" si="374"/>
        <v>842520</v>
      </c>
    </row>
    <row r="1123" spans="1:15" s="62" customFormat="1" ht="36">
      <c r="A1123" s="31">
        <v>22</v>
      </c>
      <c r="B1123" s="21">
        <v>1197011187</v>
      </c>
      <c r="C1123" s="28" t="s">
        <v>1719</v>
      </c>
      <c r="D1123" s="44" t="s">
        <v>1690</v>
      </c>
      <c r="E1123" s="44" t="s">
        <v>1690</v>
      </c>
      <c r="F1123" s="28" t="s">
        <v>53</v>
      </c>
      <c r="G1123" s="22">
        <v>650000</v>
      </c>
      <c r="H1123" s="22">
        <f t="shared" si="369"/>
        <v>123500</v>
      </c>
      <c r="I1123" s="23">
        <f t="shared" si="370"/>
        <v>773500</v>
      </c>
      <c r="J1123" s="22">
        <v>656000</v>
      </c>
      <c r="K1123" s="22">
        <f t="shared" si="371"/>
        <v>124640</v>
      </c>
      <c r="L1123" s="23">
        <f t="shared" si="375"/>
        <v>780640</v>
      </c>
      <c r="M1123" s="22">
        <v>708000</v>
      </c>
      <c r="N1123" s="22">
        <f t="shared" si="373"/>
        <v>134520</v>
      </c>
      <c r="O1123" s="23">
        <f t="shared" si="374"/>
        <v>842520</v>
      </c>
    </row>
    <row r="1124" spans="1:15" s="62" customFormat="1" ht="36">
      <c r="A1124" s="31">
        <v>23</v>
      </c>
      <c r="B1124" s="21">
        <v>1196490978</v>
      </c>
      <c r="C1124" s="28" t="s">
        <v>1719</v>
      </c>
      <c r="D1124" s="44" t="s">
        <v>1691</v>
      </c>
      <c r="E1124" s="44" t="s">
        <v>1691</v>
      </c>
      <c r="F1124" s="28" t="s">
        <v>53</v>
      </c>
      <c r="G1124" s="22"/>
      <c r="H1124" s="22"/>
      <c r="I1124" s="23"/>
      <c r="J1124" s="22">
        <v>656000</v>
      </c>
      <c r="K1124" s="22">
        <f t="shared" si="371"/>
        <v>124640</v>
      </c>
      <c r="L1124" s="23">
        <f t="shared" si="375"/>
        <v>780640</v>
      </c>
      <c r="M1124" s="22">
        <v>708000</v>
      </c>
      <c r="N1124" s="22">
        <f t="shared" si="373"/>
        <v>134520</v>
      </c>
      <c r="O1124" s="23">
        <f t="shared" si="374"/>
        <v>842520</v>
      </c>
    </row>
    <row r="1125" spans="1:15" s="62" customFormat="1" ht="36">
      <c r="A1125" s="31">
        <v>24</v>
      </c>
      <c r="B1125" s="21">
        <v>1197011207</v>
      </c>
      <c r="C1125" s="28" t="s">
        <v>1719</v>
      </c>
      <c r="D1125" s="44" t="s">
        <v>1691</v>
      </c>
      <c r="E1125" s="44" t="s">
        <v>1691</v>
      </c>
      <c r="F1125" s="28" t="s">
        <v>53</v>
      </c>
      <c r="G1125" s="22"/>
      <c r="H1125" s="22"/>
      <c r="I1125" s="23"/>
      <c r="J1125" s="22">
        <v>656000</v>
      </c>
      <c r="K1125" s="22">
        <f t="shared" si="371"/>
        <v>124640</v>
      </c>
      <c r="L1125" s="23">
        <f t="shared" si="375"/>
        <v>780640</v>
      </c>
      <c r="M1125" s="22">
        <v>708000</v>
      </c>
      <c r="N1125" s="22">
        <f t="shared" si="373"/>
        <v>134520</v>
      </c>
      <c r="O1125" s="23">
        <f t="shared" si="374"/>
        <v>842520</v>
      </c>
    </row>
    <row r="1126" spans="1:15" s="62" customFormat="1" ht="36">
      <c r="A1126" s="31">
        <v>25</v>
      </c>
      <c r="B1126" s="56">
        <v>1196490977</v>
      </c>
      <c r="C1126" s="28" t="s">
        <v>1719</v>
      </c>
      <c r="D1126" s="44" t="s">
        <v>1692</v>
      </c>
      <c r="E1126" s="44" t="s">
        <v>1692</v>
      </c>
      <c r="F1126" s="28" t="s">
        <v>53</v>
      </c>
      <c r="G1126" s="22"/>
      <c r="H1126" s="22"/>
      <c r="I1126" s="23"/>
      <c r="J1126" s="22">
        <v>656000</v>
      </c>
      <c r="K1126" s="22">
        <f t="shared" si="371"/>
        <v>124640</v>
      </c>
      <c r="L1126" s="23">
        <f t="shared" si="375"/>
        <v>780640</v>
      </c>
      <c r="M1126" s="22">
        <v>708000</v>
      </c>
      <c r="N1126" s="22">
        <f t="shared" si="373"/>
        <v>134520</v>
      </c>
      <c r="O1126" s="23">
        <f t="shared" si="374"/>
        <v>842520</v>
      </c>
    </row>
    <row r="1127" spans="1:15" s="62" customFormat="1" ht="36">
      <c r="A1127" s="31">
        <v>26</v>
      </c>
      <c r="B1127" s="56">
        <v>1197011206</v>
      </c>
      <c r="C1127" s="28" t="s">
        <v>1719</v>
      </c>
      <c r="D1127" s="44" t="s">
        <v>1692</v>
      </c>
      <c r="E1127" s="44" t="s">
        <v>1692</v>
      </c>
      <c r="F1127" s="28" t="s">
        <v>53</v>
      </c>
      <c r="G1127" s="22"/>
      <c r="H1127" s="22"/>
      <c r="I1127" s="23"/>
      <c r="J1127" s="22">
        <v>656000</v>
      </c>
      <c r="K1127" s="22">
        <f t="shared" si="371"/>
        <v>124640</v>
      </c>
      <c r="L1127" s="23">
        <f t="shared" si="375"/>
        <v>780640</v>
      </c>
      <c r="M1127" s="22">
        <v>708000</v>
      </c>
      <c r="N1127" s="22">
        <f t="shared" si="373"/>
        <v>134520</v>
      </c>
      <c r="O1127" s="23">
        <f t="shared" si="374"/>
        <v>842520</v>
      </c>
    </row>
    <row r="1128" spans="1:15" s="62" customFormat="1" ht="36">
      <c r="A1128" s="31">
        <v>27</v>
      </c>
      <c r="B1128" s="56">
        <v>1197011205</v>
      </c>
      <c r="C1128" s="28" t="s">
        <v>1719</v>
      </c>
      <c r="D1128" s="44" t="s">
        <v>1693</v>
      </c>
      <c r="E1128" s="44" t="s">
        <v>1693</v>
      </c>
      <c r="F1128" s="28" t="s">
        <v>53</v>
      </c>
      <c r="G1128" s="22"/>
      <c r="H1128" s="22"/>
      <c r="I1128" s="23"/>
      <c r="J1128" s="22">
        <v>656000</v>
      </c>
      <c r="K1128" s="22">
        <f t="shared" si="371"/>
        <v>124640</v>
      </c>
      <c r="L1128" s="23">
        <f t="shared" si="375"/>
        <v>780640</v>
      </c>
      <c r="M1128" s="22">
        <v>708000</v>
      </c>
      <c r="N1128" s="22">
        <f t="shared" si="373"/>
        <v>134520</v>
      </c>
      <c r="O1128" s="23">
        <f t="shared" si="374"/>
        <v>842520</v>
      </c>
    </row>
    <row r="1129" spans="1:15" s="62" customFormat="1" ht="36">
      <c r="A1129" s="31">
        <v>28</v>
      </c>
      <c r="B1129" s="56">
        <v>1197011204</v>
      </c>
      <c r="C1129" s="28" t="s">
        <v>1719</v>
      </c>
      <c r="D1129" s="44" t="s">
        <v>1694</v>
      </c>
      <c r="E1129" s="44" t="s">
        <v>1694</v>
      </c>
      <c r="F1129" s="28" t="s">
        <v>53</v>
      </c>
      <c r="G1129" s="22">
        <v>650000</v>
      </c>
      <c r="H1129" s="22">
        <f t="shared" si="369"/>
        <v>123500</v>
      </c>
      <c r="I1129" s="23">
        <f t="shared" si="370"/>
        <v>773500</v>
      </c>
      <c r="J1129" s="22"/>
      <c r="K1129" s="22"/>
      <c r="L1129" s="23"/>
      <c r="M1129" s="22">
        <v>708000</v>
      </c>
      <c r="N1129" s="22">
        <f t="shared" si="373"/>
        <v>134520</v>
      </c>
      <c r="O1129" s="23">
        <f t="shared" si="374"/>
        <v>842520</v>
      </c>
    </row>
    <row r="1130" spans="1:15" s="62" customFormat="1" ht="36">
      <c r="A1130" s="31">
        <v>29</v>
      </c>
      <c r="B1130" s="56">
        <v>1197011203</v>
      </c>
      <c r="C1130" s="28" t="s">
        <v>1719</v>
      </c>
      <c r="D1130" s="44" t="s">
        <v>1670</v>
      </c>
      <c r="E1130" s="44" t="s">
        <v>1670</v>
      </c>
      <c r="F1130" s="28" t="s">
        <v>53</v>
      </c>
      <c r="G1130" s="22">
        <v>650000</v>
      </c>
      <c r="H1130" s="22">
        <f t="shared" si="369"/>
        <v>123500</v>
      </c>
      <c r="I1130" s="23">
        <f t="shared" si="370"/>
        <v>773500</v>
      </c>
      <c r="J1130" s="22">
        <v>656000</v>
      </c>
      <c r="K1130" s="22">
        <f t="shared" si="371"/>
        <v>124640</v>
      </c>
      <c r="L1130" s="23">
        <f t="shared" ref="L1130:L1159" si="376">+J1130+K1130</f>
        <v>780640</v>
      </c>
      <c r="M1130" s="22">
        <v>708000</v>
      </c>
      <c r="N1130" s="22">
        <f t="shared" si="373"/>
        <v>134520</v>
      </c>
      <c r="O1130" s="23">
        <f t="shared" si="374"/>
        <v>842520</v>
      </c>
    </row>
    <row r="1131" spans="1:15" s="62" customFormat="1" ht="36">
      <c r="A1131" s="31">
        <v>30</v>
      </c>
      <c r="B1131" s="56">
        <v>1197011202</v>
      </c>
      <c r="C1131" s="28" t="s">
        <v>1719</v>
      </c>
      <c r="D1131" s="44" t="s">
        <v>1695</v>
      </c>
      <c r="E1131" s="44" t="s">
        <v>1695</v>
      </c>
      <c r="F1131" s="28" t="s">
        <v>53</v>
      </c>
      <c r="G1131" s="22">
        <v>650000</v>
      </c>
      <c r="H1131" s="22">
        <f t="shared" si="369"/>
        <v>123500</v>
      </c>
      <c r="I1131" s="23">
        <f t="shared" si="370"/>
        <v>773500</v>
      </c>
      <c r="J1131" s="22">
        <v>656000</v>
      </c>
      <c r="K1131" s="22">
        <f t="shared" si="371"/>
        <v>124640</v>
      </c>
      <c r="L1131" s="23">
        <f t="shared" si="376"/>
        <v>780640</v>
      </c>
      <c r="M1131" s="22">
        <v>708000</v>
      </c>
      <c r="N1131" s="22">
        <f t="shared" si="373"/>
        <v>134520</v>
      </c>
      <c r="O1131" s="23">
        <f t="shared" si="374"/>
        <v>842520</v>
      </c>
    </row>
    <row r="1132" spans="1:15" s="62" customFormat="1" ht="36">
      <c r="A1132" s="31">
        <v>31</v>
      </c>
      <c r="B1132" s="56">
        <v>1197011201</v>
      </c>
      <c r="C1132" s="28" t="s">
        <v>1719</v>
      </c>
      <c r="D1132" s="44" t="s">
        <v>1672</v>
      </c>
      <c r="E1132" s="44" t="s">
        <v>1672</v>
      </c>
      <c r="F1132" s="28" t="s">
        <v>53</v>
      </c>
      <c r="G1132" s="22">
        <v>650000</v>
      </c>
      <c r="H1132" s="22">
        <f t="shared" si="369"/>
        <v>123500</v>
      </c>
      <c r="I1132" s="23">
        <f t="shared" si="370"/>
        <v>773500</v>
      </c>
      <c r="J1132" s="22">
        <v>656000</v>
      </c>
      <c r="K1132" s="22">
        <f t="shared" si="371"/>
        <v>124640</v>
      </c>
      <c r="L1132" s="23">
        <f t="shared" si="376"/>
        <v>780640</v>
      </c>
      <c r="M1132" s="22">
        <v>708000</v>
      </c>
      <c r="N1132" s="22">
        <f t="shared" si="373"/>
        <v>134520</v>
      </c>
      <c r="O1132" s="23">
        <f t="shared" si="374"/>
        <v>842520</v>
      </c>
    </row>
    <row r="1133" spans="1:15" s="62" customFormat="1" ht="36">
      <c r="A1133" s="31">
        <v>32</v>
      </c>
      <c r="B1133" s="56">
        <v>1197011201</v>
      </c>
      <c r="C1133" s="28" t="s">
        <v>1719</v>
      </c>
      <c r="D1133" s="44" t="s">
        <v>1672</v>
      </c>
      <c r="E1133" s="44" t="s">
        <v>1672</v>
      </c>
      <c r="F1133" s="28" t="s">
        <v>53</v>
      </c>
      <c r="G1133" s="22">
        <v>650000</v>
      </c>
      <c r="H1133" s="22">
        <f t="shared" si="369"/>
        <v>123500</v>
      </c>
      <c r="I1133" s="23">
        <f t="shared" si="370"/>
        <v>773500</v>
      </c>
      <c r="J1133" s="22">
        <v>656000</v>
      </c>
      <c r="K1133" s="22">
        <f t="shared" si="371"/>
        <v>124640</v>
      </c>
      <c r="L1133" s="23">
        <f t="shared" si="376"/>
        <v>780640</v>
      </c>
      <c r="M1133" s="22">
        <v>708000</v>
      </c>
      <c r="N1133" s="22">
        <f t="shared" si="373"/>
        <v>134520</v>
      </c>
      <c r="O1133" s="23">
        <f t="shared" si="374"/>
        <v>842520</v>
      </c>
    </row>
    <row r="1134" spans="1:15" s="62" customFormat="1" ht="36">
      <c r="A1134" s="31">
        <v>33</v>
      </c>
      <c r="B1134" s="35" t="s">
        <v>194</v>
      </c>
      <c r="C1134" s="28" t="s">
        <v>1719</v>
      </c>
      <c r="D1134" s="44" t="s">
        <v>1731</v>
      </c>
      <c r="E1134" s="44" t="s">
        <v>1731</v>
      </c>
      <c r="F1134" s="28" t="s">
        <v>53</v>
      </c>
      <c r="G1134" s="22"/>
      <c r="H1134" s="22"/>
      <c r="I1134" s="23"/>
      <c r="J1134" s="22">
        <v>656000</v>
      </c>
      <c r="K1134" s="22">
        <f t="shared" si="371"/>
        <v>124640</v>
      </c>
      <c r="L1134" s="23">
        <f t="shared" si="376"/>
        <v>780640</v>
      </c>
      <c r="M1134" s="22">
        <v>708000</v>
      </c>
      <c r="N1134" s="22">
        <f t="shared" si="373"/>
        <v>134520</v>
      </c>
      <c r="O1134" s="23">
        <f t="shared" si="374"/>
        <v>842520</v>
      </c>
    </row>
    <row r="1135" spans="1:15" s="62" customFormat="1" ht="36">
      <c r="A1135" s="31">
        <v>34</v>
      </c>
      <c r="B1135" s="35" t="s">
        <v>194</v>
      </c>
      <c r="C1135" s="28" t="s">
        <v>1719</v>
      </c>
      <c r="D1135" s="44" t="s">
        <v>1732</v>
      </c>
      <c r="E1135" s="44" t="s">
        <v>1732</v>
      </c>
      <c r="F1135" s="28" t="s">
        <v>53</v>
      </c>
      <c r="G1135" s="22">
        <v>650000</v>
      </c>
      <c r="H1135" s="22">
        <f t="shared" si="369"/>
        <v>123500</v>
      </c>
      <c r="I1135" s="23">
        <f t="shared" si="370"/>
        <v>773500</v>
      </c>
      <c r="J1135" s="22">
        <v>650000</v>
      </c>
      <c r="K1135" s="22">
        <f t="shared" si="371"/>
        <v>123500</v>
      </c>
      <c r="L1135" s="23">
        <f t="shared" si="376"/>
        <v>773500</v>
      </c>
      <c r="M1135" s="22">
        <v>708000</v>
      </c>
      <c r="N1135" s="22">
        <f t="shared" si="373"/>
        <v>134520</v>
      </c>
      <c r="O1135" s="23">
        <f t="shared" si="374"/>
        <v>842520</v>
      </c>
    </row>
    <row r="1136" spans="1:15" s="62" customFormat="1" ht="36">
      <c r="A1136" s="31">
        <v>35</v>
      </c>
      <c r="B1136" s="35" t="s">
        <v>194</v>
      </c>
      <c r="C1136" s="28" t="s">
        <v>1719</v>
      </c>
      <c r="D1136" s="44" t="s">
        <v>1733</v>
      </c>
      <c r="E1136" s="44" t="s">
        <v>1733</v>
      </c>
      <c r="F1136" s="28" t="s">
        <v>53</v>
      </c>
      <c r="G1136" s="22">
        <v>650000</v>
      </c>
      <c r="H1136" s="22">
        <f t="shared" si="369"/>
        <v>123500</v>
      </c>
      <c r="I1136" s="23">
        <f t="shared" si="370"/>
        <v>773500</v>
      </c>
      <c r="J1136" s="22">
        <v>650000</v>
      </c>
      <c r="K1136" s="22">
        <f t="shared" si="371"/>
        <v>123500</v>
      </c>
      <c r="L1136" s="23">
        <f t="shared" si="376"/>
        <v>773500</v>
      </c>
      <c r="M1136" s="22">
        <v>708000</v>
      </c>
      <c r="N1136" s="22">
        <f t="shared" si="373"/>
        <v>134520</v>
      </c>
      <c r="O1136" s="23">
        <f t="shared" si="374"/>
        <v>842520</v>
      </c>
    </row>
    <row r="1137" spans="1:15" s="62" customFormat="1" ht="36">
      <c r="A1137" s="31">
        <v>36</v>
      </c>
      <c r="B1137" s="35" t="s">
        <v>194</v>
      </c>
      <c r="C1137" s="28" t="s">
        <v>1719</v>
      </c>
      <c r="D1137" s="44" t="s">
        <v>1734</v>
      </c>
      <c r="E1137" s="44" t="s">
        <v>1734</v>
      </c>
      <c r="F1137" s="28" t="s">
        <v>53</v>
      </c>
      <c r="G1137" s="22"/>
      <c r="H1137" s="22"/>
      <c r="I1137" s="23"/>
      <c r="J1137" s="22">
        <v>650000</v>
      </c>
      <c r="K1137" s="22">
        <f t="shared" si="371"/>
        <v>123500</v>
      </c>
      <c r="L1137" s="23">
        <f t="shared" si="376"/>
        <v>773500</v>
      </c>
      <c r="M1137" s="22">
        <v>708000</v>
      </c>
      <c r="N1137" s="22">
        <f t="shared" si="373"/>
        <v>134520</v>
      </c>
      <c r="O1137" s="23">
        <f t="shared" si="374"/>
        <v>842520</v>
      </c>
    </row>
    <row r="1138" spans="1:15" s="62" customFormat="1" ht="36">
      <c r="A1138" s="31">
        <v>37</v>
      </c>
      <c r="B1138" s="35" t="s">
        <v>194</v>
      </c>
      <c r="C1138" s="28" t="s">
        <v>1719</v>
      </c>
      <c r="D1138" s="44" t="s">
        <v>1735</v>
      </c>
      <c r="E1138" s="44" t="s">
        <v>1735</v>
      </c>
      <c r="F1138" s="28" t="s">
        <v>53</v>
      </c>
      <c r="G1138" s="22">
        <v>650000</v>
      </c>
      <c r="H1138" s="22">
        <f t="shared" si="369"/>
        <v>123500</v>
      </c>
      <c r="I1138" s="23">
        <f t="shared" si="370"/>
        <v>773500</v>
      </c>
      <c r="J1138" s="22">
        <v>650000</v>
      </c>
      <c r="K1138" s="22">
        <f t="shared" si="371"/>
        <v>123500</v>
      </c>
      <c r="L1138" s="23">
        <f t="shared" si="376"/>
        <v>773500</v>
      </c>
      <c r="M1138" s="22">
        <v>708000</v>
      </c>
      <c r="N1138" s="22">
        <f t="shared" si="373"/>
        <v>134520</v>
      </c>
      <c r="O1138" s="23">
        <f t="shared" si="374"/>
        <v>842520</v>
      </c>
    </row>
    <row r="1139" spans="1:15" s="62" customFormat="1" ht="36">
      <c r="A1139" s="31">
        <v>38</v>
      </c>
      <c r="B1139" s="35" t="s">
        <v>194</v>
      </c>
      <c r="C1139" s="28" t="s">
        <v>1719</v>
      </c>
      <c r="D1139" s="44" t="s">
        <v>1736</v>
      </c>
      <c r="E1139" s="44" t="s">
        <v>1736</v>
      </c>
      <c r="F1139" s="28" t="s">
        <v>53</v>
      </c>
      <c r="G1139" s="22"/>
      <c r="H1139" s="22"/>
      <c r="I1139" s="23"/>
      <c r="J1139" s="22">
        <v>650000</v>
      </c>
      <c r="K1139" s="22">
        <f t="shared" si="371"/>
        <v>123500</v>
      </c>
      <c r="L1139" s="23">
        <f t="shared" si="376"/>
        <v>773500</v>
      </c>
      <c r="M1139" s="22">
        <v>708000</v>
      </c>
      <c r="N1139" s="22">
        <f t="shared" si="373"/>
        <v>134520</v>
      </c>
      <c r="O1139" s="23">
        <f t="shared" si="374"/>
        <v>842520</v>
      </c>
    </row>
    <row r="1140" spans="1:15" s="62" customFormat="1" ht="36">
      <c r="A1140" s="31">
        <v>39</v>
      </c>
      <c r="B1140" s="35" t="s">
        <v>194</v>
      </c>
      <c r="C1140" s="28" t="s">
        <v>1719</v>
      </c>
      <c r="D1140" s="44" t="s">
        <v>1737</v>
      </c>
      <c r="E1140" s="44" t="s">
        <v>1737</v>
      </c>
      <c r="F1140" s="28" t="s">
        <v>53</v>
      </c>
      <c r="G1140" s="22">
        <v>650000</v>
      </c>
      <c r="H1140" s="22">
        <f t="shared" si="369"/>
        <v>123500</v>
      </c>
      <c r="I1140" s="23">
        <f t="shared" si="370"/>
        <v>773500</v>
      </c>
      <c r="J1140" s="22">
        <v>650000</v>
      </c>
      <c r="K1140" s="22">
        <f t="shared" si="371"/>
        <v>123500</v>
      </c>
      <c r="L1140" s="23">
        <f t="shared" si="376"/>
        <v>773500</v>
      </c>
      <c r="M1140" s="22">
        <v>708000</v>
      </c>
      <c r="N1140" s="22">
        <f t="shared" si="373"/>
        <v>134520</v>
      </c>
      <c r="O1140" s="23">
        <f t="shared" si="374"/>
        <v>842520</v>
      </c>
    </row>
    <row r="1141" spans="1:15" s="62" customFormat="1" ht="36">
      <c r="A1141" s="31">
        <v>40</v>
      </c>
      <c r="B1141" s="35" t="s">
        <v>194</v>
      </c>
      <c r="C1141" s="28" t="s">
        <v>1719</v>
      </c>
      <c r="D1141" s="44" t="s">
        <v>1738</v>
      </c>
      <c r="E1141" s="44" t="s">
        <v>1738</v>
      </c>
      <c r="F1141" s="28" t="s">
        <v>53</v>
      </c>
      <c r="G1141" s="22">
        <v>650000</v>
      </c>
      <c r="H1141" s="22">
        <f t="shared" si="369"/>
        <v>123500</v>
      </c>
      <c r="I1141" s="23">
        <f t="shared" si="370"/>
        <v>773500</v>
      </c>
      <c r="J1141" s="22">
        <v>650000</v>
      </c>
      <c r="K1141" s="22">
        <f t="shared" si="371"/>
        <v>123500</v>
      </c>
      <c r="L1141" s="23">
        <f t="shared" si="376"/>
        <v>773500</v>
      </c>
      <c r="M1141" s="22">
        <v>708000</v>
      </c>
      <c r="N1141" s="22">
        <f t="shared" si="373"/>
        <v>134520</v>
      </c>
      <c r="O1141" s="23">
        <f t="shared" si="374"/>
        <v>842520</v>
      </c>
    </row>
    <row r="1142" spans="1:15" s="62" customFormat="1" ht="36">
      <c r="A1142" s="31">
        <v>41</v>
      </c>
      <c r="B1142" s="35" t="s">
        <v>194</v>
      </c>
      <c r="C1142" s="28" t="s">
        <v>1719</v>
      </c>
      <c r="D1142" s="44" t="s">
        <v>1739</v>
      </c>
      <c r="E1142" s="44" t="s">
        <v>1739</v>
      </c>
      <c r="F1142" s="28" t="s">
        <v>53</v>
      </c>
      <c r="G1142" s="22">
        <v>650000</v>
      </c>
      <c r="H1142" s="22">
        <f t="shared" si="369"/>
        <v>123500</v>
      </c>
      <c r="I1142" s="23">
        <f t="shared" si="370"/>
        <v>773500</v>
      </c>
      <c r="J1142" s="22">
        <v>650000</v>
      </c>
      <c r="K1142" s="22">
        <f t="shared" si="371"/>
        <v>123500</v>
      </c>
      <c r="L1142" s="23">
        <f t="shared" si="376"/>
        <v>773500</v>
      </c>
      <c r="M1142" s="22">
        <v>708000</v>
      </c>
      <c r="N1142" s="22">
        <f t="shared" si="373"/>
        <v>134520</v>
      </c>
      <c r="O1142" s="23">
        <f t="shared" si="374"/>
        <v>842520</v>
      </c>
    </row>
    <row r="1143" spans="1:15" s="62" customFormat="1" ht="36">
      <c r="A1143" s="31">
        <v>42</v>
      </c>
      <c r="B1143" s="35" t="s">
        <v>194</v>
      </c>
      <c r="C1143" s="28" t="s">
        <v>1719</v>
      </c>
      <c r="D1143" s="44" t="s">
        <v>1740</v>
      </c>
      <c r="E1143" s="44" t="s">
        <v>1740</v>
      </c>
      <c r="F1143" s="28" t="s">
        <v>53</v>
      </c>
      <c r="G1143" s="22">
        <v>650000</v>
      </c>
      <c r="H1143" s="22">
        <f t="shared" si="369"/>
        <v>123500</v>
      </c>
      <c r="I1143" s="23">
        <f t="shared" si="370"/>
        <v>773500</v>
      </c>
      <c r="J1143" s="22">
        <v>650000</v>
      </c>
      <c r="K1143" s="22">
        <f t="shared" si="371"/>
        <v>123500</v>
      </c>
      <c r="L1143" s="23">
        <f t="shared" si="376"/>
        <v>773500</v>
      </c>
      <c r="M1143" s="22">
        <v>708000</v>
      </c>
      <c r="N1143" s="22">
        <f t="shared" si="373"/>
        <v>134520</v>
      </c>
      <c r="O1143" s="23">
        <f t="shared" si="374"/>
        <v>842520</v>
      </c>
    </row>
    <row r="1144" spans="1:15" s="62" customFormat="1" ht="36">
      <c r="A1144" s="31">
        <v>43</v>
      </c>
      <c r="B1144" s="35" t="s">
        <v>194</v>
      </c>
      <c r="C1144" s="28" t="s">
        <v>1719</v>
      </c>
      <c r="D1144" s="44" t="s">
        <v>1741</v>
      </c>
      <c r="E1144" s="44" t="s">
        <v>1741</v>
      </c>
      <c r="F1144" s="28" t="s">
        <v>53</v>
      </c>
      <c r="G1144" s="22"/>
      <c r="H1144" s="22"/>
      <c r="I1144" s="23"/>
      <c r="J1144" s="22">
        <v>650000</v>
      </c>
      <c r="K1144" s="22">
        <f t="shared" si="371"/>
        <v>123500</v>
      </c>
      <c r="L1144" s="23">
        <f t="shared" si="376"/>
        <v>773500</v>
      </c>
      <c r="M1144" s="22">
        <v>708000</v>
      </c>
      <c r="N1144" s="22">
        <f t="shared" si="373"/>
        <v>134520</v>
      </c>
      <c r="O1144" s="23">
        <f t="shared" si="374"/>
        <v>842520</v>
      </c>
    </row>
    <row r="1145" spans="1:15" s="62" customFormat="1" ht="36">
      <c r="A1145" s="31">
        <v>44</v>
      </c>
      <c r="B1145" s="35" t="s">
        <v>194</v>
      </c>
      <c r="C1145" s="28" t="s">
        <v>1719</v>
      </c>
      <c r="D1145" s="44" t="s">
        <v>1742</v>
      </c>
      <c r="E1145" s="44" t="s">
        <v>1742</v>
      </c>
      <c r="F1145" s="28" t="s">
        <v>53</v>
      </c>
      <c r="G1145" s="22"/>
      <c r="H1145" s="22"/>
      <c r="I1145" s="23"/>
      <c r="J1145" s="22">
        <v>650000</v>
      </c>
      <c r="K1145" s="22">
        <f t="shared" si="371"/>
        <v>123500</v>
      </c>
      <c r="L1145" s="23">
        <f t="shared" si="376"/>
        <v>773500</v>
      </c>
      <c r="M1145" s="22">
        <v>708000</v>
      </c>
      <c r="N1145" s="22">
        <f t="shared" si="373"/>
        <v>134520</v>
      </c>
      <c r="O1145" s="23">
        <f t="shared" si="374"/>
        <v>842520</v>
      </c>
    </row>
    <row r="1146" spans="1:15" s="62" customFormat="1" ht="36">
      <c r="A1146" s="31">
        <v>45</v>
      </c>
      <c r="B1146" s="35" t="s">
        <v>194</v>
      </c>
      <c r="C1146" s="28" t="s">
        <v>1719</v>
      </c>
      <c r="D1146" s="44" t="s">
        <v>1743</v>
      </c>
      <c r="E1146" s="44" t="s">
        <v>1743</v>
      </c>
      <c r="F1146" s="28" t="s">
        <v>53</v>
      </c>
      <c r="G1146" s="22"/>
      <c r="H1146" s="22"/>
      <c r="I1146" s="23"/>
      <c r="J1146" s="22">
        <v>1473000</v>
      </c>
      <c r="K1146" s="22">
        <f t="shared" si="371"/>
        <v>279870</v>
      </c>
      <c r="L1146" s="23">
        <f t="shared" si="376"/>
        <v>1752870</v>
      </c>
      <c r="M1146" s="22">
        <v>708000</v>
      </c>
      <c r="N1146" s="22">
        <f t="shared" si="373"/>
        <v>134520</v>
      </c>
      <c r="O1146" s="23">
        <f t="shared" si="374"/>
        <v>842520</v>
      </c>
    </row>
    <row r="1147" spans="1:15" s="62" customFormat="1" ht="36">
      <c r="A1147" s="31">
        <v>46</v>
      </c>
      <c r="B1147" s="35" t="s">
        <v>194</v>
      </c>
      <c r="C1147" s="28" t="s">
        <v>1719</v>
      </c>
      <c r="D1147" s="44" t="s">
        <v>1744</v>
      </c>
      <c r="E1147" s="44" t="s">
        <v>1744</v>
      </c>
      <c r="F1147" s="28" t="s">
        <v>53</v>
      </c>
      <c r="G1147" s="22"/>
      <c r="H1147" s="22"/>
      <c r="I1147" s="23"/>
      <c r="J1147" s="22">
        <v>1473000</v>
      </c>
      <c r="K1147" s="22">
        <f t="shared" si="371"/>
        <v>279870</v>
      </c>
      <c r="L1147" s="23">
        <f t="shared" si="376"/>
        <v>1752870</v>
      </c>
      <c r="M1147" s="22">
        <v>708000</v>
      </c>
      <c r="N1147" s="22">
        <f t="shared" si="373"/>
        <v>134520</v>
      </c>
      <c r="O1147" s="23">
        <f t="shared" si="374"/>
        <v>842520</v>
      </c>
    </row>
    <row r="1148" spans="1:15" s="62" customFormat="1" ht="36">
      <c r="A1148" s="31">
        <v>47</v>
      </c>
      <c r="B1148" s="35" t="s">
        <v>194</v>
      </c>
      <c r="C1148" s="28" t="s">
        <v>1719</v>
      </c>
      <c r="D1148" s="44" t="s">
        <v>1745</v>
      </c>
      <c r="E1148" s="44" t="s">
        <v>1745</v>
      </c>
      <c r="F1148" s="28" t="s">
        <v>53</v>
      </c>
      <c r="G1148" s="22"/>
      <c r="H1148" s="22"/>
      <c r="I1148" s="23"/>
      <c r="J1148" s="22">
        <v>656000</v>
      </c>
      <c r="K1148" s="22">
        <f t="shared" si="371"/>
        <v>124640</v>
      </c>
      <c r="L1148" s="23">
        <f t="shared" si="376"/>
        <v>780640</v>
      </c>
      <c r="M1148" s="22">
        <v>708000</v>
      </c>
      <c r="N1148" s="22">
        <f t="shared" si="373"/>
        <v>134520</v>
      </c>
      <c r="O1148" s="23">
        <f t="shared" si="374"/>
        <v>842520</v>
      </c>
    </row>
    <row r="1149" spans="1:15" s="62" customFormat="1" ht="36">
      <c r="A1149" s="31">
        <v>48</v>
      </c>
      <c r="B1149" s="35" t="s">
        <v>194</v>
      </c>
      <c r="C1149" s="28" t="s">
        <v>1719</v>
      </c>
      <c r="D1149" s="44" t="s">
        <v>1746</v>
      </c>
      <c r="E1149" s="44" t="s">
        <v>1746</v>
      </c>
      <c r="F1149" s="28" t="s">
        <v>53</v>
      </c>
      <c r="G1149" s="22"/>
      <c r="H1149" s="22"/>
      <c r="I1149" s="23"/>
      <c r="J1149" s="22">
        <v>656000</v>
      </c>
      <c r="K1149" s="22">
        <f t="shared" si="371"/>
        <v>124640</v>
      </c>
      <c r="L1149" s="23">
        <f t="shared" si="376"/>
        <v>780640</v>
      </c>
      <c r="M1149" s="22">
        <v>708000</v>
      </c>
      <c r="N1149" s="22">
        <f t="shared" si="373"/>
        <v>134520</v>
      </c>
      <c r="O1149" s="23">
        <f t="shared" si="374"/>
        <v>842520</v>
      </c>
    </row>
    <row r="1150" spans="1:15" s="62" customFormat="1" ht="36">
      <c r="A1150" s="31">
        <v>49</v>
      </c>
      <c r="B1150" s="35" t="s">
        <v>194</v>
      </c>
      <c r="C1150" s="28" t="s">
        <v>1719</v>
      </c>
      <c r="D1150" s="44" t="s">
        <v>1747</v>
      </c>
      <c r="E1150" s="44" t="s">
        <v>1747</v>
      </c>
      <c r="F1150" s="28" t="s">
        <v>53</v>
      </c>
      <c r="G1150" s="22"/>
      <c r="H1150" s="22"/>
      <c r="I1150" s="23"/>
      <c r="J1150" s="22">
        <v>1291000</v>
      </c>
      <c r="K1150" s="22">
        <f t="shared" si="371"/>
        <v>245290</v>
      </c>
      <c r="L1150" s="23">
        <f t="shared" si="376"/>
        <v>1536290</v>
      </c>
      <c r="M1150" s="22">
        <v>708000</v>
      </c>
      <c r="N1150" s="22">
        <f t="shared" si="373"/>
        <v>134520</v>
      </c>
      <c r="O1150" s="23">
        <f t="shared" si="374"/>
        <v>842520</v>
      </c>
    </row>
    <row r="1151" spans="1:15" s="62" customFormat="1" ht="36">
      <c r="A1151" s="31">
        <v>50</v>
      </c>
      <c r="B1151" s="35" t="s">
        <v>194</v>
      </c>
      <c r="C1151" s="28" t="s">
        <v>1719</v>
      </c>
      <c r="D1151" s="44" t="s">
        <v>1748</v>
      </c>
      <c r="E1151" s="44" t="s">
        <v>1748</v>
      </c>
      <c r="F1151" s="28" t="s">
        <v>53</v>
      </c>
      <c r="G1151" s="22"/>
      <c r="H1151" s="22"/>
      <c r="I1151" s="23"/>
      <c r="J1151" s="22">
        <v>1291000</v>
      </c>
      <c r="K1151" s="22">
        <f t="shared" si="371"/>
        <v>245290</v>
      </c>
      <c r="L1151" s="23">
        <f t="shared" si="376"/>
        <v>1536290</v>
      </c>
      <c r="M1151" s="22">
        <v>708000</v>
      </c>
      <c r="N1151" s="22">
        <f t="shared" si="373"/>
        <v>134520</v>
      </c>
      <c r="O1151" s="23">
        <f t="shared" si="374"/>
        <v>842520</v>
      </c>
    </row>
    <row r="1152" spans="1:15" s="62" customFormat="1" ht="36">
      <c r="A1152" s="31">
        <v>51</v>
      </c>
      <c r="B1152" s="35" t="s">
        <v>194</v>
      </c>
      <c r="C1152" s="28" t="s">
        <v>1719</v>
      </c>
      <c r="D1152" s="44" t="s">
        <v>1749</v>
      </c>
      <c r="E1152" s="44" t="s">
        <v>1749</v>
      </c>
      <c r="F1152" s="28" t="s">
        <v>53</v>
      </c>
      <c r="G1152" s="22"/>
      <c r="H1152" s="22"/>
      <c r="I1152" s="23"/>
      <c r="J1152" s="22">
        <v>2282000</v>
      </c>
      <c r="K1152" s="22">
        <f t="shared" si="371"/>
        <v>433580</v>
      </c>
      <c r="L1152" s="23">
        <f t="shared" si="376"/>
        <v>2715580</v>
      </c>
      <c r="M1152" s="22">
        <v>708000</v>
      </c>
      <c r="N1152" s="22">
        <f t="shared" si="373"/>
        <v>134520</v>
      </c>
      <c r="O1152" s="23">
        <f t="shared" si="374"/>
        <v>842520</v>
      </c>
    </row>
    <row r="1153" spans="1:15" s="62" customFormat="1" ht="36">
      <c r="A1153" s="31">
        <v>52</v>
      </c>
      <c r="B1153" s="35" t="s">
        <v>194</v>
      </c>
      <c r="C1153" s="28" t="s">
        <v>1719</v>
      </c>
      <c r="D1153" s="44" t="s">
        <v>1749</v>
      </c>
      <c r="E1153" s="44" t="s">
        <v>1749</v>
      </c>
      <c r="F1153" s="28" t="s">
        <v>53</v>
      </c>
      <c r="G1153" s="22"/>
      <c r="H1153" s="22"/>
      <c r="I1153" s="23"/>
      <c r="J1153" s="22">
        <v>1380000</v>
      </c>
      <c r="K1153" s="22">
        <f t="shared" si="371"/>
        <v>262200</v>
      </c>
      <c r="L1153" s="23">
        <f t="shared" si="376"/>
        <v>1642200</v>
      </c>
      <c r="M1153" s="22">
        <v>708000</v>
      </c>
      <c r="N1153" s="22">
        <f t="shared" si="373"/>
        <v>134520</v>
      </c>
      <c r="O1153" s="23">
        <f t="shared" si="374"/>
        <v>842520</v>
      </c>
    </row>
    <row r="1154" spans="1:15" s="140" customFormat="1" ht="36">
      <c r="A1154" s="30">
        <v>53</v>
      </c>
      <c r="B1154" s="35" t="s">
        <v>194</v>
      </c>
      <c r="C1154" s="35" t="s">
        <v>1719</v>
      </c>
      <c r="D1154" s="42" t="s">
        <v>1750</v>
      </c>
      <c r="E1154" s="42" t="s">
        <v>1750</v>
      </c>
      <c r="F1154" s="35" t="s">
        <v>53</v>
      </c>
      <c r="G1154" s="24"/>
      <c r="H1154" s="24"/>
      <c r="I1154" s="25"/>
      <c r="J1154" s="24">
        <v>174000</v>
      </c>
      <c r="K1154" s="24">
        <f t="shared" si="371"/>
        <v>33060</v>
      </c>
      <c r="L1154" s="25">
        <f t="shared" si="376"/>
        <v>207060</v>
      </c>
      <c r="M1154" s="24"/>
      <c r="N1154" s="24"/>
      <c r="O1154" s="25"/>
    </row>
    <row r="1155" spans="1:15" s="140" customFormat="1" ht="36">
      <c r="A1155" s="30">
        <v>54</v>
      </c>
      <c r="B1155" s="35" t="s">
        <v>194</v>
      </c>
      <c r="C1155" s="35" t="s">
        <v>1719</v>
      </c>
      <c r="D1155" s="42" t="s">
        <v>1750</v>
      </c>
      <c r="E1155" s="42" t="s">
        <v>1750</v>
      </c>
      <c r="F1155" s="35" t="s">
        <v>53</v>
      </c>
      <c r="G1155" s="24"/>
      <c r="H1155" s="24"/>
      <c r="I1155" s="25"/>
      <c r="J1155" s="24">
        <v>202000</v>
      </c>
      <c r="K1155" s="24">
        <f t="shared" si="371"/>
        <v>38380</v>
      </c>
      <c r="L1155" s="25">
        <f t="shared" si="376"/>
        <v>240380</v>
      </c>
      <c r="M1155" s="24"/>
      <c r="N1155" s="24"/>
      <c r="O1155" s="25"/>
    </row>
    <row r="1156" spans="1:15" s="140" customFormat="1" ht="36">
      <c r="A1156" s="30">
        <v>55</v>
      </c>
      <c r="B1156" s="35" t="s">
        <v>194</v>
      </c>
      <c r="C1156" s="35" t="s">
        <v>1719</v>
      </c>
      <c r="D1156" s="42" t="s">
        <v>1750</v>
      </c>
      <c r="E1156" s="42" t="s">
        <v>1750</v>
      </c>
      <c r="F1156" s="35" t="s">
        <v>53</v>
      </c>
      <c r="G1156" s="24"/>
      <c r="H1156" s="24"/>
      <c r="I1156" s="25"/>
      <c r="J1156" s="24">
        <v>68000</v>
      </c>
      <c r="K1156" s="24">
        <f t="shared" si="371"/>
        <v>12920</v>
      </c>
      <c r="L1156" s="25">
        <f t="shared" si="376"/>
        <v>80920</v>
      </c>
      <c r="M1156" s="24"/>
      <c r="N1156" s="24"/>
      <c r="O1156" s="25"/>
    </row>
    <row r="1157" spans="1:15" s="140" customFormat="1" ht="36">
      <c r="A1157" s="30">
        <v>56</v>
      </c>
      <c r="B1157" s="35" t="s">
        <v>194</v>
      </c>
      <c r="C1157" s="35" t="s">
        <v>1719</v>
      </c>
      <c r="D1157" s="42" t="s">
        <v>1750</v>
      </c>
      <c r="E1157" s="42" t="s">
        <v>1750</v>
      </c>
      <c r="F1157" s="35" t="s">
        <v>53</v>
      </c>
      <c r="G1157" s="24"/>
      <c r="H1157" s="24"/>
      <c r="I1157" s="25"/>
      <c r="J1157" s="24">
        <v>174000</v>
      </c>
      <c r="K1157" s="24">
        <f t="shared" si="371"/>
        <v>33060</v>
      </c>
      <c r="L1157" s="25">
        <f t="shared" si="376"/>
        <v>207060</v>
      </c>
      <c r="M1157" s="24"/>
      <c r="N1157" s="24"/>
      <c r="O1157" s="25"/>
    </row>
    <row r="1158" spans="1:15" s="140" customFormat="1" ht="36">
      <c r="A1158" s="30">
        <v>57</v>
      </c>
      <c r="B1158" s="35" t="s">
        <v>194</v>
      </c>
      <c r="C1158" s="35" t="s">
        <v>1719</v>
      </c>
      <c r="D1158" s="42" t="s">
        <v>1751</v>
      </c>
      <c r="E1158" s="42" t="s">
        <v>1751</v>
      </c>
      <c r="F1158" s="35" t="s">
        <v>53</v>
      </c>
      <c r="G1158" s="24"/>
      <c r="H1158" s="24"/>
      <c r="I1158" s="25"/>
      <c r="J1158" s="24">
        <v>327000</v>
      </c>
      <c r="K1158" s="24">
        <f t="shared" si="371"/>
        <v>62130</v>
      </c>
      <c r="L1158" s="25">
        <f t="shared" si="376"/>
        <v>389130</v>
      </c>
      <c r="M1158" s="24"/>
      <c r="N1158" s="24"/>
      <c r="O1158" s="25"/>
    </row>
    <row r="1159" spans="1:15" s="140" customFormat="1" ht="36">
      <c r="A1159" s="30">
        <v>58</v>
      </c>
      <c r="B1159" s="35" t="s">
        <v>194</v>
      </c>
      <c r="C1159" s="35" t="s">
        <v>1719</v>
      </c>
      <c r="D1159" s="42" t="s">
        <v>1751</v>
      </c>
      <c r="E1159" s="42" t="s">
        <v>1751</v>
      </c>
      <c r="F1159" s="35" t="s">
        <v>53</v>
      </c>
      <c r="G1159" s="24"/>
      <c r="H1159" s="24"/>
      <c r="I1159" s="25"/>
      <c r="J1159" s="24">
        <v>304000</v>
      </c>
      <c r="K1159" s="24">
        <f t="shared" si="371"/>
        <v>57760</v>
      </c>
      <c r="L1159" s="25">
        <f t="shared" si="376"/>
        <v>361760</v>
      </c>
      <c r="M1159" s="24"/>
      <c r="N1159" s="24"/>
      <c r="O1159" s="25"/>
    </row>
    <row r="1160" spans="1:15" s="150" customFormat="1">
      <c r="A1160" s="142"/>
      <c r="B1160" s="17"/>
      <c r="C1160" s="143"/>
      <c r="D1160" s="143"/>
      <c r="E1160" s="143"/>
      <c r="F1160" s="143"/>
      <c r="G1160" s="148"/>
      <c r="H1160" s="148"/>
      <c r="I1160" s="149"/>
      <c r="J1160" s="148"/>
      <c r="K1160" s="148"/>
      <c r="L1160" s="149"/>
      <c r="M1160" s="148"/>
      <c r="N1160" s="148"/>
      <c r="O1160" s="149"/>
    </row>
    <row r="1161" spans="1:15" s="62" customFormat="1" ht="19.5" customHeight="1">
      <c r="A1161" s="39" t="s">
        <v>1752</v>
      </c>
      <c r="B1161" s="166" t="s">
        <v>1753</v>
      </c>
      <c r="C1161" s="166"/>
      <c r="D1161" s="166"/>
      <c r="E1161" s="166"/>
      <c r="F1161" s="29" t="s">
        <v>462</v>
      </c>
      <c r="G1161" s="174" t="s">
        <v>3846</v>
      </c>
      <c r="H1161" s="175"/>
      <c r="I1161" s="176"/>
    </row>
    <row r="1162" spans="1:15" s="62" customFormat="1" ht="27">
      <c r="A1162" s="14" t="s">
        <v>2</v>
      </c>
      <c r="B1162" s="14" t="s">
        <v>3</v>
      </c>
      <c r="C1162" s="15" t="s">
        <v>4</v>
      </c>
      <c r="D1162" s="15" t="s">
        <v>5</v>
      </c>
      <c r="E1162" s="15" t="s">
        <v>3366</v>
      </c>
      <c r="F1162" s="15" t="s">
        <v>7</v>
      </c>
      <c r="G1162" s="16" t="s">
        <v>3347</v>
      </c>
      <c r="H1162" s="16" t="s">
        <v>3348</v>
      </c>
      <c r="I1162" s="16" t="s">
        <v>3349</v>
      </c>
    </row>
    <row r="1163" spans="1:15" s="62" customFormat="1" ht="27">
      <c r="A1163" s="31">
        <v>1</v>
      </c>
      <c r="B1163" s="27">
        <v>1196420017</v>
      </c>
      <c r="C1163" s="28">
        <v>42296101</v>
      </c>
      <c r="D1163" s="36" t="s">
        <v>1754</v>
      </c>
      <c r="E1163" s="37" t="s">
        <v>1755</v>
      </c>
      <c r="F1163" s="28" t="s">
        <v>10</v>
      </c>
      <c r="G1163" s="58">
        <v>1500000</v>
      </c>
      <c r="H1163" s="58">
        <v>0</v>
      </c>
      <c r="I1163" s="73">
        <f t="shared" ref="I1163" si="377">+G1163+H1163</f>
        <v>1500000</v>
      </c>
    </row>
    <row r="1164" spans="1:15" s="150" customFormat="1">
      <c r="A1164" s="142"/>
      <c r="B1164" s="17"/>
      <c r="C1164" s="143"/>
      <c r="D1164" s="143"/>
      <c r="E1164" s="143"/>
      <c r="F1164" s="143"/>
      <c r="G1164" s="148"/>
      <c r="H1164" s="148"/>
      <c r="I1164" s="149"/>
    </row>
    <row r="1165" spans="1:15" s="62" customFormat="1" ht="13.5" customHeight="1">
      <c r="A1165" s="39" t="s">
        <v>1756</v>
      </c>
      <c r="B1165" s="166" t="s">
        <v>1757</v>
      </c>
      <c r="C1165" s="166"/>
      <c r="D1165" s="166"/>
      <c r="E1165" s="166"/>
      <c r="F1165" s="29" t="s">
        <v>462</v>
      </c>
      <c r="G1165" s="174" t="s">
        <v>3736</v>
      </c>
      <c r="H1165" s="175"/>
      <c r="I1165" s="176"/>
      <c r="J1165" s="174" t="s">
        <v>3739</v>
      </c>
      <c r="K1165" s="175"/>
      <c r="L1165" s="176"/>
    </row>
    <row r="1166" spans="1:15" s="62" customFormat="1" ht="27">
      <c r="A1166" s="14" t="s">
        <v>2</v>
      </c>
      <c r="B1166" s="14" t="s">
        <v>3</v>
      </c>
      <c r="C1166" s="15" t="s">
        <v>4</v>
      </c>
      <c r="D1166" s="15" t="s">
        <v>5</v>
      </c>
      <c r="E1166" s="15" t="s">
        <v>3366</v>
      </c>
      <c r="F1166" s="15" t="s">
        <v>7</v>
      </c>
      <c r="G1166" s="16" t="s">
        <v>3347</v>
      </c>
      <c r="H1166" s="16" t="s">
        <v>3348</v>
      </c>
      <c r="I1166" s="16" t="s">
        <v>3349</v>
      </c>
      <c r="J1166" s="16" t="s">
        <v>3347</v>
      </c>
      <c r="K1166" s="16" t="s">
        <v>3348</v>
      </c>
      <c r="L1166" s="16" t="s">
        <v>3349</v>
      </c>
    </row>
    <row r="1167" spans="1:15" s="62" customFormat="1" ht="36">
      <c r="A1167" s="31">
        <v>1</v>
      </c>
      <c r="B1167" s="27">
        <v>1186220911</v>
      </c>
      <c r="C1167" s="28">
        <v>42293406</v>
      </c>
      <c r="D1167" s="36" t="s">
        <v>1758</v>
      </c>
      <c r="E1167" s="37" t="s">
        <v>1759</v>
      </c>
      <c r="F1167" s="28" t="s">
        <v>10</v>
      </c>
      <c r="G1167" s="58">
        <v>1500000</v>
      </c>
      <c r="H1167" s="58">
        <v>0</v>
      </c>
      <c r="I1167" s="73">
        <f t="shared" ref="I1167:I1169" si="378">+G1167+H1167</f>
        <v>1500000</v>
      </c>
      <c r="J1167" s="58">
        <v>1790140</v>
      </c>
      <c r="K1167" s="58">
        <v>0</v>
      </c>
      <c r="L1167" s="73">
        <f t="shared" ref="L1167:L1172" si="379">+J1167+K1167</f>
        <v>1790140</v>
      </c>
    </row>
    <row r="1168" spans="1:15" s="62" customFormat="1" ht="27">
      <c r="A1168" s="31">
        <v>2</v>
      </c>
      <c r="B1168" s="27">
        <v>1186290013</v>
      </c>
      <c r="C1168" s="28">
        <v>42203403</v>
      </c>
      <c r="D1168" s="36" t="s">
        <v>1760</v>
      </c>
      <c r="E1168" s="37" t="s">
        <v>1761</v>
      </c>
      <c r="F1168" s="28" t="s">
        <v>10</v>
      </c>
      <c r="G1168" s="58">
        <v>1500000</v>
      </c>
      <c r="H1168" s="58">
        <v>0</v>
      </c>
      <c r="I1168" s="73">
        <f t="shared" si="378"/>
        <v>1500000</v>
      </c>
      <c r="J1168" s="58">
        <v>1688170</v>
      </c>
      <c r="K1168" s="58">
        <v>0</v>
      </c>
      <c r="L1168" s="73">
        <f t="shared" si="379"/>
        <v>1688170</v>
      </c>
    </row>
    <row r="1169" spans="1:15" s="62" customFormat="1" ht="27">
      <c r="A1169" s="31">
        <v>3</v>
      </c>
      <c r="B1169" s="27">
        <v>1186290012</v>
      </c>
      <c r="C1169" s="28">
        <v>42203403</v>
      </c>
      <c r="D1169" s="36" t="s">
        <v>1762</v>
      </c>
      <c r="E1169" s="37" t="s">
        <v>1761</v>
      </c>
      <c r="F1169" s="28" t="s">
        <v>10</v>
      </c>
      <c r="G1169" s="58">
        <v>1100000</v>
      </c>
      <c r="H1169" s="58">
        <v>0</v>
      </c>
      <c r="I1169" s="73">
        <f t="shared" si="378"/>
        <v>1100000</v>
      </c>
      <c r="J1169" s="58">
        <v>1688170</v>
      </c>
      <c r="K1169" s="58">
        <v>0</v>
      </c>
      <c r="L1169" s="73">
        <f t="shared" si="379"/>
        <v>1688170</v>
      </c>
    </row>
    <row r="1170" spans="1:15" s="62" customFormat="1" ht="18">
      <c r="A1170" s="31">
        <v>4</v>
      </c>
      <c r="B1170" s="27">
        <v>1186220110</v>
      </c>
      <c r="C1170" s="28">
        <v>42203406</v>
      </c>
      <c r="D1170" s="36" t="s">
        <v>1763</v>
      </c>
      <c r="E1170" s="37" t="s">
        <v>1764</v>
      </c>
      <c r="F1170" s="28" t="s">
        <v>10</v>
      </c>
      <c r="G1170" s="58"/>
      <c r="H1170" s="58"/>
      <c r="I1170" s="73"/>
      <c r="J1170" s="58">
        <v>1472044</v>
      </c>
      <c r="K1170" s="58">
        <f t="shared" ref="K1170:K1172" si="380">ROUND(J1170*0.19,0)</f>
        <v>279688</v>
      </c>
      <c r="L1170" s="73">
        <f t="shared" si="379"/>
        <v>1751732</v>
      </c>
    </row>
    <row r="1171" spans="1:15" s="62" customFormat="1" ht="99">
      <c r="A1171" s="31">
        <v>5</v>
      </c>
      <c r="B1171" s="27">
        <v>1186220913</v>
      </c>
      <c r="C1171" s="28">
        <v>42203403</v>
      </c>
      <c r="D1171" s="36" t="s">
        <v>1765</v>
      </c>
      <c r="E1171" s="37" t="s">
        <v>1766</v>
      </c>
      <c r="F1171" s="28" t="s">
        <v>10</v>
      </c>
      <c r="G1171" s="58"/>
      <c r="H1171" s="58"/>
      <c r="I1171" s="73"/>
      <c r="J1171" s="58">
        <v>1416250</v>
      </c>
      <c r="K1171" s="58">
        <f t="shared" si="380"/>
        <v>269088</v>
      </c>
      <c r="L1171" s="73">
        <f t="shared" si="379"/>
        <v>1685338</v>
      </c>
    </row>
    <row r="1172" spans="1:15" s="62" customFormat="1" ht="36">
      <c r="A1172" s="31">
        <v>6</v>
      </c>
      <c r="B1172" s="27">
        <v>1186290057</v>
      </c>
      <c r="C1172" s="28">
        <v>42203406</v>
      </c>
      <c r="D1172" s="36" t="s">
        <v>1767</v>
      </c>
      <c r="E1172" s="37" t="s">
        <v>1767</v>
      </c>
      <c r="F1172" s="28" t="s">
        <v>10</v>
      </c>
      <c r="G1172" s="58"/>
      <c r="H1172" s="58"/>
      <c r="I1172" s="73"/>
      <c r="J1172" s="58">
        <v>1687188</v>
      </c>
      <c r="K1172" s="58">
        <f t="shared" si="380"/>
        <v>320566</v>
      </c>
      <c r="L1172" s="73">
        <f t="shared" si="379"/>
        <v>2007754</v>
      </c>
    </row>
    <row r="1173" spans="1:15" s="147" customFormat="1">
      <c r="A1173" s="142"/>
      <c r="B1173" s="17"/>
      <c r="C1173" s="143"/>
      <c r="D1173" s="143"/>
      <c r="E1173" s="143"/>
      <c r="F1173" s="143"/>
      <c r="G1173" s="144"/>
      <c r="H1173" s="144"/>
      <c r="I1173" s="151"/>
      <c r="J1173" s="144"/>
      <c r="K1173" s="144"/>
      <c r="L1173" s="151"/>
    </row>
    <row r="1174" spans="1:15" s="62" customFormat="1" ht="13.5" customHeight="1">
      <c r="A1174" s="68" t="s">
        <v>1768</v>
      </c>
      <c r="B1174" s="166" t="s">
        <v>1769</v>
      </c>
      <c r="C1174" s="166"/>
      <c r="D1174" s="166"/>
      <c r="E1174" s="166"/>
      <c r="F1174" s="29" t="s">
        <v>462</v>
      </c>
      <c r="G1174" s="174" t="s">
        <v>3711</v>
      </c>
      <c r="H1174" s="175"/>
      <c r="I1174" s="176"/>
      <c r="J1174" s="174" t="s">
        <v>3737</v>
      </c>
      <c r="K1174" s="175"/>
      <c r="L1174" s="176"/>
      <c r="M1174" s="174" t="s">
        <v>3739</v>
      </c>
      <c r="N1174" s="175"/>
      <c r="O1174" s="176"/>
    </row>
    <row r="1175" spans="1:15" s="62" customFormat="1" ht="27">
      <c r="A1175" s="14" t="s">
        <v>2</v>
      </c>
      <c r="B1175" s="14" t="s">
        <v>3</v>
      </c>
      <c r="C1175" s="15" t="s">
        <v>4</v>
      </c>
      <c r="D1175" s="15" t="s">
        <v>5</v>
      </c>
      <c r="E1175" s="15" t="s">
        <v>3366</v>
      </c>
      <c r="F1175" s="15" t="s">
        <v>7</v>
      </c>
      <c r="G1175" s="16" t="s">
        <v>3347</v>
      </c>
      <c r="H1175" s="16" t="s">
        <v>3348</v>
      </c>
      <c r="I1175" s="16" t="s">
        <v>3349</v>
      </c>
      <c r="J1175" s="16" t="s">
        <v>3347</v>
      </c>
      <c r="K1175" s="16" t="s">
        <v>3348</v>
      </c>
      <c r="L1175" s="16" t="s">
        <v>3349</v>
      </c>
      <c r="M1175" s="16" t="s">
        <v>3347</v>
      </c>
      <c r="N1175" s="16" t="s">
        <v>3348</v>
      </c>
      <c r="O1175" s="16" t="s">
        <v>3349</v>
      </c>
    </row>
    <row r="1176" spans="1:15" s="62" customFormat="1" ht="18">
      <c r="A1176" s="31">
        <v>1</v>
      </c>
      <c r="B1176" s="27">
        <v>1198010098</v>
      </c>
      <c r="C1176" s="28">
        <v>42296100</v>
      </c>
      <c r="D1176" s="36" t="s">
        <v>1770</v>
      </c>
      <c r="E1176" s="37" t="s">
        <v>1770</v>
      </c>
      <c r="F1176" s="28" t="s">
        <v>10</v>
      </c>
      <c r="G1176" s="22">
        <v>449500</v>
      </c>
      <c r="H1176" s="22">
        <v>0</v>
      </c>
      <c r="I1176" s="23">
        <f t="shared" ref="I1176:I1177" si="381">+G1176+H1176</f>
        <v>449500</v>
      </c>
      <c r="J1176" s="22">
        <v>407000</v>
      </c>
      <c r="K1176" s="58">
        <f t="shared" ref="K1176:K1187" si="382">ROUND(J1176*0.19,0)</f>
        <v>77330</v>
      </c>
      <c r="L1176" s="23">
        <f t="shared" ref="L1176:L1185" si="383">+J1176+K1176</f>
        <v>484330</v>
      </c>
      <c r="M1176" s="22">
        <v>450000</v>
      </c>
      <c r="N1176" s="58">
        <v>0</v>
      </c>
      <c r="O1176" s="23">
        <f t="shared" ref="O1176:O1185" si="384">+M1176+N1176</f>
        <v>450000</v>
      </c>
    </row>
    <row r="1177" spans="1:15" s="62" customFormat="1" ht="18">
      <c r="A1177" s="31">
        <v>2</v>
      </c>
      <c r="B1177" s="27">
        <v>1196410671</v>
      </c>
      <c r="C1177" s="28">
        <v>42296100</v>
      </c>
      <c r="D1177" s="36" t="s">
        <v>1771</v>
      </c>
      <c r="E1177" s="37" t="s">
        <v>1771</v>
      </c>
      <c r="F1177" s="28" t="s">
        <v>10</v>
      </c>
      <c r="G1177" s="22">
        <v>897800</v>
      </c>
      <c r="H1177" s="22">
        <v>0</v>
      </c>
      <c r="I1177" s="23">
        <f t="shared" si="381"/>
        <v>897800</v>
      </c>
      <c r="J1177" s="22">
        <v>407000</v>
      </c>
      <c r="K1177" s="58">
        <f t="shared" si="382"/>
        <v>77330</v>
      </c>
      <c r="L1177" s="23">
        <f t="shared" si="383"/>
        <v>484330</v>
      </c>
      <c r="M1177" s="22">
        <v>400000</v>
      </c>
      <c r="N1177" s="58">
        <v>0</v>
      </c>
      <c r="O1177" s="23">
        <f t="shared" si="384"/>
        <v>400000</v>
      </c>
    </row>
    <row r="1178" spans="1:15" s="62" customFormat="1" ht="36">
      <c r="A1178" s="31">
        <v>3</v>
      </c>
      <c r="B1178" s="27">
        <v>1186220119</v>
      </c>
      <c r="C1178" s="28">
        <v>42296100</v>
      </c>
      <c r="D1178" s="36" t="s">
        <v>1772</v>
      </c>
      <c r="E1178" s="37" t="s">
        <v>1772</v>
      </c>
      <c r="F1178" s="28" t="s">
        <v>10</v>
      </c>
      <c r="G1178" s="22"/>
      <c r="H1178" s="22"/>
      <c r="I1178" s="23"/>
      <c r="J1178" s="22">
        <v>1279000</v>
      </c>
      <c r="K1178" s="58">
        <f t="shared" si="382"/>
        <v>243010</v>
      </c>
      <c r="L1178" s="23">
        <f t="shared" si="383"/>
        <v>1522010</v>
      </c>
      <c r="M1178" s="22">
        <v>2377000</v>
      </c>
      <c r="N1178" s="58">
        <v>0</v>
      </c>
      <c r="O1178" s="23">
        <f>+M1178+N1178</f>
        <v>2377000</v>
      </c>
    </row>
    <row r="1179" spans="1:15" s="140" customFormat="1" ht="27">
      <c r="A1179" s="30">
        <v>4</v>
      </c>
      <c r="B1179" s="30">
        <v>1196420117</v>
      </c>
      <c r="C1179" s="35">
        <v>42296100</v>
      </c>
      <c r="D1179" s="40" t="s">
        <v>1773</v>
      </c>
      <c r="E1179" s="43" t="s">
        <v>1773</v>
      </c>
      <c r="F1179" s="35" t="s">
        <v>10</v>
      </c>
      <c r="G1179" s="24">
        <v>2926100</v>
      </c>
      <c r="H1179" s="24">
        <v>0</v>
      </c>
      <c r="I1179" s="25">
        <f t="shared" ref="I1179:I1180" si="385">+G1179+H1179</f>
        <v>2926100</v>
      </c>
      <c r="J1179" s="24">
        <v>651000</v>
      </c>
      <c r="K1179" s="61">
        <v>0</v>
      </c>
      <c r="L1179" s="25">
        <f t="shared" si="383"/>
        <v>651000</v>
      </c>
      <c r="M1179" s="24">
        <v>662444</v>
      </c>
      <c r="N1179" s="61">
        <v>0</v>
      </c>
      <c r="O1179" s="25">
        <f t="shared" si="384"/>
        <v>662444</v>
      </c>
    </row>
    <row r="1180" spans="1:15" s="62" customFormat="1" ht="27">
      <c r="A1180" s="31">
        <v>5</v>
      </c>
      <c r="B1180" s="27">
        <v>1196491394</v>
      </c>
      <c r="C1180" s="28">
        <v>42296100</v>
      </c>
      <c r="D1180" s="36" t="s">
        <v>1774</v>
      </c>
      <c r="E1180" s="37" t="s">
        <v>1774</v>
      </c>
      <c r="F1180" s="28" t="s">
        <v>10</v>
      </c>
      <c r="G1180" s="22">
        <v>1062400</v>
      </c>
      <c r="H1180" s="22">
        <v>0</v>
      </c>
      <c r="I1180" s="23">
        <f t="shared" si="385"/>
        <v>1062400</v>
      </c>
      <c r="J1180" s="22">
        <v>233000</v>
      </c>
      <c r="K1180" s="58">
        <v>0</v>
      </c>
      <c r="L1180" s="23">
        <f t="shared" si="383"/>
        <v>233000</v>
      </c>
      <c r="M1180" s="22">
        <v>136444</v>
      </c>
      <c r="N1180" s="58">
        <v>0</v>
      </c>
      <c r="O1180" s="23">
        <f t="shared" si="384"/>
        <v>136444</v>
      </c>
    </row>
    <row r="1181" spans="1:15" s="62" customFormat="1" ht="27">
      <c r="A1181" s="31">
        <v>6</v>
      </c>
      <c r="B1181" s="27">
        <v>1186220059</v>
      </c>
      <c r="C1181" s="28">
        <v>42296100</v>
      </c>
      <c r="D1181" s="36" t="s">
        <v>1775</v>
      </c>
      <c r="E1181" s="37" t="s">
        <v>1775</v>
      </c>
      <c r="F1181" s="28" t="s">
        <v>10</v>
      </c>
      <c r="G1181" s="22"/>
      <c r="H1181" s="22"/>
      <c r="I1181" s="23"/>
      <c r="J1181" s="22">
        <v>3779000</v>
      </c>
      <c r="K1181" s="58">
        <f t="shared" si="382"/>
        <v>718010</v>
      </c>
      <c r="L1181" s="23">
        <f t="shared" si="383"/>
        <v>4497010</v>
      </c>
      <c r="M1181" s="22"/>
      <c r="N1181" s="58"/>
      <c r="O1181" s="23"/>
    </row>
    <row r="1182" spans="1:15" s="62" customFormat="1" ht="27">
      <c r="A1182" s="31">
        <v>7</v>
      </c>
      <c r="B1182" s="27">
        <v>1196490997</v>
      </c>
      <c r="C1182" s="28">
        <v>42296100</v>
      </c>
      <c r="D1182" s="36" t="s">
        <v>1776</v>
      </c>
      <c r="E1182" s="37" t="s">
        <v>1777</v>
      </c>
      <c r="F1182" s="28" t="s">
        <v>10</v>
      </c>
      <c r="G1182" s="22">
        <v>1473400</v>
      </c>
      <c r="H1182" s="22">
        <v>0</v>
      </c>
      <c r="I1182" s="23">
        <f>+G1182+H1182</f>
        <v>1473400</v>
      </c>
      <c r="J1182" s="22">
        <v>5299612</v>
      </c>
      <c r="K1182" s="58">
        <v>0</v>
      </c>
      <c r="L1182" s="23">
        <f t="shared" si="383"/>
        <v>5299612</v>
      </c>
      <c r="M1182" s="22">
        <v>4375000</v>
      </c>
      <c r="N1182" s="58">
        <v>0</v>
      </c>
      <c r="O1182" s="23">
        <f t="shared" si="384"/>
        <v>4375000</v>
      </c>
    </row>
    <row r="1183" spans="1:15" s="62" customFormat="1" ht="27">
      <c r="A1183" s="31">
        <v>8</v>
      </c>
      <c r="B1183" s="27">
        <v>1196491395</v>
      </c>
      <c r="C1183" s="28">
        <v>42296100</v>
      </c>
      <c r="D1183" s="36" t="s">
        <v>1778</v>
      </c>
      <c r="E1183" s="37" t="s">
        <v>1778</v>
      </c>
      <c r="F1183" s="28" t="s">
        <v>10</v>
      </c>
      <c r="G1183" s="22"/>
      <c r="H1183" s="22"/>
      <c r="I1183" s="23"/>
      <c r="J1183" s="22">
        <v>3720000</v>
      </c>
      <c r="K1183" s="58">
        <f t="shared" si="382"/>
        <v>706800</v>
      </c>
      <c r="L1183" s="23">
        <f t="shared" si="383"/>
        <v>4426800</v>
      </c>
      <c r="M1183" s="22">
        <v>1710000</v>
      </c>
      <c r="N1183" s="58">
        <v>0</v>
      </c>
      <c r="O1183" s="23">
        <f t="shared" si="384"/>
        <v>1710000</v>
      </c>
    </row>
    <row r="1184" spans="1:15" s="62" customFormat="1" ht="27">
      <c r="A1184" s="31">
        <v>9</v>
      </c>
      <c r="B1184" s="27">
        <v>1186220047</v>
      </c>
      <c r="C1184" s="28">
        <v>42296100</v>
      </c>
      <c r="D1184" s="36" t="s">
        <v>1779</v>
      </c>
      <c r="E1184" s="37" t="s">
        <v>1779</v>
      </c>
      <c r="F1184" s="28" t="s">
        <v>10</v>
      </c>
      <c r="G1184" s="22"/>
      <c r="H1184" s="22"/>
      <c r="I1184" s="23"/>
      <c r="J1184" s="22">
        <v>1947000</v>
      </c>
      <c r="K1184" s="58">
        <f t="shared" si="382"/>
        <v>369930</v>
      </c>
      <c r="L1184" s="23">
        <f t="shared" si="383"/>
        <v>2316930</v>
      </c>
      <c r="M1184" s="22">
        <v>1710000</v>
      </c>
      <c r="N1184" s="58">
        <v>0</v>
      </c>
      <c r="O1184" s="23">
        <f t="shared" si="384"/>
        <v>1710000</v>
      </c>
    </row>
    <row r="1185" spans="1:15" s="62" customFormat="1" ht="18">
      <c r="A1185" s="31">
        <v>10</v>
      </c>
      <c r="B1185" s="27">
        <v>1196491013</v>
      </c>
      <c r="C1185" s="28">
        <v>42296100</v>
      </c>
      <c r="D1185" s="36" t="s">
        <v>1780</v>
      </c>
      <c r="E1185" s="37" t="s">
        <v>1780</v>
      </c>
      <c r="F1185" s="28" t="s">
        <v>10</v>
      </c>
      <c r="G1185" s="22"/>
      <c r="H1185" s="22"/>
      <c r="I1185" s="23"/>
      <c r="J1185" s="22">
        <v>1440000</v>
      </c>
      <c r="K1185" s="58">
        <v>0</v>
      </c>
      <c r="L1185" s="23">
        <f t="shared" si="383"/>
        <v>1440000</v>
      </c>
      <c r="M1185" s="22">
        <v>1457000</v>
      </c>
      <c r="N1185" s="58">
        <v>0</v>
      </c>
      <c r="O1185" s="23">
        <f t="shared" si="384"/>
        <v>1457000</v>
      </c>
    </row>
    <row r="1186" spans="1:15" s="62" customFormat="1" ht="54">
      <c r="A1186" s="31">
        <v>11</v>
      </c>
      <c r="B1186" s="27">
        <v>1196420013</v>
      </c>
      <c r="C1186" s="28">
        <v>42296100</v>
      </c>
      <c r="D1186" s="36" t="s">
        <v>1781</v>
      </c>
      <c r="E1186" s="37" t="s">
        <v>1781</v>
      </c>
      <c r="F1186" s="28" t="s">
        <v>10</v>
      </c>
      <c r="G1186" s="22"/>
      <c r="H1186" s="22"/>
      <c r="I1186" s="23"/>
      <c r="J1186" s="22">
        <v>8040000</v>
      </c>
      <c r="K1186" s="58">
        <v>0</v>
      </c>
      <c r="L1186" s="23">
        <f>+J1186+K1186</f>
        <v>8040000</v>
      </c>
      <c r="M1186" s="22">
        <v>6152000</v>
      </c>
      <c r="N1186" s="58">
        <v>0</v>
      </c>
      <c r="O1186" s="23">
        <f>+M1186+N1186</f>
        <v>6152000</v>
      </c>
    </row>
    <row r="1187" spans="1:15" s="62" customFormat="1" ht="45">
      <c r="A1187" s="31">
        <v>12</v>
      </c>
      <c r="B1187" s="27">
        <v>1196490302</v>
      </c>
      <c r="C1187" s="28">
        <v>42296100</v>
      </c>
      <c r="D1187" s="36" t="s">
        <v>1782</v>
      </c>
      <c r="E1187" s="37" t="s">
        <v>1782</v>
      </c>
      <c r="F1187" s="28" t="s">
        <v>10</v>
      </c>
      <c r="G1187" s="22"/>
      <c r="H1187" s="22"/>
      <c r="I1187" s="23"/>
      <c r="J1187" s="22">
        <v>8040000</v>
      </c>
      <c r="K1187" s="58">
        <f t="shared" si="382"/>
        <v>1527600</v>
      </c>
      <c r="L1187" s="23">
        <f>+J1187+K1187</f>
        <v>9567600</v>
      </c>
      <c r="M1187" s="22">
        <v>6152000</v>
      </c>
      <c r="N1187" s="58">
        <v>0</v>
      </c>
      <c r="O1187" s="23">
        <f>+M1187+N1187</f>
        <v>6152000</v>
      </c>
    </row>
    <row r="1188" spans="1:15" s="147" customFormat="1">
      <c r="A1188" s="142"/>
      <c r="B1188" s="17"/>
      <c r="C1188" s="143"/>
      <c r="D1188" s="143"/>
      <c r="E1188" s="143"/>
      <c r="F1188" s="143"/>
      <c r="G1188" s="144"/>
      <c r="H1188" s="145"/>
      <c r="I1188" s="146"/>
      <c r="J1188" s="144"/>
      <c r="K1188" s="145"/>
      <c r="L1188" s="146"/>
      <c r="M1188" s="144"/>
      <c r="N1188" s="145"/>
      <c r="O1188" s="146"/>
    </row>
    <row r="1189" spans="1:15" s="62" customFormat="1" ht="13.5" customHeight="1">
      <c r="A1189" s="39" t="s">
        <v>1783</v>
      </c>
      <c r="B1189" s="166" t="s">
        <v>1784</v>
      </c>
      <c r="C1189" s="166"/>
      <c r="D1189" s="166"/>
      <c r="E1189" s="166"/>
      <c r="F1189" s="29" t="s">
        <v>462</v>
      </c>
    </row>
    <row r="1190" spans="1:15" s="62" customFormat="1" ht="27">
      <c r="A1190" s="14" t="s">
        <v>2</v>
      </c>
      <c r="B1190" s="14" t="s">
        <v>3</v>
      </c>
      <c r="C1190" s="15" t="s">
        <v>4</v>
      </c>
      <c r="D1190" s="15" t="s">
        <v>5</v>
      </c>
      <c r="E1190" s="15" t="s">
        <v>3366</v>
      </c>
      <c r="F1190" s="15" t="s">
        <v>7</v>
      </c>
    </row>
    <row r="1191" spans="1:15" s="62" customFormat="1" ht="45">
      <c r="A1191" s="31">
        <v>1</v>
      </c>
      <c r="B1191" s="27">
        <v>1121020569</v>
      </c>
      <c r="C1191" s="28">
        <v>42296100</v>
      </c>
      <c r="D1191" s="36" t="s">
        <v>1785</v>
      </c>
      <c r="E1191" s="37" t="s">
        <v>1785</v>
      </c>
      <c r="F1191" s="28" t="s">
        <v>10</v>
      </c>
    </row>
    <row r="1192" spans="1:15" s="62" customFormat="1" ht="18">
      <c r="A1192" s="31">
        <v>2</v>
      </c>
      <c r="B1192" s="27">
        <v>1186220498</v>
      </c>
      <c r="C1192" s="28">
        <v>42296100</v>
      </c>
      <c r="D1192" s="36" t="s">
        <v>1786</v>
      </c>
      <c r="E1192" s="37" t="s">
        <v>1786</v>
      </c>
      <c r="F1192" s="28" t="s">
        <v>10</v>
      </c>
    </row>
    <row r="1193" spans="1:15" s="62" customFormat="1" ht="18">
      <c r="A1193" s="31">
        <v>3</v>
      </c>
      <c r="B1193" s="27">
        <v>1186220498</v>
      </c>
      <c r="C1193" s="28">
        <v>42296100</v>
      </c>
      <c r="D1193" s="36" t="s">
        <v>1787</v>
      </c>
      <c r="E1193" s="37" t="s">
        <v>1788</v>
      </c>
      <c r="F1193" s="28" t="s">
        <v>10</v>
      </c>
    </row>
    <row r="1194" spans="1:15" s="62" customFormat="1">
      <c r="A1194" s="31">
        <v>4</v>
      </c>
      <c r="B1194" s="27">
        <v>1196490987</v>
      </c>
      <c r="C1194" s="28">
        <v>42296100</v>
      </c>
      <c r="D1194" s="36" t="s">
        <v>1789</v>
      </c>
      <c r="E1194" s="37" t="s">
        <v>1789</v>
      </c>
      <c r="F1194" s="28" t="s">
        <v>10</v>
      </c>
    </row>
    <row r="1195" spans="1:15" s="62" customFormat="1">
      <c r="A1195" s="31">
        <v>5</v>
      </c>
      <c r="B1195" s="27">
        <v>1186220048</v>
      </c>
      <c r="C1195" s="28">
        <v>42296100</v>
      </c>
      <c r="D1195" s="36" t="s">
        <v>1790</v>
      </c>
      <c r="E1195" s="37" t="s">
        <v>1790</v>
      </c>
      <c r="F1195" s="28" t="s">
        <v>10</v>
      </c>
    </row>
    <row r="1196" spans="1:15" s="150" customFormat="1">
      <c r="A1196" s="142"/>
      <c r="B1196" s="17"/>
      <c r="C1196" s="143"/>
      <c r="D1196" s="143"/>
      <c r="E1196" s="143"/>
      <c r="F1196" s="143"/>
    </row>
    <row r="1197" spans="1:15" s="62" customFormat="1" ht="13.5" customHeight="1">
      <c r="A1197" s="39" t="s">
        <v>1791</v>
      </c>
      <c r="B1197" s="166" t="s">
        <v>1792</v>
      </c>
      <c r="C1197" s="166"/>
      <c r="D1197" s="166"/>
      <c r="E1197" s="166"/>
      <c r="F1197" s="29" t="s">
        <v>462</v>
      </c>
      <c r="G1197" s="174" t="s">
        <v>3719</v>
      </c>
      <c r="H1197" s="175"/>
      <c r="I1197" s="176"/>
      <c r="J1197" s="174" t="s">
        <v>3739</v>
      </c>
      <c r="K1197" s="175"/>
      <c r="L1197" s="176"/>
    </row>
    <row r="1198" spans="1:15" s="62" customFormat="1" ht="27">
      <c r="A1198" s="14" t="s">
        <v>2</v>
      </c>
      <c r="B1198" s="14" t="s">
        <v>3</v>
      </c>
      <c r="C1198" s="15" t="s">
        <v>4</v>
      </c>
      <c r="D1198" s="15" t="s">
        <v>5</v>
      </c>
      <c r="E1198" s="15" t="s">
        <v>3366</v>
      </c>
      <c r="F1198" s="15" t="s">
        <v>7</v>
      </c>
      <c r="G1198" s="16" t="s">
        <v>3347</v>
      </c>
      <c r="H1198" s="16" t="s">
        <v>3348</v>
      </c>
      <c r="I1198" s="16" t="s">
        <v>3349</v>
      </c>
      <c r="J1198" s="16" t="s">
        <v>3347</v>
      </c>
      <c r="K1198" s="16" t="s">
        <v>3348</v>
      </c>
      <c r="L1198" s="16" t="s">
        <v>3349</v>
      </c>
    </row>
    <row r="1199" spans="1:15" s="62" customFormat="1" ht="36">
      <c r="A1199" s="31">
        <v>1</v>
      </c>
      <c r="B1199" s="27">
        <v>1186290543</v>
      </c>
      <c r="C1199" s="28" t="s">
        <v>1793</v>
      </c>
      <c r="D1199" s="36" t="s">
        <v>1794</v>
      </c>
      <c r="E1199" s="37" t="s">
        <v>1795</v>
      </c>
      <c r="F1199" s="28" t="s">
        <v>10</v>
      </c>
      <c r="G1199" s="22">
        <v>36091000</v>
      </c>
      <c r="H1199" s="22">
        <v>0</v>
      </c>
      <c r="I1199" s="23">
        <f>+G1199+H1199</f>
        <v>36091000</v>
      </c>
      <c r="J1199" s="22">
        <v>38359416</v>
      </c>
      <c r="K1199" s="22">
        <v>0</v>
      </c>
      <c r="L1199" s="23">
        <f>+J1199+K1199</f>
        <v>38359416</v>
      </c>
    </row>
    <row r="1200" spans="1:15" s="150" customFormat="1">
      <c r="A1200" s="142"/>
      <c r="B1200" s="17"/>
      <c r="C1200" s="143"/>
      <c r="D1200" s="143"/>
      <c r="E1200" s="143"/>
      <c r="F1200" s="143"/>
      <c r="G1200" s="148"/>
      <c r="H1200" s="148"/>
      <c r="I1200" s="149"/>
      <c r="J1200" s="148"/>
      <c r="K1200" s="148"/>
      <c r="L1200" s="149"/>
    </row>
    <row r="1201" spans="1:15" s="62" customFormat="1" ht="18">
      <c r="A1201" s="68" t="s">
        <v>1796</v>
      </c>
      <c r="B1201" s="166" t="s">
        <v>1797</v>
      </c>
      <c r="C1201" s="166"/>
      <c r="D1201" s="166"/>
      <c r="E1201" s="166"/>
      <c r="F1201" s="29" t="s">
        <v>740</v>
      </c>
      <c r="G1201" s="174" t="s">
        <v>3711</v>
      </c>
      <c r="H1201" s="175"/>
      <c r="I1201" s="176"/>
      <c r="J1201" s="174" t="s">
        <v>3739</v>
      </c>
      <c r="K1201" s="175"/>
      <c r="L1201" s="176"/>
      <c r="M1201" s="174" t="s">
        <v>3745</v>
      </c>
      <c r="N1201" s="175"/>
      <c r="O1201" s="176"/>
    </row>
    <row r="1202" spans="1:15" s="62" customFormat="1" ht="27">
      <c r="A1202" s="14" t="s">
        <v>2</v>
      </c>
      <c r="B1202" s="14" t="s">
        <v>3</v>
      </c>
      <c r="C1202" s="15" t="s">
        <v>4</v>
      </c>
      <c r="D1202" s="15" t="s">
        <v>5</v>
      </c>
      <c r="E1202" s="15" t="s">
        <v>3366</v>
      </c>
      <c r="F1202" s="15" t="s">
        <v>7</v>
      </c>
      <c r="G1202" s="16" t="s">
        <v>3347</v>
      </c>
      <c r="H1202" s="16" t="s">
        <v>3348</v>
      </c>
      <c r="I1202" s="16" t="s">
        <v>3349</v>
      </c>
      <c r="J1202" s="16" t="s">
        <v>3347</v>
      </c>
      <c r="K1202" s="16" t="s">
        <v>3348</v>
      </c>
      <c r="L1202" s="16" t="s">
        <v>3349</v>
      </c>
      <c r="M1202" s="16" t="s">
        <v>3347</v>
      </c>
      <c r="N1202" s="16" t="s">
        <v>3348</v>
      </c>
      <c r="O1202" s="16" t="s">
        <v>3349</v>
      </c>
    </row>
    <row r="1203" spans="1:15" s="62" customFormat="1" ht="45">
      <c r="A1203" s="31">
        <v>1</v>
      </c>
      <c r="B1203" s="35">
        <v>1196490635</v>
      </c>
      <c r="C1203" s="59" t="s">
        <v>1798</v>
      </c>
      <c r="D1203" s="44" t="s">
        <v>1799</v>
      </c>
      <c r="E1203" s="44" t="s">
        <v>1799</v>
      </c>
      <c r="F1203" s="28" t="s">
        <v>53</v>
      </c>
      <c r="G1203" s="22">
        <v>700245</v>
      </c>
      <c r="H1203" s="22">
        <f>ROUND(G1203*0.19,0)</f>
        <v>133047</v>
      </c>
      <c r="I1203" s="23">
        <f>+G1203+H1203</f>
        <v>833292</v>
      </c>
      <c r="J1203" s="22">
        <v>750000</v>
      </c>
      <c r="K1203" s="22">
        <f>ROUND(J1203*0.19,0)</f>
        <v>142500</v>
      </c>
      <c r="L1203" s="23">
        <f>+J1203+K1203</f>
        <v>892500</v>
      </c>
      <c r="M1203" s="22">
        <v>779000</v>
      </c>
      <c r="N1203" s="22">
        <f>ROUND(M1203*0.19,0)</f>
        <v>148010</v>
      </c>
      <c r="O1203" s="23">
        <f>+M1203+N1203</f>
        <v>927010</v>
      </c>
    </row>
    <row r="1204" spans="1:15" s="62" customFormat="1" ht="45">
      <c r="A1204" s="31">
        <v>2</v>
      </c>
      <c r="B1204" s="35">
        <v>1196490636</v>
      </c>
      <c r="C1204" s="59" t="s">
        <v>1800</v>
      </c>
      <c r="D1204" s="44" t="s">
        <v>1801</v>
      </c>
      <c r="E1204" s="44" t="s">
        <v>1801</v>
      </c>
      <c r="F1204" s="28" t="s">
        <v>53</v>
      </c>
      <c r="G1204" s="22">
        <v>700245</v>
      </c>
      <c r="H1204" s="22">
        <f t="shared" ref="H1204:H1209" si="386">ROUND(G1204*0.19,0)</f>
        <v>133047</v>
      </c>
      <c r="I1204" s="23">
        <f t="shared" ref="I1204:I1209" si="387">+G1204+H1204</f>
        <v>833292</v>
      </c>
      <c r="J1204" s="22">
        <v>750000</v>
      </c>
      <c r="K1204" s="22">
        <f t="shared" ref="K1204:K1227" si="388">ROUND(J1204*0.19,0)</f>
        <v>142500</v>
      </c>
      <c r="L1204" s="23">
        <f t="shared" ref="L1204:L1267" si="389">+J1204+K1204</f>
        <v>892500</v>
      </c>
      <c r="M1204" s="22">
        <v>779000</v>
      </c>
      <c r="N1204" s="22">
        <f t="shared" ref="N1204:N1227" si="390">ROUND(M1204*0.19,0)</f>
        <v>148010</v>
      </c>
      <c r="O1204" s="23">
        <f t="shared" ref="O1204:O1267" si="391">+M1204+N1204</f>
        <v>927010</v>
      </c>
    </row>
    <row r="1205" spans="1:15" s="62" customFormat="1" ht="45">
      <c r="A1205" s="31">
        <v>3</v>
      </c>
      <c r="B1205" s="35">
        <v>1196490637</v>
      </c>
      <c r="C1205" s="59" t="s">
        <v>1802</v>
      </c>
      <c r="D1205" s="44" t="s">
        <v>1803</v>
      </c>
      <c r="E1205" s="44" t="s">
        <v>1803</v>
      </c>
      <c r="F1205" s="28" t="s">
        <v>53</v>
      </c>
      <c r="G1205" s="22">
        <v>700245</v>
      </c>
      <c r="H1205" s="22">
        <f t="shared" si="386"/>
        <v>133047</v>
      </c>
      <c r="I1205" s="23">
        <f t="shared" si="387"/>
        <v>833292</v>
      </c>
      <c r="J1205" s="22">
        <v>800000</v>
      </c>
      <c r="K1205" s="22">
        <f t="shared" si="388"/>
        <v>152000</v>
      </c>
      <c r="L1205" s="23">
        <f t="shared" si="389"/>
        <v>952000</v>
      </c>
      <c r="M1205" s="22">
        <v>779000</v>
      </c>
      <c r="N1205" s="22">
        <f t="shared" si="390"/>
        <v>148010</v>
      </c>
      <c r="O1205" s="23">
        <f t="shared" si="391"/>
        <v>927010</v>
      </c>
    </row>
    <row r="1206" spans="1:15" s="62" customFormat="1" ht="45">
      <c r="A1206" s="31">
        <v>4</v>
      </c>
      <c r="B1206" s="35">
        <v>1196490638</v>
      </c>
      <c r="C1206" s="59" t="s">
        <v>1804</v>
      </c>
      <c r="D1206" s="44" t="s">
        <v>1803</v>
      </c>
      <c r="E1206" s="44" t="s">
        <v>1803</v>
      </c>
      <c r="F1206" s="28" t="s">
        <v>53</v>
      </c>
      <c r="G1206" s="22">
        <v>700245</v>
      </c>
      <c r="H1206" s="22">
        <f t="shared" si="386"/>
        <v>133047</v>
      </c>
      <c r="I1206" s="23">
        <f t="shared" si="387"/>
        <v>833292</v>
      </c>
      <c r="J1206" s="22">
        <v>800000</v>
      </c>
      <c r="K1206" s="22">
        <f t="shared" si="388"/>
        <v>152000</v>
      </c>
      <c r="L1206" s="23">
        <f t="shared" si="389"/>
        <v>952000</v>
      </c>
      <c r="M1206" s="22">
        <v>779000</v>
      </c>
      <c r="N1206" s="22">
        <f t="shared" si="390"/>
        <v>148010</v>
      </c>
      <c r="O1206" s="23">
        <f t="shared" si="391"/>
        <v>927010</v>
      </c>
    </row>
    <row r="1207" spans="1:15" s="62" customFormat="1" ht="27">
      <c r="A1207" s="31">
        <v>5</v>
      </c>
      <c r="B1207" s="35">
        <v>1196490818</v>
      </c>
      <c r="C1207" s="59" t="s">
        <v>1805</v>
      </c>
      <c r="D1207" s="44" t="s">
        <v>1806</v>
      </c>
      <c r="E1207" s="44" t="s">
        <v>1806</v>
      </c>
      <c r="F1207" s="28" t="s">
        <v>53</v>
      </c>
      <c r="G1207" s="22">
        <v>797000</v>
      </c>
      <c r="H1207" s="22">
        <f t="shared" si="386"/>
        <v>151430</v>
      </c>
      <c r="I1207" s="23">
        <f t="shared" si="387"/>
        <v>948430</v>
      </c>
      <c r="J1207" s="22">
        <v>600000</v>
      </c>
      <c r="K1207" s="22">
        <f t="shared" si="388"/>
        <v>114000</v>
      </c>
      <c r="L1207" s="23">
        <f t="shared" si="389"/>
        <v>714000</v>
      </c>
      <c r="M1207" s="22">
        <v>623000</v>
      </c>
      <c r="N1207" s="22">
        <f t="shared" si="390"/>
        <v>118370</v>
      </c>
      <c r="O1207" s="23">
        <f t="shared" si="391"/>
        <v>741370</v>
      </c>
    </row>
    <row r="1208" spans="1:15" s="62" customFormat="1" ht="27">
      <c r="A1208" s="31">
        <v>6</v>
      </c>
      <c r="B1208" s="35">
        <v>1196490400</v>
      </c>
      <c r="C1208" s="59" t="s">
        <v>1807</v>
      </c>
      <c r="D1208" s="44" t="s">
        <v>1808</v>
      </c>
      <c r="E1208" s="44" t="s">
        <v>1808</v>
      </c>
      <c r="F1208" s="28" t="s">
        <v>53</v>
      </c>
      <c r="G1208" s="22">
        <v>1506000</v>
      </c>
      <c r="H1208" s="22">
        <f t="shared" si="386"/>
        <v>286140</v>
      </c>
      <c r="I1208" s="23">
        <f t="shared" si="387"/>
        <v>1792140</v>
      </c>
      <c r="J1208" s="22">
        <v>1400000</v>
      </c>
      <c r="K1208" s="22">
        <f t="shared" si="388"/>
        <v>266000</v>
      </c>
      <c r="L1208" s="23">
        <f t="shared" si="389"/>
        <v>1666000</v>
      </c>
      <c r="M1208" s="22">
        <v>857000</v>
      </c>
      <c r="N1208" s="22">
        <f t="shared" si="390"/>
        <v>162830</v>
      </c>
      <c r="O1208" s="23">
        <f t="shared" si="391"/>
        <v>1019830</v>
      </c>
    </row>
    <row r="1209" spans="1:15" s="62" customFormat="1" ht="45">
      <c r="A1209" s="31">
        <v>7</v>
      </c>
      <c r="B1209" s="35">
        <v>1196490377</v>
      </c>
      <c r="C1209" s="59" t="s">
        <v>1809</v>
      </c>
      <c r="D1209" s="44" t="s">
        <v>1810</v>
      </c>
      <c r="E1209" s="44" t="s">
        <v>1810</v>
      </c>
      <c r="F1209" s="28" t="s">
        <v>53</v>
      </c>
      <c r="G1209" s="22">
        <v>797000</v>
      </c>
      <c r="H1209" s="22">
        <f t="shared" si="386"/>
        <v>151430</v>
      </c>
      <c r="I1209" s="23">
        <f t="shared" si="387"/>
        <v>948430</v>
      </c>
      <c r="J1209" s="22">
        <v>500000</v>
      </c>
      <c r="K1209" s="22">
        <f t="shared" si="388"/>
        <v>95000</v>
      </c>
      <c r="L1209" s="23">
        <f t="shared" si="389"/>
        <v>595000</v>
      </c>
      <c r="M1209" s="22">
        <v>452000</v>
      </c>
      <c r="N1209" s="22">
        <f t="shared" si="390"/>
        <v>85880</v>
      </c>
      <c r="O1209" s="23">
        <f t="shared" si="391"/>
        <v>537880</v>
      </c>
    </row>
    <row r="1210" spans="1:15" s="62" customFormat="1" ht="27">
      <c r="A1210" s="31">
        <v>8</v>
      </c>
      <c r="B1210" s="35" t="s">
        <v>3359</v>
      </c>
      <c r="C1210" s="59" t="s">
        <v>1811</v>
      </c>
      <c r="D1210" s="33" t="s">
        <v>1812</v>
      </c>
      <c r="E1210" s="33" t="s">
        <v>1813</v>
      </c>
      <c r="F1210" s="28" t="s">
        <v>53</v>
      </c>
      <c r="G1210" s="22"/>
      <c r="H1210" s="22"/>
      <c r="I1210" s="23"/>
      <c r="J1210" s="22">
        <v>1500000</v>
      </c>
      <c r="K1210" s="22">
        <f t="shared" si="388"/>
        <v>285000</v>
      </c>
      <c r="L1210" s="23">
        <f t="shared" si="389"/>
        <v>1785000</v>
      </c>
      <c r="M1210" s="22"/>
      <c r="N1210" s="22"/>
      <c r="O1210" s="23"/>
    </row>
    <row r="1211" spans="1:15" s="62" customFormat="1" ht="27">
      <c r="A1211" s="31">
        <v>9</v>
      </c>
      <c r="B1211" s="35">
        <v>1196490902</v>
      </c>
      <c r="C1211" s="59" t="s">
        <v>1814</v>
      </c>
      <c r="D1211" s="44" t="s">
        <v>1812</v>
      </c>
      <c r="E1211" s="44" t="s">
        <v>1815</v>
      </c>
      <c r="F1211" s="28" t="s">
        <v>53</v>
      </c>
      <c r="G1211" s="22"/>
      <c r="H1211" s="22"/>
      <c r="I1211" s="23"/>
      <c r="J1211" s="22">
        <v>1500000</v>
      </c>
      <c r="K1211" s="22">
        <f t="shared" si="388"/>
        <v>285000</v>
      </c>
      <c r="L1211" s="23">
        <f t="shared" si="389"/>
        <v>1785000</v>
      </c>
      <c r="M1211" s="22"/>
      <c r="N1211" s="22"/>
      <c r="O1211" s="23"/>
    </row>
    <row r="1212" spans="1:15" s="62" customFormat="1" ht="45">
      <c r="A1212" s="31">
        <v>10</v>
      </c>
      <c r="B1212" s="35">
        <v>1196490502</v>
      </c>
      <c r="C1212" s="59" t="s">
        <v>1816</v>
      </c>
      <c r="D1212" s="44" t="s">
        <v>1817</v>
      </c>
      <c r="E1212" s="44" t="s">
        <v>1817</v>
      </c>
      <c r="F1212" s="28" t="s">
        <v>53</v>
      </c>
      <c r="G1212" s="22">
        <v>797000</v>
      </c>
      <c r="H1212" s="22">
        <f t="shared" ref="H1212:H1216" si="392">ROUND(G1212*0.19,0)</f>
        <v>151430</v>
      </c>
      <c r="I1212" s="23">
        <f t="shared" ref="I1212:I1216" si="393">+G1212+H1212</f>
        <v>948430</v>
      </c>
      <c r="J1212" s="22">
        <v>500000</v>
      </c>
      <c r="K1212" s="22">
        <f t="shared" si="388"/>
        <v>95000</v>
      </c>
      <c r="L1212" s="23">
        <f t="shared" si="389"/>
        <v>595000</v>
      </c>
      <c r="M1212" s="22">
        <v>506000</v>
      </c>
      <c r="N1212" s="22">
        <f t="shared" si="390"/>
        <v>96140</v>
      </c>
      <c r="O1212" s="23">
        <f t="shared" si="391"/>
        <v>602140</v>
      </c>
    </row>
    <row r="1213" spans="1:15" s="62" customFormat="1" ht="36">
      <c r="A1213" s="31">
        <v>11</v>
      </c>
      <c r="B1213" s="35">
        <v>1196490783</v>
      </c>
      <c r="C1213" s="59" t="s">
        <v>1818</v>
      </c>
      <c r="D1213" s="44" t="s">
        <v>1819</v>
      </c>
      <c r="E1213" s="44" t="s">
        <v>1819</v>
      </c>
      <c r="F1213" s="28" t="s">
        <v>53</v>
      </c>
      <c r="G1213" s="22">
        <v>797000</v>
      </c>
      <c r="H1213" s="22">
        <f t="shared" si="392"/>
        <v>151430</v>
      </c>
      <c r="I1213" s="23">
        <f t="shared" si="393"/>
        <v>948430</v>
      </c>
      <c r="J1213" s="22">
        <v>500000</v>
      </c>
      <c r="K1213" s="22">
        <f t="shared" si="388"/>
        <v>95000</v>
      </c>
      <c r="L1213" s="23">
        <f t="shared" si="389"/>
        <v>595000</v>
      </c>
      <c r="M1213" s="22">
        <v>429000</v>
      </c>
      <c r="N1213" s="22">
        <f t="shared" si="390"/>
        <v>81510</v>
      </c>
      <c r="O1213" s="23">
        <f t="shared" si="391"/>
        <v>510510</v>
      </c>
    </row>
    <row r="1214" spans="1:15" s="62" customFormat="1" ht="27">
      <c r="A1214" s="31">
        <v>12</v>
      </c>
      <c r="B1214" s="35">
        <v>1196490792</v>
      </c>
      <c r="C1214" s="59" t="s">
        <v>1820</v>
      </c>
      <c r="D1214" s="44" t="s">
        <v>1821</v>
      </c>
      <c r="E1214" s="44" t="s">
        <v>1821</v>
      </c>
      <c r="F1214" s="28" t="s">
        <v>53</v>
      </c>
      <c r="G1214" s="22">
        <v>1506000</v>
      </c>
      <c r="H1214" s="22">
        <f t="shared" si="392"/>
        <v>286140</v>
      </c>
      <c r="I1214" s="23">
        <f t="shared" si="393"/>
        <v>1792140</v>
      </c>
      <c r="J1214" s="22">
        <v>1500000</v>
      </c>
      <c r="K1214" s="22">
        <f t="shared" si="388"/>
        <v>285000</v>
      </c>
      <c r="L1214" s="23">
        <f t="shared" si="389"/>
        <v>1785000</v>
      </c>
      <c r="M1214" s="22">
        <v>857000</v>
      </c>
      <c r="N1214" s="22">
        <f t="shared" si="390"/>
        <v>162830</v>
      </c>
      <c r="O1214" s="23">
        <f t="shared" si="391"/>
        <v>1019830</v>
      </c>
    </row>
    <row r="1215" spans="1:15" s="62" customFormat="1" ht="27">
      <c r="A1215" s="31">
        <v>13</v>
      </c>
      <c r="B1215" s="35">
        <v>1196490772</v>
      </c>
      <c r="C1215" s="59" t="s">
        <v>1822</v>
      </c>
      <c r="D1215" s="44" t="s">
        <v>1823</v>
      </c>
      <c r="E1215" s="44" t="s">
        <v>1823</v>
      </c>
      <c r="F1215" s="28" t="s">
        <v>53</v>
      </c>
      <c r="G1215" s="22">
        <v>55000</v>
      </c>
      <c r="H1215" s="22">
        <f t="shared" si="392"/>
        <v>10450</v>
      </c>
      <c r="I1215" s="23">
        <f t="shared" si="393"/>
        <v>65450</v>
      </c>
      <c r="J1215" s="22">
        <v>50000</v>
      </c>
      <c r="K1215" s="22">
        <f t="shared" si="388"/>
        <v>9500</v>
      </c>
      <c r="L1215" s="23">
        <f t="shared" si="389"/>
        <v>59500</v>
      </c>
      <c r="M1215" s="22"/>
      <c r="N1215" s="22"/>
      <c r="O1215" s="23"/>
    </row>
    <row r="1216" spans="1:15" s="62" customFormat="1" ht="27">
      <c r="A1216" s="31">
        <v>14</v>
      </c>
      <c r="B1216" s="35">
        <v>1196490792</v>
      </c>
      <c r="C1216" s="59" t="s">
        <v>1824</v>
      </c>
      <c r="D1216" s="44" t="s">
        <v>1821</v>
      </c>
      <c r="E1216" s="44" t="s">
        <v>1825</v>
      </c>
      <c r="F1216" s="28" t="s">
        <v>53</v>
      </c>
      <c r="G1216" s="22">
        <v>1506000</v>
      </c>
      <c r="H1216" s="22">
        <f t="shared" si="392"/>
        <v>286140</v>
      </c>
      <c r="I1216" s="23">
        <f t="shared" si="393"/>
        <v>1792140</v>
      </c>
      <c r="J1216" s="22">
        <v>1500000</v>
      </c>
      <c r="K1216" s="22">
        <f t="shared" si="388"/>
        <v>285000</v>
      </c>
      <c r="L1216" s="23">
        <f t="shared" si="389"/>
        <v>1785000</v>
      </c>
      <c r="M1216" s="22"/>
      <c r="N1216" s="22"/>
      <c r="O1216" s="23"/>
    </row>
    <row r="1217" spans="1:15" s="62" customFormat="1" ht="27">
      <c r="A1217" s="31">
        <v>15</v>
      </c>
      <c r="B1217" s="35">
        <v>1196490507</v>
      </c>
      <c r="C1217" s="59" t="s">
        <v>1826</v>
      </c>
      <c r="D1217" s="44" t="s">
        <v>1827</v>
      </c>
      <c r="E1217" s="44" t="s">
        <v>1828</v>
      </c>
      <c r="F1217" s="28" t="s">
        <v>53</v>
      </c>
      <c r="G1217" s="22"/>
      <c r="H1217" s="22"/>
      <c r="I1217" s="23"/>
      <c r="J1217" s="22">
        <v>1500000</v>
      </c>
      <c r="K1217" s="22">
        <f t="shared" si="388"/>
        <v>285000</v>
      </c>
      <c r="L1217" s="23">
        <f t="shared" si="389"/>
        <v>1785000</v>
      </c>
      <c r="M1217" s="22"/>
      <c r="N1217" s="22"/>
      <c r="O1217" s="23"/>
    </row>
    <row r="1218" spans="1:15" s="62" customFormat="1" ht="27">
      <c r="A1218" s="31">
        <v>16</v>
      </c>
      <c r="B1218" s="35">
        <v>1196490513</v>
      </c>
      <c r="C1218" s="59" t="s">
        <v>1829</v>
      </c>
      <c r="D1218" s="33" t="s">
        <v>1830</v>
      </c>
      <c r="E1218" s="33" t="s">
        <v>1831</v>
      </c>
      <c r="F1218" s="28" t="s">
        <v>53</v>
      </c>
      <c r="G1218" s="22"/>
      <c r="H1218" s="22"/>
      <c r="I1218" s="23"/>
      <c r="J1218" s="22">
        <v>430000</v>
      </c>
      <c r="K1218" s="22">
        <f t="shared" si="388"/>
        <v>81700</v>
      </c>
      <c r="L1218" s="23">
        <f t="shared" si="389"/>
        <v>511700</v>
      </c>
      <c r="M1218" s="22"/>
      <c r="N1218" s="22"/>
      <c r="O1218" s="23"/>
    </row>
    <row r="1219" spans="1:15" s="62" customFormat="1" ht="27">
      <c r="A1219" s="31">
        <v>17</v>
      </c>
      <c r="B1219" s="35">
        <v>1196490816</v>
      </c>
      <c r="C1219" s="59" t="s">
        <v>1832</v>
      </c>
      <c r="D1219" s="33" t="s">
        <v>1833</v>
      </c>
      <c r="E1219" s="33" t="s">
        <v>1833</v>
      </c>
      <c r="F1219" s="28" t="s">
        <v>53</v>
      </c>
      <c r="G1219" s="22"/>
      <c r="H1219" s="22"/>
      <c r="I1219" s="23"/>
      <c r="J1219" s="22">
        <v>600000</v>
      </c>
      <c r="K1219" s="22">
        <f t="shared" si="388"/>
        <v>114000</v>
      </c>
      <c r="L1219" s="23">
        <f t="shared" si="389"/>
        <v>714000</v>
      </c>
      <c r="M1219" s="22">
        <v>545000</v>
      </c>
      <c r="N1219" s="22">
        <f t="shared" si="390"/>
        <v>103550</v>
      </c>
      <c r="O1219" s="23">
        <f t="shared" si="391"/>
        <v>648550</v>
      </c>
    </row>
    <row r="1220" spans="1:15" s="62" customFormat="1" ht="27">
      <c r="A1220" s="31">
        <v>18</v>
      </c>
      <c r="B1220" s="35">
        <v>1196490798</v>
      </c>
      <c r="C1220" s="59" t="s">
        <v>1834</v>
      </c>
      <c r="D1220" s="33" t="s">
        <v>1830</v>
      </c>
      <c r="E1220" s="33" t="s">
        <v>1835</v>
      </c>
      <c r="F1220" s="28" t="s">
        <v>53</v>
      </c>
      <c r="G1220" s="22"/>
      <c r="H1220" s="22"/>
      <c r="I1220" s="23"/>
      <c r="J1220" s="22">
        <v>430000</v>
      </c>
      <c r="K1220" s="22">
        <f t="shared" si="388"/>
        <v>81700</v>
      </c>
      <c r="L1220" s="23">
        <f t="shared" si="389"/>
        <v>511700</v>
      </c>
      <c r="M1220" s="22"/>
      <c r="N1220" s="22"/>
      <c r="O1220" s="23"/>
    </row>
    <row r="1221" spans="1:15" s="62" customFormat="1" ht="27">
      <c r="A1221" s="31">
        <v>19</v>
      </c>
      <c r="B1221" s="35">
        <v>1196490588</v>
      </c>
      <c r="C1221" s="59" t="s">
        <v>1836</v>
      </c>
      <c r="D1221" s="33" t="s">
        <v>1837</v>
      </c>
      <c r="E1221" s="33" t="s">
        <v>1837</v>
      </c>
      <c r="F1221" s="28" t="s">
        <v>53</v>
      </c>
      <c r="G1221" s="22"/>
      <c r="H1221" s="22"/>
      <c r="I1221" s="23"/>
      <c r="J1221" s="22">
        <v>600000</v>
      </c>
      <c r="K1221" s="22">
        <f t="shared" si="388"/>
        <v>114000</v>
      </c>
      <c r="L1221" s="23">
        <f t="shared" si="389"/>
        <v>714000</v>
      </c>
      <c r="M1221" s="22">
        <v>584000</v>
      </c>
      <c r="N1221" s="22">
        <f t="shared" si="390"/>
        <v>110960</v>
      </c>
      <c r="O1221" s="23">
        <f t="shared" si="391"/>
        <v>694960</v>
      </c>
    </row>
    <row r="1222" spans="1:15" s="62" customFormat="1" ht="27">
      <c r="A1222" s="31">
        <v>20</v>
      </c>
      <c r="B1222" s="35">
        <v>1196490844</v>
      </c>
      <c r="C1222" s="59" t="s">
        <v>1838</v>
      </c>
      <c r="D1222" s="33" t="s">
        <v>1830</v>
      </c>
      <c r="E1222" s="33" t="s">
        <v>1839</v>
      </c>
      <c r="F1222" s="28" t="s">
        <v>53</v>
      </c>
      <c r="G1222" s="22"/>
      <c r="H1222" s="22"/>
      <c r="I1222" s="23"/>
      <c r="J1222" s="22">
        <v>430000</v>
      </c>
      <c r="K1222" s="22">
        <f t="shared" si="388"/>
        <v>81700</v>
      </c>
      <c r="L1222" s="23">
        <f t="shared" si="389"/>
        <v>511700</v>
      </c>
      <c r="M1222" s="22"/>
      <c r="N1222" s="22"/>
      <c r="O1222" s="23"/>
    </row>
    <row r="1223" spans="1:15" s="62" customFormat="1" ht="27">
      <c r="A1223" s="31">
        <v>21</v>
      </c>
      <c r="B1223" s="35">
        <v>1196490786</v>
      </c>
      <c r="C1223" s="59" t="s">
        <v>1840</v>
      </c>
      <c r="D1223" s="33" t="s">
        <v>1830</v>
      </c>
      <c r="E1223" s="33" t="s">
        <v>1841</v>
      </c>
      <c r="F1223" s="28" t="s">
        <v>53</v>
      </c>
      <c r="G1223" s="22"/>
      <c r="H1223" s="22"/>
      <c r="I1223" s="23"/>
      <c r="J1223" s="22">
        <v>430000</v>
      </c>
      <c r="K1223" s="22">
        <f t="shared" si="388"/>
        <v>81700</v>
      </c>
      <c r="L1223" s="23">
        <f t="shared" si="389"/>
        <v>511700</v>
      </c>
      <c r="M1223" s="22"/>
      <c r="N1223" s="22"/>
      <c r="O1223" s="23"/>
    </row>
    <row r="1224" spans="1:15" s="62" customFormat="1" ht="36">
      <c r="A1224" s="31">
        <v>22</v>
      </c>
      <c r="B1224" s="35">
        <v>1196490510</v>
      </c>
      <c r="C1224" s="59" t="s">
        <v>1842</v>
      </c>
      <c r="D1224" s="33" t="s">
        <v>1843</v>
      </c>
      <c r="E1224" s="33" t="s">
        <v>1843</v>
      </c>
      <c r="F1224" s="28" t="s">
        <v>53</v>
      </c>
      <c r="G1224" s="22"/>
      <c r="H1224" s="22"/>
      <c r="I1224" s="23"/>
      <c r="J1224" s="22">
        <v>1200000</v>
      </c>
      <c r="K1224" s="22">
        <f t="shared" si="388"/>
        <v>228000</v>
      </c>
      <c r="L1224" s="23">
        <f t="shared" si="389"/>
        <v>1428000</v>
      </c>
      <c r="M1224" s="22">
        <v>857000</v>
      </c>
      <c r="N1224" s="22">
        <f t="shared" si="390"/>
        <v>162830</v>
      </c>
      <c r="O1224" s="23">
        <f t="shared" si="391"/>
        <v>1019830</v>
      </c>
    </row>
    <row r="1225" spans="1:15" s="62" customFormat="1" ht="36">
      <c r="A1225" s="31">
        <v>23</v>
      </c>
      <c r="B1225" s="35">
        <v>1196490369</v>
      </c>
      <c r="C1225" s="59" t="s">
        <v>1844</v>
      </c>
      <c r="D1225" s="33" t="s">
        <v>1845</v>
      </c>
      <c r="E1225" s="33" t="s">
        <v>1845</v>
      </c>
      <c r="F1225" s="28" t="s">
        <v>53</v>
      </c>
      <c r="G1225" s="22"/>
      <c r="H1225" s="22"/>
      <c r="I1225" s="23"/>
      <c r="J1225" s="22">
        <v>1200000</v>
      </c>
      <c r="K1225" s="22">
        <f t="shared" si="388"/>
        <v>228000</v>
      </c>
      <c r="L1225" s="23">
        <f t="shared" si="389"/>
        <v>1428000</v>
      </c>
      <c r="M1225" s="22">
        <v>857000</v>
      </c>
      <c r="N1225" s="22">
        <f t="shared" si="390"/>
        <v>162830</v>
      </c>
      <c r="O1225" s="23">
        <f t="shared" si="391"/>
        <v>1019830</v>
      </c>
    </row>
    <row r="1226" spans="1:15" s="62" customFormat="1" ht="27">
      <c r="A1226" s="31">
        <v>24</v>
      </c>
      <c r="B1226" s="35">
        <v>1196490553</v>
      </c>
      <c r="C1226" s="59" t="s">
        <v>1846</v>
      </c>
      <c r="D1226" s="33" t="s">
        <v>1847</v>
      </c>
      <c r="E1226" s="33" t="s">
        <v>1848</v>
      </c>
      <c r="F1226" s="28" t="s">
        <v>53</v>
      </c>
      <c r="G1226" s="22"/>
      <c r="H1226" s="22"/>
      <c r="I1226" s="23"/>
      <c r="J1226" s="22">
        <v>380000</v>
      </c>
      <c r="K1226" s="22">
        <f t="shared" si="388"/>
        <v>72200</v>
      </c>
      <c r="L1226" s="23">
        <f t="shared" si="389"/>
        <v>452200</v>
      </c>
      <c r="M1226" s="22"/>
      <c r="N1226" s="22"/>
      <c r="O1226" s="23"/>
    </row>
    <row r="1227" spans="1:15" s="62" customFormat="1" ht="63">
      <c r="A1227" s="31">
        <v>25</v>
      </c>
      <c r="B1227" s="35">
        <v>1196490810</v>
      </c>
      <c r="C1227" s="59" t="s">
        <v>1849</v>
      </c>
      <c r="D1227" s="33" t="s">
        <v>1850</v>
      </c>
      <c r="E1227" s="33" t="s">
        <v>1850</v>
      </c>
      <c r="F1227" s="28" t="s">
        <v>53</v>
      </c>
      <c r="G1227" s="22">
        <v>1543000</v>
      </c>
      <c r="H1227" s="22">
        <f t="shared" ref="H1227:H1240" si="394">ROUND(G1227*0.19,0)</f>
        <v>293170</v>
      </c>
      <c r="I1227" s="23">
        <f t="shared" ref="I1227" si="395">+G1227+H1227</f>
        <v>1836170</v>
      </c>
      <c r="J1227" s="22">
        <v>1200000</v>
      </c>
      <c r="K1227" s="22">
        <f t="shared" si="388"/>
        <v>228000</v>
      </c>
      <c r="L1227" s="23">
        <f t="shared" si="389"/>
        <v>1428000</v>
      </c>
      <c r="M1227" s="22">
        <v>1012000</v>
      </c>
      <c r="N1227" s="22">
        <f t="shared" si="390"/>
        <v>192280</v>
      </c>
      <c r="O1227" s="23">
        <f t="shared" si="391"/>
        <v>1204280</v>
      </c>
    </row>
    <row r="1228" spans="1:15" s="62" customFormat="1" ht="27">
      <c r="A1228" s="31">
        <v>26</v>
      </c>
      <c r="B1228" s="35">
        <v>1196490554</v>
      </c>
      <c r="C1228" s="59" t="s">
        <v>1851</v>
      </c>
      <c r="D1228" s="33" t="s">
        <v>1852</v>
      </c>
      <c r="E1228" s="33" t="s">
        <v>1853</v>
      </c>
      <c r="F1228" s="28" t="s">
        <v>53</v>
      </c>
      <c r="G1228" s="22"/>
      <c r="H1228" s="22"/>
      <c r="I1228" s="23"/>
      <c r="J1228" s="22">
        <v>120000</v>
      </c>
      <c r="K1228" s="22">
        <v>0</v>
      </c>
      <c r="L1228" s="23">
        <f t="shared" si="389"/>
        <v>120000</v>
      </c>
      <c r="M1228" s="22"/>
      <c r="N1228" s="22"/>
      <c r="O1228" s="23"/>
    </row>
    <row r="1229" spans="1:15" s="62" customFormat="1" ht="63">
      <c r="A1229" s="31">
        <v>27</v>
      </c>
      <c r="B1229" s="35">
        <v>1196490169</v>
      </c>
      <c r="C1229" s="59" t="s">
        <v>1854</v>
      </c>
      <c r="D1229" s="44" t="s">
        <v>1855</v>
      </c>
      <c r="E1229" s="44" t="s">
        <v>1855</v>
      </c>
      <c r="F1229" s="28" t="s">
        <v>53</v>
      </c>
      <c r="G1229" s="22">
        <v>1543000</v>
      </c>
      <c r="H1229" s="22">
        <f t="shared" si="394"/>
        <v>293170</v>
      </c>
      <c r="I1229" s="23">
        <f t="shared" ref="I1229:I1231" si="396">+G1229+H1229</f>
        <v>1836170</v>
      </c>
      <c r="J1229" s="22">
        <v>1200000</v>
      </c>
      <c r="K1229" s="22">
        <f t="shared" ref="K1229:K1292" si="397">ROUND(J1229*0.19,0)</f>
        <v>228000</v>
      </c>
      <c r="L1229" s="23">
        <f t="shared" si="389"/>
        <v>1428000</v>
      </c>
      <c r="M1229" s="22">
        <v>1012000</v>
      </c>
      <c r="N1229" s="22">
        <f t="shared" ref="N1229:N1267" si="398">ROUND(M1229*0.19,0)</f>
        <v>192280</v>
      </c>
      <c r="O1229" s="23">
        <f t="shared" si="391"/>
        <v>1204280</v>
      </c>
    </row>
    <row r="1230" spans="1:15" s="62" customFormat="1" ht="63">
      <c r="A1230" s="31">
        <v>28</v>
      </c>
      <c r="B1230" s="35">
        <v>1196490555</v>
      </c>
      <c r="C1230" s="59" t="s">
        <v>1856</v>
      </c>
      <c r="D1230" s="44" t="s">
        <v>1857</v>
      </c>
      <c r="E1230" s="44" t="s">
        <v>1857</v>
      </c>
      <c r="F1230" s="28" t="s">
        <v>53</v>
      </c>
      <c r="G1230" s="22">
        <v>1543000</v>
      </c>
      <c r="H1230" s="22">
        <f t="shared" si="394"/>
        <v>293170</v>
      </c>
      <c r="I1230" s="23">
        <f t="shared" si="396"/>
        <v>1836170</v>
      </c>
      <c r="J1230" s="22">
        <v>1200000</v>
      </c>
      <c r="K1230" s="22">
        <f t="shared" si="397"/>
        <v>228000</v>
      </c>
      <c r="L1230" s="23">
        <f t="shared" si="389"/>
        <v>1428000</v>
      </c>
      <c r="M1230" s="22">
        <v>1012000</v>
      </c>
      <c r="N1230" s="22">
        <f t="shared" si="398"/>
        <v>192280</v>
      </c>
      <c r="O1230" s="23">
        <f t="shared" si="391"/>
        <v>1204280</v>
      </c>
    </row>
    <row r="1231" spans="1:15" s="62" customFormat="1" ht="63">
      <c r="A1231" s="31">
        <v>29</v>
      </c>
      <c r="B1231" s="35">
        <v>1196490557</v>
      </c>
      <c r="C1231" s="59" t="s">
        <v>1858</v>
      </c>
      <c r="D1231" s="34" t="s">
        <v>1859</v>
      </c>
      <c r="E1231" s="34" t="s">
        <v>1859</v>
      </c>
      <c r="F1231" s="28" t="s">
        <v>53</v>
      </c>
      <c r="G1231" s="22">
        <v>1543000</v>
      </c>
      <c r="H1231" s="22">
        <f t="shared" si="394"/>
        <v>293170</v>
      </c>
      <c r="I1231" s="23">
        <f t="shared" si="396"/>
        <v>1836170</v>
      </c>
      <c r="J1231" s="22">
        <v>1200000</v>
      </c>
      <c r="K1231" s="22">
        <f t="shared" si="397"/>
        <v>228000</v>
      </c>
      <c r="L1231" s="23">
        <f t="shared" si="389"/>
        <v>1428000</v>
      </c>
      <c r="M1231" s="22"/>
      <c r="N1231" s="22"/>
      <c r="O1231" s="23"/>
    </row>
    <row r="1232" spans="1:15" s="62" customFormat="1" ht="63">
      <c r="A1232" s="31">
        <v>30</v>
      </c>
      <c r="B1232" s="35">
        <v>1196490556</v>
      </c>
      <c r="C1232" s="59" t="s">
        <v>1860</v>
      </c>
      <c r="D1232" s="44" t="s">
        <v>1861</v>
      </c>
      <c r="E1232" s="44" t="s">
        <v>1861</v>
      </c>
      <c r="F1232" s="28" t="s">
        <v>53</v>
      </c>
      <c r="G1232" s="22"/>
      <c r="H1232" s="22"/>
      <c r="I1232" s="23"/>
      <c r="J1232" s="22">
        <v>1200000</v>
      </c>
      <c r="K1232" s="22">
        <f t="shared" si="397"/>
        <v>228000</v>
      </c>
      <c r="L1232" s="23">
        <f t="shared" si="389"/>
        <v>1428000</v>
      </c>
      <c r="M1232" s="22"/>
      <c r="N1232" s="22"/>
      <c r="O1232" s="23"/>
    </row>
    <row r="1233" spans="1:15" s="62" customFormat="1" ht="54">
      <c r="A1233" s="31">
        <v>31</v>
      </c>
      <c r="B1233" s="35">
        <v>1196490837</v>
      </c>
      <c r="C1233" s="59" t="s">
        <v>1862</v>
      </c>
      <c r="D1233" s="44" t="s">
        <v>1863</v>
      </c>
      <c r="E1233" s="44" t="s">
        <v>1863</v>
      </c>
      <c r="F1233" s="28" t="s">
        <v>53</v>
      </c>
      <c r="G1233" s="22">
        <v>995085</v>
      </c>
      <c r="H1233" s="22">
        <f t="shared" si="394"/>
        <v>189066</v>
      </c>
      <c r="I1233" s="23">
        <f t="shared" ref="I1233:I1240" si="399">+G1233+H1233</f>
        <v>1184151</v>
      </c>
      <c r="J1233" s="22">
        <v>1200000</v>
      </c>
      <c r="K1233" s="22">
        <f t="shared" si="397"/>
        <v>228000</v>
      </c>
      <c r="L1233" s="23">
        <f t="shared" si="389"/>
        <v>1428000</v>
      </c>
      <c r="M1233" s="22">
        <v>569000</v>
      </c>
      <c r="N1233" s="22">
        <f t="shared" si="398"/>
        <v>108110</v>
      </c>
      <c r="O1233" s="23">
        <f t="shared" si="391"/>
        <v>677110</v>
      </c>
    </row>
    <row r="1234" spans="1:15" s="62" customFormat="1" ht="54">
      <c r="A1234" s="31">
        <v>32</v>
      </c>
      <c r="B1234" s="35">
        <v>1196490512</v>
      </c>
      <c r="C1234" s="59" t="s">
        <v>1864</v>
      </c>
      <c r="D1234" s="44" t="s">
        <v>1865</v>
      </c>
      <c r="E1234" s="44" t="s">
        <v>1865</v>
      </c>
      <c r="F1234" s="28" t="s">
        <v>53</v>
      </c>
      <c r="G1234" s="22">
        <v>995085</v>
      </c>
      <c r="H1234" s="22">
        <f t="shared" si="394"/>
        <v>189066</v>
      </c>
      <c r="I1234" s="23">
        <f t="shared" si="399"/>
        <v>1184151</v>
      </c>
      <c r="J1234" s="22">
        <v>1200000</v>
      </c>
      <c r="K1234" s="22">
        <f t="shared" si="397"/>
        <v>228000</v>
      </c>
      <c r="L1234" s="23">
        <f t="shared" si="389"/>
        <v>1428000</v>
      </c>
      <c r="M1234" s="22">
        <v>569000</v>
      </c>
      <c r="N1234" s="22">
        <f t="shared" si="398"/>
        <v>108110</v>
      </c>
      <c r="O1234" s="23">
        <f t="shared" si="391"/>
        <v>677110</v>
      </c>
    </row>
    <row r="1235" spans="1:15" s="62" customFormat="1" ht="45">
      <c r="A1235" s="31">
        <v>33</v>
      </c>
      <c r="B1235" s="35">
        <v>1196490384</v>
      </c>
      <c r="C1235" s="59" t="s">
        <v>1866</v>
      </c>
      <c r="D1235" s="44" t="s">
        <v>1867</v>
      </c>
      <c r="E1235" s="44" t="s">
        <v>1867</v>
      </c>
      <c r="F1235" s="28" t="s">
        <v>53</v>
      </c>
      <c r="G1235" s="22">
        <v>995085</v>
      </c>
      <c r="H1235" s="22">
        <f t="shared" si="394"/>
        <v>189066</v>
      </c>
      <c r="I1235" s="23">
        <f t="shared" si="399"/>
        <v>1184151</v>
      </c>
      <c r="J1235" s="22">
        <v>1200000</v>
      </c>
      <c r="K1235" s="22">
        <f t="shared" si="397"/>
        <v>228000</v>
      </c>
      <c r="L1235" s="23">
        <f t="shared" si="389"/>
        <v>1428000</v>
      </c>
      <c r="M1235" s="22">
        <v>569000</v>
      </c>
      <c r="N1235" s="22">
        <f t="shared" si="398"/>
        <v>108110</v>
      </c>
      <c r="O1235" s="23">
        <f t="shared" si="391"/>
        <v>677110</v>
      </c>
    </row>
    <row r="1236" spans="1:15" s="62" customFormat="1" ht="54">
      <c r="A1236" s="31">
        <v>34</v>
      </c>
      <c r="B1236" s="35">
        <v>1196491152</v>
      </c>
      <c r="C1236" s="59" t="s">
        <v>1868</v>
      </c>
      <c r="D1236" s="44" t="s">
        <v>1869</v>
      </c>
      <c r="E1236" s="44" t="s">
        <v>1869</v>
      </c>
      <c r="F1236" s="28" t="s">
        <v>53</v>
      </c>
      <c r="G1236" s="22">
        <v>700245</v>
      </c>
      <c r="H1236" s="22">
        <f t="shared" si="394"/>
        <v>133047</v>
      </c>
      <c r="I1236" s="23">
        <f t="shared" si="399"/>
        <v>833292</v>
      </c>
      <c r="J1236" s="22">
        <v>850000</v>
      </c>
      <c r="K1236" s="22">
        <f t="shared" si="397"/>
        <v>161500</v>
      </c>
      <c r="L1236" s="23">
        <f t="shared" si="389"/>
        <v>1011500</v>
      </c>
      <c r="M1236" s="22">
        <v>779000</v>
      </c>
      <c r="N1236" s="22">
        <f t="shared" si="398"/>
        <v>148010</v>
      </c>
      <c r="O1236" s="23">
        <f t="shared" si="391"/>
        <v>927010</v>
      </c>
    </row>
    <row r="1237" spans="1:15" s="62" customFormat="1" ht="54">
      <c r="A1237" s="31">
        <v>35</v>
      </c>
      <c r="B1237" s="35">
        <v>1196491153</v>
      </c>
      <c r="C1237" s="59" t="s">
        <v>1870</v>
      </c>
      <c r="D1237" s="44" t="s">
        <v>1869</v>
      </c>
      <c r="E1237" s="44" t="s">
        <v>1869</v>
      </c>
      <c r="F1237" s="28" t="s">
        <v>53</v>
      </c>
      <c r="G1237" s="22">
        <v>700245</v>
      </c>
      <c r="H1237" s="22">
        <f t="shared" si="394"/>
        <v>133047</v>
      </c>
      <c r="I1237" s="23">
        <f t="shared" si="399"/>
        <v>833292</v>
      </c>
      <c r="J1237" s="22">
        <v>850000</v>
      </c>
      <c r="K1237" s="22">
        <f t="shared" si="397"/>
        <v>161500</v>
      </c>
      <c r="L1237" s="23">
        <f t="shared" si="389"/>
        <v>1011500</v>
      </c>
      <c r="M1237" s="22">
        <v>779000</v>
      </c>
      <c r="N1237" s="22">
        <f t="shared" si="398"/>
        <v>148010</v>
      </c>
      <c r="O1237" s="23">
        <f t="shared" si="391"/>
        <v>927010</v>
      </c>
    </row>
    <row r="1238" spans="1:15" s="62" customFormat="1" ht="45">
      <c r="A1238" s="31">
        <v>36</v>
      </c>
      <c r="B1238" s="35">
        <v>1196491158</v>
      </c>
      <c r="C1238" s="59" t="s">
        <v>1871</v>
      </c>
      <c r="D1238" s="44" t="s">
        <v>1872</v>
      </c>
      <c r="E1238" s="44" t="s">
        <v>1872</v>
      </c>
      <c r="F1238" s="28" t="s">
        <v>53</v>
      </c>
      <c r="G1238" s="22"/>
      <c r="H1238" s="22"/>
      <c r="I1238" s="23"/>
      <c r="J1238" s="22">
        <v>850000</v>
      </c>
      <c r="K1238" s="22">
        <f t="shared" si="397"/>
        <v>161500</v>
      </c>
      <c r="L1238" s="23">
        <f t="shared" si="389"/>
        <v>1011500</v>
      </c>
      <c r="M1238" s="22"/>
      <c r="N1238" s="22"/>
      <c r="O1238" s="23"/>
    </row>
    <row r="1239" spans="1:15" s="62" customFormat="1" ht="72">
      <c r="A1239" s="31">
        <v>37</v>
      </c>
      <c r="B1239" s="35">
        <v>1196490770</v>
      </c>
      <c r="C1239" s="59" t="s">
        <v>1873</v>
      </c>
      <c r="D1239" s="44" t="s">
        <v>1874</v>
      </c>
      <c r="E1239" s="44" t="s">
        <v>1874</v>
      </c>
      <c r="F1239" s="28" t="s">
        <v>53</v>
      </c>
      <c r="G1239" s="22">
        <v>700245</v>
      </c>
      <c r="H1239" s="22">
        <f t="shared" si="394"/>
        <v>133047</v>
      </c>
      <c r="I1239" s="23">
        <f t="shared" si="399"/>
        <v>833292</v>
      </c>
      <c r="J1239" s="22">
        <v>850000</v>
      </c>
      <c r="K1239" s="22">
        <f t="shared" si="397"/>
        <v>161500</v>
      </c>
      <c r="L1239" s="23">
        <f t="shared" si="389"/>
        <v>1011500</v>
      </c>
      <c r="M1239" s="22">
        <v>506000</v>
      </c>
      <c r="N1239" s="22">
        <f t="shared" si="398"/>
        <v>96140</v>
      </c>
      <c r="O1239" s="23">
        <f t="shared" si="391"/>
        <v>602140</v>
      </c>
    </row>
    <row r="1240" spans="1:15" s="62" customFormat="1" ht="63">
      <c r="A1240" s="31">
        <v>38</v>
      </c>
      <c r="B1240" s="35">
        <v>1196490769</v>
      </c>
      <c r="C1240" s="59" t="s">
        <v>1875</v>
      </c>
      <c r="D1240" s="44" t="s">
        <v>1876</v>
      </c>
      <c r="E1240" s="44" t="s">
        <v>1876</v>
      </c>
      <c r="F1240" s="28" t="s">
        <v>53</v>
      </c>
      <c r="G1240" s="22">
        <v>700245</v>
      </c>
      <c r="H1240" s="22">
        <f t="shared" si="394"/>
        <v>133047</v>
      </c>
      <c r="I1240" s="23">
        <f t="shared" si="399"/>
        <v>833292</v>
      </c>
      <c r="J1240" s="22">
        <v>850000</v>
      </c>
      <c r="K1240" s="22">
        <f t="shared" si="397"/>
        <v>161500</v>
      </c>
      <c r="L1240" s="23">
        <f t="shared" si="389"/>
        <v>1011500</v>
      </c>
      <c r="M1240" s="22">
        <v>506000</v>
      </c>
      <c r="N1240" s="22">
        <f t="shared" si="398"/>
        <v>96140</v>
      </c>
      <c r="O1240" s="23">
        <f t="shared" si="391"/>
        <v>602140</v>
      </c>
    </row>
    <row r="1241" spans="1:15" s="62" customFormat="1" ht="72">
      <c r="A1241" s="31">
        <v>39</v>
      </c>
      <c r="B1241" s="35">
        <v>1196490766</v>
      </c>
      <c r="C1241" s="59" t="s">
        <v>1877</v>
      </c>
      <c r="D1241" s="44" t="s">
        <v>1878</v>
      </c>
      <c r="E1241" s="44" t="s">
        <v>1879</v>
      </c>
      <c r="F1241" s="28" t="s">
        <v>53</v>
      </c>
      <c r="G1241" s="22"/>
      <c r="H1241" s="22"/>
      <c r="I1241" s="23"/>
      <c r="J1241" s="22">
        <v>850000</v>
      </c>
      <c r="K1241" s="22">
        <f t="shared" si="397"/>
        <v>161500</v>
      </c>
      <c r="L1241" s="23">
        <f t="shared" si="389"/>
        <v>1011500</v>
      </c>
      <c r="M1241" s="22">
        <v>506000</v>
      </c>
      <c r="N1241" s="22">
        <f t="shared" si="398"/>
        <v>96140</v>
      </c>
      <c r="O1241" s="23">
        <f t="shared" si="391"/>
        <v>602140</v>
      </c>
    </row>
    <row r="1242" spans="1:15" s="62" customFormat="1" ht="63">
      <c r="A1242" s="31">
        <v>40</v>
      </c>
      <c r="B1242" s="35">
        <v>1196490768</v>
      </c>
      <c r="C1242" s="59" t="s">
        <v>1880</v>
      </c>
      <c r="D1242" s="44" t="s">
        <v>1881</v>
      </c>
      <c r="E1242" s="44" t="s">
        <v>1881</v>
      </c>
      <c r="F1242" s="28" t="s">
        <v>53</v>
      </c>
      <c r="G1242" s="22"/>
      <c r="H1242" s="22"/>
      <c r="I1242" s="23"/>
      <c r="J1242" s="22">
        <v>850000</v>
      </c>
      <c r="K1242" s="22">
        <f t="shared" si="397"/>
        <v>161500</v>
      </c>
      <c r="L1242" s="23">
        <f t="shared" si="389"/>
        <v>1011500</v>
      </c>
      <c r="M1242" s="22">
        <v>506000</v>
      </c>
      <c r="N1242" s="22">
        <f t="shared" si="398"/>
        <v>96140</v>
      </c>
      <c r="O1242" s="23">
        <f t="shared" si="391"/>
        <v>602140</v>
      </c>
    </row>
    <row r="1243" spans="1:15" s="62" customFormat="1" ht="72">
      <c r="A1243" s="31">
        <v>41</v>
      </c>
      <c r="B1243" s="35">
        <v>1196490765</v>
      </c>
      <c r="C1243" s="59" t="s">
        <v>1882</v>
      </c>
      <c r="D1243" s="44" t="s">
        <v>1883</v>
      </c>
      <c r="E1243" s="44" t="s">
        <v>1883</v>
      </c>
      <c r="F1243" s="28" t="s">
        <v>53</v>
      </c>
      <c r="G1243" s="22"/>
      <c r="H1243" s="22"/>
      <c r="I1243" s="23"/>
      <c r="J1243" s="22">
        <v>850000</v>
      </c>
      <c r="K1243" s="22">
        <f t="shared" si="397"/>
        <v>161500</v>
      </c>
      <c r="L1243" s="23">
        <f t="shared" si="389"/>
        <v>1011500</v>
      </c>
      <c r="M1243" s="22">
        <v>506000</v>
      </c>
      <c r="N1243" s="22">
        <f t="shared" si="398"/>
        <v>96140</v>
      </c>
      <c r="O1243" s="23">
        <f t="shared" si="391"/>
        <v>602140</v>
      </c>
    </row>
    <row r="1244" spans="1:15" s="62" customFormat="1" ht="63">
      <c r="A1244" s="31">
        <v>42</v>
      </c>
      <c r="B1244" s="35" t="s">
        <v>1884</v>
      </c>
      <c r="C1244" s="59" t="s">
        <v>1885</v>
      </c>
      <c r="D1244" s="44" t="s">
        <v>1886</v>
      </c>
      <c r="E1244" s="44" t="s">
        <v>1887</v>
      </c>
      <c r="F1244" s="28" t="s">
        <v>53</v>
      </c>
      <c r="G1244" s="22">
        <v>700245</v>
      </c>
      <c r="H1244" s="22">
        <f t="shared" ref="H1244:H1250" si="400">ROUND(G1244*0.19,0)</f>
        <v>133047</v>
      </c>
      <c r="I1244" s="23">
        <f t="shared" ref="I1244" si="401">+G1244+H1244</f>
        <v>833292</v>
      </c>
      <c r="J1244" s="22">
        <v>850000</v>
      </c>
      <c r="K1244" s="22">
        <f t="shared" si="397"/>
        <v>161500</v>
      </c>
      <c r="L1244" s="23">
        <f t="shared" si="389"/>
        <v>1011500</v>
      </c>
      <c r="M1244" s="22">
        <v>506000</v>
      </c>
      <c r="N1244" s="22">
        <f t="shared" si="398"/>
        <v>96140</v>
      </c>
      <c r="O1244" s="23">
        <f t="shared" si="391"/>
        <v>602140</v>
      </c>
    </row>
    <row r="1245" spans="1:15" s="62" customFormat="1" ht="72">
      <c r="A1245" s="31">
        <v>43</v>
      </c>
      <c r="B1245" s="35">
        <v>1196490764</v>
      </c>
      <c r="C1245" s="59" t="s">
        <v>1888</v>
      </c>
      <c r="D1245" s="44" t="s">
        <v>1889</v>
      </c>
      <c r="E1245" s="44" t="s">
        <v>1889</v>
      </c>
      <c r="F1245" s="28" t="s">
        <v>53</v>
      </c>
      <c r="G1245" s="22"/>
      <c r="H1245" s="22"/>
      <c r="I1245" s="23"/>
      <c r="J1245" s="22">
        <v>850000</v>
      </c>
      <c r="K1245" s="22">
        <f t="shared" si="397"/>
        <v>161500</v>
      </c>
      <c r="L1245" s="23">
        <f t="shared" si="389"/>
        <v>1011500</v>
      </c>
      <c r="M1245" s="22">
        <v>506000</v>
      </c>
      <c r="N1245" s="22">
        <f t="shared" si="398"/>
        <v>96140</v>
      </c>
      <c r="O1245" s="23">
        <f t="shared" si="391"/>
        <v>602140</v>
      </c>
    </row>
    <row r="1246" spans="1:15" s="62" customFormat="1" ht="63">
      <c r="A1246" s="31">
        <v>44</v>
      </c>
      <c r="B1246" s="35">
        <v>1196490832</v>
      </c>
      <c r="C1246" s="59" t="s">
        <v>1890</v>
      </c>
      <c r="D1246" s="44" t="s">
        <v>1891</v>
      </c>
      <c r="E1246" s="44" t="s">
        <v>1891</v>
      </c>
      <c r="F1246" s="28" t="s">
        <v>53</v>
      </c>
      <c r="G1246" s="22">
        <v>700245</v>
      </c>
      <c r="H1246" s="22">
        <f t="shared" si="400"/>
        <v>133047</v>
      </c>
      <c r="I1246" s="23">
        <f t="shared" ref="I1246" si="402">+G1246+H1246</f>
        <v>833292</v>
      </c>
      <c r="J1246" s="22">
        <v>500000</v>
      </c>
      <c r="K1246" s="22">
        <f t="shared" si="397"/>
        <v>95000</v>
      </c>
      <c r="L1246" s="23">
        <f t="shared" si="389"/>
        <v>595000</v>
      </c>
      <c r="M1246" s="22">
        <v>413000</v>
      </c>
      <c r="N1246" s="22">
        <f t="shared" si="398"/>
        <v>78470</v>
      </c>
      <c r="O1246" s="23">
        <f t="shared" si="391"/>
        <v>491470</v>
      </c>
    </row>
    <row r="1247" spans="1:15" s="62" customFormat="1" ht="72">
      <c r="A1247" s="31">
        <v>45</v>
      </c>
      <c r="B1247" s="35">
        <v>1196490849</v>
      </c>
      <c r="C1247" s="59" t="s">
        <v>1892</v>
      </c>
      <c r="D1247" s="44" t="s">
        <v>1893</v>
      </c>
      <c r="E1247" s="44" t="s">
        <v>1893</v>
      </c>
      <c r="F1247" s="28" t="s">
        <v>53</v>
      </c>
      <c r="G1247" s="22"/>
      <c r="H1247" s="22"/>
      <c r="I1247" s="23"/>
      <c r="J1247" s="22">
        <v>700000</v>
      </c>
      <c r="K1247" s="22">
        <f t="shared" si="397"/>
        <v>133000</v>
      </c>
      <c r="L1247" s="23">
        <f t="shared" si="389"/>
        <v>833000</v>
      </c>
      <c r="M1247" s="22">
        <v>413000</v>
      </c>
      <c r="N1247" s="22">
        <f t="shared" si="398"/>
        <v>78470</v>
      </c>
      <c r="O1247" s="23">
        <f t="shared" si="391"/>
        <v>491470</v>
      </c>
    </row>
    <row r="1248" spans="1:15" s="62" customFormat="1" ht="63">
      <c r="A1248" s="31">
        <v>46</v>
      </c>
      <c r="B1248" s="35">
        <v>1196490836</v>
      </c>
      <c r="C1248" s="59" t="s">
        <v>1894</v>
      </c>
      <c r="D1248" s="44" t="s">
        <v>1895</v>
      </c>
      <c r="E1248" s="44" t="s">
        <v>1895</v>
      </c>
      <c r="F1248" s="28" t="s">
        <v>53</v>
      </c>
      <c r="G1248" s="22">
        <v>700245</v>
      </c>
      <c r="H1248" s="22">
        <f t="shared" si="400"/>
        <v>133047</v>
      </c>
      <c r="I1248" s="23">
        <f t="shared" ref="I1248" si="403">+G1248+H1248</f>
        <v>833292</v>
      </c>
      <c r="J1248" s="22">
        <v>500000</v>
      </c>
      <c r="K1248" s="22">
        <f t="shared" si="397"/>
        <v>95000</v>
      </c>
      <c r="L1248" s="23">
        <f t="shared" si="389"/>
        <v>595000</v>
      </c>
      <c r="M1248" s="22">
        <v>413000</v>
      </c>
      <c r="N1248" s="22">
        <f t="shared" si="398"/>
        <v>78470</v>
      </c>
      <c r="O1248" s="23">
        <f t="shared" si="391"/>
        <v>491470</v>
      </c>
    </row>
    <row r="1249" spans="1:15" s="62" customFormat="1" ht="72">
      <c r="A1249" s="31">
        <v>47</v>
      </c>
      <c r="B1249" s="35">
        <v>1196490862</v>
      </c>
      <c r="C1249" s="59" t="s">
        <v>1896</v>
      </c>
      <c r="D1249" s="44" t="s">
        <v>1897</v>
      </c>
      <c r="E1249" s="44" t="s">
        <v>1897</v>
      </c>
      <c r="F1249" s="28" t="s">
        <v>53</v>
      </c>
      <c r="G1249" s="22"/>
      <c r="H1249" s="22"/>
      <c r="I1249" s="23"/>
      <c r="J1249" s="22">
        <v>700000</v>
      </c>
      <c r="K1249" s="22">
        <f t="shared" si="397"/>
        <v>133000</v>
      </c>
      <c r="L1249" s="23">
        <f t="shared" si="389"/>
        <v>833000</v>
      </c>
      <c r="M1249" s="22">
        <v>413000</v>
      </c>
      <c r="N1249" s="22">
        <f t="shared" si="398"/>
        <v>78470</v>
      </c>
      <c r="O1249" s="23">
        <f t="shared" si="391"/>
        <v>491470</v>
      </c>
    </row>
    <row r="1250" spans="1:15" s="62" customFormat="1" ht="72">
      <c r="A1250" s="31">
        <v>48</v>
      </c>
      <c r="B1250" s="35">
        <v>1196490861</v>
      </c>
      <c r="C1250" s="59" t="s">
        <v>1898</v>
      </c>
      <c r="D1250" s="44" t="s">
        <v>1899</v>
      </c>
      <c r="E1250" s="44" t="s">
        <v>1899</v>
      </c>
      <c r="F1250" s="28" t="s">
        <v>53</v>
      </c>
      <c r="G1250" s="22">
        <v>700245</v>
      </c>
      <c r="H1250" s="22">
        <f t="shared" si="400"/>
        <v>133047</v>
      </c>
      <c r="I1250" s="23">
        <f t="shared" ref="I1250" si="404">+G1250+H1250</f>
        <v>833292</v>
      </c>
      <c r="J1250" s="22">
        <v>500000</v>
      </c>
      <c r="K1250" s="22">
        <f t="shared" si="397"/>
        <v>95000</v>
      </c>
      <c r="L1250" s="23">
        <f t="shared" si="389"/>
        <v>595000</v>
      </c>
      <c r="M1250" s="22">
        <v>413000</v>
      </c>
      <c r="N1250" s="22">
        <f t="shared" si="398"/>
        <v>78470</v>
      </c>
      <c r="O1250" s="23">
        <f t="shared" si="391"/>
        <v>491470</v>
      </c>
    </row>
    <row r="1251" spans="1:15" s="62" customFormat="1" ht="81">
      <c r="A1251" s="31">
        <v>49</v>
      </c>
      <c r="B1251" s="35">
        <v>1196490835</v>
      </c>
      <c r="C1251" s="59" t="s">
        <v>1900</v>
      </c>
      <c r="D1251" s="44" t="s">
        <v>1901</v>
      </c>
      <c r="E1251" s="44" t="s">
        <v>1901</v>
      </c>
      <c r="F1251" s="28" t="s">
        <v>53</v>
      </c>
      <c r="G1251" s="22"/>
      <c r="H1251" s="22"/>
      <c r="I1251" s="23"/>
      <c r="J1251" s="22">
        <v>700000</v>
      </c>
      <c r="K1251" s="22">
        <f t="shared" si="397"/>
        <v>133000</v>
      </c>
      <c r="L1251" s="23">
        <f t="shared" si="389"/>
        <v>833000</v>
      </c>
      <c r="M1251" s="22">
        <v>413000</v>
      </c>
      <c r="N1251" s="22">
        <f t="shared" si="398"/>
        <v>78470</v>
      </c>
      <c r="O1251" s="23">
        <f t="shared" si="391"/>
        <v>491470</v>
      </c>
    </row>
    <row r="1252" spans="1:15" s="62" customFormat="1" ht="27">
      <c r="A1252" s="31">
        <v>50</v>
      </c>
      <c r="B1252" s="35">
        <v>1196490401</v>
      </c>
      <c r="C1252" s="59" t="s">
        <v>1902</v>
      </c>
      <c r="D1252" s="33" t="s">
        <v>1852</v>
      </c>
      <c r="E1252" s="33" t="s">
        <v>1903</v>
      </c>
      <c r="F1252" s="28" t="s">
        <v>53</v>
      </c>
      <c r="G1252" s="22"/>
      <c r="H1252" s="22"/>
      <c r="I1252" s="23"/>
      <c r="J1252" s="22">
        <v>120000</v>
      </c>
      <c r="K1252" s="22">
        <f t="shared" si="397"/>
        <v>22800</v>
      </c>
      <c r="L1252" s="23">
        <f t="shared" si="389"/>
        <v>142800</v>
      </c>
      <c r="M1252" s="22"/>
      <c r="N1252" s="22"/>
      <c r="O1252" s="23"/>
    </row>
    <row r="1253" spans="1:15" s="62" customFormat="1" ht="36">
      <c r="A1253" s="31">
        <v>51</v>
      </c>
      <c r="B1253" s="35">
        <v>1196490782</v>
      </c>
      <c r="C1253" s="59" t="s">
        <v>1904</v>
      </c>
      <c r="D1253" s="33" t="s">
        <v>1905</v>
      </c>
      <c r="E1253" s="33" t="s">
        <v>1905</v>
      </c>
      <c r="F1253" s="28" t="s">
        <v>53</v>
      </c>
      <c r="G1253" s="22">
        <v>387100</v>
      </c>
      <c r="H1253" s="22">
        <f t="shared" ref="H1253:H1261" si="405">ROUND(G1253*0.19,0)</f>
        <v>73549</v>
      </c>
      <c r="I1253" s="23">
        <f t="shared" ref="I1253" si="406">+G1253+H1253</f>
        <v>460649</v>
      </c>
      <c r="J1253" s="22">
        <v>350000</v>
      </c>
      <c r="K1253" s="22">
        <f t="shared" si="397"/>
        <v>66500</v>
      </c>
      <c r="L1253" s="23">
        <f t="shared" si="389"/>
        <v>416500</v>
      </c>
      <c r="M1253" s="22">
        <v>172000</v>
      </c>
      <c r="N1253" s="22">
        <f t="shared" si="398"/>
        <v>32680</v>
      </c>
      <c r="O1253" s="23">
        <f t="shared" si="391"/>
        <v>204680</v>
      </c>
    </row>
    <row r="1254" spans="1:15" s="62" customFormat="1" ht="36">
      <c r="A1254" s="31">
        <v>52</v>
      </c>
      <c r="B1254" s="35">
        <v>1196490903</v>
      </c>
      <c r="C1254" s="59" t="s">
        <v>1906</v>
      </c>
      <c r="D1254" s="33" t="s">
        <v>1907</v>
      </c>
      <c r="E1254" s="33" t="s">
        <v>1907</v>
      </c>
      <c r="F1254" s="28" t="s">
        <v>53</v>
      </c>
      <c r="G1254" s="22"/>
      <c r="H1254" s="22"/>
      <c r="I1254" s="23"/>
      <c r="J1254" s="22">
        <v>2100000</v>
      </c>
      <c r="K1254" s="22">
        <f t="shared" si="397"/>
        <v>399000</v>
      </c>
      <c r="L1254" s="23">
        <f t="shared" si="389"/>
        <v>2499000</v>
      </c>
      <c r="M1254" s="22"/>
      <c r="N1254" s="22"/>
      <c r="O1254" s="23"/>
    </row>
    <row r="1255" spans="1:15" s="62" customFormat="1" ht="36">
      <c r="A1255" s="31">
        <v>53</v>
      </c>
      <c r="B1255" s="35">
        <v>1196490503</v>
      </c>
      <c r="C1255" s="59" t="s">
        <v>1908</v>
      </c>
      <c r="D1255" s="44" t="s">
        <v>1909</v>
      </c>
      <c r="E1255" s="44" t="s">
        <v>1909</v>
      </c>
      <c r="F1255" s="28" t="s">
        <v>53</v>
      </c>
      <c r="G1255" s="22">
        <v>387100</v>
      </c>
      <c r="H1255" s="22">
        <f t="shared" si="405"/>
        <v>73549</v>
      </c>
      <c r="I1255" s="23">
        <f t="shared" ref="I1255:I1257" si="407">+G1255+H1255</f>
        <v>460649</v>
      </c>
      <c r="J1255" s="22">
        <v>350000</v>
      </c>
      <c r="K1255" s="22">
        <f t="shared" si="397"/>
        <v>66500</v>
      </c>
      <c r="L1255" s="23">
        <f t="shared" si="389"/>
        <v>416500</v>
      </c>
      <c r="M1255" s="22">
        <v>172000</v>
      </c>
      <c r="N1255" s="22">
        <f t="shared" si="398"/>
        <v>32680</v>
      </c>
      <c r="O1255" s="23">
        <f t="shared" si="391"/>
        <v>204680</v>
      </c>
    </row>
    <row r="1256" spans="1:15" s="62" customFormat="1" ht="63">
      <c r="A1256" s="31">
        <v>54</v>
      </c>
      <c r="B1256" s="35">
        <v>1196460778</v>
      </c>
      <c r="C1256" s="59" t="s">
        <v>1910</v>
      </c>
      <c r="D1256" s="44" t="s">
        <v>1911</v>
      </c>
      <c r="E1256" s="44" t="s">
        <v>1911</v>
      </c>
      <c r="F1256" s="28" t="s">
        <v>53</v>
      </c>
      <c r="G1256" s="22">
        <v>700245</v>
      </c>
      <c r="H1256" s="22">
        <f t="shared" si="405"/>
        <v>133047</v>
      </c>
      <c r="I1256" s="23">
        <f t="shared" si="407"/>
        <v>833292</v>
      </c>
      <c r="J1256" s="22">
        <v>350000</v>
      </c>
      <c r="K1256" s="22">
        <f t="shared" si="397"/>
        <v>66500</v>
      </c>
      <c r="L1256" s="23">
        <f t="shared" si="389"/>
        <v>416500</v>
      </c>
      <c r="M1256" s="22">
        <v>413000</v>
      </c>
      <c r="N1256" s="22">
        <f t="shared" si="398"/>
        <v>78470</v>
      </c>
      <c r="O1256" s="23">
        <f t="shared" si="391"/>
        <v>491470</v>
      </c>
    </row>
    <row r="1257" spans="1:15" s="62" customFormat="1" ht="81">
      <c r="A1257" s="31">
        <v>55</v>
      </c>
      <c r="B1257" s="35">
        <v>1196460776</v>
      </c>
      <c r="C1257" s="59" t="s">
        <v>1912</v>
      </c>
      <c r="D1257" s="44" t="s">
        <v>1913</v>
      </c>
      <c r="E1257" s="44" t="s">
        <v>1913</v>
      </c>
      <c r="F1257" s="28" t="s">
        <v>53</v>
      </c>
      <c r="G1257" s="22">
        <v>700245</v>
      </c>
      <c r="H1257" s="22">
        <f t="shared" si="405"/>
        <v>133047</v>
      </c>
      <c r="I1257" s="23">
        <f t="shared" si="407"/>
        <v>833292</v>
      </c>
      <c r="J1257" s="22">
        <v>500000</v>
      </c>
      <c r="K1257" s="22">
        <f t="shared" si="397"/>
        <v>95000</v>
      </c>
      <c r="L1257" s="23">
        <f t="shared" si="389"/>
        <v>595000</v>
      </c>
      <c r="M1257" s="22">
        <v>413000</v>
      </c>
      <c r="N1257" s="22">
        <f t="shared" si="398"/>
        <v>78470</v>
      </c>
      <c r="O1257" s="23">
        <f t="shared" si="391"/>
        <v>491470</v>
      </c>
    </row>
    <row r="1258" spans="1:15" s="62" customFormat="1" ht="81">
      <c r="A1258" s="31">
        <v>56</v>
      </c>
      <c r="B1258" s="35">
        <v>1196490397</v>
      </c>
      <c r="C1258" s="59" t="s">
        <v>1914</v>
      </c>
      <c r="D1258" s="44" t="s">
        <v>1915</v>
      </c>
      <c r="E1258" s="44" t="s">
        <v>1915</v>
      </c>
      <c r="F1258" s="28" t="s">
        <v>53</v>
      </c>
      <c r="G1258" s="22"/>
      <c r="H1258" s="22"/>
      <c r="I1258" s="23"/>
      <c r="J1258" s="22">
        <v>700000</v>
      </c>
      <c r="K1258" s="22">
        <f t="shared" si="397"/>
        <v>133000</v>
      </c>
      <c r="L1258" s="23">
        <f t="shared" si="389"/>
        <v>833000</v>
      </c>
      <c r="M1258" s="22">
        <v>413000</v>
      </c>
      <c r="N1258" s="22">
        <f t="shared" si="398"/>
        <v>78470</v>
      </c>
      <c r="O1258" s="23">
        <f t="shared" si="391"/>
        <v>491470</v>
      </c>
    </row>
    <row r="1259" spans="1:15" s="62" customFormat="1" ht="36">
      <c r="A1259" s="31">
        <v>57</v>
      </c>
      <c r="B1259" s="35">
        <v>1196490506</v>
      </c>
      <c r="C1259" s="59" t="s">
        <v>1916</v>
      </c>
      <c r="D1259" s="44" t="s">
        <v>1917</v>
      </c>
      <c r="E1259" s="44" t="s">
        <v>1917</v>
      </c>
      <c r="F1259" s="28" t="s">
        <v>53</v>
      </c>
      <c r="G1259" s="22">
        <v>387100</v>
      </c>
      <c r="H1259" s="22">
        <f t="shared" si="405"/>
        <v>73549</v>
      </c>
      <c r="I1259" s="23">
        <f t="shared" ref="I1259" si="408">+G1259+H1259</f>
        <v>460649</v>
      </c>
      <c r="J1259" s="22">
        <v>350000</v>
      </c>
      <c r="K1259" s="22">
        <f t="shared" si="397"/>
        <v>66500</v>
      </c>
      <c r="L1259" s="23">
        <f t="shared" si="389"/>
        <v>416500</v>
      </c>
      <c r="M1259" s="22">
        <v>172000</v>
      </c>
      <c r="N1259" s="22">
        <f t="shared" si="398"/>
        <v>32680</v>
      </c>
      <c r="O1259" s="23">
        <f t="shared" si="391"/>
        <v>204680</v>
      </c>
    </row>
    <row r="1260" spans="1:15" s="62" customFormat="1" ht="27">
      <c r="A1260" s="31">
        <v>58</v>
      </c>
      <c r="B1260" s="35">
        <v>1196490784</v>
      </c>
      <c r="C1260" s="59" t="s">
        <v>1918</v>
      </c>
      <c r="D1260" s="33" t="s">
        <v>1919</v>
      </c>
      <c r="E1260" s="33" t="s">
        <v>1919</v>
      </c>
      <c r="F1260" s="28" t="s">
        <v>53</v>
      </c>
      <c r="G1260" s="22"/>
      <c r="H1260" s="22"/>
      <c r="I1260" s="23"/>
      <c r="J1260" s="22">
        <v>2100000</v>
      </c>
      <c r="K1260" s="22">
        <f t="shared" si="397"/>
        <v>399000</v>
      </c>
      <c r="L1260" s="23">
        <f t="shared" si="389"/>
        <v>2499000</v>
      </c>
      <c r="M1260" s="22"/>
      <c r="N1260" s="22"/>
      <c r="O1260" s="23"/>
    </row>
    <row r="1261" spans="1:15" s="62" customFormat="1" ht="63">
      <c r="A1261" s="31">
        <v>59</v>
      </c>
      <c r="B1261" s="35">
        <v>1196490843</v>
      </c>
      <c r="C1261" s="59" t="s">
        <v>1920</v>
      </c>
      <c r="D1261" s="33" t="s">
        <v>1921</v>
      </c>
      <c r="E1261" s="33" t="s">
        <v>1921</v>
      </c>
      <c r="F1261" s="28" t="s">
        <v>53</v>
      </c>
      <c r="G1261" s="22">
        <v>700245</v>
      </c>
      <c r="H1261" s="22">
        <f t="shared" si="405"/>
        <v>133047</v>
      </c>
      <c r="I1261" s="23">
        <f t="shared" ref="I1261" si="409">+G1261+H1261</f>
        <v>833292</v>
      </c>
      <c r="J1261" s="22">
        <v>500000</v>
      </c>
      <c r="K1261" s="22">
        <f t="shared" si="397"/>
        <v>95000</v>
      </c>
      <c r="L1261" s="23">
        <f t="shared" si="389"/>
        <v>595000</v>
      </c>
      <c r="M1261" s="22">
        <v>413000</v>
      </c>
      <c r="N1261" s="22">
        <f t="shared" si="398"/>
        <v>78470</v>
      </c>
      <c r="O1261" s="23">
        <f t="shared" si="391"/>
        <v>491470</v>
      </c>
    </row>
    <row r="1262" spans="1:15" s="62" customFormat="1" ht="36">
      <c r="A1262" s="31">
        <v>60</v>
      </c>
      <c r="B1262" s="35">
        <v>1196490824</v>
      </c>
      <c r="C1262" s="59" t="s">
        <v>1922</v>
      </c>
      <c r="D1262" s="33" t="s">
        <v>1923</v>
      </c>
      <c r="E1262" s="33" t="s">
        <v>1923</v>
      </c>
      <c r="F1262" s="28" t="s">
        <v>53</v>
      </c>
      <c r="G1262" s="22"/>
      <c r="H1262" s="22"/>
      <c r="I1262" s="23"/>
      <c r="J1262" s="22">
        <v>200000</v>
      </c>
      <c r="K1262" s="22">
        <f t="shared" si="397"/>
        <v>38000</v>
      </c>
      <c r="L1262" s="23">
        <f t="shared" si="389"/>
        <v>238000</v>
      </c>
      <c r="M1262" s="22">
        <v>156000</v>
      </c>
      <c r="N1262" s="22">
        <f t="shared" si="398"/>
        <v>29640</v>
      </c>
      <c r="O1262" s="23">
        <f t="shared" si="391"/>
        <v>185640</v>
      </c>
    </row>
    <row r="1263" spans="1:15" s="62" customFormat="1" ht="27">
      <c r="A1263" s="31">
        <v>61</v>
      </c>
      <c r="B1263" s="35">
        <v>1196490825</v>
      </c>
      <c r="C1263" s="59" t="s">
        <v>1924</v>
      </c>
      <c r="D1263" s="33" t="s">
        <v>1925</v>
      </c>
      <c r="E1263" s="33" t="s">
        <v>1925</v>
      </c>
      <c r="F1263" s="28" t="s">
        <v>53</v>
      </c>
      <c r="G1263" s="22"/>
      <c r="H1263" s="22"/>
      <c r="I1263" s="23"/>
      <c r="J1263" s="22">
        <v>200000</v>
      </c>
      <c r="K1263" s="22">
        <f t="shared" si="397"/>
        <v>38000</v>
      </c>
      <c r="L1263" s="23">
        <f t="shared" si="389"/>
        <v>238000</v>
      </c>
      <c r="M1263" s="22">
        <v>156000</v>
      </c>
      <c r="N1263" s="22">
        <f t="shared" si="398"/>
        <v>29640</v>
      </c>
      <c r="O1263" s="23">
        <f t="shared" si="391"/>
        <v>185640</v>
      </c>
    </row>
    <row r="1264" spans="1:15" s="62" customFormat="1" ht="36">
      <c r="A1264" s="31">
        <v>62</v>
      </c>
      <c r="B1264" s="35">
        <v>1196490823</v>
      </c>
      <c r="C1264" s="59" t="s">
        <v>1926</v>
      </c>
      <c r="D1264" s="33" t="s">
        <v>1927</v>
      </c>
      <c r="E1264" s="33" t="s">
        <v>1927</v>
      </c>
      <c r="F1264" s="28" t="s">
        <v>53</v>
      </c>
      <c r="G1264" s="22"/>
      <c r="H1264" s="22"/>
      <c r="I1264" s="23"/>
      <c r="J1264" s="22">
        <v>200000</v>
      </c>
      <c r="K1264" s="22">
        <f t="shared" si="397"/>
        <v>38000</v>
      </c>
      <c r="L1264" s="23">
        <f t="shared" si="389"/>
        <v>238000</v>
      </c>
      <c r="M1264" s="22">
        <v>156000</v>
      </c>
      <c r="N1264" s="22">
        <f t="shared" si="398"/>
        <v>29640</v>
      </c>
      <c r="O1264" s="23">
        <f t="shared" si="391"/>
        <v>185640</v>
      </c>
    </row>
    <row r="1265" spans="1:15" s="62" customFormat="1" ht="27">
      <c r="A1265" s="31">
        <v>63</v>
      </c>
      <c r="B1265" s="35">
        <v>1196490586</v>
      </c>
      <c r="C1265" s="59" t="s">
        <v>1928</v>
      </c>
      <c r="D1265" s="33" t="s">
        <v>1929</v>
      </c>
      <c r="E1265" s="33" t="s">
        <v>1929</v>
      </c>
      <c r="F1265" s="28" t="s">
        <v>53</v>
      </c>
      <c r="G1265" s="22"/>
      <c r="H1265" s="22"/>
      <c r="I1265" s="23"/>
      <c r="J1265" s="22">
        <v>200000</v>
      </c>
      <c r="K1265" s="22">
        <f t="shared" si="397"/>
        <v>38000</v>
      </c>
      <c r="L1265" s="23">
        <f t="shared" si="389"/>
        <v>238000</v>
      </c>
      <c r="M1265" s="22">
        <v>156000</v>
      </c>
      <c r="N1265" s="22">
        <f t="shared" si="398"/>
        <v>29640</v>
      </c>
      <c r="O1265" s="23">
        <f t="shared" si="391"/>
        <v>185640</v>
      </c>
    </row>
    <row r="1266" spans="1:15" s="62" customFormat="1" ht="27">
      <c r="A1266" s="31">
        <v>64</v>
      </c>
      <c r="B1266" s="35">
        <v>1196490584</v>
      </c>
      <c r="C1266" s="59" t="s">
        <v>1930</v>
      </c>
      <c r="D1266" s="33" t="s">
        <v>1931</v>
      </c>
      <c r="E1266" s="33" t="s">
        <v>1931</v>
      </c>
      <c r="F1266" s="28" t="s">
        <v>53</v>
      </c>
      <c r="G1266" s="22"/>
      <c r="H1266" s="22"/>
      <c r="I1266" s="23"/>
      <c r="J1266" s="22">
        <v>200000</v>
      </c>
      <c r="K1266" s="22">
        <f t="shared" si="397"/>
        <v>38000</v>
      </c>
      <c r="L1266" s="23">
        <f t="shared" si="389"/>
        <v>238000</v>
      </c>
      <c r="M1266" s="22">
        <v>156000</v>
      </c>
      <c r="N1266" s="22">
        <f t="shared" si="398"/>
        <v>29640</v>
      </c>
      <c r="O1266" s="23">
        <f t="shared" si="391"/>
        <v>185640</v>
      </c>
    </row>
    <row r="1267" spans="1:15" s="62" customFormat="1" ht="27">
      <c r="A1267" s="31">
        <v>65</v>
      </c>
      <c r="B1267" s="35">
        <v>1196490583</v>
      </c>
      <c r="C1267" s="59" t="s">
        <v>1932</v>
      </c>
      <c r="D1267" s="33" t="s">
        <v>1933</v>
      </c>
      <c r="E1267" s="33" t="s">
        <v>1933</v>
      </c>
      <c r="F1267" s="28" t="s">
        <v>53</v>
      </c>
      <c r="G1267" s="22"/>
      <c r="H1267" s="22"/>
      <c r="I1267" s="23"/>
      <c r="J1267" s="22">
        <v>200000</v>
      </c>
      <c r="K1267" s="22">
        <f t="shared" si="397"/>
        <v>38000</v>
      </c>
      <c r="L1267" s="23">
        <f t="shared" si="389"/>
        <v>238000</v>
      </c>
      <c r="M1267" s="22">
        <v>156000</v>
      </c>
      <c r="N1267" s="22">
        <f t="shared" si="398"/>
        <v>29640</v>
      </c>
      <c r="O1267" s="23">
        <f t="shared" si="391"/>
        <v>185640</v>
      </c>
    </row>
    <row r="1268" spans="1:15" s="62" customFormat="1" ht="36">
      <c r="A1268" s="31">
        <v>66</v>
      </c>
      <c r="B1268" s="35">
        <v>1196490819</v>
      </c>
      <c r="C1268" s="59" t="s">
        <v>1934</v>
      </c>
      <c r="D1268" s="33" t="s">
        <v>1935</v>
      </c>
      <c r="E1268" s="33" t="s">
        <v>1935</v>
      </c>
      <c r="F1268" s="28" t="s">
        <v>53</v>
      </c>
      <c r="G1268" s="22"/>
      <c r="H1268" s="22"/>
      <c r="I1268" s="23"/>
      <c r="J1268" s="22">
        <v>800000</v>
      </c>
      <c r="K1268" s="22">
        <f t="shared" si="397"/>
        <v>152000</v>
      </c>
      <c r="L1268" s="23">
        <f t="shared" ref="L1268:L1309" si="410">+J1268+K1268</f>
        <v>952000</v>
      </c>
      <c r="M1268" s="22"/>
      <c r="N1268" s="22"/>
      <c r="O1268" s="23"/>
    </row>
    <row r="1269" spans="1:15" s="62" customFormat="1" ht="45">
      <c r="A1269" s="31">
        <v>67</v>
      </c>
      <c r="B1269" s="35">
        <v>1196490560</v>
      </c>
      <c r="C1269" s="59" t="s">
        <v>1936</v>
      </c>
      <c r="D1269" s="33" t="s">
        <v>1937</v>
      </c>
      <c r="E1269" s="33" t="s">
        <v>1937</v>
      </c>
      <c r="F1269" s="28" t="s">
        <v>53</v>
      </c>
      <c r="G1269" s="22"/>
      <c r="H1269" s="22"/>
      <c r="I1269" s="23"/>
      <c r="J1269" s="22">
        <v>650000</v>
      </c>
      <c r="K1269" s="22">
        <f t="shared" si="397"/>
        <v>123500</v>
      </c>
      <c r="L1269" s="23">
        <f t="shared" si="410"/>
        <v>773500</v>
      </c>
      <c r="M1269" s="22"/>
      <c r="N1269" s="22"/>
      <c r="O1269" s="23"/>
    </row>
    <row r="1270" spans="1:15" s="62" customFormat="1" ht="36">
      <c r="A1270" s="31">
        <v>68</v>
      </c>
      <c r="B1270" s="35">
        <v>1186220382</v>
      </c>
      <c r="C1270" s="59" t="s">
        <v>1938</v>
      </c>
      <c r="D1270" s="44" t="s">
        <v>1939</v>
      </c>
      <c r="E1270" s="44" t="s">
        <v>1939</v>
      </c>
      <c r="F1270" s="28" t="s">
        <v>53</v>
      </c>
      <c r="G1270" s="22"/>
      <c r="H1270" s="22"/>
      <c r="I1270" s="23"/>
      <c r="J1270" s="22">
        <v>2900000</v>
      </c>
      <c r="K1270" s="22">
        <f t="shared" si="397"/>
        <v>551000</v>
      </c>
      <c r="L1270" s="23">
        <f t="shared" si="410"/>
        <v>3451000</v>
      </c>
      <c r="M1270" s="22"/>
      <c r="N1270" s="22"/>
      <c r="O1270" s="23"/>
    </row>
    <row r="1271" spans="1:15" s="62" customFormat="1" ht="27">
      <c r="A1271" s="31">
        <v>69</v>
      </c>
      <c r="B1271" s="35">
        <v>1186220383</v>
      </c>
      <c r="C1271" s="59" t="s">
        <v>1940</v>
      </c>
      <c r="D1271" s="44" t="s">
        <v>1941</v>
      </c>
      <c r="E1271" s="44" t="s">
        <v>1941</v>
      </c>
      <c r="F1271" s="28" t="s">
        <v>53</v>
      </c>
      <c r="G1271" s="22"/>
      <c r="H1271" s="22"/>
      <c r="I1271" s="23"/>
      <c r="J1271" s="22">
        <v>15000000</v>
      </c>
      <c r="K1271" s="22">
        <f t="shared" si="397"/>
        <v>2850000</v>
      </c>
      <c r="L1271" s="23">
        <f t="shared" si="410"/>
        <v>17850000</v>
      </c>
      <c r="M1271" s="22"/>
      <c r="N1271" s="22"/>
      <c r="O1271" s="23"/>
    </row>
    <row r="1272" spans="1:15" s="62" customFormat="1" ht="36">
      <c r="A1272" s="31">
        <v>70</v>
      </c>
      <c r="B1272" s="56">
        <v>1186220385</v>
      </c>
      <c r="C1272" s="59" t="s">
        <v>1942</v>
      </c>
      <c r="D1272" s="44" t="s">
        <v>1943</v>
      </c>
      <c r="E1272" s="85" t="s">
        <v>1943</v>
      </c>
      <c r="F1272" s="28" t="s">
        <v>53</v>
      </c>
      <c r="G1272" s="22"/>
      <c r="H1272" s="22"/>
      <c r="I1272" s="23"/>
      <c r="J1272" s="22">
        <v>2000000</v>
      </c>
      <c r="K1272" s="22">
        <f t="shared" si="397"/>
        <v>380000</v>
      </c>
      <c r="L1272" s="23">
        <f t="shared" si="410"/>
        <v>2380000</v>
      </c>
      <c r="M1272" s="22"/>
      <c r="N1272" s="22"/>
      <c r="O1272" s="23"/>
    </row>
    <row r="1273" spans="1:15" s="62" customFormat="1" ht="27">
      <c r="A1273" s="31">
        <v>71</v>
      </c>
      <c r="B1273" s="35">
        <v>1186220387</v>
      </c>
      <c r="C1273" s="59" t="s">
        <v>1944</v>
      </c>
      <c r="D1273" s="44" t="s">
        <v>1945</v>
      </c>
      <c r="E1273" s="44" t="s">
        <v>1945</v>
      </c>
      <c r="F1273" s="28" t="s">
        <v>53</v>
      </c>
      <c r="G1273" s="22"/>
      <c r="H1273" s="22"/>
      <c r="I1273" s="23"/>
      <c r="J1273" s="22">
        <v>3200000</v>
      </c>
      <c r="K1273" s="22">
        <f t="shared" si="397"/>
        <v>608000</v>
      </c>
      <c r="L1273" s="23">
        <f t="shared" si="410"/>
        <v>3808000</v>
      </c>
      <c r="M1273" s="22"/>
      <c r="N1273" s="22"/>
      <c r="O1273" s="23"/>
    </row>
    <row r="1274" spans="1:15" s="62" customFormat="1" ht="36">
      <c r="A1274" s="31">
        <v>72</v>
      </c>
      <c r="B1274" s="35">
        <v>1186220389</v>
      </c>
      <c r="C1274" s="59" t="s">
        <v>1946</v>
      </c>
      <c r="D1274" s="44" t="s">
        <v>1947</v>
      </c>
      <c r="E1274" s="44" t="s">
        <v>1947</v>
      </c>
      <c r="F1274" s="28" t="s">
        <v>53</v>
      </c>
      <c r="G1274" s="22"/>
      <c r="H1274" s="22"/>
      <c r="I1274" s="23"/>
      <c r="J1274" s="22">
        <v>400000</v>
      </c>
      <c r="K1274" s="22">
        <f t="shared" si="397"/>
        <v>76000</v>
      </c>
      <c r="L1274" s="23">
        <f t="shared" si="410"/>
        <v>476000</v>
      </c>
      <c r="M1274" s="22"/>
      <c r="N1274" s="22"/>
      <c r="O1274" s="23"/>
    </row>
    <row r="1275" spans="1:15" s="62" customFormat="1" ht="36">
      <c r="A1275" s="31">
        <v>73</v>
      </c>
      <c r="B1275" s="35">
        <v>1186220390</v>
      </c>
      <c r="C1275" s="59" t="s">
        <v>1948</v>
      </c>
      <c r="D1275" s="44" t="s">
        <v>1949</v>
      </c>
      <c r="E1275" s="44" t="s">
        <v>1949</v>
      </c>
      <c r="F1275" s="28" t="s">
        <v>53</v>
      </c>
      <c r="G1275" s="22"/>
      <c r="H1275" s="22"/>
      <c r="I1275" s="23"/>
      <c r="J1275" s="22">
        <v>400000</v>
      </c>
      <c r="K1275" s="22">
        <f t="shared" si="397"/>
        <v>76000</v>
      </c>
      <c r="L1275" s="23">
        <f t="shared" si="410"/>
        <v>476000</v>
      </c>
      <c r="M1275" s="22"/>
      <c r="N1275" s="22"/>
      <c r="O1275" s="23"/>
    </row>
    <row r="1276" spans="1:15" s="62" customFormat="1" ht="27">
      <c r="A1276" s="31">
        <v>74</v>
      </c>
      <c r="B1276" s="35">
        <v>1186220424</v>
      </c>
      <c r="C1276" s="59" t="s">
        <v>1950</v>
      </c>
      <c r="D1276" s="44" t="s">
        <v>1951</v>
      </c>
      <c r="E1276" s="44" t="s">
        <v>1951</v>
      </c>
      <c r="F1276" s="28" t="s">
        <v>53</v>
      </c>
      <c r="G1276" s="22"/>
      <c r="H1276" s="22"/>
      <c r="I1276" s="23"/>
      <c r="J1276" s="22">
        <v>60000</v>
      </c>
      <c r="K1276" s="22">
        <f t="shared" si="397"/>
        <v>11400</v>
      </c>
      <c r="L1276" s="23">
        <f t="shared" si="410"/>
        <v>71400</v>
      </c>
      <c r="M1276" s="22"/>
      <c r="N1276" s="22"/>
      <c r="O1276" s="23"/>
    </row>
    <row r="1277" spans="1:15" s="62" customFormat="1" ht="45">
      <c r="A1277" s="31">
        <v>75</v>
      </c>
      <c r="B1277" s="35">
        <v>1196490561</v>
      </c>
      <c r="C1277" s="59" t="s">
        <v>1952</v>
      </c>
      <c r="D1277" s="44" t="s">
        <v>1953</v>
      </c>
      <c r="E1277" s="44" t="s">
        <v>1953</v>
      </c>
      <c r="F1277" s="28" t="s">
        <v>53</v>
      </c>
      <c r="G1277" s="22"/>
      <c r="H1277" s="22"/>
      <c r="I1277" s="23"/>
      <c r="J1277" s="22">
        <v>650000</v>
      </c>
      <c r="K1277" s="22">
        <f t="shared" si="397"/>
        <v>123500</v>
      </c>
      <c r="L1277" s="23">
        <f t="shared" si="410"/>
        <v>773500</v>
      </c>
      <c r="M1277" s="22"/>
      <c r="N1277" s="22"/>
      <c r="O1277" s="23"/>
    </row>
    <row r="1278" spans="1:15" s="62" customFormat="1" ht="27">
      <c r="A1278" s="31">
        <v>76</v>
      </c>
      <c r="B1278" s="35" t="s">
        <v>3359</v>
      </c>
      <c r="C1278" s="59" t="s">
        <v>1954</v>
      </c>
      <c r="D1278" s="33" t="s">
        <v>1955</v>
      </c>
      <c r="E1278" s="33" t="s">
        <v>1956</v>
      </c>
      <c r="F1278" s="28" t="s">
        <v>53</v>
      </c>
      <c r="G1278" s="22"/>
      <c r="H1278" s="22"/>
      <c r="I1278" s="23"/>
      <c r="J1278" s="22">
        <v>750000</v>
      </c>
      <c r="K1278" s="22">
        <f t="shared" si="397"/>
        <v>142500</v>
      </c>
      <c r="L1278" s="23">
        <f t="shared" si="410"/>
        <v>892500</v>
      </c>
      <c r="M1278" s="22"/>
      <c r="N1278" s="22"/>
      <c r="O1278" s="23"/>
    </row>
    <row r="1279" spans="1:15" s="62" customFormat="1" ht="27">
      <c r="A1279" s="31">
        <v>77</v>
      </c>
      <c r="B1279" s="35" t="s">
        <v>3359</v>
      </c>
      <c r="C1279" s="59" t="s">
        <v>1957</v>
      </c>
      <c r="D1279" s="33" t="s">
        <v>1958</v>
      </c>
      <c r="E1279" s="33" t="s">
        <v>1959</v>
      </c>
      <c r="F1279" s="28" t="s">
        <v>53</v>
      </c>
      <c r="G1279" s="22"/>
      <c r="H1279" s="22"/>
      <c r="I1279" s="23"/>
      <c r="J1279" s="22">
        <v>450000</v>
      </c>
      <c r="K1279" s="22">
        <f t="shared" si="397"/>
        <v>85500</v>
      </c>
      <c r="L1279" s="23">
        <f t="shared" si="410"/>
        <v>535500</v>
      </c>
      <c r="M1279" s="22"/>
      <c r="N1279" s="22"/>
      <c r="O1279" s="23"/>
    </row>
    <row r="1280" spans="1:15" s="62" customFormat="1" ht="27">
      <c r="A1280" s="31">
        <v>78</v>
      </c>
      <c r="B1280" s="35" t="s">
        <v>3359</v>
      </c>
      <c r="C1280" s="59" t="s">
        <v>1960</v>
      </c>
      <c r="D1280" s="33" t="s">
        <v>1961</v>
      </c>
      <c r="E1280" s="33" t="s">
        <v>1962</v>
      </c>
      <c r="F1280" s="28" t="s">
        <v>53</v>
      </c>
      <c r="G1280" s="22"/>
      <c r="H1280" s="22"/>
      <c r="I1280" s="23"/>
      <c r="J1280" s="22">
        <v>750000</v>
      </c>
      <c r="K1280" s="22">
        <f t="shared" si="397"/>
        <v>142500</v>
      </c>
      <c r="L1280" s="23">
        <f t="shared" si="410"/>
        <v>892500</v>
      </c>
      <c r="M1280" s="22"/>
      <c r="N1280" s="22"/>
      <c r="O1280" s="23"/>
    </row>
    <row r="1281" spans="1:15" s="62" customFormat="1" ht="27">
      <c r="A1281" s="31">
        <v>79</v>
      </c>
      <c r="B1281" s="35" t="s">
        <v>3359</v>
      </c>
      <c r="C1281" s="59" t="s">
        <v>1963</v>
      </c>
      <c r="D1281" s="33" t="s">
        <v>1958</v>
      </c>
      <c r="E1281" s="33" t="s">
        <v>1958</v>
      </c>
      <c r="F1281" s="28" t="s">
        <v>53</v>
      </c>
      <c r="G1281" s="22"/>
      <c r="H1281" s="22"/>
      <c r="I1281" s="23"/>
      <c r="J1281" s="22">
        <v>450000</v>
      </c>
      <c r="K1281" s="22">
        <f t="shared" si="397"/>
        <v>85500</v>
      </c>
      <c r="L1281" s="23">
        <f t="shared" si="410"/>
        <v>535500</v>
      </c>
      <c r="M1281" s="22"/>
      <c r="N1281" s="22"/>
      <c r="O1281" s="23"/>
    </row>
    <row r="1282" spans="1:15" s="62" customFormat="1" ht="27">
      <c r="A1282" s="31">
        <v>80</v>
      </c>
      <c r="B1282" s="35" t="s">
        <v>3359</v>
      </c>
      <c r="C1282" s="59" t="s">
        <v>1964</v>
      </c>
      <c r="D1282" s="33" t="s">
        <v>1965</v>
      </c>
      <c r="E1282" s="33" t="s">
        <v>1965</v>
      </c>
      <c r="F1282" s="28" t="s">
        <v>53</v>
      </c>
      <c r="G1282" s="22"/>
      <c r="H1282" s="22"/>
      <c r="I1282" s="23"/>
      <c r="J1282" s="22">
        <v>750000</v>
      </c>
      <c r="K1282" s="22">
        <f t="shared" si="397"/>
        <v>142500</v>
      </c>
      <c r="L1282" s="23">
        <f t="shared" si="410"/>
        <v>892500</v>
      </c>
      <c r="M1282" s="22"/>
      <c r="N1282" s="22"/>
      <c r="O1282" s="23"/>
    </row>
    <row r="1283" spans="1:15" s="62" customFormat="1" ht="27">
      <c r="A1283" s="31">
        <v>81</v>
      </c>
      <c r="B1283" s="35" t="s">
        <v>3359</v>
      </c>
      <c r="C1283" s="59" t="s">
        <v>1966</v>
      </c>
      <c r="D1283" s="33" t="s">
        <v>1967</v>
      </c>
      <c r="E1283" s="33" t="s">
        <v>1968</v>
      </c>
      <c r="F1283" s="28" t="s">
        <v>53</v>
      </c>
      <c r="G1283" s="22"/>
      <c r="H1283" s="22"/>
      <c r="I1283" s="23"/>
      <c r="J1283" s="22">
        <v>450000</v>
      </c>
      <c r="K1283" s="22">
        <f t="shared" si="397"/>
        <v>85500</v>
      </c>
      <c r="L1283" s="23">
        <f t="shared" si="410"/>
        <v>535500</v>
      </c>
      <c r="M1283" s="22"/>
      <c r="N1283" s="22"/>
      <c r="O1283" s="23"/>
    </row>
    <row r="1284" spans="1:15" s="62" customFormat="1" ht="27">
      <c r="A1284" s="31">
        <v>82</v>
      </c>
      <c r="B1284" s="35" t="s">
        <v>3359</v>
      </c>
      <c r="C1284" s="59" t="s">
        <v>1969</v>
      </c>
      <c r="D1284" s="33" t="s">
        <v>1970</v>
      </c>
      <c r="E1284" s="33" t="s">
        <v>1971</v>
      </c>
      <c r="F1284" s="28" t="s">
        <v>53</v>
      </c>
      <c r="G1284" s="22"/>
      <c r="H1284" s="22"/>
      <c r="I1284" s="23"/>
      <c r="J1284" s="22">
        <v>750000</v>
      </c>
      <c r="K1284" s="22">
        <f t="shared" si="397"/>
        <v>142500</v>
      </c>
      <c r="L1284" s="23">
        <f t="shared" si="410"/>
        <v>892500</v>
      </c>
      <c r="M1284" s="22"/>
      <c r="N1284" s="22"/>
      <c r="O1284" s="23"/>
    </row>
    <row r="1285" spans="1:15" s="62" customFormat="1" ht="27">
      <c r="A1285" s="31">
        <v>83</v>
      </c>
      <c r="B1285" s="35" t="s">
        <v>3359</v>
      </c>
      <c r="C1285" s="59" t="s">
        <v>1972</v>
      </c>
      <c r="D1285" s="33" t="s">
        <v>1973</v>
      </c>
      <c r="E1285" s="33" t="s">
        <v>1973</v>
      </c>
      <c r="F1285" s="28" t="s">
        <v>53</v>
      </c>
      <c r="G1285" s="22"/>
      <c r="H1285" s="22"/>
      <c r="I1285" s="23"/>
      <c r="J1285" s="22">
        <v>450000</v>
      </c>
      <c r="K1285" s="22">
        <f t="shared" si="397"/>
        <v>85500</v>
      </c>
      <c r="L1285" s="23">
        <f t="shared" si="410"/>
        <v>535500</v>
      </c>
      <c r="M1285" s="22"/>
      <c r="N1285" s="22"/>
      <c r="O1285" s="23"/>
    </row>
    <row r="1286" spans="1:15" s="62" customFormat="1" ht="27">
      <c r="A1286" s="31">
        <v>84</v>
      </c>
      <c r="B1286" s="35" t="s">
        <v>3359</v>
      </c>
      <c r="C1286" s="59" t="s">
        <v>1974</v>
      </c>
      <c r="D1286" s="33" t="s">
        <v>1975</v>
      </c>
      <c r="E1286" s="33" t="s">
        <v>1975</v>
      </c>
      <c r="F1286" s="28" t="s">
        <v>53</v>
      </c>
      <c r="G1286" s="22"/>
      <c r="H1286" s="22"/>
      <c r="I1286" s="23"/>
      <c r="J1286" s="22">
        <v>750000</v>
      </c>
      <c r="K1286" s="22">
        <f t="shared" si="397"/>
        <v>142500</v>
      </c>
      <c r="L1286" s="23">
        <f t="shared" si="410"/>
        <v>892500</v>
      </c>
      <c r="M1286" s="22"/>
      <c r="N1286" s="22"/>
      <c r="O1286" s="23"/>
    </row>
    <row r="1287" spans="1:15" s="62" customFormat="1" ht="27">
      <c r="A1287" s="31">
        <v>85</v>
      </c>
      <c r="B1287" s="35" t="s">
        <v>3359</v>
      </c>
      <c r="C1287" s="59" t="s">
        <v>1976</v>
      </c>
      <c r="D1287" s="33" t="s">
        <v>1977</v>
      </c>
      <c r="E1287" s="33" t="s">
        <v>1977</v>
      </c>
      <c r="F1287" s="28" t="s">
        <v>53</v>
      </c>
      <c r="G1287" s="22"/>
      <c r="H1287" s="22"/>
      <c r="I1287" s="23"/>
      <c r="J1287" s="22">
        <v>450000</v>
      </c>
      <c r="K1287" s="22">
        <f t="shared" si="397"/>
        <v>85500</v>
      </c>
      <c r="L1287" s="23">
        <f t="shared" si="410"/>
        <v>535500</v>
      </c>
      <c r="M1287" s="22"/>
      <c r="N1287" s="22"/>
      <c r="O1287" s="23"/>
    </row>
    <row r="1288" spans="1:15" s="62" customFormat="1" ht="27">
      <c r="A1288" s="31">
        <v>86</v>
      </c>
      <c r="B1288" s="35" t="s">
        <v>3359</v>
      </c>
      <c r="C1288" s="59" t="s">
        <v>1978</v>
      </c>
      <c r="D1288" s="33" t="s">
        <v>1979</v>
      </c>
      <c r="E1288" s="33" t="s">
        <v>1979</v>
      </c>
      <c r="F1288" s="28" t="s">
        <v>53</v>
      </c>
      <c r="G1288" s="22"/>
      <c r="H1288" s="22"/>
      <c r="I1288" s="23"/>
      <c r="J1288" s="22">
        <v>750000</v>
      </c>
      <c r="K1288" s="22">
        <f t="shared" si="397"/>
        <v>142500</v>
      </c>
      <c r="L1288" s="23">
        <f t="shared" si="410"/>
        <v>892500</v>
      </c>
      <c r="M1288" s="22"/>
      <c r="N1288" s="22"/>
      <c r="O1288" s="23"/>
    </row>
    <row r="1289" spans="1:15" s="62" customFormat="1" ht="27">
      <c r="A1289" s="31">
        <v>87</v>
      </c>
      <c r="B1289" s="35" t="s">
        <v>3359</v>
      </c>
      <c r="C1289" s="59" t="s">
        <v>1980</v>
      </c>
      <c r="D1289" s="33" t="s">
        <v>1981</v>
      </c>
      <c r="E1289" s="33" t="s">
        <v>1981</v>
      </c>
      <c r="F1289" s="28" t="s">
        <v>53</v>
      </c>
      <c r="G1289" s="22"/>
      <c r="H1289" s="22"/>
      <c r="I1289" s="23"/>
      <c r="J1289" s="22">
        <v>450000</v>
      </c>
      <c r="K1289" s="22">
        <f t="shared" si="397"/>
        <v>85500</v>
      </c>
      <c r="L1289" s="23">
        <f t="shared" si="410"/>
        <v>535500</v>
      </c>
      <c r="M1289" s="22"/>
      <c r="N1289" s="22"/>
      <c r="O1289" s="23"/>
    </row>
    <row r="1290" spans="1:15" s="62" customFormat="1" ht="27">
      <c r="A1290" s="31">
        <v>88</v>
      </c>
      <c r="B1290" s="35" t="s">
        <v>3359</v>
      </c>
      <c r="C1290" s="59" t="s">
        <v>1982</v>
      </c>
      <c r="D1290" s="33" t="s">
        <v>1983</v>
      </c>
      <c r="E1290" s="33" t="s">
        <v>1983</v>
      </c>
      <c r="F1290" s="28" t="s">
        <v>53</v>
      </c>
      <c r="G1290" s="22"/>
      <c r="H1290" s="22"/>
      <c r="I1290" s="23"/>
      <c r="J1290" s="22">
        <v>750000</v>
      </c>
      <c r="K1290" s="22">
        <f t="shared" si="397"/>
        <v>142500</v>
      </c>
      <c r="L1290" s="23">
        <f t="shared" si="410"/>
        <v>892500</v>
      </c>
      <c r="M1290" s="22"/>
      <c r="N1290" s="22"/>
      <c r="O1290" s="23"/>
    </row>
    <row r="1291" spans="1:15" s="62" customFormat="1" ht="27">
      <c r="A1291" s="31">
        <v>89</v>
      </c>
      <c r="B1291" s="35" t="s">
        <v>3359</v>
      </c>
      <c r="C1291" s="59" t="s">
        <v>1984</v>
      </c>
      <c r="D1291" s="33" t="s">
        <v>1985</v>
      </c>
      <c r="E1291" s="33" t="s">
        <v>1985</v>
      </c>
      <c r="F1291" s="28" t="s">
        <v>53</v>
      </c>
      <c r="G1291" s="22"/>
      <c r="H1291" s="22"/>
      <c r="I1291" s="23"/>
      <c r="J1291" s="22">
        <v>450000</v>
      </c>
      <c r="K1291" s="22">
        <f t="shared" si="397"/>
        <v>85500</v>
      </c>
      <c r="L1291" s="23">
        <f t="shared" si="410"/>
        <v>535500</v>
      </c>
      <c r="M1291" s="22"/>
      <c r="N1291" s="22"/>
      <c r="O1291" s="23"/>
    </row>
    <row r="1292" spans="1:15" s="62" customFormat="1" ht="36">
      <c r="A1292" s="31">
        <v>90</v>
      </c>
      <c r="B1292" s="35" t="s">
        <v>3359</v>
      </c>
      <c r="C1292" s="59" t="s">
        <v>1986</v>
      </c>
      <c r="D1292" s="33" t="s">
        <v>1987</v>
      </c>
      <c r="E1292" s="33" t="s">
        <v>1987</v>
      </c>
      <c r="F1292" s="28" t="s">
        <v>53</v>
      </c>
      <c r="G1292" s="22"/>
      <c r="H1292" s="22"/>
      <c r="I1292" s="23"/>
      <c r="J1292" s="22">
        <v>1200000</v>
      </c>
      <c r="K1292" s="22">
        <f t="shared" si="397"/>
        <v>228000</v>
      </c>
      <c r="L1292" s="23">
        <f t="shared" si="410"/>
        <v>1428000</v>
      </c>
      <c r="M1292" s="22"/>
      <c r="N1292" s="22"/>
      <c r="O1292" s="23"/>
    </row>
    <row r="1293" spans="1:15" s="62" customFormat="1" ht="36">
      <c r="A1293" s="31">
        <v>91</v>
      </c>
      <c r="B1293" s="35" t="s">
        <v>3359</v>
      </c>
      <c r="C1293" s="59" t="s">
        <v>1988</v>
      </c>
      <c r="D1293" s="33" t="s">
        <v>1989</v>
      </c>
      <c r="E1293" s="33" t="s">
        <v>1989</v>
      </c>
      <c r="F1293" s="28" t="s">
        <v>53</v>
      </c>
      <c r="G1293" s="22"/>
      <c r="H1293" s="22"/>
      <c r="I1293" s="23"/>
      <c r="J1293" s="22">
        <v>1200000</v>
      </c>
      <c r="K1293" s="22">
        <f t="shared" ref="K1293:K1309" si="411">ROUND(J1293*0.19,0)</f>
        <v>228000</v>
      </c>
      <c r="L1293" s="23">
        <f t="shared" si="410"/>
        <v>1428000</v>
      </c>
      <c r="M1293" s="22"/>
      <c r="N1293" s="22"/>
      <c r="O1293" s="23"/>
    </row>
    <row r="1294" spans="1:15" s="62" customFormat="1" ht="36">
      <c r="A1294" s="31">
        <v>92</v>
      </c>
      <c r="B1294" s="35" t="s">
        <v>3359</v>
      </c>
      <c r="C1294" s="59" t="s">
        <v>1990</v>
      </c>
      <c r="D1294" s="33" t="s">
        <v>1991</v>
      </c>
      <c r="E1294" s="33" t="s">
        <v>1991</v>
      </c>
      <c r="F1294" s="28" t="s">
        <v>53</v>
      </c>
      <c r="G1294" s="22"/>
      <c r="H1294" s="22"/>
      <c r="I1294" s="23"/>
      <c r="J1294" s="22">
        <v>1200000</v>
      </c>
      <c r="K1294" s="22">
        <f t="shared" si="411"/>
        <v>228000</v>
      </c>
      <c r="L1294" s="23">
        <f t="shared" si="410"/>
        <v>1428000</v>
      </c>
      <c r="M1294" s="22"/>
      <c r="N1294" s="22"/>
      <c r="O1294" s="23"/>
    </row>
    <row r="1295" spans="1:15" s="62" customFormat="1" ht="36">
      <c r="A1295" s="31">
        <v>93</v>
      </c>
      <c r="B1295" s="35" t="s">
        <v>3359</v>
      </c>
      <c r="C1295" s="59" t="s">
        <v>1992</v>
      </c>
      <c r="D1295" s="33" t="s">
        <v>1993</v>
      </c>
      <c r="E1295" s="33" t="s">
        <v>1993</v>
      </c>
      <c r="F1295" s="28" t="s">
        <v>53</v>
      </c>
      <c r="G1295" s="22"/>
      <c r="H1295" s="22"/>
      <c r="I1295" s="23"/>
      <c r="J1295" s="22">
        <v>1200000</v>
      </c>
      <c r="K1295" s="22">
        <f t="shared" si="411"/>
        <v>228000</v>
      </c>
      <c r="L1295" s="23">
        <f t="shared" si="410"/>
        <v>1428000</v>
      </c>
      <c r="M1295" s="22"/>
      <c r="N1295" s="22"/>
      <c r="O1295" s="23"/>
    </row>
    <row r="1296" spans="1:15" s="62" customFormat="1" ht="27">
      <c r="A1296" s="31">
        <v>94</v>
      </c>
      <c r="B1296" s="35" t="s">
        <v>3359</v>
      </c>
      <c r="C1296" s="59" t="s">
        <v>1994</v>
      </c>
      <c r="D1296" s="33" t="s">
        <v>1995</v>
      </c>
      <c r="E1296" s="33" t="s">
        <v>1995</v>
      </c>
      <c r="F1296" s="28" t="s">
        <v>53</v>
      </c>
      <c r="G1296" s="22"/>
      <c r="H1296" s="22"/>
      <c r="I1296" s="23"/>
      <c r="J1296" s="22">
        <v>1300000</v>
      </c>
      <c r="K1296" s="22">
        <f t="shared" si="411"/>
        <v>247000</v>
      </c>
      <c r="L1296" s="23">
        <f t="shared" si="410"/>
        <v>1547000</v>
      </c>
      <c r="M1296" s="22">
        <v>623000</v>
      </c>
      <c r="N1296" s="22">
        <f t="shared" ref="N1296:N1297" si="412">ROUND(M1296*0.19,0)</f>
        <v>118370</v>
      </c>
      <c r="O1296" s="23">
        <f t="shared" ref="O1296:O1297" si="413">+M1296+N1296</f>
        <v>741370</v>
      </c>
    </row>
    <row r="1297" spans="1:18" s="62" customFormat="1" ht="27">
      <c r="A1297" s="31">
        <v>95</v>
      </c>
      <c r="B1297" s="35" t="s">
        <v>3359</v>
      </c>
      <c r="C1297" s="59" t="s">
        <v>1996</v>
      </c>
      <c r="D1297" s="33" t="s">
        <v>1997</v>
      </c>
      <c r="E1297" s="33" t="s">
        <v>1997</v>
      </c>
      <c r="F1297" s="28" t="s">
        <v>53</v>
      </c>
      <c r="G1297" s="22"/>
      <c r="H1297" s="22"/>
      <c r="I1297" s="23"/>
      <c r="J1297" s="22">
        <v>1300000</v>
      </c>
      <c r="K1297" s="22">
        <f t="shared" si="411"/>
        <v>247000</v>
      </c>
      <c r="L1297" s="23">
        <f t="shared" si="410"/>
        <v>1547000</v>
      </c>
      <c r="M1297" s="22">
        <v>623000</v>
      </c>
      <c r="N1297" s="22">
        <f t="shared" si="412"/>
        <v>118370</v>
      </c>
      <c r="O1297" s="23">
        <f t="shared" si="413"/>
        <v>741370</v>
      </c>
    </row>
    <row r="1298" spans="1:18" s="62" customFormat="1" ht="36">
      <c r="A1298" s="31">
        <v>96</v>
      </c>
      <c r="B1298" s="35" t="s">
        <v>3359</v>
      </c>
      <c r="C1298" s="59" t="s">
        <v>1998</v>
      </c>
      <c r="D1298" s="33" t="s">
        <v>1999</v>
      </c>
      <c r="E1298" s="33" t="s">
        <v>1999</v>
      </c>
      <c r="F1298" s="28" t="s">
        <v>53</v>
      </c>
      <c r="G1298" s="22"/>
      <c r="H1298" s="22"/>
      <c r="I1298" s="23"/>
      <c r="J1298" s="22">
        <v>1600000</v>
      </c>
      <c r="K1298" s="22">
        <f t="shared" si="411"/>
        <v>304000</v>
      </c>
      <c r="L1298" s="23">
        <f t="shared" si="410"/>
        <v>1904000</v>
      </c>
      <c r="M1298" s="22"/>
      <c r="N1298" s="22"/>
      <c r="O1298" s="23"/>
    </row>
    <row r="1299" spans="1:18" s="62" customFormat="1" ht="36">
      <c r="A1299" s="31">
        <v>97</v>
      </c>
      <c r="B1299" s="35" t="s">
        <v>3359</v>
      </c>
      <c r="C1299" s="59" t="s">
        <v>2000</v>
      </c>
      <c r="D1299" s="33" t="s">
        <v>2001</v>
      </c>
      <c r="E1299" s="33" t="s">
        <v>2001</v>
      </c>
      <c r="F1299" s="28" t="s">
        <v>53</v>
      </c>
      <c r="G1299" s="22"/>
      <c r="H1299" s="22"/>
      <c r="I1299" s="23"/>
      <c r="J1299" s="22">
        <v>1600000</v>
      </c>
      <c r="K1299" s="22">
        <f t="shared" si="411"/>
        <v>304000</v>
      </c>
      <c r="L1299" s="23">
        <f t="shared" si="410"/>
        <v>1904000</v>
      </c>
      <c r="M1299" s="22"/>
      <c r="N1299" s="22"/>
      <c r="O1299" s="23"/>
    </row>
    <row r="1300" spans="1:18" s="62" customFormat="1" ht="36">
      <c r="A1300" s="31">
        <v>98</v>
      </c>
      <c r="B1300" s="35" t="s">
        <v>3359</v>
      </c>
      <c r="C1300" s="59" t="s">
        <v>2002</v>
      </c>
      <c r="D1300" s="33" t="s">
        <v>2003</v>
      </c>
      <c r="E1300" s="33" t="s">
        <v>2003</v>
      </c>
      <c r="F1300" s="28" t="s">
        <v>53</v>
      </c>
      <c r="G1300" s="22"/>
      <c r="H1300" s="22"/>
      <c r="I1300" s="23"/>
      <c r="J1300" s="22">
        <v>1600000</v>
      </c>
      <c r="K1300" s="22">
        <f t="shared" si="411"/>
        <v>304000</v>
      </c>
      <c r="L1300" s="23">
        <f t="shared" si="410"/>
        <v>1904000</v>
      </c>
      <c r="M1300" s="22"/>
      <c r="N1300" s="22"/>
      <c r="O1300" s="23"/>
    </row>
    <row r="1301" spans="1:18" s="62" customFormat="1" ht="36">
      <c r="A1301" s="31">
        <v>99</v>
      </c>
      <c r="B1301" s="35" t="s">
        <v>3359</v>
      </c>
      <c r="C1301" s="59" t="s">
        <v>2004</v>
      </c>
      <c r="D1301" s="33" t="s">
        <v>2005</v>
      </c>
      <c r="E1301" s="33" t="s">
        <v>2005</v>
      </c>
      <c r="F1301" s="28" t="s">
        <v>53</v>
      </c>
      <c r="G1301" s="22"/>
      <c r="H1301" s="22"/>
      <c r="I1301" s="23"/>
      <c r="J1301" s="22">
        <v>1600000</v>
      </c>
      <c r="K1301" s="22">
        <f t="shared" si="411"/>
        <v>304000</v>
      </c>
      <c r="L1301" s="23">
        <f t="shared" si="410"/>
        <v>1904000</v>
      </c>
      <c r="M1301" s="22"/>
      <c r="N1301" s="22"/>
      <c r="O1301" s="23"/>
    </row>
    <row r="1302" spans="1:18" s="62" customFormat="1" ht="36">
      <c r="A1302" s="31">
        <v>100</v>
      </c>
      <c r="B1302" s="35" t="s">
        <v>3359</v>
      </c>
      <c r="C1302" s="59" t="s">
        <v>2006</v>
      </c>
      <c r="D1302" s="33" t="s">
        <v>2007</v>
      </c>
      <c r="E1302" s="33" t="s">
        <v>2007</v>
      </c>
      <c r="F1302" s="28" t="s">
        <v>53</v>
      </c>
      <c r="G1302" s="22"/>
      <c r="H1302" s="22"/>
      <c r="I1302" s="23"/>
      <c r="J1302" s="22">
        <v>1600000</v>
      </c>
      <c r="K1302" s="22">
        <f t="shared" si="411"/>
        <v>304000</v>
      </c>
      <c r="L1302" s="23">
        <f t="shared" si="410"/>
        <v>1904000</v>
      </c>
      <c r="M1302" s="22"/>
      <c r="N1302" s="22"/>
      <c r="O1302" s="23"/>
    </row>
    <row r="1303" spans="1:18" s="62" customFormat="1" ht="36">
      <c r="A1303" s="31">
        <v>101</v>
      </c>
      <c r="B1303" s="35" t="s">
        <v>3359</v>
      </c>
      <c r="C1303" s="59" t="s">
        <v>2008</v>
      </c>
      <c r="D1303" s="33" t="s">
        <v>2009</v>
      </c>
      <c r="E1303" s="33" t="s">
        <v>2009</v>
      </c>
      <c r="F1303" s="28" t="s">
        <v>53</v>
      </c>
      <c r="G1303" s="22"/>
      <c r="H1303" s="22"/>
      <c r="I1303" s="23"/>
      <c r="J1303" s="22">
        <v>1600000</v>
      </c>
      <c r="K1303" s="22">
        <f t="shared" si="411"/>
        <v>304000</v>
      </c>
      <c r="L1303" s="23">
        <f t="shared" si="410"/>
        <v>1904000</v>
      </c>
      <c r="M1303" s="22"/>
      <c r="N1303" s="22"/>
      <c r="O1303" s="23"/>
    </row>
    <row r="1304" spans="1:18" s="62" customFormat="1" ht="36">
      <c r="A1304" s="31">
        <v>102</v>
      </c>
      <c r="B1304" s="35" t="s">
        <v>3359</v>
      </c>
      <c r="C1304" s="59" t="s">
        <v>2010</v>
      </c>
      <c r="D1304" s="33" t="s">
        <v>2011</v>
      </c>
      <c r="E1304" s="33" t="s">
        <v>2011</v>
      </c>
      <c r="F1304" s="28" t="s">
        <v>53</v>
      </c>
      <c r="G1304" s="22"/>
      <c r="H1304" s="22"/>
      <c r="I1304" s="23"/>
      <c r="J1304" s="22">
        <v>1600000</v>
      </c>
      <c r="K1304" s="22">
        <f t="shared" si="411"/>
        <v>304000</v>
      </c>
      <c r="L1304" s="23">
        <f t="shared" si="410"/>
        <v>1904000</v>
      </c>
      <c r="M1304" s="22"/>
      <c r="N1304" s="22"/>
      <c r="O1304" s="23"/>
    </row>
    <row r="1305" spans="1:18" s="62" customFormat="1" ht="36">
      <c r="A1305" s="31">
        <v>103</v>
      </c>
      <c r="B1305" s="35" t="s">
        <v>3359</v>
      </c>
      <c r="C1305" s="59" t="s">
        <v>2012</v>
      </c>
      <c r="D1305" s="33" t="s">
        <v>2013</v>
      </c>
      <c r="E1305" s="33" t="s">
        <v>2013</v>
      </c>
      <c r="F1305" s="28" t="s">
        <v>53</v>
      </c>
      <c r="G1305" s="22"/>
      <c r="H1305" s="22"/>
      <c r="I1305" s="23"/>
      <c r="J1305" s="22">
        <v>1600000</v>
      </c>
      <c r="K1305" s="22">
        <f t="shared" si="411"/>
        <v>304000</v>
      </c>
      <c r="L1305" s="23">
        <f t="shared" si="410"/>
        <v>1904000</v>
      </c>
      <c r="M1305" s="22"/>
      <c r="N1305" s="22"/>
      <c r="O1305" s="23"/>
    </row>
    <row r="1306" spans="1:18" s="62" customFormat="1" ht="27">
      <c r="A1306" s="31">
        <v>104</v>
      </c>
      <c r="B1306" s="35" t="s">
        <v>3359</v>
      </c>
      <c r="C1306" s="59" t="s">
        <v>2014</v>
      </c>
      <c r="D1306" s="33" t="s">
        <v>2015</v>
      </c>
      <c r="E1306" s="33" t="s">
        <v>2016</v>
      </c>
      <c r="F1306" s="28" t="s">
        <v>53</v>
      </c>
      <c r="G1306" s="22"/>
      <c r="H1306" s="22"/>
      <c r="I1306" s="23"/>
      <c r="J1306" s="22">
        <v>800000</v>
      </c>
      <c r="K1306" s="22">
        <f t="shared" si="411"/>
        <v>152000</v>
      </c>
      <c r="L1306" s="23">
        <f t="shared" si="410"/>
        <v>952000</v>
      </c>
      <c r="M1306" s="22"/>
      <c r="N1306" s="22"/>
      <c r="O1306" s="23"/>
    </row>
    <row r="1307" spans="1:18" s="62" customFormat="1" ht="27">
      <c r="A1307" s="31">
        <v>105</v>
      </c>
      <c r="B1307" s="35" t="s">
        <v>3359</v>
      </c>
      <c r="C1307" s="59" t="s">
        <v>2017</v>
      </c>
      <c r="D1307" s="33" t="s">
        <v>2018</v>
      </c>
      <c r="E1307" s="33" t="s">
        <v>2018</v>
      </c>
      <c r="F1307" s="28" t="s">
        <v>53</v>
      </c>
      <c r="G1307" s="22"/>
      <c r="H1307" s="22"/>
      <c r="I1307" s="23"/>
      <c r="J1307" s="22">
        <v>800000</v>
      </c>
      <c r="K1307" s="22">
        <f t="shared" si="411"/>
        <v>152000</v>
      </c>
      <c r="L1307" s="23">
        <f t="shared" si="410"/>
        <v>952000</v>
      </c>
      <c r="M1307" s="22"/>
      <c r="N1307" s="22"/>
      <c r="O1307" s="23"/>
    </row>
    <row r="1308" spans="1:18" s="62" customFormat="1" ht="27">
      <c r="A1308" s="31">
        <v>106</v>
      </c>
      <c r="B1308" s="35" t="s">
        <v>3359</v>
      </c>
      <c r="C1308" s="59" t="s">
        <v>2019</v>
      </c>
      <c r="D1308" s="33" t="s">
        <v>2020</v>
      </c>
      <c r="E1308" s="33" t="s">
        <v>2020</v>
      </c>
      <c r="F1308" s="28" t="s">
        <v>53</v>
      </c>
      <c r="G1308" s="22"/>
      <c r="H1308" s="22"/>
      <c r="I1308" s="23"/>
      <c r="J1308" s="22">
        <v>800000</v>
      </c>
      <c r="K1308" s="22">
        <f t="shared" si="411"/>
        <v>152000</v>
      </c>
      <c r="L1308" s="23">
        <f t="shared" si="410"/>
        <v>952000</v>
      </c>
      <c r="M1308" s="22"/>
      <c r="N1308" s="22"/>
      <c r="O1308" s="23"/>
    </row>
    <row r="1309" spans="1:18" s="62" customFormat="1" ht="27">
      <c r="A1309" s="31">
        <v>107</v>
      </c>
      <c r="B1309" s="35" t="s">
        <v>3359</v>
      </c>
      <c r="C1309" s="59" t="s">
        <v>2021</v>
      </c>
      <c r="D1309" s="33" t="s">
        <v>2022</v>
      </c>
      <c r="E1309" s="33" t="s">
        <v>2022</v>
      </c>
      <c r="F1309" s="28" t="s">
        <v>53</v>
      </c>
      <c r="G1309" s="22"/>
      <c r="H1309" s="22"/>
      <c r="I1309" s="23"/>
      <c r="J1309" s="22">
        <v>800000</v>
      </c>
      <c r="K1309" s="22">
        <f t="shared" si="411"/>
        <v>152000</v>
      </c>
      <c r="L1309" s="23">
        <f t="shared" si="410"/>
        <v>952000</v>
      </c>
      <c r="M1309" s="22"/>
      <c r="N1309" s="22"/>
      <c r="O1309" s="23"/>
    </row>
    <row r="1310" spans="1:18" s="150" customFormat="1">
      <c r="A1310" s="142"/>
      <c r="B1310" s="17"/>
      <c r="C1310" s="143"/>
      <c r="D1310" s="143"/>
      <c r="E1310" s="143"/>
      <c r="F1310" s="143"/>
      <c r="G1310" s="144"/>
      <c r="H1310" s="145"/>
      <c r="I1310" s="151"/>
      <c r="J1310" s="144"/>
      <c r="K1310" s="145"/>
      <c r="L1310" s="151"/>
      <c r="M1310" s="144"/>
      <c r="N1310" s="145"/>
      <c r="O1310" s="151"/>
    </row>
    <row r="1311" spans="1:18" s="62" customFormat="1" ht="18">
      <c r="A1311" s="68" t="s">
        <v>2023</v>
      </c>
      <c r="B1311" s="166" t="s">
        <v>2024</v>
      </c>
      <c r="C1311" s="166"/>
      <c r="D1311" s="166"/>
      <c r="E1311" s="166"/>
      <c r="F1311" s="29" t="s">
        <v>740</v>
      </c>
      <c r="G1311" s="174" t="s">
        <v>3711</v>
      </c>
      <c r="H1311" s="175"/>
      <c r="I1311" s="176"/>
      <c r="J1311" s="174" t="s">
        <v>3717</v>
      </c>
      <c r="K1311" s="175"/>
      <c r="L1311" s="176"/>
      <c r="M1311" s="174" t="s">
        <v>3739</v>
      </c>
      <c r="N1311" s="175"/>
      <c r="O1311" s="176"/>
      <c r="P1311" s="174" t="s">
        <v>3745</v>
      </c>
      <c r="Q1311" s="175"/>
      <c r="R1311" s="176"/>
    </row>
    <row r="1312" spans="1:18" s="62" customFormat="1" ht="27">
      <c r="A1312" s="14" t="s">
        <v>2</v>
      </c>
      <c r="B1312" s="14" t="s">
        <v>3</v>
      </c>
      <c r="C1312" s="15" t="s">
        <v>4</v>
      </c>
      <c r="D1312" s="15" t="s">
        <v>5</v>
      </c>
      <c r="E1312" s="15" t="s">
        <v>3366</v>
      </c>
      <c r="F1312" s="15" t="s">
        <v>7</v>
      </c>
      <c r="G1312" s="16" t="s">
        <v>3347</v>
      </c>
      <c r="H1312" s="16" t="s">
        <v>3348</v>
      </c>
      <c r="I1312" s="16" t="s">
        <v>3349</v>
      </c>
      <c r="J1312" s="16" t="s">
        <v>3347</v>
      </c>
      <c r="K1312" s="16" t="s">
        <v>3348</v>
      </c>
      <c r="L1312" s="16" t="s">
        <v>3349</v>
      </c>
      <c r="M1312" s="16" t="s">
        <v>3347</v>
      </c>
      <c r="N1312" s="16" t="s">
        <v>3348</v>
      </c>
      <c r="O1312" s="16" t="s">
        <v>3349</v>
      </c>
      <c r="P1312" s="16" t="s">
        <v>3347</v>
      </c>
      <c r="Q1312" s="16" t="s">
        <v>3348</v>
      </c>
      <c r="R1312" s="16" t="s">
        <v>3349</v>
      </c>
    </row>
    <row r="1313" spans="1:18" s="62" customFormat="1" ht="27">
      <c r="A1313" s="31">
        <v>1</v>
      </c>
      <c r="B1313" s="21">
        <v>1196490024</v>
      </c>
      <c r="C1313" s="59" t="s">
        <v>1798</v>
      </c>
      <c r="D1313" s="44" t="s">
        <v>2025</v>
      </c>
      <c r="E1313" s="44" t="s">
        <v>2025</v>
      </c>
      <c r="F1313" s="28" t="s">
        <v>10</v>
      </c>
      <c r="G1313" s="22"/>
      <c r="H1313" s="22"/>
      <c r="I1313" s="23"/>
      <c r="J1313" s="22"/>
      <c r="K1313" s="22"/>
      <c r="L1313" s="23"/>
      <c r="M1313" s="22">
        <v>110000</v>
      </c>
      <c r="N1313" s="22">
        <f>ROUND(M1313*0.19,0)</f>
        <v>20900</v>
      </c>
      <c r="O1313" s="23">
        <f>+M1313+N1313</f>
        <v>130900</v>
      </c>
      <c r="P1313" s="22"/>
      <c r="Q1313" s="22"/>
      <c r="R1313" s="23"/>
    </row>
    <row r="1314" spans="1:18" s="62" customFormat="1" ht="27">
      <c r="A1314" s="31">
        <v>2</v>
      </c>
      <c r="B1314" s="21">
        <v>1196490438</v>
      </c>
      <c r="C1314" s="59" t="s">
        <v>1798</v>
      </c>
      <c r="D1314" s="44" t="s">
        <v>2026</v>
      </c>
      <c r="E1314" s="44" t="s">
        <v>2026</v>
      </c>
      <c r="F1314" s="28" t="s">
        <v>10</v>
      </c>
      <c r="G1314" s="22">
        <v>435801</v>
      </c>
      <c r="H1314" s="22">
        <f t="shared" ref="H1314" si="414">ROUND(G1314*0.19,0)</f>
        <v>82802</v>
      </c>
      <c r="I1314" s="23">
        <f t="shared" ref="I1314" si="415">+G1314+H1314</f>
        <v>518603</v>
      </c>
      <c r="J1314" s="22"/>
      <c r="K1314" s="22"/>
      <c r="L1314" s="23"/>
      <c r="M1314" s="22">
        <v>100000</v>
      </c>
      <c r="N1314" s="22">
        <f t="shared" ref="N1314:N1377" si="416">ROUND(M1314*0.19,0)</f>
        <v>19000</v>
      </c>
      <c r="O1314" s="23">
        <f t="shared" ref="O1314:O1377" si="417">+M1314+N1314</f>
        <v>119000</v>
      </c>
      <c r="P1314" s="22"/>
      <c r="Q1314" s="22"/>
      <c r="R1314" s="23"/>
    </row>
    <row r="1315" spans="1:18" s="62" customFormat="1" ht="45">
      <c r="A1315" s="31">
        <v>3</v>
      </c>
      <c r="B1315" s="21">
        <v>1196490631</v>
      </c>
      <c r="C1315" s="59" t="s">
        <v>1798</v>
      </c>
      <c r="D1315" s="44" t="s">
        <v>2027</v>
      </c>
      <c r="E1315" s="44" t="s">
        <v>2027</v>
      </c>
      <c r="F1315" s="28" t="s">
        <v>10</v>
      </c>
      <c r="G1315" s="22"/>
      <c r="H1315" s="22"/>
      <c r="I1315" s="23"/>
      <c r="J1315" s="22"/>
      <c r="K1315" s="22"/>
      <c r="L1315" s="23"/>
      <c r="M1315" s="22">
        <v>450000</v>
      </c>
      <c r="N1315" s="22">
        <f t="shared" si="416"/>
        <v>85500</v>
      </c>
      <c r="O1315" s="23">
        <f t="shared" si="417"/>
        <v>535500</v>
      </c>
      <c r="P1315" s="22"/>
      <c r="Q1315" s="22"/>
      <c r="R1315" s="23"/>
    </row>
    <row r="1316" spans="1:18" s="62" customFormat="1" ht="27">
      <c r="A1316" s="31">
        <v>4</v>
      </c>
      <c r="B1316" s="21">
        <v>1196490152</v>
      </c>
      <c r="C1316" s="59" t="s">
        <v>1798</v>
      </c>
      <c r="D1316" s="44" t="s">
        <v>2028</v>
      </c>
      <c r="E1316" s="44" t="s">
        <v>2028</v>
      </c>
      <c r="F1316" s="28" t="s">
        <v>10</v>
      </c>
      <c r="G1316" s="22"/>
      <c r="H1316" s="22"/>
      <c r="I1316" s="23"/>
      <c r="J1316" s="22"/>
      <c r="K1316" s="22"/>
      <c r="L1316" s="23"/>
      <c r="M1316" s="22">
        <v>350000</v>
      </c>
      <c r="N1316" s="22">
        <f t="shared" si="416"/>
        <v>66500</v>
      </c>
      <c r="O1316" s="23">
        <f t="shared" si="417"/>
        <v>416500</v>
      </c>
      <c r="P1316" s="22"/>
      <c r="Q1316" s="22"/>
      <c r="R1316" s="23"/>
    </row>
    <row r="1317" spans="1:18" s="62" customFormat="1" ht="36">
      <c r="A1317" s="31">
        <v>5</v>
      </c>
      <c r="B1317" s="21">
        <v>1196490403</v>
      </c>
      <c r="C1317" s="59" t="s">
        <v>1798</v>
      </c>
      <c r="D1317" s="44" t="s">
        <v>2029</v>
      </c>
      <c r="E1317" s="44" t="s">
        <v>2029</v>
      </c>
      <c r="F1317" s="28" t="s">
        <v>10</v>
      </c>
      <c r="G1317" s="22"/>
      <c r="H1317" s="22"/>
      <c r="I1317" s="23"/>
      <c r="J1317" s="22"/>
      <c r="K1317" s="22"/>
      <c r="L1317" s="23"/>
      <c r="M1317" s="22">
        <v>350000</v>
      </c>
      <c r="N1317" s="22">
        <f t="shared" si="416"/>
        <v>66500</v>
      </c>
      <c r="O1317" s="23">
        <f t="shared" si="417"/>
        <v>416500</v>
      </c>
      <c r="P1317" s="22"/>
      <c r="Q1317" s="22"/>
      <c r="R1317" s="23"/>
    </row>
    <row r="1318" spans="1:18" s="62" customFormat="1" ht="45">
      <c r="A1318" s="31">
        <v>6</v>
      </c>
      <c r="B1318" s="35" t="s">
        <v>3359</v>
      </c>
      <c r="C1318" s="59" t="s">
        <v>1798</v>
      </c>
      <c r="D1318" s="44" t="s">
        <v>2030</v>
      </c>
      <c r="E1318" s="44" t="s">
        <v>2031</v>
      </c>
      <c r="F1318" s="28" t="s">
        <v>53</v>
      </c>
      <c r="G1318" s="22">
        <v>1116785</v>
      </c>
      <c r="H1318" s="22">
        <f t="shared" ref="H1318" si="418">ROUND(G1318*0.19,0)</f>
        <v>212189</v>
      </c>
      <c r="I1318" s="23">
        <f t="shared" ref="I1318" si="419">+G1318+H1318</f>
        <v>1328974</v>
      </c>
      <c r="J1318" s="22"/>
      <c r="K1318" s="22"/>
      <c r="L1318" s="23"/>
      <c r="M1318" s="22">
        <v>5500000</v>
      </c>
      <c r="N1318" s="22">
        <f t="shared" si="416"/>
        <v>1045000</v>
      </c>
      <c r="O1318" s="23">
        <f t="shared" si="417"/>
        <v>6545000</v>
      </c>
      <c r="P1318" s="22"/>
      <c r="Q1318" s="22"/>
      <c r="R1318" s="23"/>
    </row>
    <row r="1319" spans="1:18" s="62" customFormat="1" ht="36">
      <c r="A1319" s="31">
        <v>7</v>
      </c>
      <c r="B1319" s="21">
        <v>1196490428</v>
      </c>
      <c r="C1319" s="59" t="s">
        <v>1798</v>
      </c>
      <c r="D1319" s="44" t="s">
        <v>2032</v>
      </c>
      <c r="E1319" s="44" t="s">
        <v>2032</v>
      </c>
      <c r="F1319" s="28" t="s">
        <v>10</v>
      </c>
      <c r="G1319" s="22"/>
      <c r="H1319" s="22"/>
      <c r="I1319" s="23"/>
      <c r="J1319" s="22"/>
      <c r="K1319" s="22"/>
      <c r="L1319" s="23"/>
      <c r="M1319" s="22">
        <v>380000</v>
      </c>
      <c r="N1319" s="22">
        <f t="shared" si="416"/>
        <v>72200</v>
      </c>
      <c r="O1319" s="23">
        <f t="shared" si="417"/>
        <v>452200</v>
      </c>
      <c r="P1319" s="22"/>
      <c r="Q1319" s="22"/>
      <c r="R1319" s="23"/>
    </row>
    <row r="1320" spans="1:18" s="62" customFormat="1" ht="27">
      <c r="A1320" s="31">
        <v>8</v>
      </c>
      <c r="B1320" s="21">
        <v>1196490827</v>
      </c>
      <c r="C1320" s="59" t="s">
        <v>1798</v>
      </c>
      <c r="D1320" s="44" t="s">
        <v>2033</v>
      </c>
      <c r="E1320" s="44" t="s">
        <v>2033</v>
      </c>
      <c r="F1320" s="28" t="s">
        <v>10</v>
      </c>
      <c r="G1320" s="22"/>
      <c r="H1320" s="22"/>
      <c r="I1320" s="23"/>
      <c r="J1320" s="22"/>
      <c r="K1320" s="22"/>
      <c r="L1320" s="23"/>
      <c r="M1320" s="22">
        <v>1500000</v>
      </c>
      <c r="N1320" s="22">
        <f t="shared" si="416"/>
        <v>285000</v>
      </c>
      <c r="O1320" s="23">
        <f t="shared" si="417"/>
        <v>1785000</v>
      </c>
      <c r="P1320" s="22"/>
      <c r="Q1320" s="22"/>
      <c r="R1320" s="23"/>
    </row>
    <row r="1321" spans="1:18" s="62" customFormat="1" ht="27">
      <c r="A1321" s="31">
        <v>9</v>
      </c>
      <c r="B1321" s="21">
        <v>1196490920</v>
      </c>
      <c r="C1321" s="59" t="s">
        <v>1798</v>
      </c>
      <c r="D1321" s="44" t="s">
        <v>2034</v>
      </c>
      <c r="E1321" s="44" t="s">
        <v>2034</v>
      </c>
      <c r="F1321" s="28" t="s">
        <v>10</v>
      </c>
      <c r="G1321" s="22"/>
      <c r="H1321" s="22"/>
      <c r="I1321" s="23"/>
      <c r="J1321" s="22"/>
      <c r="K1321" s="22"/>
      <c r="L1321" s="23"/>
      <c r="M1321" s="22">
        <v>1500000</v>
      </c>
      <c r="N1321" s="22">
        <f t="shared" si="416"/>
        <v>285000</v>
      </c>
      <c r="O1321" s="23">
        <f t="shared" si="417"/>
        <v>1785000</v>
      </c>
      <c r="P1321" s="22"/>
      <c r="Q1321" s="22"/>
      <c r="R1321" s="23"/>
    </row>
    <row r="1322" spans="1:18" s="62" customFormat="1" ht="27">
      <c r="A1322" s="31">
        <v>10</v>
      </c>
      <c r="B1322" s="21">
        <v>1196490826</v>
      </c>
      <c r="C1322" s="59" t="s">
        <v>1798</v>
      </c>
      <c r="D1322" s="44" t="s">
        <v>2035</v>
      </c>
      <c r="E1322" s="44" t="s">
        <v>2035</v>
      </c>
      <c r="F1322" s="28" t="s">
        <v>10</v>
      </c>
      <c r="G1322" s="22"/>
      <c r="H1322" s="22"/>
      <c r="I1322" s="23"/>
      <c r="J1322" s="22"/>
      <c r="K1322" s="22"/>
      <c r="L1322" s="23"/>
      <c r="M1322" s="22">
        <v>1500000</v>
      </c>
      <c r="N1322" s="22">
        <f t="shared" si="416"/>
        <v>285000</v>
      </c>
      <c r="O1322" s="23">
        <f t="shared" si="417"/>
        <v>1785000</v>
      </c>
      <c r="P1322" s="22"/>
      <c r="Q1322" s="22"/>
      <c r="R1322" s="23"/>
    </row>
    <row r="1323" spans="1:18" s="62" customFormat="1" ht="27">
      <c r="A1323" s="31">
        <v>11</v>
      </c>
      <c r="B1323" s="21">
        <v>1196490919</v>
      </c>
      <c r="C1323" s="59" t="s">
        <v>1798</v>
      </c>
      <c r="D1323" s="44" t="s">
        <v>2036</v>
      </c>
      <c r="E1323" s="44" t="s">
        <v>2036</v>
      </c>
      <c r="F1323" s="28" t="s">
        <v>10</v>
      </c>
      <c r="G1323" s="22"/>
      <c r="H1323" s="22"/>
      <c r="I1323" s="23"/>
      <c r="J1323" s="22"/>
      <c r="K1323" s="22"/>
      <c r="L1323" s="23"/>
      <c r="M1323" s="22">
        <v>350000</v>
      </c>
      <c r="N1323" s="22">
        <f t="shared" si="416"/>
        <v>66500</v>
      </c>
      <c r="O1323" s="23">
        <f t="shared" si="417"/>
        <v>416500</v>
      </c>
      <c r="P1323" s="22"/>
      <c r="Q1323" s="22"/>
      <c r="R1323" s="23"/>
    </row>
    <row r="1324" spans="1:18" s="62" customFormat="1" ht="27">
      <c r="A1324" s="31">
        <v>12</v>
      </c>
      <c r="B1324" s="21">
        <v>1196490639</v>
      </c>
      <c r="C1324" s="59" t="s">
        <v>1798</v>
      </c>
      <c r="D1324" s="44" t="s">
        <v>2037</v>
      </c>
      <c r="E1324" s="44" t="s">
        <v>2037</v>
      </c>
      <c r="F1324" s="28" t="s">
        <v>10</v>
      </c>
      <c r="G1324" s="22"/>
      <c r="H1324" s="22"/>
      <c r="I1324" s="23"/>
      <c r="J1324" s="22"/>
      <c r="K1324" s="22"/>
      <c r="L1324" s="23"/>
      <c r="M1324" s="22">
        <v>350000</v>
      </c>
      <c r="N1324" s="22">
        <f t="shared" si="416"/>
        <v>66500</v>
      </c>
      <c r="O1324" s="23">
        <f t="shared" si="417"/>
        <v>416500</v>
      </c>
      <c r="P1324" s="22"/>
      <c r="Q1324" s="22"/>
      <c r="R1324" s="23"/>
    </row>
    <row r="1325" spans="1:18" s="62" customFormat="1" ht="27">
      <c r="A1325" s="31">
        <v>13</v>
      </c>
      <c r="B1325" s="21">
        <v>1196490724</v>
      </c>
      <c r="C1325" s="59" t="s">
        <v>1798</v>
      </c>
      <c r="D1325" s="44" t="s">
        <v>2038</v>
      </c>
      <c r="E1325" s="44" t="s">
        <v>2038</v>
      </c>
      <c r="F1325" s="28" t="s">
        <v>10</v>
      </c>
      <c r="G1325" s="22"/>
      <c r="H1325" s="22"/>
      <c r="I1325" s="23"/>
      <c r="J1325" s="22"/>
      <c r="K1325" s="22"/>
      <c r="L1325" s="23"/>
      <c r="M1325" s="22">
        <v>400000</v>
      </c>
      <c r="N1325" s="22">
        <f t="shared" si="416"/>
        <v>76000</v>
      </c>
      <c r="O1325" s="23">
        <f t="shared" si="417"/>
        <v>476000</v>
      </c>
      <c r="P1325" s="22"/>
      <c r="Q1325" s="22"/>
      <c r="R1325" s="23"/>
    </row>
    <row r="1326" spans="1:18" s="62" customFormat="1" ht="36">
      <c r="A1326" s="31">
        <v>14</v>
      </c>
      <c r="B1326" s="21">
        <v>1196491157</v>
      </c>
      <c r="C1326" s="59" t="s">
        <v>1798</v>
      </c>
      <c r="D1326" s="44" t="s">
        <v>2039</v>
      </c>
      <c r="E1326" s="44" t="s">
        <v>2039</v>
      </c>
      <c r="F1326" s="28" t="s">
        <v>10</v>
      </c>
      <c r="G1326" s="22"/>
      <c r="H1326" s="22"/>
      <c r="I1326" s="23"/>
      <c r="J1326" s="22"/>
      <c r="K1326" s="22"/>
      <c r="L1326" s="23"/>
      <c r="M1326" s="22">
        <v>1350000</v>
      </c>
      <c r="N1326" s="22">
        <f t="shared" si="416"/>
        <v>256500</v>
      </c>
      <c r="O1326" s="23">
        <f t="shared" si="417"/>
        <v>1606500</v>
      </c>
      <c r="P1326" s="22"/>
      <c r="Q1326" s="22"/>
      <c r="R1326" s="23"/>
    </row>
    <row r="1327" spans="1:18" s="62" customFormat="1" ht="27">
      <c r="A1327" s="31">
        <v>15</v>
      </c>
      <c r="B1327" s="21">
        <v>1196490905</v>
      </c>
      <c r="C1327" s="59" t="s">
        <v>1798</v>
      </c>
      <c r="D1327" s="44" t="s">
        <v>2040</v>
      </c>
      <c r="E1327" s="44" t="s">
        <v>2040</v>
      </c>
      <c r="F1327" s="28" t="s">
        <v>10</v>
      </c>
      <c r="G1327" s="22"/>
      <c r="H1327" s="22"/>
      <c r="I1327" s="23"/>
      <c r="J1327" s="22"/>
      <c r="K1327" s="22"/>
      <c r="L1327" s="23"/>
      <c r="M1327" s="22">
        <v>350000</v>
      </c>
      <c r="N1327" s="22">
        <f t="shared" si="416"/>
        <v>66500</v>
      </c>
      <c r="O1327" s="23">
        <f t="shared" si="417"/>
        <v>416500</v>
      </c>
      <c r="P1327" s="22"/>
      <c r="Q1327" s="22"/>
      <c r="R1327" s="23"/>
    </row>
    <row r="1328" spans="1:18" s="62" customFormat="1" ht="45">
      <c r="A1328" s="31">
        <v>16</v>
      </c>
      <c r="B1328" s="21">
        <v>1186220852</v>
      </c>
      <c r="C1328" s="59" t="s">
        <v>1798</v>
      </c>
      <c r="D1328" s="44" t="s">
        <v>2041</v>
      </c>
      <c r="E1328" s="44" t="s">
        <v>2041</v>
      </c>
      <c r="F1328" s="28" t="s">
        <v>10</v>
      </c>
      <c r="G1328" s="22">
        <v>1223481</v>
      </c>
      <c r="H1328" s="22">
        <f t="shared" ref="H1328:H1329" si="420">ROUND(G1328*0.19,0)</f>
        <v>232461</v>
      </c>
      <c r="I1328" s="23">
        <f t="shared" ref="I1328:I1329" si="421">+G1328+H1328</f>
        <v>1455942</v>
      </c>
      <c r="J1328" s="22"/>
      <c r="K1328" s="22"/>
      <c r="L1328" s="23"/>
      <c r="M1328" s="22">
        <v>350000</v>
      </c>
      <c r="N1328" s="22">
        <f t="shared" si="416"/>
        <v>66500</v>
      </c>
      <c r="O1328" s="23">
        <f t="shared" si="417"/>
        <v>416500</v>
      </c>
      <c r="P1328" s="22"/>
      <c r="Q1328" s="22"/>
      <c r="R1328" s="23"/>
    </row>
    <row r="1329" spans="1:18" s="62" customFormat="1" ht="45">
      <c r="A1329" s="31">
        <v>17</v>
      </c>
      <c r="B1329" s="21">
        <v>1196490383</v>
      </c>
      <c r="C1329" s="59" t="s">
        <v>1798</v>
      </c>
      <c r="D1329" s="44" t="s">
        <v>2042</v>
      </c>
      <c r="E1329" s="44" t="s">
        <v>2042</v>
      </c>
      <c r="F1329" s="28" t="s">
        <v>10</v>
      </c>
      <c r="G1329" s="22">
        <v>4390769</v>
      </c>
      <c r="H1329" s="22">
        <f t="shared" si="420"/>
        <v>834246</v>
      </c>
      <c r="I1329" s="23">
        <f t="shared" si="421"/>
        <v>5225015</v>
      </c>
      <c r="J1329" s="22"/>
      <c r="K1329" s="22"/>
      <c r="L1329" s="23"/>
      <c r="M1329" s="22">
        <v>500000</v>
      </c>
      <c r="N1329" s="22">
        <f t="shared" si="416"/>
        <v>95000</v>
      </c>
      <c r="O1329" s="23">
        <f t="shared" si="417"/>
        <v>595000</v>
      </c>
      <c r="P1329" s="22"/>
      <c r="Q1329" s="22"/>
      <c r="R1329" s="23"/>
    </row>
    <row r="1330" spans="1:18" s="62" customFormat="1" ht="27">
      <c r="A1330" s="31">
        <v>18</v>
      </c>
      <c r="B1330" s="21">
        <v>1196490381</v>
      </c>
      <c r="C1330" s="59" t="s">
        <v>1798</v>
      </c>
      <c r="D1330" s="44" t="s">
        <v>2043</v>
      </c>
      <c r="E1330" s="44" t="s">
        <v>2043</v>
      </c>
      <c r="F1330" s="28" t="s">
        <v>10</v>
      </c>
      <c r="G1330" s="22"/>
      <c r="H1330" s="22"/>
      <c r="I1330" s="23"/>
      <c r="J1330" s="22"/>
      <c r="K1330" s="22"/>
      <c r="L1330" s="23"/>
      <c r="M1330" s="22">
        <v>850000</v>
      </c>
      <c r="N1330" s="22">
        <f t="shared" si="416"/>
        <v>161500</v>
      </c>
      <c r="O1330" s="23">
        <f t="shared" si="417"/>
        <v>1011500</v>
      </c>
      <c r="P1330" s="22"/>
      <c r="Q1330" s="22"/>
      <c r="R1330" s="23"/>
    </row>
    <row r="1331" spans="1:18" s="62" customFormat="1" ht="36">
      <c r="A1331" s="31">
        <v>19</v>
      </c>
      <c r="B1331" s="21">
        <v>1196490728</v>
      </c>
      <c r="C1331" s="59" t="s">
        <v>1798</v>
      </c>
      <c r="D1331" s="44" t="s">
        <v>2044</v>
      </c>
      <c r="E1331" s="44" t="s">
        <v>2044</v>
      </c>
      <c r="F1331" s="28" t="s">
        <v>10</v>
      </c>
      <c r="G1331" s="22"/>
      <c r="H1331" s="22"/>
      <c r="I1331" s="23"/>
      <c r="J1331" s="22"/>
      <c r="K1331" s="22"/>
      <c r="L1331" s="23"/>
      <c r="M1331" s="22">
        <v>320000</v>
      </c>
      <c r="N1331" s="22">
        <f t="shared" si="416"/>
        <v>60800</v>
      </c>
      <c r="O1331" s="23">
        <f t="shared" si="417"/>
        <v>380800</v>
      </c>
      <c r="P1331" s="22"/>
      <c r="Q1331" s="22"/>
      <c r="R1331" s="23"/>
    </row>
    <row r="1332" spans="1:18" s="62" customFormat="1" ht="36">
      <c r="A1332" s="31">
        <v>20</v>
      </c>
      <c r="B1332" s="21">
        <v>1196490714</v>
      </c>
      <c r="C1332" s="59" t="s">
        <v>1798</v>
      </c>
      <c r="D1332" s="44" t="s">
        <v>2045</v>
      </c>
      <c r="E1332" s="44" t="s">
        <v>2045</v>
      </c>
      <c r="F1332" s="28" t="s">
        <v>10</v>
      </c>
      <c r="G1332" s="22"/>
      <c r="H1332" s="22"/>
      <c r="I1332" s="23"/>
      <c r="J1332" s="22"/>
      <c r="K1332" s="22"/>
      <c r="L1332" s="23"/>
      <c r="M1332" s="22">
        <v>400000</v>
      </c>
      <c r="N1332" s="22">
        <f t="shared" si="416"/>
        <v>76000</v>
      </c>
      <c r="O1332" s="23">
        <f t="shared" si="417"/>
        <v>476000</v>
      </c>
      <c r="P1332" s="22"/>
      <c r="Q1332" s="22"/>
      <c r="R1332" s="23"/>
    </row>
    <row r="1333" spans="1:18" s="62" customFormat="1" ht="72">
      <c r="A1333" s="31">
        <v>21</v>
      </c>
      <c r="B1333" s="21">
        <v>1196490157</v>
      </c>
      <c r="C1333" s="59" t="s">
        <v>1798</v>
      </c>
      <c r="D1333" s="44" t="s">
        <v>2046</v>
      </c>
      <c r="E1333" s="44" t="s">
        <v>2046</v>
      </c>
      <c r="F1333" s="28" t="s">
        <v>10</v>
      </c>
      <c r="G1333" s="22"/>
      <c r="H1333" s="22"/>
      <c r="I1333" s="23"/>
      <c r="J1333" s="22"/>
      <c r="K1333" s="22"/>
      <c r="L1333" s="23"/>
      <c r="M1333" s="22">
        <v>80000</v>
      </c>
      <c r="N1333" s="22">
        <f t="shared" si="416"/>
        <v>15200</v>
      </c>
      <c r="O1333" s="23">
        <f t="shared" si="417"/>
        <v>95200</v>
      </c>
      <c r="P1333" s="22"/>
      <c r="Q1333" s="22"/>
      <c r="R1333" s="23"/>
    </row>
    <row r="1334" spans="1:18" s="140" customFormat="1" ht="27">
      <c r="A1334" s="30">
        <v>22</v>
      </c>
      <c r="B1334" s="56">
        <v>1196490257</v>
      </c>
      <c r="C1334" s="123" t="s">
        <v>1798</v>
      </c>
      <c r="D1334" s="42" t="s">
        <v>2047</v>
      </c>
      <c r="E1334" s="42" t="s">
        <v>2047</v>
      </c>
      <c r="F1334" s="35" t="s">
        <v>10</v>
      </c>
      <c r="G1334" s="24">
        <v>10557990</v>
      </c>
      <c r="H1334" s="24">
        <f t="shared" ref="H1334:H1336" si="422">ROUND(G1334*0.19,0)</f>
        <v>2006018</v>
      </c>
      <c r="I1334" s="25">
        <f t="shared" ref="I1334:I1336" si="423">+G1334+H1334</f>
        <v>12564008</v>
      </c>
      <c r="J1334" s="24"/>
      <c r="K1334" s="24"/>
      <c r="L1334" s="25"/>
      <c r="M1334" s="24">
        <v>450000</v>
      </c>
      <c r="N1334" s="24">
        <f t="shared" si="416"/>
        <v>85500</v>
      </c>
      <c r="O1334" s="25">
        <f t="shared" si="417"/>
        <v>535500</v>
      </c>
      <c r="P1334" s="24"/>
      <c r="Q1334" s="24"/>
      <c r="R1334" s="25"/>
    </row>
    <row r="1335" spans="1:18" s="140" customFormat="1" ht="27">
      <c r="A1335" s="30">
        <v>23</v>
      </c>
      <c r="B1335" s="56">
        <v>1196490374</v>
      </c>
      <c r="C1335" s="123" t="s">
        <v>1798</v>
      </c>
      <c r="D1335" s="42" t="s">
        <v>2048</v>
      </c>
      <c r="E1335" s="42" t="s">
        <v>2048</v>
      </c>
      <c r="F1335" s="35" t="s">
        <v>10</v>
      </c>
      <c r="G1335" s="24">
        <v>9896250</v>
      </c>
      <c r="H1335" s="24">
        <f t="shared" si="422"/>
        <v>1880288</v>
      </c>
      <c r="I1335" s="25">
        <f t="shared" si="423"/>
        <v>11776538</v>
      </c>
      <c r="J1335" s="24"/>
      <c r="K1335" s="24"/>
      <c r="L1335" s="25"/>
      <c r="M1335" s="24">
        <v>720000</v>
      </c>
      <c r="N1335" s="24">
        <f t="shared" si="416"/>
        <v>136800</v>
      </c>
      <c r="O1335" s="25">
        <f t="shared" si="417"/>
        <v>856800</v>
      </c>
      <c r="P1335" s="24"/>
      <c r="Q1335" s="24"/>
      <c r="R1335" s="25"/>
    </row>
    <row r="1336" spans="1:18" s="140" customFormat="1" ht="27">
      <c r="A1336" s="30">
        <v>24</v>
      </c>
      <c r="B1336" s="56">
        <v>1196490439</v>
      </c>
      <c r="C1336" s="123" t="s">
        <v>1798</v>
      </c>
      <c r="D1336" s="42" t="s">
        <v>2049</v>
      </c>
      <c r="E1336" s="42" t="s">
        <v>2049</v>
      </c>
      <c r="F1336" s="35" t="s">
        <v>10</v>
      </c>
      <c r="G1336" s="24">
        <v>4402949</v>
      </c>
      <c r="H1336" s="24">
        <f t="shared" si="422"/>
        <v>836560</v>
      </c>
      <c r="I1336" s="25">
        <f t="shared" si="423"/>
        <v>5239509</v>
      </c>
      <c r="J1336" s="24"/>
      <c r="K1336" s="24"/>
      <c r="L1336" s="25"/>
      <c r="M1336" s="24">
        <v>450000</v>
      </c>
      <c r="N1336" s="24">
        <f t="shared" si="416"/>
        <v>85500</v>
      </c>
      <c r="O1336" s="25">
        <f t="shared" si="417"/>
        <v>535500</v>
      </c>
      <c r="P1336" s="24"/>
      <c r="Q1336" s="24"/>
      <c r="R1336" s="25"/>
    </row>
    <row r="1337" spans="1:18" s="140" customFormat="1" ht="36">
      <c r="A1337" s="30">
        <v>25</v>
      </c>
      <c r="B1337" s="56">
        <v>1196490595</v>
      </c>
      <c r="C1337" s="123" t="s">
        <v>1798</v>
      </c>
      <c r="D1337" s="42" t="s">
        <v>2050</v>
      </c>
      <c r="E1337" s="42" t="s">
        <v>2050</v>
      </c>
      <c r="F1337" s="35" t="s">
        <v>10</v>
      </c>
      <c r="G1337" s="24"/>
      <c r="H1337" s="24"/>
      <c r="I1337" s="25"/>
      <c r="J1337" s="24"/>
      <c r="K1337" s="24"/>
      <c r="L1337" s="25"/>
      <c r="M1337" s="24">
        <v>700000</v>
      </c>
      <c r="N1337" s="24">
        <f t="shared" si="416"/>
        <v>133000</v>
      </c>
      <c r="O1337" s="25">
        <f t="shared" si="417"/>
        <v>833000</v>
      </c>
      <c r="P1337" s="24"/>
      <c r="Q1337" s="24"/>
      <c r="R1337" s="25"/>
    </row>
    <row r="1338" spans="1:18" s="62" customFormat="1" ht="27">
      <c r="A1338" s="31">
        <v>26</v>
      </c>
      <c r="B1338" s="21">
        <v>1196490594</v>
      </c>
      <c r="C1338" s="59" t="s">
        <v>1798</v>
      </c>
      <c r="D1338" s="44" t="s">
        <v>2051</v>
      </c>
      <c r="E1338" s="44" t="s">
        <v>2051</v>
      </c>
      <c r="F1338" s="28" t="s">
        <v>10</v>
      </c>
      <c r="G1338" s="22"/>
      <c r="H1338" s="22"/>
      <c r="I1338" s="23"/>
      <c r="J1338" s="22"/>
      <c r="K1338" s="22"/>
      <c r="L1338" s="23"/>
      <c r="M1338" s="22">
        <v>1900000</v>
      </c>
      <c r="N1338" s="22">
        <f t="shared" si="416"/>
        <v>361000</v>
      </c>
      <c r="O1338" s="23">
        <f t="shared" si="417"/>
        <v>2261000</v>
      </c>
      <c r="P1338" s="22"/>
      <c r="Q1338" s="22"/>
      <c r="R1338" s="23"/>
    </row>
    <row r="1339" spans="1:18" s="62" customFormat="1" ht="45">
      <c r="A1339" s="31">
        <v>27</v>
      </c>
      <c r="B1339" s="21">
        <v>1196490828</v>
      </c>
      <c r="C1339" s="59" t="s">
        <v>1798</v>
      </c>
      <c r="D1339" s="44" t="s">
        <v>2052</v>
      </c>
      <c r="E1339" s="44" t="s">
        <v>2052</v>
      </c>
      <c r="F1339" s="28" t="s">
        <v>10</v>
      </c>
      <c r="G1339" s="22"/>
      <c r="H1339" s="22"/>
      <c r="I1339" s="23"/>
      <c r="J1339" s="22"/>
      <c r="K1339" s="22"/>
      <c r="L1339" s="23"/>
      <c r="M1339" s="22">
        <v>2150000</v>
      </c>
      <c r="N1339" s="22">
        <f t="shared" si="416"/>
        <v>408500</v>
      </c>
      <c r="O1339" s="23">
        <f t="shared" si="417"/>
        <v>2558500</v>
      </c>
      <c r="P1339" s="22"/>
      <c r="Q1339" s="22"/>
      <c r="R1339" s="23"/>
    </row>
    <row r="1340" spans="1:18" s="62" customFormat="1" ht="27">
      <c r="A1340" s="31">
        <v>28</v>
      </c>
      <c r="B1340" s="21">
        <v>1196490801</v>
      </c>
      <c r="C1340" s="59" t="s">
        <v>1798</v>
      </c>
      <c r="D1340" s="44" t="s">
        <v>2053</v>
      </c>
      <c r="E1340" s="44" t="s">
        <v>2053</v>
      </c>
      <c r="F1340" s="28" t="s">
        <v>10</v>
      </c>
      <c r="G1340" s="22"/>
      <c r="H1340" s="22"/>
      <c r="I1340" s="23"/>
      <c r="J1340" s="22"/>
      <c r="K1340" s="22"/>
      <c r="L1340" s="23"/>
      <c r="M1340" s="22">
        <v>700000</v>
      </c>
      <c r="N1340" s="22">
        <f t="shared" si="416"/>
        <v>133000</v>
      </c>
      <c r="O1340" s="23">
        <f t="shared" si="417"/>
        <v>833000</v>
      </c>
      <c r="P1340" s="22"/>
      <c r="Q1340" s="22"/>
      <c r="R1340" s="23"/>
    </row>
    <row r="1341" spans="1:18" s="62" customFormat="1" ht="36">
      <c r="A1341" s="31">
        <v>29</v>
      </c>
      <c r="B1341" s="21">
        <v>1196490830</v>
      </c>
      <c r="C1341" s="59" t="s">
        <v>1798</v>
      </c>
      <c r="D1341" s="44" t="s">
        <v>2054</v>
      </c>
      <c r="E1341" s="44" t="s">
        <v>2054</v>
      </c>
      <c r="F1341" s="28" t="s">
        <v>10</v>
      </c>
      <c r="G1341" s="22">
        <v>1417772</v>
      </c>
      <c r="H1341" s="22">
        <f t="shared" ref="H1341" si="424">ROUND(G1341*0.19,0)</f>
        <v>269377</v>
      </c>
      <c r="I1341" s="23">
        <f t="shared" ref="I1341" si="425">+G1341+H1341</f>
        <v>1687149</v>
      </c>
      <c r="J1341" s="22"/>
      <c r="K1341" s="22"/>
      <c r="L1341" s="23"/>
      <c r="M1341" s="22">
        <v>1200000</v>
      </c>
      <c r="N1341" s="22">
        <f t="shared" si="416"/>
        <v>228000</v>
      </c>
      <c r="O1341" s="23">
        <f t="shared" si="417"/>
        <v>1428000</v>
      </c>
      <c r="P1341" s="22"/>
      <c r="Q1341" s="22"/>
      <c r="R1341" s="23"/>
    </row>
    <row r="1342" spans="1:18" s="62" customFormat="1" ht="27">
      <c r="A1342" s="31">
        <v>30</v>
      </c>
      <c r="B1342" s="21">
        <v>1196490010</v>
      </c>
      <c r="C1342" s="59" t="s">
        <v>1798</v>
      </c>
      <c r="D1342" s="44" t="s">
        <v>2055</v>
      </c>
      <c r="E1342" s="44" t="s">
        <v>2055</v>
      </c>
      <c r="F1342" s="28" t="s">
        <v>10</v>
      </c>
      <c r="G1342" s="22"/>
      <c r="H1342" s="22"/>
      <c r="I1342" s="23"/>
      <c r="J1342" s="22"/>
      <c r="K1342" s="22"/>
      <c r="L1342" s="23"/>
      <c r="M1342" s="22">
        <v>700000</v>
      </c>
      <c r="N1342" s="22">
        <f t="shared" si="416"/>
        <v>133000</v>
      </c>
      <c r="O1342" s="23">
        <f t="shared" si="417"/>
        <v>833000</v>
      </c>
      <c r="P1342" s="22"/>
      <c r="Q1342" s="22"/>
      <c r="R1342" s="23"/>
    </row>
    <row r="1343" spans="1:18" s="62" customFormat="1" ht="45">
      <c r="A1343" s="31">
        <v>31</v>
      </c>
      <c r="B1343" s="21">
        <v>1196490436</v>
      </c>
      <c r="C1343" s="59" t="s">
        <v>1798</v>
      </c>
      <c r="D1343" s="44" t="s">
        <v>2056</v>
      </c>
      <c r="E1343" s="44" t="s">
        <v>2056</v>
      </c>
      <c r="F1343" s="28" t="s">
        <v>10</v>
      </c>
      <c r="G1343" s="22"/>
      <c r="H1343" s="22"/>
      <c r="I1343" s="23"/>
      <c r="J1343" s="22"/>
      <c r="K1343" s="22"/>
      <c r="L1343" s="23"/>
      <c r="M1343" s="22">
        <v>450000</v>
      </c>
      <c r="N1343" s="22">
        <f t="shared" si="416"/>
        <v>85500</v>
      </c>
      <c r="O1343" s="23">
        <f t="shared" si="417"/>
        <v>535500</v>
      </c>
      <c r="P1343" s="22"/>
      <c r="Q1343" s="22"/>
      <c r="R1343" s="23"/>
    </row>
    <row r="1344" spans="1:18" s="62" customFormat="1" ht="36">
      <c r="A1344" s="31">
        <v>32</v>
      </c>
      <c r="B1344" s="21">
        <v>1196490904</v>
      </c>
      <c r="C1344" s="59" t="s">
        <v>1798</v>
      </c>
      <c r="D1344" s="44" t="s">
        <v>2057</v>
      </c>
      <c r="E1344" s="44" t="s">
        <v>2057</v>
      </c>
      <c r="F1344" s="28" t="s">
        <v>10</v>
      </c>
      <c r="G1344" s="22">
        <v>29000</v>
      </c>
      <c r="H1344" s="22">
        <f t="shared" ref="H1344" si="426">ROUND(G1344*0.19,0)</f>
        <v>5510</v>
      </c>
      <c r="I1344" s="23">
        <f t="shared" ref="I1344" si="427">+G1344+H1344</f>
        <v>34510</v>
      </c>
      <c r="J1344" s="22"/>
      <c r="K1344" s="22"/>
      <c r="L1344" s="23"/>
      <c r="M1344" s="22">
        <v>25000</v>
      </c>
      <c r="N1344" s="22">
        <f t="shared" si="416"/>
        <v>4750</v>
      </c>
      <c r="O1344" s="23">
        <f t="shared" si="417"/>
        <v>29750</v>
      </c>
      <c r="P1344" s="22"/>
      <c r="Q1344" s="22"/>
      <c r="R1344" s="23"/>
    </row>
    <row r="1345" spans="1:18" s="62" customFormat="1" ht="45">
      <c r="A1345" s="31">
        <v>33</v>
      </c>
      <c r="B1345" s="21">
        <v>1196490226</v>
      </c>
      <c r="C1345" s="59" t="s">
        <v>1798</v>
      </c>
      <c r="D1345" s="44" t="s">
        <v>2058</v>
      </c>
      <c r="E1345" s="44" t="s">
        <v>2058</v>
      </c>
      <c r="F1345" s="28" t="s">
        <v>10</v>
      </c>
      <c r="G1345" s="22"/>
      <c r="H1345" s="22"/>
      <c r="I1345" s="23"/>
      <c r="J1345" s="22"/>
      <c r="K1345" s="22"/>
      <c r="L1345" s="23"/>
      <c r="M1345" s="22">
        <v>450000</v>
      </c>
      <c r="N1345" s="22">
        <f t="shared" si="416"/>
        <v>85500</v>
      </c>
      <c r="O1345" s="23">
        <f t="shared" si="417"/>
        <v>535500</v>
      </c>
      <c r="P1345" s="22"/>
      <c r="Q1345" s="22"/>
      <c r="R1345" s="23"/>
    </row>
    <row r="1346" spans="1:18" s="62" customFormat="1" ht="27">
      <c r="A1346" s="31">
        <v>34</v>
      </c>
      <c r="B1346" s="21">
        <v>1196490322</v>
      </c>
      <c r="C1346" s="59" t="s">
        <v>1798</v>
      </c>
      <c r="D1346" s="33" t="s">
        <v>2059</v>
      </c>
      <c r="E1346" s="33" t="s">
        <v>2059</v>
      </c>
      <c r="F1346" s="28" t="s">
        <v>10</v>
      </c>
      <c r="G1346" s="22"/>
      <c r="H1346" s="22"/>
      <c r="I1346" s="23"/>
      <c r="J1346" s="22"/>
      <c r="K1346" s="22"/>
      <c r="L1346" s="23"/>
      <c r="M1346" s="22">
        <v>1800000</v>
      </c>
      <c r="N1346" s="22">
        <f t="shared" si="416"/>
        <v>342000</v>
      </c>
      <c r="O1346" s="23">
        <f t="shared" si="417"/>
        <v>2142000</v>
      </c>
      <c r="P1346" s="22"/>
      <c r="Q1346" s="22"/>
      <c r="R1346" s="23"/>
    </row>
    <row r="1347" spans="1:18" s="62" customFormat="1" ht="27">
      <c r="A1347" s="31">
        <v>35</v>
      </c>
      <c r="B1347" s="21">
        <v>1196490254</v>
      </c>
      <c r="C1347" s="59" t="s">
        <v>1798</v>
      </c>
      <c r="D1347" s="33" t="s">
        <v>2060</v>
      </c>
      <c r="E1347" s="33" t="s">
        <v>2060</v>
      </c>
      <c r="F1347" s="28" t="s">
        <v>10</v>
      </c>
      <c r="G1347" s="22"/>
      <c r="H1347" s="22"/>
      <c r="I1347" s="23"/>
      <c r="J1347" s="22"/>
      <c r="K1347" s="22"/>
      <c r="L1347" s="23"/>
      <c r="M1347" s="22">
        <v>2300000</v>
      </c>
      <c r="N1347" s="22">
        <f t="shared" si="416"/>
        <v>437000</v>
      </c>
      <c r="O1347" s="23">
        <f t="shared" si="417"/>
        <v>2737000</v>
      </c>
      <c r="P1347" s="22"/>
      <c r="Q1347" s="22"/>
      <c r="R1347" s="23"/>
    </row>
    <row r="1348" spans="1:18" s="62" customFormat="1" ht="27">
      <c r="A1348" s="31">
        <v>36</v>
      </c>
      <c r="B1348" s="21">
        <v>1196490390</v>
      </c>
      <c r="C1348" s="59" t="s">
        <v>1798</v>
      </c>
      <c r="D1348" s="33" t="s">
        <v>2061</v>
      </c>
      <c r="E1348" s="33" t="s">
        <v>2061</v>
      </c>
      <c r="F1348" s="28" t="s">
        <v>10</v>
      </c>
      <c r="G1348" s="22"/>
      <c r="H1348" s="22"/>
      <c r="I1348" s="23"/>
      <c r="J1348" s="22"/>
      <c r="K1348" s="22"/>
      <c r="L1348" s="23"/>
      <c r="M1348" s="22">
        <v>1800000</v>
      </c>
      <c r="N1348" s="22">
        <f t="shared" si="416"/>
        <v>342000</v>
      </c>
      <c r="O1348" s="23">
        <f t="shared" si="417"/>
        <v>2142000</v>
      </c>
      <c r="P1348" s="22"/>
      <c r="Q1348" s="22"/>
      <c r="R1348" s="23"/>
    </row>
    <row r="1349" spans="1:18" s="62" customFormat="1" ht="36">
      <c r="A1349" s="31">
        <v>37</v>
      </c>
      <c r="B1349" s="21">
        <v>1196490829</v>
      </c>
      <c r="C1349" s="59" t="s">
        <v>1798</v>
      </c>
      <c r="D1349" s="44" t="s">
        <v>2062</v>
      </c>
      <c r="E1349" s="44" t="s">
        <v>2062</v>
      </c>
      <c r="F1349" s="28" t="s">
        <v>10</v>
      </c>
      <c r="G1349" s="22"/>
      <c r="H1349" s="22"/>
      <c r="I1349" s="23"/>
      <c r="J1349" s="22"/>
      <c r="K1349" s="22"/>
      <c r="L1349" s="23"/>
      <c r="M1349" s="22">
        <v>1400000</v>
      </c>
      <c r="N1349" s="22">
        <f t="shared" si="416"/>
        <v>266000</v>
      </c>
      <c r="O1349" s="23">
        <f t="shared" si="417"/>
        <v>1666000</v>
      </c>
      <c r="P1349" s="22"/>
      <c r="Q1349" s="22"/>
      <c r="R1349" s="23"/>
    </row>
    <row r="1350" spans="1:18" s="62" customFormat="1" ht="27">
      <c r="A1350" s="31">
        <v>38</v>
      </c>
      <c r="B1350" s="21">
        <v>1196490842</v>
      </c>
      <c r="C1350" s="59" t="s">
        <v>1798</v>
      </c>
      <c r="D1350" s="44" t="s">
        <v>2063</v>
      </c>
      <c r="E1350" s="44" t="s">
        <v>2063</v>
      </c>
      <c r="F1350" s="28" t="s">
        <v>10</v>
      </c>
      <c r="G1350" s="22"/>
      <c r="H1350" s="22"/>
      <c r="I1350" s="23"/>
      <c r="J1350" s="22"/>
      <c r="K1350" s="22"/>
      <c r="L1350" s="23"/>
      <c r="M1350" s="22">
        <v>1300000</v>
      </c>
      <c r="N1350" s="22">
        <f t="shared" si="416"/>
        <v>247000</v>
      </c>
      <c r="O1350" s="23">
        <f t="shared" si="417"/>
        <v>1547000</v>
      </c>
      <c r="P1350" s="22"/>
      <c r="Q1350" s="22"/>
      <c r="R1350" s="23"/>
    </row>
    <row r="1351" spans="1:18" s="62" customFormat="1" ht="36">
      <c r="A1351" s="31">
        <v>39</v>
      </c>
      <c r="B1351" s="21">
        <v>1196490918</v>
      </c>
      <c r="C1351" s="59" t="s">
        <v>1798</v>
      </c>
      <c r="D1351" s="44" t="s">
        <v>2064</v>
      </c>
      <c r="E1351" s="44" t="s">
        <v>2064</v>
      </c>
      <c r="F1351" s="28" t="s">
        <v>10</v>
      </c>
      <c r="G1351" s="22">
        <v>1278500</v>
      </c>
      <c r="H1351" s="22">
        <f t="shared" ref="H1351" si="428">ROUND(G1351*0.19,0)</f>
        <v>242915</v>
      </c>
      <c r="I1351" s="23">
        <f t="shared" ref="I1351" si="429">+G1351+H1351</f>
        <v>1521415</v>
      </c>
      <c r="J1351" s="22"/>
      <c r="K1351" s="22"/>
      <c r="L1351" s="23"/>
      <c r="M1351" s="22">
        <v>1500000</v>
      </c>
      <c r="N1351" s="22">
        <f t="shared" si="416"/>
        <v>285000</v>
      </c>
      <c r="O1351" s="23">
        <f t="shared" si="417"/>
        <v>1785000</v>
      </c>
      <c r="P1351" s="22"/>
      <c r="Q1351" s="22"/>
      <c r="R1351" s="23"/>
    </row>
    <row r="1352" spans="1:18" s="62" customFormat="1" ht="27">
      <c r="A1352" s="31">
        <v>40</v>
      </c>
      <c r="B1352" s="21">
        <v>1196490385</v>
      </c>
      <c r="C1352" s="59" t="s">
        <v>1798</v>
      </c>
      <c r="D1352" s="44" t="s">
        <v>2065</v>
      </c>
      <c r="E1352" s="44" t="s">
        <v>2065</v>
      </c>
      <c r="F1352" s="28" t="s">
        <v>10</v>
      </c>
      <c r="G1352" s="22"/>
      <c r="H1352" s="22"/>
      <c r="I1352" s="23"/>
      <c r="J1352" s="22"/>
      <c r="K1352" s="22"/>
      <c r="L1352" s="23"/>
      <c r="M1352" s="22">
        <v>90000</v>
      </c>
      <c r="N1352" s="22">
        <f t="shared" si="416"/>
        <v>17100</v>
      </c>
      <c r="O1352" s="23">
        <f t="shared" si="417"/>
        <v>107100</v>
      </c>
      <c r="P1352" s="22"/>
      <c r="Q1352" s="22"/>
      <c r="R1352" s="23"/>
    </row>
    <row r="1353" spans="1:18" s="62" customFormat="1" ht="36">
      <c r="A1353" s="31">
        <v>41</v>
      </c>
      <c r="B1353" s="21">
        <v>1196490382</v>
      </c>
      <c r="C1353" s="59" t="s">
        <v>1798</v>
      </c>
      <c r="D1353" s="33" t="s">
        <v>2066</v>
      </c>
      <c r="E1353" s="33" t="s">
        <v>2066</v>
      </c>
      <c r="F1353" s="28" t="s">
        <v>10</v>
      </c>
      <c r="G1353" s="22"/>
      <c r="H1353" s="22"/>
      <c r="I1353" s="23"/>
      <c r="J1353" s="22"/>
      <c r="K1353" s="22"/>
      <c r="L1353" s="23"/>
      <c r="M1353" s="22">
        <v>700000</v>
      </c>
      <c r="N1353" s="22">
        <f t="shared" si="416"/>
        <v>133000</v>
      </c>
      <c r="O1353" s="23">
        <f t="shared" si="417"/>
        <v>833000</v>
      </c>
      <c r="P1353" s="22"/>
      <c r="Q1353" s="22"/>
      <c r="R1353" s="23"/>
    </row>
    <row r="1354" spans="1:18" s="62" customFormat="1" ht="27">
      <c r="A1354" s="31">
        <v>42</v>
      </c>
      <c r="B1354" s="21">
        <v>1196430576</v>
      </c>
      <c r="C1354" s="59" t="s">
        <v>1798</v>
      </c>
      <c r="D1354" s="33" t="s">
        <v>2067</v>
      </c>
      <c r="E1354" s="33" t="s">
        <v>2067</v>
      </c>
      <c r="F1354" s="28" t="s">
        <v>10</v>
      </c>
      <c r="G1354" s="22"/>
      <c r="H1354" s="22"/>
      <c r="I1354" s="23"/>
      <c r="J1354" s="22"/>
      <c r="K1354" s="22"/>
      <c r="L1354" s="23"/>
      <c r="M1354" s="22">
        <v>1800000</v>
      </c>
      <c r="N1354" s="22">
        <f t="shared" si="416"/>
        <v>342000</v>
      </c>
      <c r="O1354" s="23">
        <f t="shared" si="417"/>
        <v>2142000</v>
      </c>
      <c r="P1354" s="22"/>
      <c r="Q1354" s="22"/>
      <c r="R1354" s="23"/>
    </row>
    <row r="1355" spans="1:18" s="62" customFormat="1" ht="36">
      <c r="A1355" s="31">
        <v>43</v>
      </c>
      <c r="B1355" s="21">
        <v>1196490917</v>
      </c>
      <c r="C1355" s="59" t="s">
        <v>1798</v>
      </c>
      <c r="D1355" s="44" t="s">
        <v>2068</v>
      </c>
      <c r="E1355" s="44" t="s">
        <v>2068</v>
      </c>
      <c r="F1355" s="28" t="s">
        <v>10</v>
      </c>
      <c r="G1355" s="22"/>
      <c r="H1355" s="22"/>
      <c r="I1355" s="23"/>
      <c r="J1355" s="22"/>
      <c r="K1355" s="22"/>
      <c r="L1355" s="23"/>
      <c r="M1355" s="22">
        <v>850000</v>
      </c>
      <c r="N1355" s="22">
        <f t="shared" si="416"/>
        <v>161500</v>
      </c>
      <c r="O1355" s="23">
        <f t="shared" si="417"/>
        <v>1011500</v>
      </c>
      <c r="P1355" s="22"/>
      <c r="Q1355" s="22"/>
      <c r="R1355" s="23"/>
    </row>
    <row r="1356" spans="1:18" s="62" customFormat="1" ht="27">
      <c r="A1356" s="31">
        <v>44</v>
      </c>
      <c r="B1356" s="21">
        <v>1196490916</v>
      </c>
      <c r="C1356" s="59" t="s">
        <v>1798</v>
      </c>
      <c r="D1356" s="44" t="s">
        <v>2069</v>
      </c>
      <c r="E1356" s="44" t="s">
        <v>2069</v>
      </c>
      <c r="F1356" s="28" t="s">
        <v>10</v>
      </c>
      <c r="G1356" s="22"/>
      <c r="H1356" s="22"/>
      <c r="I1356" s="23"/>
      <c r="J1356" s="22"/>
      <c r="K1356" s="22"/>
      <c r="L1356" s="23"/>
      <c r="M1356" s="22">
        <v>100000</v>
      </c>
      <c r="N1356" s="22">
        <f t="shared" si="416"/>
        <v>19000</v>
      </c>
      <c r="O1356" s="23">
        <f t="shared" si="417"/>
        <v>119000</v>
      </c>
      <c r="P1356" s="22"/>
      <c r="Q1356" s="22"/>
      <c r="R1356" s="23"/>
    </row>
    <row r="1357" spans="1:18" s="62" customFormat="1" ht="27">
      <c r="A1357" s="31">
        <v>45</v>
      </c>
      <c r="B1357" s="21">
        <v>1196490727</v>
      </c>
      <c r="C1357" s="59" t="s">
        <v>1798</v>
      </c>
      <c r="D1357" s="44" t="s">
        <v>2070</v>
      </c>
      <c r="E1357" s="44" t="s">
        <v>2070</v>
      </c>
      <c r="F1357" s="28" t="s">
        <v>10</v>
      </c>
      <c r="G1357" s="22">
        <v>255000</v>
      </c>
      <c r="H1357" s="22">
        <f t="shared" ref="H1357:H1358" si="430">ROUND(G1357*0.19,0)</f>
        <v>48450</v>
      </c>
      <c r="I1357" s="23">
        <f t="shared" ref="I1357:I1358" si="431">+G1357+H1357</f>
        <v>303450</v>
      </c>
      <c r="J1357" s="22"/>
      <c r="K1357" s="22"/>
      <c r="L1357" s="23"/>
      <c r="M1357" s="22">
        <v>100000</v>
      </c>
      <c r="N1357" s="22">
        <f t="shared" si="416"/>
        <v>19000</v>
      </c>
      <c r="O1357" s="23">
        <f t="shared" si="417"/>
        <v>119000</v>
      </c>
      <c r="P1357" s="22"/>
      <c r="Q1357" s="22"/>
      <c r="R1357" s="23"/>
    </row>
    <row r="1358" spans="1:18" s="62" customFormat="1" ht="27">
      <c r="A1358" s="31">
        <v>46</v>
      </c>
      <c r="B1358" s="21">
        <v>1196490709</v>
      </c>
      <c r="C1358" s="59" t="s">
        <v>1798</v>
      </c>
      <c r="D1358" s="44" t="s">
        <v>2071</v>
      </c>
      <c r="E1358" s="44" t="s">
        <v>2071</v>
      </c>
      <c r="F1358" s="28" t="s">
        <v>10</v>
      </c>
      <c r="G1358" s="22">
        <v>316924</v>
      </c>
      <c r="H1358" s="22">
        <f t="shared" si="430"/>
        <v>60216</v>
      </c>
      <c r="I1358" s="23">
        <f t="shared" si="431"/>
        <v>377140</v>
      </c>
      <c r="J1358" s="22"/>
      <c r="K1358" s="22"/>
      <c r="L1358" s="23"/>
      <c r="M1358" s="22">
        <v>150000</v>
      </c>
      <c r="N1358" s="22">
        <f t="shared" si="416"/>
        <v>28500</v>
      </c>
      <c r="O1358" s="23">
        <f t="shared" si="417"/>
        <v>178500</v>
      </c>
      <c r="P1358" s="22"/>
      <c r="Q1358" s="22"/>
      <c r="R1358" s="23"/>
    </row>
    <row r="1359" spans="1:18" s="62" customFormat="1" ht="27">
      <c r="A1359" s="31">
        <v>47</v>
      </c>
      <c r="B1359" s="21">
        <v>1196490658</v>
      </c>
      <c r="C1359" s="59" t="s">
        <v>1798</v>
      </c>
      <c r="D1359" s="44" t="s">
        <v>2072</v>
      </c>
      <c r="E1359" s="44" t="s">
        <v>2072</v>
      </c>
      <c r="F1359" s="28" t="s">
        <v>10</v>
      </c>
      <c r="G1359" s="22"/>
      <c r="H1359" s="22"/>
      <c r="I1359" s="23"/>
      <c r="J1359" s="22"/>
      <c r="K1359" s="22"/>
      <c r="L1359" s="23"/>
      <c r="M1359" s="22">
        <v>100000</v>
      </c>
      <c r="N1359" s="22">
        <f t="shared" si="416"/>
        <v>19000</v>
      </c>
      <c r="O1359" s="23">
        <f t="shared" si="417"/>
        <v>119000</v>
      </c>
      <c r="P1359" s="22"/>
      <c r="Q1359" s="22"/>
      <c r="R1359" s="23"/>
    </row>
    <row r="1360" spans="1:18" s="62" customFormat="1" ht="45">
      <c r="A1360" s="31">
        <v>48</v>
      </c>
      <c r="B1360" s="21">
        <v>1196490435</v>
      </c>
      <c r="C1360" s="59" t="s">
        <v>1798</v>
      </c>
      <c r="D1360" s="44" t="s">
        <v>2073</v>
      </c>
      <c r="E1360" s="44" t="s">
        <v>2073</v>
      </c>
      <c r="F1360" s="28" t="s">
        <v>10</v>
      </c>
      <c r="G1360" s="22">
        <v>4866154</v>
      </c>
      <c r="H1360" s="22">
        <f t="shared" ref="H1360:H1362" si="432">ROUND(G1360*0.19,0)</f>
        <v>924569</v>
      </c>
      <c r="I1360" s="23">
        <f t="shared" ref="I1360:I1362" si="433">+G1360+H1360</f>
        <v>5790723</v>
      </c>
      <c r="J1360" s="22"/>
      <c r="K1360" s="22"/>
      <c r="L1360" s="23"/>
      <c r="M1360" s="22">
        <v>450000</v>
      </c>
      <c r="N1360" s="22">
        <f t="shared" si="416"/>
        <v>85500</v>
      </c>
      <c r="O1360" s="23">
        <f t="shared" si="417"/>
        <v>535500</v>
      </c>
      <c r="P1360" s="22"/>
      <c r="Q1360" s="22"/>
      <c r="R1360" s="23"/>
    </row>
    <row r="1361" spans="1:18" s="62" customFormat="1" ht="27">
      <c r="A1361" s="31">
        <v>49</v>
      </c>
      <c r="B1361" s="21">
        <v>1196490454</v>
      </c>
      <c r="C1361" s="59" t="s">
        <v>1798</v>
      </c>
      <c r="D1361" s="44" t="s">
        <v>2074</v>
      </c>
      <c r="E1361" s="44" t="s">
        <v>2074</v>
      </c>
      <c r="F1361" s="28" t="s">
        <v>10</v>
      </c>
      <c r="G1361" s="22">
        <v>5740678</v>
      </c>
      <c r="H1361" s="22">
        <f t="shared" si="432"/>
        <v>1090729</v>
      </c>
      <c r="I1361" s="23">
        <f t="shared" si="433"/>
        <v>6831407</v>
      </c>
      <c r="J1361" s="22"/>
      <c r="K1361" s="22"/>
      <c r="L1361" s="23"/>
      <c r="M1361" s="22">
        <v>450000</v>
      </c>
      <c r="N1361" s="22">
        <f t="shared" si="416"/>
        <v>85500</v>
      </c>
      <c r="O1361" s="23">
        <f t="shared" si="417"/>
        <v>535500</v>
      </c>
      <c r="P1361" s="22"/>
      <c r="Q1361" s="22"/>
      <c r="R1361" s="23"/>
    </row>
    <row r="1362" spans="1:18" s="62" customFormat="1" ht="27">
      <c r="A1362" s="31">
        <v>50</v>
      </c>
      <c r="B1362" s="21">
        <v>1196490407</v>
      </c>
      <c r="C1362" s="59" t="s">
        <v>1798</v>
      </c>
      <c r="D1362" s="44" t="s">
        <v>2075</v>
      </c>
      <c r="E1362" s="44" t="s">
        <v>2075</v>
      </c>
      <c r="F1362" s="28" t="s">
        <v>10</v>
      </c>
      <c r="G1362" s="22">
        <v>197000</v>
      </c>
      <c r="H1362" s="22">
        <f t="shared" si="432"/>
        <v>37430</v>
      </c>
      <c r="I1362" s="23">
        <f t="shared" si="433"/>
        <v>234430</v>
      </c>
      <c r="J1362" s="22"/>
      <c r="K1362" s="22"/>
      <c r="L1362" s="23"/>
      <c r="M1362" s="22">
        <v>110000</v>
      </c>
      <c r="N1362" s="22">
        <f t="shared" si="416"/>
        <v>20900</v>
      </c>
      <c r="O1362" s="23">
        <f t="shared" si="417"/>
        <v>130900</v>
      </c>
      <c r="P1362" s="22"/>
      <c r="Q1362" s="22"/>
      <c r="R1362" s="23"/>
    </row>
    <row r="1363" spans="1:18" s="62" customFormat="1" ht="27">
      <c r="A1363" s="31">
        <v>51</v>
      </c>
      <c r="B1363" s="21">
        <v>1196490386</v>
      </c>
      <c r="C1363" s="59" t="s">
        <v>1798</v>
      </c>
      <c r="D1363" s="44" t="s">
        <v>2076</v>
      </c>
      <c r="E1363" s="44" t="s">
        <v>2076</v>
      </c>
      <c r="F1363" s="28" t="s">
        <v>10</v>
      </c>
      <c r="G1363" s="22"/>
      <c r="H1363" s="22"/>
      <c r="I1363" s="23"/>
      <c r="J1363" s="22"/>
      <c r="K1363" s="22"/>
      <c r="L1363" s="23"/>
      <c r="M1363" s="22">
        <v>350000</v>
      </c>
      <c r="N1363" s="22">
        <f t="shared" si="416"/>
        <v>66500</v>
      </c>
      <c r="O1363" s="23">
        <f t="shared" si="417"/>
        <v>416500</v>
      </c>
      <c r="P1363" s="22"/>
      <c r="Q1363" s="22"/>
      <c r="R1363" s="23"/>
    </row>
    <row r="1364" spans="1:18" s="62" customFormat="1" ht="27">
      <c r="A1364" s="31">
        <v>52</v>
      </c>
      <c r="B1364" s="21">
        <v>1196490402</v>
      </c>
      <c r="C1364" s="59" t="s">
        <v>1798</v>
      </c>
      <c r="D1364" s="44" t="s">
        <v>2077</v>
      </c>
      <c r="E1364" s="44" t="s">
        <v>2077</v>
      </c>
      <c r="F1364" s="28" t="s">
        <v>10</v>
      </c>
      <c r="G1364" s="22"/>
      <c r="H1364" s="22"/>
      <c r="I1364" s="23"/>
      <c r="J1364" s="22"/>
      <c r="K1364" s="22"/>
      <c r="L1364" s="23"/>
      <c r="M1364" s="22">
        <v>350000</v>
      </c>
      <c r="N1364" s="22">
        <f t="shared" si="416"/>
        <v>66500</v>
      </c>
      <c r="O1364" s="23">
        <f t="shared" si="417"/>
        <v>416500</v>
      </c>
      <c r="P1364" s="22">
        <v>117000</v>
      </c>
      <c r="Q1364" s="22">
        <f t="shared" ref="Q1364:Q1369" si="434">ROUND(P1364*0.19,0)</f>
        <v>22230</v>
      </c>
      <c r="R1364" s="23">
        <f t="shared" ref="R1364:R1369" si="435">+P1364+Q1364</f>
        <v>139230</v>
      </c>
    </row>
    <row r="1365" spans="1:18" s="62" customFormat="1" ht="27">
      <c r="A1365" s="31">
        <v>53</v>
      </c>
      <c r="B1365" s="21">
        <v>1196490915</v>
      </c>
      <c r="C1365" s="59" t="s">
        <v>1798</v>
      </c>
      <c r="D1365" s="44" t="s">
        <v>2078</v>
      </c>
      <c r="E1365" s="44" t="s">
        <v>2078</v>
      </c>
      <c r="F1365" s="28" t="s">
        <v>10</v>
      </c>
      <c r="G1365" s="22"/>
      <c r="H1365" s="22"/>
      <c r="I1365" s="23"/>
      <c r="J1365" s="22"/>
      <c r="K1365" s="22"/>
      <c r="L1365" s="23"/>
      <c r="M1365" s="22">
        <v>350000</v>
      </c>
      <c r="N1365" s="22">
        <f t="shared" si="416"/>
        <v>66500</v>
      </c>
      <c r="O1365" s="23">
        <f t="shared" si="417"/>
        <v>416500</v>
      </c>
      <c r="P1365" s="22">
        <v>156000</v>
      </c>
      <c r="Q1365" s="22">
        <f t="shared" si="434"/>
        <v>29640</v>
      </c>
      <c r="R1365" s="23">
        <f t="shared" si="435"/>
        <v>185640</v>
      </c>
    </row>
    <row r="1366" spans="1:18" s="62" customFormat="1" ht="27">
      <c r="A1366" s="31">
        <v>54</v>
      </c>
      <c r="B1366" s="21">
        <v>1196490914</v>
      </c>
      <c r="C1366" s="59" t="s">
        <v>1798</v>
      </c>
      <c r="D1366" s="44" t="s">
        <v>2079</v>
      </c>
      <c r="E1366" s="44" t="s">
        <v>2079</v>
      </c>
      <c r="F1366" s="28" t="s">
        <v>10</v>
      </c>
      <c r="G1366" s="22">
        <v>299000</v>
      </c>
      <c r="H1366" s="22">
        <f t="shared" ref="H1366" si="436">ROUND(G1366*0.19,0)</f>
        <v>56810</v>
      </c>
      <c r="I1366" s="23">
        <f t="shared" ref="I1366" si="437">+G1366+H1366</f>
        <v>355810</v>
      </c>
      <c r="J1366" s="22"/>
      <c r="K1366" s="22"/>
      <c r="L1366" s="23"/>
      <c r="M1366" s="22">
        <v>350000</v>
      </c>
      <c r="N1366" s="22">
        <f t="shared" si="416"/>
        <v>66500</v>
      </c>
      <c r="O1366" s="23">
        <f t="shared" si="417"/>
        <v>416500</v>
      </c>
      <c r="P1366" s="22"/>
      <c r="Q1366" s="22"/>
      <c r="R1366" s="23"/>
    </row>
    <row r="1367" spans="1:18" s="62" customFormat="1" ht="27">
      <c r="A1367" s="31">
        <v>55</v>
      </c>
      <c r="B1367" s="21">
        <v>1196490913</v>
      </c>
      <c r="C1367" s="59" t="s">
        <v>1798</v>
      </c>
      <c r="D1367" s="44" t="s">
        <v>2080</v>
      </c>
      <c r="E1367" s="44" t="s">
        <v>2080</v>
      </c>
      <c r="F1367" s="28" t="s">
        <v>10</v>
      </c>
      <c r="G1367" s="22"/>
      <c r="H1367" s="22"/>
      <c r="I1367" s="23"/>
      <c r="J1367" s="22">
        <v>109500</v>
      </c>
      <c r="K1367" s="22">
        <f t="shared" ref="K1367:K1368" si="438">ROUND(J1367*0.19,0)</f>
        <v>20805</v>
      </c>
      <c r="L1367" s="23">
        <f t="shared" ref="L1367:L1368" si="439">+J1367+K1367</f>
        <v>130305</v>
      </c>
      <c r="M1367" s="22">
        <v>350000</v>
      </c>
      <c r="N1367" s="22">
        <f t="shared" si="416"/>
        <v>66500</v>
      </c>
      <c r="O1367" s="23">
        <f t="shared" si="417"/>
        <v>416500</v>
      </c>
      <c r="P1367" s="22">
        <v>78000</v>
      </c>
      <c r="Q1367" s="22">
        <f t="shared" si="434"/>
        <v>14820</v>
      </c>
      <c r="R1367" s="23">
        <f t="shared" si="435"/>
        <v>92820</v>
      </c>
    </row>
    <row r="1368" spans="1:18" s="62" customFormat="1" ht="27">
      <c r="A1368" s="31">
        <v>56</v>
      </c>
      <c r="B1368" s="21">
        <v>1196490912</v>
      </c>
      <c r="C1368" s="59" t="s">
        <v>1798</v>
      </c>
      <c r="D1368" s="44" t="s">
        <v>2081</v>
      </c>
      <c r="E1368" s="44" t="s">
        <v>2081</v>
      </c>
      <c r="F1368" s="28" t="s">
        <v>10</v>
      </c>
      <c r="G1368" s="22"/>
      <c r="H1368" s="22"/>
      <c r="I1368" s="23"/>
      <c r="J1368" s="22">
        <v>128500</v>
      </c>
      <c r="K1368" s="22">
        <f t="shared" si="438"/>
        <v>24415</v>
      </c>
      <c r="L1368" s="23">
        <f t="shared" si="439"/>
        <v>152915</v>
      </c>
      <c r="M1368" s="22">
        <v>350000</v>
      </c>
      <c r="N1368" s="22">
        <f t="shared" si="416"/>
        <v>66500</v>
      </c>
      <c r="O1368" s="23">
        <f t="shared" si="417"/>
        <v>416500</v>
      </c>
      <c r="P1368" s="22">
        <v>117000</v>
      </c>
      <c r="Q1368" s="22">
        <f t="shared" si="434"/>
        <v>22230</v>
      </c>
      <c r="R1368" s="23">
        <f t="shared" si="435"/>
        <v>139230</v>
      </c>
    </row>
    <row r="1369" spans="1:18" s="62" customFormat="1" ht="27">
      <c r="A1369" s="31">
        <v>57</v>
      </c>
      <c r="B1369" s="21">
        <v>1196490911</v>
      </c>
      <c r="C1369" s="59" t="s">
        <v>1798</v>
      </c>
      <c r="D1369" s="44" t="s">
        <v>2082</v>
      </c>
      <c r="E1369" s="44" t="s">
        <v>2082</v>
      </c>
      <c r="F1369" s="28" t="s">
        <v>10</v>
      </c>
      <c r="G1369" s="22"/>
      <c r="H1369" s="22"/>
      <c r="I1369" s="23"/>
      <c r="J1369" s="22"/>
      <c r="K1369" s="22"/>
      <c r="L1369" s="23"/>
      <c r="M1369" s="22">
        <v>350000</v>
      </c>
      <c r="N1369" s="22">
        <f t="shared" si="416"/>
        <v>66500</v>
      </c>
      <c r="O1369" s="23">
        <f t="shared" si="417"/>
        <v>416500</v>
      </c>
      <c r="P1369" s="22">
        <v>156000</v>
      </c>
      <c r="Q1369" s="22">
        <f t="shared" si="434"/>
        <v>29640</v>
      </c>
      <c r="R1369" s="23">
        <f t="shared" si="435"/>
        <v>185640</v>
      </c>
    </row>
    <row r="1370" spans="1:18" s="62" customFormat="1" ht="45">
      <c r="A1370" s="31">
        <v>58</v>
      </c>
      <c r="B1370" s="21">
        <v>1196490141</v>
      </c>
      <c r="C1370" s="59" t="s">
        <v>1798</v>
      </c>
      <c r="D1370" s="44" t="s">
        <v>2083</v>
      </c>
      <c r="E1370" s="44" t="s">
        <v>2083</v>
      </c>
      <c r="F1370" s="28" t="s">
        <v>10</v>
      </c>
      <c r="G1370" s="22"/>
      <c r="H1370" s="22"/>
      <c r="I1370" s="23"/>
      <c r="J1370" s="22">
        <v>184800</v>
      </c>
      <c r="K1370" s="22">
        <f t="shared" ref="K1370" si="440">ROUND(J1370*0.19,0)</f>
        <v>35112</v>
      </c>
      <c r="L1370" s="23">
        <f t="shared" ref="L1370" si="441">+J1370+K1370</f>
        <v>219912</v>
      </c>
      <c r="M1370" s="22">
        <v>350000</v>
      </c>
      <c r="N1370" s="22">
        <f t="shared" si="416"/>
        <v>66500</v>
      </c>
      <c r="O1370" s="23">
        <f t="shared" si="417"/>
        <v>416500</v>
      </c>
      <c r="P1370" s="22"/>
      <c r="Q1370" s="22"/>
      <c r="R1370" s="23"/>
    </row>
    <row r="1371" spans="1:18" s="62" customFormat="1" ht="27">
      <c r="A1371" s="31">
        <v>59</v>
      </c>
      <c r="B1371" s="21">
        <v>1196430284</v>
      </c>
      <c r="C1371" s="59" t="s">
        <v>1798</v>
      </c>
      <c r="D1371" s="33" t="s">
        <v>2084</v>
      </c>
      <c r="E1371" s="44" t="s">
        <v>2085</v>
      </c>
      <c r="F1371" s="28" t="s">
        <v>10</v>
      </c>
      <c r="G1371" s="22"/>
      <c r="H1371" s="22"/>
      <c r="I1371" s="23"/>
      <c r="J1371" s="22"/>
      <c r="K1371" s="22"/>
      <c r="L1371" s="23"/>
      <c r="M1371" s="22">
        <v>1380000</v>
      </c>
      <c r="N1371" s="22">
        <f t="shared" si="416"/>
        <v>262200</v>
      </c>
      <c r="O1371" s="23">
        <f t="shared" si="417"/>
        <v>1642200</v>
      </c>
      <c r="P1371" s="22"/>
      <c r="Q1371" s="22"/>
      <c r="R1371" s="23"/>
    </row>
    <row r="1372" spans="1:18" s="62" customFormat="1" ht="27">
      <c r="A1372" s="31">
        <v>60</v>
      </c>
      <c r="B1372" s="21">
        <v>1196430285</v>
      </c>
      <c r="C1372" s="59" t="s">
        <v>1798</v>
      </c>
      <c r="D1372" s="33" t="s">
        <v>2086</v>
      </c>
      <c r="E1372" s="44" t="s">
        <v>2087</v>
      </c>
      <c r="F1372" s="28" t="s">
        <v>10</v>
      </c>
      <c r="G1372" s="22"/>
      <c r="H1372" s="22"/>
      <c r="I1372" s="23"/>
      <c r="J1372" s="22"/>
      <c r="K1372" s="22"/>
      <c r="L1372" s="23"/>
      <c r="M1372" s="22">
        <v>1300000</v>
      </c>
      <c r="N1372" s="22">
        <f t="shared" si="416"/>
        <v>247000</v>
      </c>
      <c r="O1372" s="23">
        <f t="shared" si="417"/>
        <v>1547000</v>
      </c>
      <c r="P1372" s="22"/>
      <c r="Q1372" s="22"/>
      <c r="R1372" s="23"/>
    </row>
    <row r="1373" spans="1:18" s="62" customFormat="1" ht="27">
      <c r="A1373" s="31">
        <v>61</v>
      </c>
      <c r="B1373" s="21">
        <v>1196430286</v>
      </c>
      <c r="C1373" s="59" t="s">
        <v>1798</v>
      </c>
      <c r="D1373" s="33" t="s">
        <v>2088</v>
      </c>
      <c r="E1373" s="44" t="s">
        <v>2089</v>
      </c>
      <c r="F1373" s="28" t="s">
        <v>10</v>
      </c>
      <c r="G1373" s="22">
        <v>5279056</v>
      </c>
      <c r="H1373" s="22">
        <f t="shared" ref="H1373" si="442">ROUND(G1373*0.19,0)</f>
        <v>1003021</v>
      </c>
      <c r="I1373" s="23">
        <f t="shared" ref="I1373" si="443">+G1373+H1373</f>
        <v>6282077</v>
      </c>
      <c r="J1373" s="22"/>
      <c r="K1373" s="22"/>
      <c r="L1373" s="23"/>
      <c r="M1373" s="22">
        <v>2800000</v>
      </c>
      <c r="N1373" s="22">
        <f t="shared" si="416"/>
        <v>532000</v>
      </c>
      <c r="O1373" s="23">
        <f t="shared" si="417"/>
        <v>3332000</v>
      </c>
      <c r="P1373" s="22"/>
      <c r="Q1373" s="22"/>
      <c r="R1373" s="23"/>
    </row>
    <row r="1374" spans="1:18" s="62" customFormat="1" ht="27">
      <c r="A1374" s="31">
        <v>62</v>
      </c>
      <c r="B1374" s="21">
        <v>1196490336</v>
      </c>
      <c r="C1374" s="59" t="s">
        <v>1798</v>
      </c>
      <c r="D1374" s="44" t="s">
        <v>2090</v>
      </c>
      <c r="E1374" s="44" t="s">
        <v>2090</v>
      </c>
      <c r="F1374" s="28" t="s">
        <v>10</v>
      </c>
      <c r="G1374" s="22"/>
      <c r="H1374" s="22"/>
      <c r="I1374" s="23"/>
      <c r="J1374" s="22">
        <v>109500</v>
      </c>
      <c r="K1374" s="22">
        <f t="shared" ref="K1374:K1375" si="444">ROUND(J1374*0.19,0)</f>
        <v>20805</v>
      </c>
      <c r="L1374" s="23">
        <f t="shared" ref="L1374:L1375" si="445">+J1374+K1374</f>
        <v>130305</v>
      </c>
      <c r="M1374" s="22">
        <v>350000</v>
      </c>
      <c r="N1374" s="22">
        <f t="shared" si="416"/>
        <v>66500</v>
      </c>
      <c r="O1374" s="23">
        <f t="shared" si="417"/>
        <v>416500</v>
      </c>
      <c r="P1374" s="22"/>
      <c r="Q1374" s="22"/>
      <c r="R1374" s="23"/>
    </row>
    <row r="1375" spans="1:18" s="62" customFormat="1" ht="27">
      <c r="A1375" s="31">
        <v>63</v>
      </c>
      <c r="B1375" s="56">
        <v>1196490387</v>
      </c>
      <c r="C1375" s="59" t="s">
        <v>1798</v>
      </c>
      <c r="D1375" s="44" t="s">
        <v>2091</v>
      </c>
      <c r="E1375" s="44" t="s">
        <v>2091</v>
      </c>
      <c r="F1375" s="28" t="s">
        <v>10</v>
      </c>
      <c r="G1375" s="22"/>
      <c r="H1375" s="22"/>
      <c r="I1375" s="23"/>
      <c r="J1375" s="22">
        <v>128500</v>
      </c>
      <c r="K1375" s="22">
        <f t="shared" si="444"/>
        <v>24415</v>
      </c>
      <c r="L1375" s="23">
        <f t="shared" si="445"/>
        <v>152915</v>
      </c>
      <c r="M1375" s="22">
        <v>350000</v>
      </c>
      <c r="N1375" s="22">
        <f t="shared" si="416"/>
        <v>66500</v>
      </c>
      <c r="O1375" s="23">
        <f t="shared" si="417"/>
        <v>416500</v>
      </c>
      <c r="P1375" s="22"/>
      <c r="Q1375" s="22"/>
      <c r="R1375" s="23"/>
    </row>
    <row r="1376" spans="1:18" s="62" customFormat="1" ht="36">
      <c r="A1376" s="31">
        <v>64</v>
      </c>
      <c r="B1376" s="35" t="s">
        <v>1696</v>
      </c>
      <c r="C1376" s="59" t="s">
        <v>1798</v>
      </c>
      <c r="D1376" s="33" t="s">
        <v>2092</v>
      </c>
      <c r="E1376" s="33" t="s">
        <v>2092</v>
      </c>
      <c r="F1376" s="28" t="s">
        <v>10</v>
      </c>
      <c r="G1376" s="22"/>
      <c r="H1376" s="22"/>
      <c r="I1376" s="23"/>
      <c r="J1376" s="22"/>
      <c r="K1376" s="22"/>
      <c r="L1376" s="23"/>
      <c r="M1376" s="22">
        <v>2000000</v>
      </c>
      <c r="N1376" s="22">
        <f t="shared" si="416"/>
        <v>380000</v>
      </c>
      <c r="O1376" s="23">
        <f t="shared" si="417"/>
        <v>2380000</v>
      </c>
      <c r="P1376" s="22"/>
      <c r="Q1376" s="22"/>
      <c r="R1376" s="23"/>
    </row>
    <row r="1377" spans="1:19" s="62" customFormat="1" ht="36">
      <c r="A1377" s="31">
        <v>65</v>
      </c>
      <c r="B1377" s="35" t="s">
        <v>1696</v>
      </c>
      <c r="C1377" s="59" t="s">
        <v>1800</v>
      </c>
      <c r="D1377" s="33" t="s">
        <v>2092</v>
      </c>
      <c r="E1377" s="33" t="s">
        <v>2092</v>
      </c>
      <c r="F1377" s="28" t="s">
        <v>10</v>
      </c>
      <c r="G1377" s="22"/>
      <c r="H1377" s="22"/>
      <c r="I1377" s="23"/>
      <c r="J1377" s="22"/>
      <c r="K1377" s="22"/>
      <c r="L1377" s="23"/>
      <c r="M1377" s="22">
        <v>2500000</v>
      </c>
      <c r="N1377" s="22">
        <f t="shared" si="416"/>
        <v>475000</v>
      </c>
      <c r="O1377" s="23">
        <f t="shared" si="417"/>
        <v>2975000</v>
      </c>
      <c r="P1377" s="22"/>
      <c r="Q1377" s="22"/>
      <c r="R1377" s="23"/>
    </row>
    <row r="1378" spans="1:19" s="62" customFormat="1" ht="27">
      <c r="A1378" s="31">
        <v>66</v>
      </c>
      <c r="B1378" s="35" t="s">
        <v>1696</v>
      </c>
      <c r="C1378" s="59" t="s">
        <v>1802</v>
      </c>
      <c r="D1378" s="33" t="s">
        <v>2093</v>
      </c>
      <c r="E1378" s="33" t="s">
        <v>2094</v>
      </c>
      <c r="F1378" s="28" t="s">
        <v>10</v>
      </c>
      <c r="G1378" s="22"/>
      <c r="H1378" s="22"/>
      <c r="I1378" s="23"/>
      <c r="J1378" s="22"/>
      <c r="K1378" s="22"/>
      <c r="L1378" s="23"/>
      <c r="M1378" s="22">
        <v>4000000</v>
      </c>
      <c r="N1378" s="22">
        <f t="shared" ref="N1378:N1397" si="446">ROUND(M1378*0.19,0)</f>
        <v>760000</v>
      </c>
      <c r="O1378" s="23">
        <f t="shared" ref="O1378:O1397" si="447">+M1378+N1378</f>
        <v>4760000</v>
      </c>
      <c r="P1378" s="22"/>
      <c r="Q1378" s="22"/>
      <c r="R1378" s="23"/>
    </row>
    <row r="1379" spans="1:19" s="62" customFormat="1" ht="27">
      <c r="A1379" s="31">
        <v>67</v>
      </c>
      <c r="B1379" s="35" t="s">
        <v>1696</v>
      </c>
      <c r="C1379" s="59" t="s">
        <v>1804</v>
      </c>
      <c r="D1379" s="33" t="s">
        <v>2095</v>
      </c>
      <c r="E1379" s="33" t="s">
        <v>2095</v>
      </c>
      <c r="F1379" s="28" t="s">
        <v>10</v>
      </c>
      <c r="G1379" s="22"/>
      <c r="H1379" s="22"/>
      <c r="I1379" s="23"/>
      <c r="J1379" s="22"/>
      <c r="K1379" s="22"/>
      <c r="L1379" s="23"/>
      <c r="M1379" s="22">
        <v>4000000</v>
      </c>
      <c r="N1379" s="22">
        <f t="shared" si="446"/>
        <v>760000</v>
      </c>
      <c r="O1379" s="23">
        <f t="shared" si="447"/>
        <v>4760000</v>
      </c>
      <c r="P1379" s="22"/>
      <c r="Q1379" s="22"/>
      <c r="R1379" s="23"/>
    </row>
    <row r="1380" spans="1:19" s="62" customFormat="1" ht="27">
      <c r="A1380" s="31">
        <v>68</v>
      </c>
      <c r="B1380" s="35" t="s">
        <v>1696</v>
      </c>
      <c r="C1380" s="59" t="s">
        <v>1805</v>
      </c>
      <c r="D1380" s="33" t="s">
        <v>2096</v>
      </c>
      <c r="E1380" s="33" t="s">
        <v>2096</v>
      </c>
      <c r="F1380" s="28" t="s">
        <v>10</v>
      </c>
      <c r="G1380" s="22"/>
      <c r="H1380" s="22"/>
      <c r="I1380" s="23"/>
      <c r="J1380" s="22"/>
      <c r="K1380" s="22"/>
      <c r="L1380" s="23"/>
      <c r="M1380" s="22">
        <v>1350000</v>
      </c>
      <c r="N1380" s="22">
        <f t="shared" si="446"/>
        <v>256500</v>
      </c>
      <c r="O1380" s="23">
        <f t="shared" si="447"/>
        <v>1606500</v>
      </c>
      <c r="P1380" s="22"/>
      <c r="Q1380" s="22"/>
      <c r="R1380" s="23"/>
    </row>
    <row r="1381" spans="1:19" s="62" customFormat="1" ht="27">
      <c r="A1381" s="31">
        <v>69</v>
      </c>
      <c r="B1381" s="35" t="s">
        <v>1696</v>
      </c>
      <c r="C1381" s="59" t="s">
        <v>1807</v>
      </c>
      <c r="D1381" s="33" t="s">
        <v>2097</v>
      </c>
      <c r="E1381" s="33" t="s">
        <v>2097</v>
      </c>
      <c r="F1381" s="28" t="s">
        <v>10</v>
      </c>
      <c r="G1381" s="22"/>
      <c r="H1381" s="22"/>
      <c r="I1381" s="23"/>
      <c r="J1381" s="22"/>
      <c r="K1381" s="22"/>
      <c r="L1381" s="23"/>
      <c r="M1381" s="22">
        <v>100000</v>
      </c>
      <c r="N1381" s="22">
        <f t="shared" si="446"/>
        <v>19000</v>
      </c>
      <c r="O1381" s="23">
        <f t="shared" si="447"/>
        <v>119000</v>
      </c>
      <c r="P1381" s="22"/>
      <c r="Q1381" s="22"/>
      <c r="R1381" s="23"/>
    </row>
    <row r="1382" spans="1:19" s="62" customFormat="1" ht="63">
      <c r="A1382" s="31">
        <v>70</v>
      </c>
      <c r="B1382" s="35" t="s">
        <v>1696</v>
      </c>
      <c r="C1382" s="59" t="s">
        <v>1809</v>
      </c>
      <c r="D1382" s="33" t="s">
        <v>2098</v>
      </c>
      <c r="E1382" s="33" t="s">
        <v>2099</v>
      </c>
      <c r="F1382" s="28" t="s">
        <v>10</v>
      </c>
      <c r="G1382" s="22"/>
      <c r="H1382" s="22"/>
      <c r="I1382" s="23"/>
      <c r="J1382" s="22"/>
      <c r="K1382" s="22"/>
      <c r="L1382" s="23"/>
      <c r="M1382" s="22">
        <v>300000</v>
      </c>
      <c r="N1382" s="22">
        <f t="shared" si="446"/>
        <v>57000</v>
      </c>
      <c r="O1382" s="23">
        <f t="shared" si="447"/>
        <v>357000</v>
      </c>
      <c r="P1382" s="22"/>
      <c r="Q1382" s="22"/>
      <c r="R1382" s="23"/>
    </row>
    <row r="1383" spans="1:19" s="62" customFormat="1" ht="54">
      <c r="A1383" s="31">
        <v>71</v>
      </c>
      <c r="B1383" s="35" t="s">
        <v>1696</v>
      </c>
      <c r="C1383" s="59" t="s">
        <v>1811</v>
      </c>
      <c r="D1383" s="33" t="s">
        <v>2100</v>
      </c>
      <c r="E1383" s="33" t="s">
        <v>2100</v>
      </c>
      <c r="F1383" s="28" t="s">
        <v>10</v>
      </c>
      <c r="G1383" s="22"/>
      <c r="H1383" s="22"/>
      <c r="I1383" s="23"/>
      <c r="J1383" s="22"/>
      <c r="K1383" s="22"/>
      <c r="L1383" s="23"/>
      <c r="M1383" s="22">
        <v>300000</v>
      </c>
      <c r="N1383" s="22">
        <f t="shared" si="446"/>
        <v>57000</v>
      </c>
      <c r="O1383" s="23">
        <f t="shared" si="447"/>
        <v>357000</v>
      </c>
      <c r="P1383" s="22"/>
      <c r="Q1383" s="22"/>
      <c r="R1383" s="23"/>
    </row>
    <row r="1384" spans="1:19" s="62" customFormat="1" ht="45">
      <c r="A1384" s="31">
        <v>72</v>
      </c>
      <c r="B1384" s="35" t="s">
        <v>1696</v>
      </c>
      <c r="C1384" s="59" t="s">
        <v>1814</v>
      </c>
      <c r="D1384" s="33" t="s">
        <v>2101</v>
      </c>
      <c r="E1384" s="33" t="s">
        <v>2102</v>
      </c>
      <c r="F1384" s="28" t="s">
        <v>10</v>
      </c>
      <c r="G1384" s="22"/>
      <c r="H1384" s="22"/>
      <c r="I1384" s="23"/>
      <c r="J1384" s="22"/>
      <c r="K1384" s="22"/>
      <c r="L1384" s="23"/>
      <c r="M1384" s="22">
        <v>120000</v>
      </c>
      <c r="N1384" s="22">
        <v>0</v>
      </c>
      <c r="O1384" s="23">
        <f t="shared" si="447"/>
        <v>120000</v>
      </c>
      <c r="P1384" s="22"/>
      <c r="Q1384" s="22"/>
      <c r="R1384" s="23"/>
    </row>
    <row r="1385" spans="1:19" s="62" customFormat="1" ht="45">
      <c r="A1385" s="31">
        <v>73</v>
      </c>
      <c r="B1385" s="35" t="s">
        <v>1696</v>
      </c>
      <c r="C1385" s="59" t="s">
        <v>1816</v>
      </c>
      <c r="D1385" s="33" t="s">
        <v>2103</v>
      </c>
      <c r="E1385" s="33" t="s">
        <v>2103</v>
      </c>
      <c r="F1385" s="28" t="s">
        <v>10</v>
      </c>
      <c r="G1385" s="22"/>
      <c r="H1385" s="22"/>
      <c r="I1385" s="23"/>
      <c r="J1385" s="22"/>
      <c r="K1385" s="22"/>
      <c r="L1385" s="23"/>
      <c r="M1385" s="22">
        <v>120000</v>
      </c>
      <c r="N1385" s="22">
        <v>0</v>
      </c>
      <c r="O1385" s="23">
        <f t="shared" si="447"/>
        <v>120000</v>
      </c>
      <c r="P1385" s="22"/>
      <c r="Q1385" s="22"/>
      <c r="R1385" s="23"/>
    </row>
    <row r="1386" spans="1:19" s="62" customFormat="1" ht="36">
      <c r="A1386" s="31">
        <v>74</v>
      </c>
      <c r="B1386" s="35" t="s">
        <v>1696</v>
      </c>
      <c r="C1386" s="59" t="s">
        <v>1818</v>
      </c>
      <c r="D1386" s="33" t="s">
        <v>2104</v>
      </c>
      <c r="E1386" s="33" t="s">
        <v>2104</v>
      </c>
      <c r="F1386" s="28" t="s">
        <v>10</v>
      </c>
      <c r="G1386" s="22"/>
      <c r="H1386" s="22"/>
      <c r="I1386" s="23"/>
      <c r="J1386" s="22"/>
      <c r="K1386" s="22"/>
      <c r="L1386" s="23"/>
      <c r="M1386" s="22">
        <v>450000</v>
      </c>
      <c r="N1386" s="22">
        <f t="shared" si="446"/>
        <v>85500</v>
      </c>
      <c r="O1386" s="23">
        <f t="shared" si="447"/>
        <v>535500</v>
      </c>
      <c r="P1386" s="22"/>
      <c r="Q1386" s="22"/>
      <c r="R1386" s="23"/>
    </row>
    <row r="1387" spans="1:19" s="62" customFormat="1" ht="63">
      <c r="A1387" s="31">
        <v>75</v>
      </c>
      <c r="B1387" s="35" t="s">
        <v>1696</v>
      </c>
      <c r="C1387" s="59" t="s">
        <v>1820</v>
      </c>
      <c r="D1387" s="33" t="s">
        <v>2105</v>
      </c>
      <c r="E1387" s="33" t="s">
        <v>2105</v>
      </c>
      <c r="F1387" s="28" t="s">
        <v>10</v>
      </c>
      <c r="G1387" s="22"/>
      <c r="H1387" s="22"/>
      <c r="I1387" s="23"/>
      <c r="J1387" s="22"/>
      <c r="K1387" s="22"/>
      <c r="L1387" s="23"/>
      <c r="M1387" s="22">
        <v>450000</v>
      </c>
      <c r="N1387" s="22">
        <f t="shared" si="446"/>
        <v>85500</v>
      </c>
      <c r="O1387" s="23">
        <f t="shared" si="447"/>
        <v>535500</v>
      </c>
      <c r="P1387" s="22"/>
      <c r="Q1387" s="22"/>
      <c r="R1387" s="23"/>
    </row>
    <row r="1388" spans="1:19" s="62" customFormat="1" ht="63">
      <c r="A1388" s="31">
        <v>76</v>
      </c>
      <c r="B1388" s="35" t="s">
        <v>1696</v>
      </c>
      <c r="C1388" s="59" t="s">
        <v>1822</v>
      </c>
      <c r="D1388" s="33" t="s">
        <v>2106</v>
      </c>
      <c r="E1388" s="33" t="s">
        <v>2106</v>
      </c>
      <c r="F1388" s="28" t="s">
        <v>10</v>
      </c>
      <c r="G1388" s="22"/>
      <c r="H1388" s="22"/>
      <c r="I1388" s="23"/>
      <c r="J1388" s="22"/>
      <c r="K1388" s="22"/>
      <c r="L1388" s="23"/>
      <c r="M1388" s="22">
        <v>450000</v>
      </c>
      <c r="N1388" s="22">
        <f t="shared" si="446"/>
        <v>85500</v>
      </c>
      <c r="O1388" s="23">
        <f t="shared" si="447"/>
        <v>535500</v>
      </c>
      <c r="P1388" s="22"/>
      <c r="Q1388" s="22"/>
      <c r="R1388" s="23"/>
    </row>
    <row r="1389" spans="1:19" s="62" customFormat="1" ht="36">
      <c r="A1389" s="31">
        <v>77</v>
      </c>
      <c r="B1389" s="35" t="s">
        <v>1696</v>
      </c>
      <c r="C1389" s="59" t="s">
        <v>1824</v>
      </c>
      <c r="D1389" s="33" t="s">
        <v>2107</v>
      </c>
      <c r="E1389" s="33" t="s">
        <v>2107</v>
      </c>
      <c r="F1389" s="28" t="s">
        <v>10</v>
      </c>
      <c r="G1389" s="22">
        <v>25432</v>
      </c>
      <c r="H1389" s="22">
        <v>0</v>
      </c>
      <c r="I1389" s="23">
        <f t="shared" ref="I1389:I1392" si="448">+G1389+H1389</f>
        <v>25432</v>
      </c>
      <c r="J1389" s="22">
        <v>25432</v>
      </c>
      <c r="K1389" s="22">
        <v>0</v>
      </c>
      <c r="L1389" s="23">
        <f t="shared" ref="L1389:L1392" si="449">+J1389+K1389</f>
        <v>25432</v>
      </c>
      <c r="M1389" s="22">
        <v>50000</v>
      </c>
      <c r="N1389" s="22">
        <f t="shared" si="446"/>
        <v>9500</v>
      </c>
      <c r="O1389" s="23">
        <f t="shared" si="447"/>
        <v>59500</v>
      </c>
      <c r="P1389" s="22">
        <v>15000</v>
      </c>
      <c r="Q1389" s="22">
        <f t="shared" ref="Q1389:Q1392" si="450">ROUND(P1389*0.19,0)</f>
        <v>2850</v>
      </c>
      <c r="R1389" s="23">
        <f t="shared" ref="R1389:R1392" si="451">+P1389+Q1389</f>
        <v>17850</v>
      </c>
      <c r="S1389" s="139"/>
    </row>
    <row r="1390" spans="1:19" s="62" customFormat="1" ht="36">
      <c r="A1390" s="31">
        <v>78</v>
      </c>
      <c r="B1390" s="35" t="s">
        <v>1696</v>
      </c>
      <c r="C1390" s="59" t="s">
        <v>1826</v>
      </c>
      <c r="D1390" s="33" t="s">
        <v>2108</v>
      </c>
      <c r="E1390" s="33" t="s">
        <v>2108</v>
      </c>
      <c r="F1390" s="28" t="s">
        <v>10</v>
      </c>
      <c r="G1390" s="22">
        <v>45779</v>
      </c>
      <c r="H1390" s="22">
        <v>0</v>
      </c>
      <c r="I1390" s="23">
        <f t="shared" si="448"/>
        <v>45779</v>
      </c>
      <c r="J1390" s="22">
        <v>45779</v>
      </c>
      <c r="K1390" s="22">
        <v>0</v>
      </c>
      <c r="L1390" s="23">
        <f t="shared" si="449"/>
        <v>45779</v>
      </c>
      <c r="M1390" s="22">
        <v>50000</v>
      </c>
      <c r="N1390" s="22">
        <f t="shared" si="446"/>
        <v>9500</v>
      </c>
      <c r="O1390" s="23">
        <f t="shared" si="447"/>
        <v>59500</v>
      </c>
      <c r="P1390" s="22">
        <v>15000</v>
      </c>
      <c r="Q1390" s="22">
        <f t="shared" si="450"/>
        <v>2850</v>
      </c>
      <c r="R1390" s="23">
        <f t="shared" si="451"/>
        <v>17850</v>
      </c>
      <c r="S1390" s="139"/>
    </row>
    <row r="1391" spans="1:19" s="62" customFormat="1" ht="36">
      <c r="A1391" s="31">
        <v>79</v>
      </c>
      <c r="B1391" s="35" t="s">
        <v>1696</v>
      </c>
      <c r="C1391" s="59" t="s">
        <v>1829</v>
      </c>
      <c r="D1391" s="33" t="s">
        <v>2109</v>
      </c>
      <c r="E1391" s="33" t="s">
        <v>2109</v>
      </c>
      <c r="F1391" s="28" t="s">
        <v>10</v>
      </c>
      <c r="G1391" s="22">
        <v>46693</v>
      </c>
      <c r="H1391" s="22">
        <v>0</v>
      </c>
      <c r="I1391" s="23">
        <f t="shared" si="448"/>
        <v>46693</v>
      </c>
      <c r="J1391" s="22">
        <v>46693</v>
      </c>
      <c r="K1391" s="22">
        <v>0</v>
      </c>
      <c r="L1391" s="23">
        <f t="shared" si="449"/>
        <v>46693</v>
      </c>
      <c r="M1391" s="22">
        <v>50000</v>
      </c>
      <c r="N1391" s="22">
        <f t="shared" si="446"/>
        <v>9500</v>
      </c>
      <c r="O1391" s="23">
        <f t="shared" si="447"/>
        <v>59500</v>
      </c>
      <c r="P1391" s="22">
        <v>21000</v>
      </c>
      <c r="Q1391" s="22">
        <f t="shared" si="450"/>
        <v>3990</v>
      </c>
      <c r="R1391" s="23">
        <f t="shared" si="451"/>
        <v>24990</v>
      </c>
      <c r="S1391" s="139"/>
    </row>
    <row r="1392" spans="1:19" s="62" customFormat="1" ht="36">
      <c r="A1392" s="31">
        <v>80</v>
      </c>
      <c r="B1392" s="35" t="s">
        <v>1696</v>
      </c>
      <c r="C1392" s="59" t="s">
        <v>1832</v>
      </c>
      <c r="D1392" s="33" t="s">
        <v>2110</v>
      </c>
      <c r="E1392" s="33" t="s">
        <v>2110</v>
      </c>
      <c r="F1392" s="28" t="s">
        <v>10</v>
      </c>
      <c r="G1392" s="22">
        <v>52558</v>
      </c>
      <c r="H1392" s="22">
        <v>0</v>
      </c>
      <c r="I1392" s="23">
        <f t="shared" si="448"/>
        <v>52558</v>
      </c>
      <c r="J1392" s="22">
        <v>52558</v>
      </c>
      <c r="K1392" s="22">
        <v>0</v>
      </c>
      <c r="L1392" s="23">
        <f t="shared" si="449"/>
        <v>52558</v>
      </c>
      <c r="M1392" s="22">
        <v>50000</v>
      </c>
      <c r="N1392" s="22">
        <f t="shared" si="446"/>
        <v>9500</v>
      </c>
      <c r="O1392" s="23">
        <f t="shared" si="447"/>
        <v>59500</v>
      </c>
      <c r="P1392" s="22">
        <v>22000</v>
      </c>
      <c r="Q1392" s="22">
        <f t="shared" si="450"/>
        <v>4180</v>
      </c>
      <c r="R1392" s="23">
        <f t="shared" si="451"/>
        <v>26180</v>
      </c>
      <c r="S1392" s="139"/>
    </row>
    <row r="1393" spans="1:18" s="62" customFormat="1" ht="27">
      <c r="A1393" s="31">
        <v>81</v>
      </c>
      <c r="B1393" s="35" t="s">
        <v>1696</v>
      </c>
      <c r="C1393" s="59" t="s">
        <v>1834</v>
      </c>
      <c r="D1393" s="33" t="s">
        <v>2111</v>
      </c>
      <c r="E1393" s="33" t="s">
        <v>2111</v>
      </c>
      <c r="F1393" s="28" t="s">
        <v>10</v>
      </c>
      <c r="G1393" s="22"/>
      <c r="H1393" s="22"/>
      <c r="I1393" s="23"/>
      <c r="J1393" s="22"/>
      <c r="K1393" s="22"/>
      <c r="L1393" s="23"/>
      <c r="M1393" s="22">
        <v>220000</v>
      </c>
      <c r="N1393" s="22">
        <f t="shared" si="446"/>
        <v>41800</v>
      </c>
      <c r="O1393" s="23">
        <f t="shared" si="447"/>
        <v>261800</v>
      </c>
      <c r="P1393" s="22"/>
      <c r="Q1393" s="22"/>
      <c r="R1393" s="23"/>
    </row>
    <row r="1394" spans="1:18" s="62" customFormat="1" ht="36">
      <c r="A1394" s="31">
        <v>82</v>
      </c>
      <c r="B1394" s="35" t="s">
        <v>1696</v>
      </c>
      <c r="C1394" s="59" t="s">
        <v>1836</v>
      </c>
      <c r="D1394" s="33" t="s">
        <v>2112</v>
      </c>
      <c r="E1394" s="33" t="s">
        <v>2112</v>
      </c>
      <c r="F1394" s="28" t="s">
        <v>10</v>
      </c>
      <c r="G1394" s="22"/>
      <c r="H1394" s="22"/>
      <c r="I1394" s="23"/>
      <c r="J1394" s="22"/>
      <c r="K1394" s="22"/>
      <c r="L1394" s="23"/>
      <c r="M1394" s="22">
        <v>220000</v>
      </c>
      <c r="N1394" s="22">
        <f t="shared" si="446"/>
        <v>41800</v>
      </c>
      <c r="O1394" s="23">
        <f t="shared" si="447"/>
        <v>261800</v>
      </c>
      <c r="P1394" s="22"/>
      <c r="Q1394" s="22"/>
      <c r="R1394" s="23"/>
    </row>
    <row r="1395" spans="1:18" s="62" customFormat="1" ht="27">
      <c r="A1395" s="31">
        <v>83</v>
      </c>
      <c r="B1395" s="35" t="s">
        <v>1696</v>
      </c>
      <c r="C1395" s="59" t="s">
        <v>1840</v>
      </c>
      <c r="D1395" s="33" t="s">
        <v>2113</v>
      </c>
      <c r="E1395" s="33" t="s">
        <v>2113</v>
      </c>
      <c r="F1395" s="28" t="s">
        <v>10</v>
      </c>
      <c r="G1395" s="22"/>
      <c r="H1395" s="22"/>
      <c r="I1395" s="23"/>
      <c r="J1395" s="22"/>
      <c r="K1395" s="22"/>
      <c r="L1395" s="23"/>
      <c r="M1395" s="22">
        <v>5500000</v>
      </c>
      <c r="N1395" s="22">
        <f t="shared" si="446"/>
        <v>1045000</v>
      </c>
      <c r="O1395" s="23">
        <f t="shared" si="447"/>
        <v>6545000</v>
      </c>
      <c r="P1395" s="22"/>
      <c r="Q1395" s="22"/>
      <c r="R1395" s="23"/>
    </row>
    <row r="1396" spans="1:18" s="62" customFormat="1" ht="27">
      <c r="A1396" s="31">
        <v>84</v>
      </c>
      <c r="B1396" s="35" t="s">
        <v>1696</v>
      </c>
      <c r="C1396" s="59" t="s">
        <v>1842</v>
      </c>
      <c r="D1396" s="33" t="s">
        <v>2114</v>
      </c>
      <c r="E1396" s="33" t="s">
        <v>2114</v>
      </c>
      <c r="F1396" s="28" t="s">
        <v>10</v>
      </c>
      <c r="G1396" s="22"/>
      <c r="H1396" s="22"/>
      <c r="I1396" s="23"/>
      <c r="J1396" s="22"/>
      <c r="K1396" s="22"/>
      <c r="L1396" s="23"/>
      <c r="M1396" s="22">
        <v>5500000</v>
      </c>
      <c r="N1396" s="22">
        <f t="shared" si="446"/>
        <v>1045000</v>
      </c>
      <c r="O1396" s="23">
        <f t="shared" si="447"/>
        <v>6545000</v>
      </c>
      <c r="P1396" s="22"/>
      <c r="Q1396" s="22"/>
      <c r="R1396" s="23"/>
    </row>
    <row r="1397" spans="1:18" s="62" customFormat="1" ht="27">
      <c r="A1397" s="31">
        <v>85</v>
      </c>
      <c r="B1397" s="35" t="s">
        <v>1696</v>
      </c>
      <c r="C1397" s="59" t="s">
        <v>1844</v>
      </c>
      <c r="D1397" s="33" t="s">
        <v>2115</v>
      </c>
      <c r="E1397" s="33" t="s">
        <v>2115</v>
      </c>
      <c r="F1397" s="28" t="s">
        <v>10</v>
      </c>
      <c r="G1397" s="22"/>
      <c r="H1397" s="22"/>
      <c r="I1397" s="23"/>
      <c r="J1397" s="22"/>
      <c r="K1397" s="22"/>
      <c r="L1397" s="23"/>
      <c r="M1397" s="22">
        <v>5500000</v>
      </c>
      <c r="N1397" s="22">
        <f t="shared" si="446"/>
        <v>1045000</v>
      </c>
      <c r="O1397" s="23">
        <f t="shared" si="447"/>
        <v>6545000</v>
      </c>
      <c r="P1397" s="22"/>
      <c r="Q1397" s="22"/>
      <c r="R1397" s="23"/>
    </row>
    <row r="1398" spans="1:18" s="150" customFormat="1">
      <c r="A1398" s="142"/>
      <c r="B1398" s="17"/>
      <c r="C1398" s="143"/>
      <c r="D1398" s="143"/>
      <c r="E1398" s="143"/>
      <c r="F1398" s="143"/>
      <c r="G1398" s="144"/>
      <c r="H1398" s="145"/>
      <c r="I1398" s="151"/>
      <c r="J1398" s="144"/>
      <c r="K1398" s="145"/>
      <c r="L1398" s="151"/>
      <c r="M1398" s="148"/>
      <c r="N1398" s="148"/>
      <c r="O1398" s="149"/>
      <c r="P1398" s="148"/>
      <c r="Q1398" s="148"/>
      <c r="R1398" s="149"/>
    </row>
    <row r="1399" spans="1:18" s="62" customFormat="1" ht="18">
      <c r="A1399" s="39" t="s">
        <v>2116</v>
      </c>
      <c r="B1399" s="166" t="s">
        <v>2117</v>
      </c>
      <c r="C1399" s="166"/>
      <c r="D1399" s="166"/>
      <c r="E1399" s="166"/>
      <c r="F1399" s="29" t="s">
        <v>740</v>
      </c>
      <c r="G1399" s="174" t="s">
        <v>3711</v>
      </c>
      <c r="H1399" s="175"/>
      <c r="I1399" s="176"/>
      <c r="J1399" s="174" t="s">
        <v>3753</v>
      </c>
      <c r="K1399" s="175"/>
      <c r="L1399" s="176"/>
    </row>
    <row r="1400" spans="1:18" s="62" customFormat="1" ht="27">
      <c r="A1400" s="14" t="s">
        <v>2</v>
      </c>
      <c r="B1400" s="14" t="s">
        <v>3</v>
      </c>
      <c r="C1400" s="15" t="s">
        <v>4</v>
      </c>
      <c r="D1400" s="15" t="s">
        <v>5</v>
      </c>
      <c r="E1400" s="15" t="s">
        <v>3366</v>
      </c>
      <c r="F1400" s="15" t="s">
        <v>7</v>
      </c>
      <c r="G1400" s="16" t="s">
        <v>3347</v>
      </c>
      <c r="H1400" s="16" t="s">
        <v>3348</v>
      </c>
      <c r="I1400" s="16" t="s">
        <v>3349</v>
      </c>
      <c r="J1400" s="16" t="s">
        <v>3347</v>
      </c>
      <c r="K1400" s="16" t="s">
        <v>3348</v>
      </c>
      <c r="L1400" s="16" t="s">
        <v>3349</v>
      </c>
    </row>
    <row r="1401" spans="1:18" s="62" customFormat="1" ht="99">
      <c r="A1401" s="31">
        <v>1</v>
      </c>
      <c r="B1401" s="86">
        <v>1196430162</v>
      </c>
      <c r="C1401" s="38">
        <v>42294213</v>
      </c>
      <c r="D1401" s="36" t="s">
        <v>2118</v>
      </c>
      <c r="E1401" s="37" t="s">
        <v>2119</v>
      </c>
      <c r="F1401" s="28" t="s">
        <v>10</v>
      </c>
      <c r="G1401" s="58"/>
      <c r="H1401" s="72"/>
      <c r="I1401" s="73"/>
      <c r="J1401" s="58">
        <v>2350000</v>
      </c>
      <c r="K1401" s="22">
        <f t="shared" ref="K1401:K1428" si="452">ROUND(J1401*0.19,0)</f>
        <v>446500</v>
      </c>
      <c r="L1401" s="23">
        <f t="shared" ref="L1401:L1428" si="453">+J1401+K1401</f>
        <v>2796500</v>
      </c>
    </row>
    <row r="1402" spans="1:18" s="62" customFormat="1" ht="126">
      <c r="A1402" s="31">
        <v>2</v>
      </c>
      <c r="B1402" s="86">
        <v>1196430348</v>
      </c>
      <c r="C1402" s="38">
        <v>42294213</v>
      </c>
      <c r="D1402" s="36" t="s">
        <v>2120</v>
      </c>
      <c r="E1402" s="37" t="s">
        <v>2121</v>
      </c>
      <c r="F1402" s="28" t="s">
        <v>10</v>
      </c>
      <c r="G1402" s="58"/>
      <c r="H1402" s="72"/>
      <c r="I1402" s="73"/>
      <c r="J1402" s="58">
        <v>2550000</v>
      </c>
      <c r="K1402" s="22">
        <f t="shared" si="452"/>
        <v>484500</v>
      </c>
      <c r="L1402" s="23">
        <f t="shared" si="453"/>
        <v>3034500</v>
      </c>
    </row>
    <row r="1403" spans="1:18" s="62" customFormat="1" ht="45">
      <c r="A1403" s="31">
        <v>3</v>
      </c>
      <c r="B1403" s="86">
        <v>1196430349</v>
      </c>
      <c r="C1403" s="38">
        <v>42294213</v>
      </c>
      <c r="D1403" s="36" t="s">
        <v>2122</v>
      </c>
      <c r="E1403" s="37" t="s">
        <v>2123</v>
      </c>
      <c r="F1403" s="28" t="s">
        <v>10</v>
      </c>
      <c r="G1403" s="58"/>
      <c r="H1403" s="72"/>
      <c r="I1403" s="73"/>
      <c r="J1403" s="58">
        <v>890000</v>
      </c>
      <c r="K1403" s="22">
        <f t="shared" si="452"/>
        <v>169100</v>
      </c>
      <c r="L1403" s="23">
        <f t="shared" si="453"/>
        <v>1059100</v>
      </c>
    </row>
    <row r="1404" spans="1:18" s="62" customFormat="1" ht="36">
      <c r="A1404" s="31">
        <v>4</v>
      </c>
      <c r="B1404" s="86">
        <v>1196430192</v>
      </c>
      <c r="C1404" s="38">
        <v>42294213</v>
      </c>
      <c r="D1404" s="36" t="s">
        <v>2124</v>
      </c>
      <c r="E1404" s="37" t="s">
        <v>2125</v>
      </c>
      <c r="F1404" s="28" t="s">
        <v>10</v>
      </c>
      <c r="G1404" s="58"/>
      <c r="H1404" s="72"/>
      <c r="I1404" s="73"/>
      <c r="J1404" s="58">
        <v>310000</v>
      </c>
      <c r="K1404" s="22">
        <f t="shared" si="452"/>
        <v>58900</v>
      </c>
      <c r="L1404" s="23">
        <f t="shared" si="453"/>
        <v>368900</v>
      </c>
    </row>
    <row r="1405" spans="1:18" s="62" customFormat="1" ht="36">
      <c r="A1405" s="31">
        <v>5</v>
      </c>
      <c r="B1405" s="86">
        <v>1196430193</v>
      </c>
      <c r="C1405" s="38">
        <v>42294213</v>
      </c>
      <c r="D1405" s="36" t="s">
        <v>2126</v>
      </c>
      <c r="E1405" s="37" t="s">
        <v>2127</v>
      </c>
      <c r="F1405" s="28" t="s">
        <v>10</v>
      </c>
      <c r="G1405" s="58"/>
      <c r="H1405" s="72"/>
      <c r="I1405" s="73"/>
      <c r="J1405" s="58">
        <v>692000</v>
      </c>
      <c r="K1405" s="22">
        <f t="shared" si="452"/>
        <v>131480</v>
      </c>
      <c r="L1405" s="23">
        <f t="shared" si="453"/>
        <v>823480</v>
      </c>
    </row>
    <row r="1406" spans="1:18" s="62" customFormat="1" ht="36">
      <c r="A1406" s="31">
        <v>6</v>
      </c>
      <c r="B1406" s="86">
        <v>1196430191</v>
      </c>
      <c r="C1406" s="38">
        <v>42294213</v>
      </c>
      <c r="D1406" s="36" t="s">
        <v>2128</v>
      </c>
      <c r="E1406" s="37" t="s">
        <v>2129</v>
      </c>
      <c r="F1406" s="28" t="s">
        <v>53</v>
      </c>
      <c r="G1406" s="58"/>
      <c r="H1406" s="72"/>
      <c r="I1406" s="73"/>
      <c r="J1406" s="58">
        <v>486000</v>
      </c>
      <c r="K1406" s="22">
        <f t="shared" si="452"/>
        <v>92340</v>
      </c>
      <c r="L1406" s="23">
        <f t="shared" si="453"/>
        <v>578340</v>
      </c>
    </row>
    <row r="1407" spans="1:18" s="62" customFormat="1" ht="126">
      <c r="A1407" s="31">
        <v>7</v>
      </c>
      <c r="B1407" s="87">
        <v>1196430344</v>
      </c>
      <c r="C1407" s="38">
        <v>42294213</v>
      </c>
      <c r="D1407" s="36" t="s">
        <v>2130</v>
      </c>
      <c r="E1407" s="37" t="s">
        <v>2131</v>
      </c>
      <c r="F1407" s="28" t="s">
        <v>10</v>
      </c>
      <c r="G1407" s="58"/>
      <c r="H1407" s="72"/>
      <c r="I1407" s="73"/>
      <c r="J1407" s="58">
        <v>278000</v>
      </c>
      <c r="K1407" s="22">
        <f t="shared" si="452"/>
        <v>52820</v>
      </c>
      <c r="L1407" s="23">
        <f t="shared" si="453"/>
        <v>330820</v>
      </c>
    </row>
    <row r="1408" spans="1:18" s="62" customFormat="1" ht="117">
      <c r="A1408" s="31">
        <v>8</v>
      </c>
      <c r="B1408" s="87">
        <v>1196430345</v>
      </c>
      <c r="C1408" s="38">
        <v>42294213</v>
      </c>
      <c r="D1408" s="36" t="s">
        <v>2132</v>
      </c>
      <c r="E1408" s="37" t="s">
        <v>2133</v>
      </c>
      <c r="F1408" s="28" t="s">
        <v>10</v>
      </c>
      <c r="G1408" s="58"/>
      <c r="H1408" s="72"/>
      <c r="I1408" s="73"/>
      <c r="J1408" s="58">
        <v>278000</v>
      </c>
      <c r="K1408" s="22">
        <f t="shared" si="452"/>
        <v>52820</v>
      </c>
      <c r="L1408" s="23">
        <f t="shared" si="453"/>
        <v>330820</v>
      </c>
    </row>
    <row r="1409" spans="1:12" s="62" customFormat="1" ht="108">
      <c r="A1409" s="31">
        <v>9</v>
      </c>
      <c r="B1409" s="87">
        <v>1196430343</v>
      </c>
      <c r="C1409" s="38">
        <v>42294213</v>
      </c>
      <c r="D1409" s="36" t="s">
        <v>2134</v>
      </c>
      <c r="E1409" s="37" t="s">
        <v>2135</v>
      </c>
      <c r="F1409" s="28" t="s">
        <v>10</v>
      </c>
      <c r="G1409" s="58"/>
      <c r="H1409" s="72"/>
      <c r="I1409" s="73"/>
      <c r="J1409" s="58">
        <v>266000</v>
      </c>
      <c r="K1409" s="22">
        <f t="shared" si="452"/>
        <v>50540</v>
      </c>
      <c r="L1409" s="23">
        <f t="shared" si="453"/>
        <v>316540</v>
      </c>
    </row>
    <row r="1410" spans="1:12" s="62" customFormat="1" ht="54">
      <c r="A1410" s="31">
        <v>10</v>
      </c>
      <c r="B1410" s="87">
        <v>1196430341</v>
      </c>
      <c r="C1410" s="38">
        <v>42294213</v>
      </c>
      <c r="D1410" s="36" t="s">
        <v>2136</v>
      </c>
      <c r="E1410" s="37" t="s">
        <v>2137</v>
      </c>
      <c r="F1410" s="28" t="s">
        <v>10</v>
      </c>
      <c r="G1410" s="58"/>
      <c r="H1410" s="72"/>
      <c r="I1410" s="73"/>
      <c r="J1410" s="58">
        <v>278000</v>
      </c>
      <c r="K1410" s="22">
        <f t="shared" si="452"/>
        <v>52820</v>
      </c>
      <c r="L1410" s="23">
        <f t="shared" si="453"/>
        <v>330820</v>
      </c>
    </row>
    <row r="1411" spans="1:12" s="62" customFormat="1" ht="135">
      <c r="A1411" s="31">
        <v>11</v>
      </c>
      <c r="B1411" s="87">
        <v>1196430347</v>
      </c>
      <c r="C1411" s="38">
        <v>42294213</v>
      </c>
      <c r="D1411" s="36" t="s">
        <v>2138</v>
      </c>
      <c r="E1411" s="37" t="s">
        <v>2139</v>
      </c>
      <c r="F1411" s="28" t="s">
        <v>10</v>
      </c>
      <c r="G1411" s="58"/>
      <c r="H1411" s="72"/>
      <c r="I1411" s="73"/>
      <c r="J1411" s="58">
        <v>278000</v>
      </c>
      <c r="K1411" s="22">
        <f t="shared" si="452"/>
        <v>52820</v>
      </c>
      <c r="L1411" s="23">
        <f t="shared" si="453"/>
        <v>330820</v>
      </c>
    </row>
    <row r="1412" spans="1:12" s="62" customFormat="1" ht="108">
      <c r="A1412" s="31">
        <v>12</v>
      </c>
      <c r="B1412" s="87">
        <v>1196430346</v>
      </c>
      <c r="C1412" s="38">
        <v>42294213</v>
      </c>
      <c r="D1412" s="36" t="s">
        <v>2140</v>
      </c>
      <c r="E1412" s="37" t="s">
        <v>2141</v>
      </c>
      <c r="F1412" s="28" t="s">
        <v>10</v>
      </c>
      <c r="G1412" s="58"/>
      <c r="H1412" s="72"/>
      <c r="I1412" s="73"/>
      <c r="J1412" s="58">
        <v>289000</v>
      </c>
      <c r="K1412" s="22">
        <f t="shared" si="452"/>
        <v>54910</v>
      </c>
      <c r="L1412" s="23">
        <f t="shared" si="453"/>
        <v>343910</v>
      </c>
    </row>
    <row r="1413" spans="1:12" s="62" customFormat="1" ht="45">
      <c r="A1413" s="31">
        <v>13</v>
      </c>
      <c r="B1413" s="87">
        <v>1196430167</v>
      </c>
      <c r="C1413" s="38">
        <v>42294213</v>
      </c>
      <c r="D1413" s="36" t="s">
        <v>2142</v>
      </c>
      <c r="E1413" s="37" t="s">
        <v>2143</v>
      </c>
      <c r="F1413" s="28" t="s">
        <v>10</v>
      </c>
      <c r="G1413" s="58"/>
      <c r="H1413" s="72"/>
      <c r="I1413" s="73"/>
      <c r="J1413" s="58">
        <v>289000</v>
      </c>
      <c r="K1413" s="22">
        <f t="shared" si="452"/>
        <v>54910</v>
      </c>
      <c r="L1413" s="23">
        <f t="shared" si="453"/>
        <v>343910</v>
      </c>
    </row>
    <row r="1414" spans="1:12" s="62" customFormat="1" ht="36">
      <c r="A1414" s="31">
        <v>14</v>
      </c>
      <c r="B1414" s="87">
        <v>1196430169</v>
      </c>
      <c r="C1414" s="38">
        <v>42294213</v>
      </c>
      <c r="D1414" s="36" t="s">
        <v>2144</v>
      </c>
      <c r="E1414" s="37" t="s">
        <v>2145</v>
      </c>
      <c r="F1414" s="28" t="s">
        <v>10</v>
      </c>
      <c r="G1414" s="58"/>
      <c r="H1414" s="72"/>
      <c r="I1414" s="73"/>
      <c r="J1414" s="58">
        <v>266000</v>
      </c>
      <c r="K1414" s="22">
        <f t="shared" si="452"/>
        <v>50540</v>
      </c>
      <c r="L1414" s="23">
        <f t="shared" si="453"/>
        <v>316540</v>
      </c>
    </row>
    <row r="1415" spans="1:12" s="62" customFormat="1" ht="54">
      <c r="A1415" s="31">
        <v>15</v>
      </c>
      <c r="B1415" s="87">
        <v>1196430342</v>
      </c>
      <c r="C1415" s="38">
        <v>42294213</v>
      </c>
      <c r="D1415" s="36" t="s">
        <v>2146</v>
      </c>
      <c r="E1415" s="37" t="s">
        <v>2147</v>
      </c>
      <c r="F1415" s="28" t="s">
        <v>10</v>
      </c>
      <c r="G1415" s="58"/>
      <c r="H1415" s="72"/>
      <c r="I1415" s="73"/>
      <c r="J1415" s="58">
        <v>278000</v>
      </c>
      <c r="K1415" s="22">
        <f t="shared" si="452"/>
        <v>52820</v>
      </c>
      <c r="L1415" s="23">
        <f t="shared" si="453"/>
        <v>330820</v>
      </c>
    </row>
    <row r="1416" spans="1:12" s="62" customFormat="1" ht="36">
      <c r="A1416" s="31">
        <v>16</v>
      </c>
      <c r="B1416" s="87">
        <v>1196430521</v>
      </c>
      <c r="C1416" s="38">
        <v>42294213</v>
      </c>
      <c r="D1416" s="36" t="s">
        <v>2148</v>
      </c>
      <c r="E1416" s="37" t="s">
        <v>2148</v>
      </c>
      <c r="F1416" s="28" t="s">
        <v>10</v>
      </c>
      <c r="G1416" s="58"/>
      <c r="H1416" s="72"/>
      <c r="I1416" s="73"/>
      <c r="J1416" s="58">
        <v>266000</v>
      </c>
      <c r="K1416" s="22">
        <f t="shared" si="452"/>
        <v>50540</v>
      </c>
      <c r="L1416" s="23">
        <f t="shared" si="453"/>
        <v>316540</v>
      </c>
    </row>
    <row r="1417" spans="1:12" s="62" customFormat="1" ht="63">
      <c r="A1417" s="31">
        <v>17</v>
      </c>
      <c r="B1417" s="35" t="s">
        <v>1696</v>
      </c>
      <c r="C1417" s="38">
        <v>42294213</v>
      </c>
      <c r="D1417" s="36" t="s">
        <v>2149</v>
      </c>
      <c r="E1417" s="37" t="s">
        <v>2150</v>
      </c>
      <c r="F1417" s="28" t="s">
        <v>10</v>
      </c>
      <c r="G1417" s="58"/>
      <c r="H1417" s="72"/>
      <c r="I1417" s="73"/>
      <c r="J1417" s="58">
        <v>400000</v>
      </c>
      <c r="K1417" s="22">
        <f t="shared" si="452"/>
        <v>76000</v>
      </c>
      <c r="L1417" s="23">
        <f t="shared" si="453"/>
        <v>476000</v>
      </c>
    </row>
    <row r="1418" spans="1:12" s="62" customFormat="1" ht="99">
      <c r="A1418" s="31">
        <v>18</v>
      </c>
      <c r="B1418" s="35" t="s">
        <v>1696</v>
      </c>
      <c r="C1418" s="38">
        <v>42294213</v>
      </c>
      <c r="D1418" s="36" t="s">
        <v>2151</v>
      </c>
      <c r="E1418" s="37" t="s">
        <v>2152</v>
      </c>
      <c r="F1418" s="28" t="s">
        <v>10</v>
      </c>
      <c r="G1418" s="58"/>
      <c r="H1418" s="72"/>
      <c r="I1418" s="73"/>
      <c r="J1418" s="58">
        <v>289000</v>
      </c>
      <c r="K1418" s="22">
        <f t="shared" si="452"/>
        <v>54910</v>
      </c>
      <c r="L1418" s="23">
        <f t="shared" si="453"/>
        <v>343910</v>
      </c>
    </row>
    <row r="1419" spans="1:12" s="62" customFormat="1" ht="90">
      <c r="A1419" s="31">
        <v>19</v>
      </c>
      <c r="B1419" s="35" t="s">
        <v>1696</v>
      </c>
      <c r="C1419" s="38">
        <v>42294213</v>
      </c>
      <c r="D1419" s="36" t="s">
        <v>2153</v>
      </c>
      <c r="E1419" s="37" t="s">
        <v>2154</v>
      </c>
      <c r="F1419" s="28" t="s">
        <v>10</v>
      </c>
      <c r="G1419" s="58"/>
      <c r="H1419" s="72"/>
      <c r="I1419" s="73"/>
      <c r="J1419" s="58">
        <v>266000</v>
      </c>
      <c r="K1419" s="22">
        <f t="shared" si="452"/>
        <v>50540</v>
      </c>
      <c r="L1419" s="23">
        <f t="shared" si="453"/>
        <v>316540</v>
      </c>
    </row>
    <row r="1420" spans="1:12" s="62" customFormat="1" ht="162">
      <c r="A1420" s="31">
        <v>20</v>
      </c>
      <c r="B1420" s="35" t="s">
        <v>1696</v>
      </c>
      <c r="C1420" s="38">
        <v>42294213</v>
      </c>
      <c r="D1420" s="36" t="s">
        <v>2155</v>
      </c>
      <c r="E1420" s="37" t="s">
        <v>2156</v>
      </c>
      <c r="F1420" s="28" t="s">
        <v>10</v>
      </c>
      <c r="G1420" s="58"/>
      <c r="H1420" s="72"/>
      <c r="I1420" s="73"/>
      <c r="J1420" s="58">
        <v>4300000</v>
      </c>
      <c r="K1420" s="22">
        <f t="shared" si="452"/>
        <v>817000</v>
      </c>
      <c r="L1420" s="23">
        <f t="shared" si="453"/>
        <v>5117000</v>
      </c>
    </row>
    <row r="1421" spans="1:12" s="62" customFormat="1" ht="45">
      <c r="A1421" s="31">
        <v>21</v>
      </c>
      <c r="B1421" s="35" t="s">
        <v>1696</v>
      </c>
      <c r="C1421" s="38">
        <v>42294213</v>
      </c>
      <c r="D1421" s="36" t="s">
        <v>2157</v>
      </c>
      <c r="E1421" s="37" t="s">
        <v>2158</v>
      </c>
      <c r="F1421" s="28" t="s">
        <v>10</v>
      </c>
      <c r="G1421" s="58">
        <v>568200</v>
      </c>
      <c r="H1421" s="22">
        <f t="shared" ref="H1421:H1422" si="454">ROUND(G1421*0.19,0)</f>
        <v>107958</v>
      </c>
      <c r="I1421" s="23">
        <f t="shared" ref="I1421:I1422" si="455">+G1421+H1421</f>
        <v>676158</v>
      </c>
      <c r="J1421" s="58">
        <v>495000</v>
      </c>
      <c r="K1421" s="22">
        <f t="shared" si="452"/>
        <v>94050</v>
      </c>
      <c r="L1421" s="23">
        <f t="shared" si="453"/>
        <v>589050</v>
      </c>
    </row>
    <row r="1422" spans="1:12" s="62" customFormat="1" ht="36">
      <c r="A1422" s="31">
        <v>22</v>
      </c>
      <c r="B1422" s="35" t="s">
        <v>1696</v>
      </c>
      <c r="C1422" s="38">
        <v>42294213</v>
      </c>
      <c r="D1422" s="36" t="s">
        <v>2159</v>
      </c>
      <c r="E1422" s="37" t="s">
        <v>2160</v>
      </c>
      <c r="F1422" s="28" t="s">
        <v>10</v>
      </c>
      <c r="G1422" s="58">
        <v>489149</v>
      </c>
      <c r="H1422" s="22">
        <f t="shared" si="454"/>
        <v>92938</v>
      </c>
      <c r="I1422" s="23">
        <f t="shared" si="455"/>
        <v>582087</v>
      </c>
      <c r="J1422" s="58">
        <v>580000</v>
      </c>
      <c r="K1422" s="22">
        <f t="shared" si="452"/>
        <v>110200</v>
      </c>
      <c r="L1422" s="23">
        <f t="shared" si="453"/>
        <v>690200</v>
      </c>
    </row>
    <row r="1423" spans="1:12" s="62" customFormat="1" ht="45">
      <c r="A1423" s="31">
        <v>23</v>
      </c>
      <c r="B1423" s="35" t="s">
        <v>1696</v>
      </c>
      <c r="C1423" s="38">
        <v>42294213</v>
      </c>
      <c r="D1423" s="36" t="s">
        <v>2161</v>
      </c>
      <c r="E1423" s="37" t="s">
        <v>2162</v>
      </c>
      <c r="F1423" s="28" t="s">
        <v>10</v>
      </c>
      <c r="G1423" s="58"/>
      <c r="H1423" s="72"/>
      <c r="I1423" s="73"/>
      <c r="J1423" s="58">
        <v>280000</v>
      </c>
      <c r="K1423" s="22">
        <f t="shared" si="452"/>
        <v>53200</v>
      </c>
      <c r="L1423" s="23">
        <f t="shared" si="453"/>
        <v>333200</v>
      </c>
    </row>
    <row r="1424" spans="1:12" s="62" customFormat="1" ht="27">
      <c r="A1424" s="31">
        <v>24</v>
      </c>
      <c r="B1424" s="35" t="s">
        <v>1696</v>
      </c>
      <c r="C1424" s="38">
        <v>42291600</v>
      </c>
      <c r="D1424" s="36" t="s">
        <v>2163</v>
      </c>
      <c r="E1424" s="37" t="s">
        <v>2164</v>
      </c>
      <c r="F1424" s="28" t="s">
        <v>10</v>
      </c>
      <c r="G1424" s="58"/>
      <c r="H1424" s="72"/>
      <c r="I1424" s="73"/>
      <c r="J1424" s="58">
        <v>1600000</v>
      </c>
      <c r="K1424" s="22">
        <f t="shared" si="452"/>
        <v>304000</v>
      </c>
      <c r="L1424" s="23">
        <f t="shared" si="453"/>
        <v>1904000</v>
      </c>
    </row>
    <row r="1425" spans="1:16" s="62" customFormat="1" ht="36">
      <c r="A1425" s="31">
        <v>25</v>
      </c>
      <c r="B1425" s="35" t="s">
        <v>1696</v>
      </c>
      <c r="C1425" s="38">
        <v>42291600</v>
      </c>
      <c r="D1425" s="36" t="s">
        <v>2165</v>
      </c>
      <c r="E1425" s="37" t="s">
        <v>2166</v>
      </c>
      <c r="F1425" s="28" t="s">
        <v>10</v>
      </c>
      <c r="G1425" s="58">
        <v>1417772</v>
      </c>
      <c r="H1425" s="22">
        <f t="shared" ref="H1425:H1427" si="456">ROUND(G1425*0.19,0)</f>
        <v>269377</v>
      </c>
      <c r="I1425" s="23">
        <f t="shared" ref="I1425:I1427" si="457">+G1425+H1425</f>
        <v>1687149</v>
      </c>
      <c r="J1425" s="58">
        <v>1600000</v>
      </c>
      <c r="K1425" s="22">
        <f t="shared" si="452"/>
        <v>304000</v>
      </c>
      <c r="L1425" s="23">
        <f t="shared" si="453"/>
        <v>1904000</v>
      </c>
    </row>
    <row r="1426" spans="1:16" s="62" customFormat="1" ht="36">
      <c r="A1426" s="31">
        <v>26</v>
      </c>
      <c r="B1426" s="35" t="s">
        <v>1696</v>
      </c>
      <c r="C1426" s="38">
        <v>42291600</v>
      </c>
      <c r="D1426" s="36" t="s">
        <v>2167</v>
      </c>
      <c r="E1426" s="37" t="s">
        <v>2168</v>
      </c>
      <c r="F1426" s="28" t="s">
        <v>10</v>
      </c>
      <c r="G1426" s="58">
        <v>1278500</v>
      </c>
      <c r="H1426" s="22">
        <f t="shared" si="456"/>
        <v>242915</v>
      </c>
      <c r="I1426" s="23">
        <f t="shared" si="457"/>
        <v>1521415</v>
      </c>
      <c r="J1426" s="58">
        <v>1600000</v>
      </c>
      <c r="K1426" s="22">
        <f t="shared" si="452"/>
        <v>304000</v>
      </c>
      <c r="L1426" s="23">
        <f t="shared" si="453"/>
        <v>1904000</v>
      </c>
    </row>
    <row r="1427" spans="1:16" s="62" customFormat="1" ht="54">
      <c r="A1427" s="31">
        <v>27</v>
      </c>
      <c r="B1427" s="35" t="s">
        <v>1696</v>
      </c>
      <c r="C1427" s="38">
        <v>42291600</v>
      </c>
      <c r="D1427" s="36" t="s">
        <v>2169</v>
      </c>
      <c r="E1427" s="37" t="s">
        <v>2170</v>
      </c>
      <c r="F1427" s="28" t="s">
        <v>10</v>
      </c>
      <c r="G1427" s="58">
        <v>2599251</v>
      </c>
      <c r="H1427" s="22">
        <f t="shared" si="456"/>
        <v>493858</v>
      </c>
      <c r="I1427" s="23">
        <f t="shared" si="457"/>
        <v>3093109</v>
      </c>
      <c r="J1427" s="58">
        <v>1600000</v>
      </c>
      <c r="K1427" s="22">
        <f t="shared" si="452"/>
        <v>304000</v>
      </c>
      <c r="L1427" s="23">
        <f t="shared" si="453"/>
        <v>1904000</v>
      </c>
    </row>
    <row r="1428" spans="1:16" s="62" customFormat="1" ht="45">
      <c r="A1428" s="31">
        <v>28</v>
      </c>
      <c r="B1428" s="35" t="s">
        <v>1696</v>
      </c>
      <c r="C1428" s="38">
        <v>42291600</v>
      </c>
      <c r="D1428" s="36" t="s">
        <v>2171</v>
      </c>
      <c r="E1428" s="37" t="s">
        <v>2172</v>
      </c>
      <c r="F1428" s="28" t="s">
        <v>10</v>
      </c>
      <c r="G1428" s="58"/>
      <c r="H1428" s="72"/>
      <c r="I1428" s="73"/>
      <c r="J1428" s="58">
        <v>1600000</v>
      </c>
      <c r="K1428" s="22">
        <f t="shared" si="452"/>
        <v>304000</v>
      </c>
      <c r="L1428" s="23">
        <f t="shared" si="453"/>
        <v>1904000</v>
      </c>
    </row>
    <row r="1429" spans="1:16" s="150" customFormat="1">
      <c r="A1429" s="142"/>
      <c r="B1429" s="17"/>
      <c r="C1429" s="143"/>
      <c r="D1429" s="143"/>
      <c r="E1429" s="143"/>
      <c r="F1429" s="143"/>
      <c r="G1429" s="144"/>
      <c r="H1429" s="145"/>
      <c r="I1429" s="151"/>
      <c r="J1429" s="144"/>
      <c r="K1429" s="145"/>
      <c r="L1429" s="151"/>
    </row>
    <row r="1430" spans="1:16" s="62" customFormat="1" ht="18">
      <c r="A1430" s="39" t="s">
        <v>2173</v>
      </c>
      <c r="B1430" s="166" t="s">
        <v>2174</v>
      </c>
      <c r="C1430" s="166"/>
      <c r="D1430" s="166"/>
      <c r="E1430" s="166"/>
      <c r="F1430" s="29" t="s">
        <v>740</v>
      </c>
      <c r="G1430" s="174" t="s">
        <v>3711</v>
      </c>
      <c r="H1430" s="175"/>
      <c r="I1430" s="176"/>
      <c r="J1430" s="174" t="s">
        <v>3753</v>
      </c>
      <c r="K1430" s="175"/>
      <c r="L1430" s="176"/>
      <c r="M1430" s="174" t="s">
        <v>3849</v>
      </c>
      <c r="N1430" s="175"/>
      <c r="O1430" s="176"/>
    </row>
    <row r="1431" spans="1:16" s="62" customFormat="1" ht="27">
      <c r="A1431" s="14" t="s">
        <v>2</v>
      </c>
      <c r="B1431" s="14" t="s">
        <v>3</v>
      </c>
      <c r="C1431" s="15" t="s">
        <v>4</v>
      </c>
      <c r="D1431" s="15" t="s">
        <v>5</v>
      </c>
      <c r="E1431" s="15" t="s">
        <v>3366</v>
      </c>
      <c r="F1431" s="15" t="s">
        <v>7</v>
      </c>
      <c r="G1431" s="16" t="s">
        <v>3347</v>
      </c>
      <c r="H1431" s="16" t="s">
        <v>3348</v>
      </c>
      <c r="I1431" s="16" t="s">
        <v>3349</v>
      </c>
      <c r="J1431" s="16" t="s">
        <v>3347</v>
      </c>
      <c r="K1431" s="16" t="s">
        <v>3348</v>
      </c>
      <c r="L1431" s="16" t="s">
        <v>3349</v>
      </c>
      <c r="M1431" s="16" t="s">
        <v>3347</v>
      </c>
      <c r="N1431" s="16" t="s">
        <v>3348</v>
      </c>
      <c r="O1431" s="16" t="s">
        <v>3349</v>
      </c>
    </row>
    <row r="1432" spans="1:16" s="62" customFormat="1" ht="36">
      <c r="A1432" s="31">
        <v>1</v>
      </c>
      <c r="B1432" s="35" t="s">
        <v>1696</v>
      </c>
      <c r="C1432" s="38">
        <v>42295500</v>
      </c>
      <c r="D1432" s="38" t="s">
        <v>2175</v>
      </c>
      <c r="E1432" s="38" t="s">
        <v>2176</v>
      </c>
      <c r="F1432" s="38" t="s">
        <v>10</v>
      </c>
      <c r="G1432" s="58">
        <v>270802</v>
      </c>
      <c r="H1432" s="22">
        <v>0</v>
      </c>
      <c r="I1432" s="23">
        <f t="shared" ref="I1432:I1436" si="458">+G1432+H1432</f>
        <v>270802</v>
      </c>
      <c r="J1432" s="58">
        <v>215337</v>
      </c>
      <c r="K1432" s="22">
        <v>0</v>
      </c>
      <c r="L1432" s="23">
        <f t="shared" ref="L1432:L1472" si="459">+J1432+K1432</f>
        <v>215337</v>
      </c>
      <c r="M1432" s="58">
        <v>186840</v>
      </c>
      <c r="N1432" s="22">
        <v>0</v>
      </c>
      <c r="O1432" s="23">
        <f t="shared" ref="O1432:O1436" si="460">+M1432+N1432</f>
        <v>186840</v>
      </c>
      <c r="P1432" s="139"/>
    </row>
    <row r="1433" spans="1:16" s="62" customFormat="1" ht="36">
      <c r="A1433" s="31">
        <v>2</v>
      </c>
      <c r="B1433" s="35" t="s">
        <v>1696</v>
      </c>
      <c r="C1433" s="38">
        <v>42295500</v>
      </c>
      <c r="D1433" s="38" t="s">
        <v>2177</v>
      </c>
      <c r="E1433" s="38" t="s">
        <v>2178</v>
      </c>
      <c r="F1433" s="38" t="s">
        <v>10</v>
      </c>
      <c r="G1433" s="58">
        <v>147537</v>
      </c>
      <c r="H1433" s="22">
        <v>0</v>
      </c>
      <c r="I1433" s="23">
        <f t="shared" si="458"/>
        <v>147537</v>
      </c>
      <c r="J1433" s="58">
        <v>116218</v>
      </c>
      <c r="K1433" s="22">
        <v>0</v>
      </c>
      <c r="L1433" s="23">
        <f t="shared" si="459"/>
        <v>116218</v>
      </c>
      <c r="M1433" s="58">
        <v>186840</v>
      </c>
      <c r="N1433" s="22">
        <v>0</v>
      </c>
      <c r="O1433" s="23">
        <f t="shared" si="460"/>
        <v>186840</v>
      </c>
      <c r="P1433" s="139"/>
    </row>
    <row r="1434" spans="1:16" s="62" customFormat="1" ht="36">
      <c r="A1434" s="31">
        <v>3</v>
      </c>
      <c r="B1434" s="35" t="s">
        <v>1696</v>
      </c>
      <c r="C1434" s="38">
        <v>42295500</v>
      </c>
      <c r="D1434" s="38" t="s">
        <v>2179</v>
      </c>
      <c r="E1434" s="38" t="s">
        <v>2180</v>
      </c>
      <c r="F1434" s="38" t="s">
        <v>10</v>
      </c>
      <c r="G1434" s="58">
        <v>97213</v>
      </c>
      <c r="H1434" s="22">
        <v>0</v>
      </c>
      <c r="I1434" s="23">
        <f t="shared" si="458"/>
        <v>97213</v>
      </c>
      <c r="J1434" s="58">
        <v>215337</v>
      </c>
      <c r="K1434" s="22">
        <v>0</v>
      </c>
      <c r="L1434" s="23">
        <f t="shared" si="459"/>
        <v>215337</v>
      </c>
      <c r="M1434" s="58">
        <v>186840</v>
      </c>
      <c r="N1434" s="22">
        <v>0</v>
      </c>
      <c r="O1434" s="23">
        <f t="shared" si="460"/>
        <v>186840</v>
      </c>
      <c r="P1434" s="139"/>
    </row>
    <row r="1435" spans="1:16" s="62" customFormat="1" ht="36">
      <c r="A1435" s="31">
        <v>4</v>
      </c>
      <c r="B1435" s="35" t="s">
        <v>1696</v>
      </c>
      <c r="C1435" s="38">
        <v>42295500</v>
      </c>
      <c r="D1435" s="38" t="s">
        <v>2177</v>
      </c>
      <c r="E1435" s="38" t="s">
        <v>2181</v>
      </c>
      <c r="F1435" s="38" t="s">
        <v>10</v>
      </c>
      <c r="G1435" s="58">
        <v>147537</v>
      </c>
      <c r="H1435" s="22">
        <v>0</v>
      </c>
      <c r="I1435" s="23">
        <f t="shared" si="458"/>
        <v>147537</v>
      </c>
      <c r="J1435" s="58">
        <v>221749</v>
      </c>
      <c r="K1435" s="22">
        <v>0</v>
      </c>
      <c r="L1435" s="23">
        <f t="shared" si="459"/>
        <v>221749</v>
      </c>
      <c r="M1435" s="58">
        <v>186840</v>
      </c>
      <c r="N1435" s="22">
        <v>0</v>
      </c>
      <c r="O1435" s="23">
        <f t="shared" si="460"/>
        <v>186840</v>
      </c>
      <c r="P1435" s="139"/>
    </row>
    <row r="1436" spans="1:16" s="62" customFormat="1" ht="36">
      <c r="A1436" s="31">
        <v>5</v>
      </c>
      <c r="B1436" s="35" t="s">
        <v>1696</v>
      </c>
      <c r="C1436" s="38">
        <v>42295500</v>
      </c>
      <c r="D1436" s="38" t="s">
        <v>2182</v>
      </c>
      <c r="E1436" s="38" t="s">
        <v>2183</v>
      </c>
      <c r="F1436" s="38" t="s">
        <v>10</v>
      </c>
      <c r="G1436" s="58">
        <v>240758</v>
      </c>
      <c r="H1436" s="22">
        <v>0</v>
      </c>
      <c r="I1436" s="23">
        <f t="shared" si="458"/>
        <v>240758</v>
      </c>
      <c r="J1436" s="58">
        <v>376707</v>
      </c>
      <c r="K1436" s="22">
        <v>0</v>
      </c>
      <c r="L1436" s="23">
        <f t="shared" si="459"/>
        <v>376707</v>
      </c>
      <c r="M1436" s="58">
        <v>373680</v>
      </c>
      <c r="N1436" s="22">
        <v>0</v>
      </c>
      <c r="O1436" s="23">
        <f t="shared" si="460"/>
        <v>373680</v>
      </c>
      <c r="P1436" s="139"/>
    </row>
    <row r="1437" spans="1:16" s="62" customFormat="1" ht="72">
      <c r="A1437" s="31">
        <v>6</v>
      </c>
      <c r="B1437" s="35" t="s">
        <v>1696</v>
      </c>
      <c r="C1437" s="38">
        <v>42295500</v>
      </c>
      <c r="D1437" s="38" t="s">
        <v>2184</v>
      </c>
      <c r="E1437" s="38" t="s">
        <v>2185</v>
      </c>
      <c r="F1437" s="38" t="s">
        <v>10</v>
      </c>
      <c r="G1437" s="58"/>
      <c r="H1437" s="72"/>
      <c r="I1437" s="73"/>
      <c r="J1437" s="58">
        <v>409658</v>
      </c>
      <c r="K1437" s="22">
        <v>0</v>
      </c>
      <c r="L1437" s="23">
        <f t="shared" si="459"/>
        <v>409658</v>
      </c>
      <c r="M1437" s="58"/>
      <c r="N1437" s="22"/>
      <c r="O1437" s="23"/>
    </row>
    <row r="1438" spans="1:16" s="62" customFormat="1" ht="72">
      <c r="A1438" s="31">
        <v>7</v>
      </c>
      <c r="B1438" s="35" t="s">
        <v>1696</v>
      </c>
      <c r="C1438" s="38">
        <v>42295500</v>
      </c>
      <c r="D1438" s="38" t="s">
        <v>2186</v>
      </c>
      <c r="E1438" s="38" t="s">
        <v>2187</v>
      </c>
      <c r="F1438" s="38" t="s">
        <v>10</v>
      </c>
      <c r="G1438" s="58"/>
      <c r="H1438" s="72"/>
      <c r="I1438" s="73"/>
      <c r="J1438" s="58">
        <v>409658</v>
      </c>
      <c r="K1438" s="22">
        <v>0</v>
      </c>
      <c r="L1438" s="23">
        <f t="shared" si="459"/>
        <v>409658</v>
      </c>
      <c r="M1438" s="58"/>
      <c r="N1438" s="22"/>
      <c r="O1438" s="23"/>
    </row>
    <row r="1439" spans="1:16" s="62" customFormat="1" ht="72">
      <c r="A1439" s="31">
        <v>8</v>
      </c>
      <c r="B1439" s="35" t="s">
        <v>1696</v>
      </c>
      <c r="C1439" s="38">
        <v>42295500</v>
      </c>
      <c r="D1439" s="38" t="s">
        <v>2188</v>
      </c>
      <c r="E1439" s="38" t="s">
        <v>2189</v>
      </c>
      <c r="F1439" s="38" t="s">
        <v>10</v>
      </c>
      <c r="G1439" s="58"/>
      <c r="H1439" s="72"/>
      <c r="I1439" s="73"/>
      <c r="J1439" s="58">
        <v>409658</v>
      </c>
      <c r="K1439" s="22">
        <v>0</v>
      </c>
      <c r="L1439" s="23">
        <f t="shared" si="459"/>
        <v>409658</v>
      </c>
      <c r="M1439" s="58"/>
      <c r="N1439" s="22"/>
      <c r="O1439" s="23"/>
    </row>
    <row r="1440" spans="1:16" s="62" customFormat="1" ht="72">
      <c r="A1440" s="31">
        <v>9</v>
      </c>
      <c r="B1440" s="35" t="s">
        <v>1696</v>
      </c>
      <c r="C1440" s="38">
        <v>42295500</v>
      </c>
      <c r="D1440" s="38" t="s">
        <v>2190</v>
      </c>
      <c r="E1440" s="38" t="s">
        <v>2191</v>
      </c>
      <c r="F1440" s="38" t="s">
        <v>10</v>
      </c>
      <c r="G1440" s="58"/>
      <c r="H1440" s="72"/>
      <c r="I1440" s="73"/>
      <c r="J1440" s="58">
        <v>409658</v>
      </c>
      <c r="K1440" s="22">
        <v>0</v>
      </c>
      <c r="L1440" s="23">
        <f t="shared" si="459"/>
        <v>409658</v>
      </c>
      <c r="M1440" s="58"/>
      <c r="N1440" s="22"/>
      <c r="O1440" s="23"/>
    </row>
    <row r="1441" spans="1:15" s="62" customFormat="1" ht="72">
      <c r="A1441" s="31">
        <v>10</v>
      </c>
      <c r="B1441" s="35" t="s">
        <v>1696</v>
      </c>
      <c r="C1441" s="38">
        <v>42295500</v>
      </c>
      <c r="D1441" s="38" t="s">
        <v>2192</v>
      </c>
      <c r="E1441" s="38" t="s">
        <v>2193</v>
      </c>
      <c r="F1441" s="38" t="s">
        <v>10</v>
      </c>
      <c r="G1441" s="58"/>
      <c r="H1441" s="72"/>
      <c r="I1441" s="73"/>
      <c r="J1441" s="58">
        <v>507619</v>
      </c>
      <c r="K1441" s="22">
        <v>0</v>
      </c>
      <c r="L1441" s="23">
        <f t="shared" si="459"/>
        <v>507619</v>
      </c>
      <c r="M1441" s="58"/>
      <c r="N1441" s="22"/>
      <c r="O1441" s="23"/>
    </row>
    <row r="1442" spans="1:15" s="62" customFormat="1" ht="72">
      <c r="A1442" s="31">
        <v>11</v>
      </c>
      <c r="B1442" s="35" t="s">
        <v>1696</v>
      </c>
      <c r="C1442" s="38">
        <v>42295500</v>
      </c>
      <c r="D1442" s="38" t="s">
        <v>2194</v>
      </c>
      <c r="E1442" s="38" t="s">
        <v>2195</v>
      </c>
      <c r="F1442" s="38" t="s">
        <v>10</v>
      </c>
      <c r="G1442" s="58"/>
      <c r="H1442" s="72"/>
      <c r="I1442" s="73"/>
      <c r="J1442" s="58">
        <v>507619</v>
      </c>
      <c r="K1442" s="22">
        <v>0</v>
      </c>
      <c r="L1442" s="23">
        <f t="shared" si="459"/>
        <v>507619</v>
      </c>
      <c r="M1442" s="58"/>
      <c r="N1442" s="22"/>
      <c r="O1442" s="23"/>
    </row>
    <row r="1443" spans="1:15" s="62" customFormat="1" ht="72">
      <c r="A1443" s="31">
        <v>12</v>
      </c>
      <c r="B1443" s="35" t="s">
        <v>1696</v>
      </c>
      <c r="C1443" s="38">
        <v>42295500</v>
      </c>
      <c r="D1443" s="38" t="s">
        <v>2196</v>
      </c>
      <c r="E1443" s="38" t="s">
        <v>2197</v>
      </c>
      <c r="F1443" s="38" t="s">
        <v>10</v>
      </c>
      <c r="G1443" s="58"/>
      <c r="H1443" s="72"/>
      <c r="I1443" s="73"/>
      <c r="J1443" s="58">
        <v>2212151</v>
      </c>
      <c r="K1443" s="22">
        <v>0</v>
      </c>
      <c r="L1443" s="23">
        <f t="shared" si="459"/>
        <v>2212151</v>
      </c>
      <c r="M1443" s="58"/>
      <c r="N1443" s="22"/>
      <c r="O1443" s="23"/>
    </row>
    <row r="1444" spans="1:15" s="62" customFormat="1" ht="72">
      <c r="A1444" s="31">
        <v>13</v>
      </c>
      <c r="B1444" s="35" t="s">
        <v>1696</v>
      </c>
      <c r="C1444" s="38">
        <v>42295500</v>
      </c>
      <c r="D1444" s="38" t="s">
        <v>2198</v>
      </c>
      <c r="E1444" s="38" t="s">
        <v>2199</v>
      </c>
      <c r="F1444" s="38" t="s">
        <v>10</v>
      </c>
      <c r="G1444" s="58"/>
      <c r="H1444" s="72"/>
      <c r="I1444" s="73"/>
      <c r="J1444" s="58">
        <v>2523491</v>
      </c>
      <c r="K1444" s="22">
        <v>0</v>
      </c>
      <c r="L1444" s="23">
        <f t="shared" si="459"/>
        <v>2523491</v>
      </c>
      <c r="M1444" s="58"/>
      <c r="N1444" s="22"/>
      <c r="O1444" s="23"/>
    </row>
    <row r="1445" spans="1:15" s="62" customFormat="1" ht="72">
      <c r="A1445" s="31">
        <v>14</v>
      </c>
      <c r="B1445" s="35" t="s">
        <v>1696</v>
      </c>
      <c r="C1445" s="38">
        <v>42295500</v>
      </c>
      <c r="D1445" s="38" t="s">
        <v>2198</v>
      </c>
      <c r="E1445" s="38" t="s">
        <v>2200</v>
      </c>
      <c r="F1445" s="38" t="s">
        <v>10</v>
      </c>
      <c r="G1445" s="58"/>
      <c r="H1445" s="72"/>
      <c r="I1445" s="73"/>
      <c r="J1445" s="58">
        <v>2523491</v>
      </c>
      <c r="K1445" s="22">
        <v>0</v>
      </c>
      <c r="L1445" s="23">
        <f t="shared" si="459"/>
        <v>2523491</v>
      </c>
      <c r="M1445" s="58"/>
      <c r="N1445" s="22"/>
      <c r="O1445" s="23"/>
    </row>
    <row r="1446" spans="1:15" s="62" customFormat="1" ht="72">
      <c r="A1446" s="31">
        <v>15</v>
      </c>
      <c r="B1446" s="35" t="s">
        <v>1696</v>
      </c>
      <c r="C1446" s="38">
        <v>42295500</v>
      </c>
      <c r="D1446" s="38" t="s">
        <v>2201</v>
      </c>
      <c r="E1446" s="38" t="s">
        <v>2202</v>
      </c>
      <c r="F1446" s="38" t="s">
        <v>10</v>
      </c>
      <c r="G1446" s="58"/>
      <c r="H1446" s="72"/>
      <c r="I1446" s="73"/>
      <c r="J1446" s="58">
        <v>3875361</v>
      </c>
      <c r="K1446" s="22">
        <v>0</v>
      </c>
      <c r="L1446" s="23">
        <f t="shared" si="459"/>
        <v>3875361</v>
      </c>
      <c r="M1446" s="58"/>
      <c r="N1446" s="22"/>
      <c r="O1446" s="23"/>
    </row>
    <row r="1447" spans="1:15" s="62" customFormat="1" ht="72">
      <c r="A1447" s="31">
        <v>16</v>
      </c>
      <c r="B1447" s="35" t="s">
        <v>1696</v>
      </c>
      <c r="C1447" s="38">
        <v>42295500</v>
      </c>
      <c r="D1447" s="38" t="s">
        <v>2203</v>
      </c>
      <c r="E1447" s="38" t="s">
        <v>2204</v>
      </c>
      <c r="F1447" s="38" t="s">
        <v>10</v>
      </c>
      <c r="G1447" s="58"/>
      <c r="H1447" s="72"/>
      <c r="I1447" s="73"/>
      <c r="J1447" s="58">
        <v>5407480</v>
      </c>
      <c r="K1447" s="22">
        <v>0</v>
      </c>
      <c r="L1447" s="23">
        <f t="shared" si="459"/>
        <v>5407480</v>
      </c>
      <c r="M1447" s="58"/>
      <c r="N1447" s="22"/>
      <c r="O1447" s="23"/>
    </row>
    <row r="1448" spans="1:15" s="62" customFormat="1" ht="72">
      <c r="A1448" s="31">
        <v>17</v>
      </c>
      <c r="B1448" s="35" t="s">
        <v>1696</v>
      </c>
      <c r="C1448" s="38">
        <v>42295500</v>
      </c>
      <c r="D1448" s="38" t="s">
        <v>2205</v>
      </c>
      <c r="E1448" s="38" t="s">
        <v>2206</v>
      </c>
      <c r="F1448" s="38" t="s">
        <v>10</v>
      </c>
      <c r="G1448" s="58"/>
      <c r="H1448" s="72"/>
      <c r="I1448" s="73"/>
      <c r="J1448" s="58">
        <v>5948228</v>
      </c>
      <c r="K1448" s="22">
        <v>0</v>
      </c>
      <c r="L1448" s="23">
        <f t="shared" si="459"/>
        <v>5948228</v>
      </c>
      <c r="M1448" s="58"/>
      <c r="N1448" s="22"/>
      <c r="O1448" s="23"/>
    </row>
    <row r="1449" spans="1:15" s="62" customFormat="1" ht="117">
      <c r="A1449" s="31">
        <v>18</v>
      </c>
      <c r="B1449" s="35" t="s">
        <v>1696</v>
      </c>
      <c r="C1449" s="38">
        <v>42295500</v>
      </c>
      <c r="D1449" s="38" t="s">
        <v>2207</v>
      </c>
      <c r="E1449" s="38" t="s">
        <v>2208</v>
      </c>
      <c r="F1449" s="38" t="s">
        <v>10</v>
      </c>
      <c r="G1449" s="58"/>
      <c r="H1449" s="72"/>
      <c r="I1449" s="73"/>
      <c r="J1449" s="58">
        <v>2343241</v>
      </c>
      <c r="K1449" s="22">
        <v>0</v>
      </c>
      <c r="L1449" s="23">
        <f t="shared" si="459"/>
        <v>2343241</v>
      </c>
      <c r="M1449" s="58"/>
      <c r="N1449" s="22"/>
      <c r="O1449" s="23"/>
    </row>
    <row r="1450" spans="1:15" s="62" customFormat="1" ht="99">
      <c r="A1450" s="31">
        <v>19</v>
      </c>
      <c r="B1450" s="35" t="s">
        <v>1696</v>
      </c>
      <c r="C1450" s="38">
        <v>42295500</v>
      </c>
      <c r="D1450" s="38" t="s">
        <v>2209</v>
      </c>
      <c r="E1450" s="38" t="s">
        <v>2210</v>
      </c>
      <c r="F1450" s="38" t="s">
        <v>10</v>
      </c>
      <c r="G1450" s="58"/>
      <c r="H1450" s="72"/>
      <c r="I1450" s="73"/>
      <c r="J1450" s="58">
        <v>4956857</v>
      </c>
      <c r="K1450" s="22">
        <v>0</v>
      </c>
      <c r="L1450" s="23">
        <f t="shared" si="459"/>
        <v>4956857</v>
      </c>
      <c r="M1450" s="58"/>
      <c r="N1450" s="22"/>
      <c r="O1450" s="23"/>
    </row>
    <row r="1451" spans="1:15" s="62" customFormat="1" ht="99">
      <c r="A1451" s="31">
        <v>20</v>
      </c>
      <c r="B1451" s="35" t="s">
        <v>1696</v>
      </c>
      <c r="C1451" s="38">
        <v>42295500</v>
      </c>
      <c r="D1451" s="38" t="s">
        <v>2211</v>
      </c>
      <c r="E1451" s="38" t="s">
        <v>2212</v>
      </c>
      <c r="F1451" s="38" t="s">
        <v>10</v>
      </c>
      <c r="G1451" s="58"/>
      <c r="H1451" s="72"/>
      <c r="I1451" s="73"/>
      <c r="J1451" s="58">
        <v>6128478</v>
      </c>
      <c r="K1451" s="22">
        <v>0</v>
      </c>
      <c r="L1451" s="23">
        <f t="shared" si="459"/>
        <v>6128478</v>
      </c>
      <c r="M1451" s="58"/>
      <c r="N1451" s="22"/>
      <c r="O1451" s="23"/>
    </row>
    <row r="1452" spans="1:15" s="62" customFormat="1" ht="99">
      <c r="A1452" s="31">
        <v>21</v>
      </c>
      <c r="B1452" s="35" t="s">
        <v>1696</v>
      </c>
      <c r="C1452" s="38">
        <v>42295500</v>
      </c>
      <c r="D1452" s="38" t="s">
        <v>2213</v>
      </c>
      <c r="E1452" s="38" t="s">
        <v>2214</v>
      </c>
      <c r="F1452" s="38" t="s">
        <v>10</v>
      </c>
      <c r="G1452" s="58"/>
      <c r="H1452" s="72"/>
      <c r="I1452" s="73"/>
      <c r="J1452" s="58">
        <v>10814961</v>
      </c>
      <c r="K1452" s="22">
        <v>0</v>
      </c>
      <c r="L1452" s="23">
        <f t="shared" si="459"/>
        <v>10814961</v>
      </c>
      <c r="M1452" s="58"/>
      <c r="N1452" s="22"/>
      <c r="O1452" s="23"/>
    </row>
    <row r="1453" spans="1:15" s="62" customFormat="1" ht="72">
      <c r="A1453" s="31">
        <v>22</v>
      </c>
      <c r="B1453" s="35" t="s">
        <v>1696</v>
      </c>
      <c r="C1453" s="38">
        <v>42295500</v>
      </c>
      <c r="D1453" s="38" t="s">
        <v>2215</v>
      </c>
      <c r="E1453" s="38" t="s">
        <v>2216</v>
      </c>
      <c r="F1453" s="38" t="s">
        <v>10</v>
      </c>
      <c r="G1453" s="58"/>
      <c r="H1453" s="72"/>
      <c r="I1453" s="73"/>
      <c r="J1453" s="58">
        <v>1491154</v>
      </c>
      <c r="K1453" s="22">
        <v>0</v>
      </c>
      <c r="L1453" s="23">
        <f t="shared" si="459"/>
        <v>1491154</v>
      </c>
      <c r="M1453" s="58"/>
      <c r="N1453" s="22"/>
      <c r="O1453" s="23"/>
    </row>
    <row r="1454" spans="1:15" s="62" customFormat="1" ht="72">
      <c r="A1454" s="31">
        <v>23</v>
      </c>
      <c r="B1454" s="35" t="s">
        <v>1696</v>
      </c>
      <c r="C1454" s="38">
        <v>42295500</v>
      </c>
      <c r="D1454" s="38" t="s">
        <v>2217</v>
      </c>
      <c r="E1454" s="38" t="s">
        <v>2218</v>
      </c>
      <c r="F1454" s="38" t="s">
        <v>10</v>
      </c>
      <c r="G1454" s="58"/>
      <c r="H1454" s="72"/>
      <c r="I1454" s="73"/>
      <c r="J1454" s="58">
        <v>2613615</v>
      </c>
      <c r="K1454" s="22">
        <v>0</v>
      </c>
      <c r="L1454" s="23">
        <f t="shared" si="459"/>
        <v>2613615</v>
      </c>
      <c r="M1454" s="58"/>
      <c r="N1454" s="22"/>
      <c r="O1454" s="23"/>
    </row>
    <row r="1455" spans="1:15" s="62" customFormat="1" ht="72">
      <c r="A1455" s="31">
        <v>24</v>
      </c>
      <c r="B1455" s="35" t="s">
        <v>1696</v>
      </c>
      <c r="C1455" s="38">
        <v>42295500</v>
      </c>
      <c r="D1455" s="38" t="s">
        <v>2219</v>
      </c>
      <c r="E1455" s="38" t="s">
        <v>2220</v>
      </c>
      <c r="F1455" s="38" t="s">
        <v>10</v>
      </c>
      <c r="G1455" s="58"/>
      <c r="H1455" s="72"/>
      <c r="I1455" s="73"/>
      <c r="J1455" s="58">
        <v>3875361</v>
      </c>
      <c r="K1455" s="22">
        <v>0</v>
      </c>
      <c r="L1455" s="23">
        <f t="shared" si="459"/>
        <v>3875361</v>
      </c>
      <c r="M1455" s="58"/>
      <c r="N1455" s="22"/>
      <c r="O1455" s="23"/>
    </row>
    <row r="1456" spans="1:15" s="62" customFormat="1" ht="72">
      <c r="A1456" s="31">
        <v>25</v>
      </c>
      <c r="B1456" s="35" t="s">
        <v>1696</v>
      </c>
      <c r="C1456" s="38">
        <v>42295500</v>
      </c>
      <c r="D1456" s="38" t="s">
        <v>2221</v>
      </c>
      <c r="E1456" s="38" t="s">
        <v>2222</v>
      </c>
      <c r="F1456" s="38" t="s">
        <v>10</v>
      </c>
      <c r="G1456" s="58"/>
      <c r="H1456" s="72"/>
      <c r="I1456" s="73"/>
      <c r="J1456" s="58">
        <v>4055610</v>
      </c>
      <c r="K1456" s="22">
        <v>0</v>
      </c>
      <c r="L1456" s="23">
        <f t="shared" si="459"/>
        <v>4055610</v>
      </c>
      <c r="M1456" s="58"/>
      <c r="N1456" s="22"/>
      <c r="O1456" s="23"/>
    </row>
    <row r="1457" spans="1:15" s="62" customFormat="1" ht="72">
      <c r="A1457" s="31">
        <v>26</v>
      </c>
      <c r="B1457" s="35" t="s">
        <v>1696</v>
      </c>
      <c r="C1457" s="38">
        <v>42295500</v>
      </c>
      <c r="D1457" s="38" t="s">
        <v>2223</v>
      </c>
      <c r="E1457" s="38" t="s">
        <v>2224</v>
      </c>
      <c r="F1457" s="38" t="s">
        <v>10</v>
      </c>
      <c r="G1457" s="58"/>
      <c r="H1457" s="72"/>
      <c r="I1457" s="73"/>
      <c r="J1457" s="58">
        <v>8922343</v>
      </c>
      <c r="K1457" s="22">
        <v>0</v>
      </c>
      <c r="L1457" s="23">
        <f t="shared" si="459"/>
        <v>8922343</v>
      </c>
      <c r="M1457" s="58"/>
      <c r="N1457" s="22"/>
      <c r="O1457" s="23"/>
    </row>
    <row r="1458" spans="1:15" s="62" customFormat="1" ht="81">
      <c r="A1458" s="31">
        <v>27</v>
      </c>
      <c r="B1458" s="35" t="s">
        <v>1696</v>
      </c>
      <c r="C1458" s="38">
        <v>42295500</v>
      </c>
      <c r="D1458" s="38" t="s">
        <v>2225</v>
      </c>
      <c r="E1458" s="38" t="s">
        <v>2226</v>
      </c>
      <c r="F1458" s="38" t="s">
        <v>10</v>
      </c>
      <c r="G1458" s="58"/>
      <c r="H1458" s="72"/>
      <c r="I1458" s="73"/>
      <c r="J1458" s="58">
        <v>630873</v>
      </c>
      <c r="K1458" s="22">
        <v>0</v>
      </c>
      <c r="L1458" s="23">
        <f t="shared" si="459"/>
        <v>630873</v>
      </c>
      <c r="M1458" s="58"/>
      <c r="N1458" s="22"/>
      <c r="O1458" s="23"/>
    </row>
    <row r="1459" spans="1:15" s="62" customFormat="1" ht="81">
      <c r="A1459" s="31">
        <v>28</v>
      </c>
      <c r="B1459" s="35" t="s">
        <v>1696</v>
      </c>
      <c r="C1459" s="38">
        <v>42295500</v>
      </c>
      <c r="D1459" s="38" t="s">
        <v>2227</v>
      </c>
      <c r="E1459" s="38" t="s">
        <v>2228</v>
      </c>
      <c r="F1459" s="38" t="s">
        <v>10</v>
      </c>
      <c r="G1459" s="58"/>
      <c r="H1459" s="72"/>
      <c r="I1459" s="73"/>
      <c r="J1459" s="58">
        <v>704611</v>
      </c>
      <c r="K1459" s="22">
        <v>0</v>
      </c>
      <c r="L1459" s="23">
        <f t="shared" si="459"/>
        <v>704611</v>
      </c>
      <c r="M1459" s="58"/>
      <c r="N1459" s="22"/>
      <c r="O1459" s="23"/>
    </row>
    <row r="1460" spans="1:15" s="62" customFormat="1" ht="81">
      <c r="A1460" s="31">
        <v>29</v>
      </c>
      <c r="B1460" s="35" t="s">
        <v>1696</v>
      </c>
      <c r="C1460" s="38">
        <v>42295500</v>
      </c>
      <c r="D1460" s="38" t="s">
        <v>2229</v>
      </c>
      <c r="E1460" s="38" t="s">
        <v>2230</v>
      </c>
      <c r="F1460" s="38" t="s">
        <v>10</v>
      </c>
      <c r="G1460" s="58"/>
      <c r="H1460" s="72"/>
      <c r="I1460" s="73"/>
      <c r="J1460" s="58">
        <v>831605</v>
      </c>
      <c r="K1460" s="22">
        <v>0</v>
      </c>
      <c r="L1460" s="23">
        <f t="shared" si="459"/>
        <v>831605</v>
      </c>
      <c r="M1460" s="58"/>
      <c r="N1460" s="22"/>
      <c r="O1460" s="23"/>
    </row>
    <row r="1461" spans="1:15" s="62" customFormat="1" ht="72">
      <c r="A1461" s="31">
        <v>30</v>
      </c>
      <c r="B1461" s="35" t="s">
        <v>1696</v>
      </c>
      <c r="C1461" s="38">
        <v>42295500</v>
      </c>
      <c r="D1461" s="38" t="s">
        <v>2231</v>
      </c>
      <c r="E1461" s="38" t="s">
        <v>2232</v>
      </c>
      <c r="F1461" s="38" t="s">
        <v>10</v>
      </c>
      <c r="G1461" s="58"/>
      <c r="H1461" s="72"/>
      <c r="I1461" s="73"/>
      <c r="J1461" s="58">
        <v>1362557</v>
      </c>
      <c r="K1461" s="22">
        <v>0</v>
      </c>
      <c r="L1461" s="23">
        <f t="shared" si="459"/>
        <v>1362557</v>
      </c>
      <c r="M1461" s="58"/>
      <c r="N1461" s="22"/>
      <c r="O1461" s="23"/>
    </row>
    <row r="1462" spans="1:15" s="62" customFormat="1" ht="72">
      <c r="A1462" s="31">
        <v>31</v>
      </c>
      <c r="B1462" s="35" t="s">
        <v>1696</v>
      </c>
      <c r="C1462" s="38">
        <v>42295500</v>
      </c>
      <c r="D1462" s="38" t="s">
        <v>2233</v>
      </c>
      <c r="E1462" s="38" t="s">
        <v>2234</v>
      </c>
      <c r="F1462" s="38" t="s">
        <v>10</v>
      </c>
      <c r="G1462" s="58"/>
      <c r="H1462" s="72"/>
      <c r="I1462" s="73"/>
      <c r="J1462" s="58">
        <v>1202256</v>
      </c>
      <c r="K1462" s="22">
        <v>0</v>
      </c>
      <c r="L1462" s="23">
        <f t="shared" si="459"/>
        <v>1202256</v>
      </c>
      <c r="M1462" s="58"/>
      <c r="N1462" s="22"/>
      <c r="O1462" s="23"/>
    </row>
    <row r="1463" spans="1:15" s="62" customFormat="1" ht="99">
      <c r="A1463" s="31">
        <v>32</v>
      </c>
      <c r="B1463" s="35" t="s">
        <v>1696</v>
      </c>
      <c r="C1463" s="38">
        <v>42295500</v>
      </c>
      <c r="D1463" s="38" t="s">
        <v>2235</v>
      </c>
      <c r="E1463" s="38" t="s">
        <v>2236</v>
      </c>
      <c r="F1463" s="38" t="s">
        <v>10</v>
      </c>
      <c r="G1463" s="58"/>
      <c r="H1463" s="72"/>
      <c r="I1463" s="73"/>
      <c r="J1463" s="58">
        <v>6946368</v>
      </c>
      <c r="K1463" s="22">
        <v>0</v>
      </c>
      <c r="L1463" s="23">
        <f t="shared" si="459"/>
        <v>6946368</v>
      </c>
      <c r="M1463" s="58"/>
      <c r="N1463" s="22"/>
      <c r="O1463" s="23"/>
    </row>
    <row r="1464" spans="1:15" s="62" customFormat="1" ht="99">
      <c r="A1464" s="31">
        <v>33</v>
      </c>
      <c r="B1464" s="35" t="s">
        <v>1696</v>
      </c>
      <c r="C1464" s="38">
        <v>42295500</v>
      </c>
      <c r="D1464" s="38" t="s">
        <v>2237</v>
      </c>
      <c r="E1464" s="38" t="s">
        <v>2238</v>
      </c>
      <c r="F1464" s="38" t="s">
        <v>10</v>
      </c>
      <c r="G1464" s="58"/>
      <c r="H1464" s="72"/>
      <c r="I1464" s="73"/>
      <c r="J1464" s="58">
        <v>7925984</v>
      </c>
      <c r="K1464" s="22">
        <v>0</v>
      </c>
      <c r="L1464" s="23">
        <f t="shared" si="459"/>
        <v>7925984</v>
      </c>
      <c r="M1464" s="58"/>
      <c r="N1464" s="22"/>
      <c r="O1464" s="23"/>
    </row>
    <row r="1465" spans="1:15" s="62" customFormat="1" ht="99">
      <c r="A1465" s="31">
        <v>34</v>
      </c>
      <c r="B1465" s="35" t="s">
        <v>1696</v>
      </c>
      <c r="C1465" s="38">
        <v>42295500</v>
      </c>
      <c r="D1465" s="38" t="s">
        <v>2239</v>
      </c>
      <c r="E1465" s="38" t="s">
        <v>2240</v>
      </c>
      <c r="F1465" s="38" t="s">
        <v>10</v>
      </c>
      <c r="G1465" s="58"/>
      <c r="H1465" s="72"/>
      <c r="I1465" s="73"/>
      <c r="J1465" s="58">
        <v>8460320</v>
      </c>
      <c r="K1465" s="22">
        <v>0</v>
      </c>
      <c r="L1465" s="23">
        <f t="shared" si="459"/>
        <v>8460320</v>
      </c>
      <c r="M1465" s="58"/>
      <c r="N1465" s="22"/>
      <c r="O1465" s="23"/>
    </row>
    <row r="1466" spans="1:15" s="62" customFormat="1" ht="99">
      <c r="A1466" s="31">
        <v>35</v>
      </c>
      <c r="B1466" s="35" t="s">
        <v>1696</v>
      </c>
      <c r="C1466" s="38">
        <v>42295500</v>
      </c>
      <c r="D1466" s="38" t="s">
        <v>2241</v>
      </c>
      <c r="E1466" s="38" t="s">
        <v>2242</v>
      </c>
      <c r="F1466" s="38" t="s">
        <v>10</v>
      </c>
      <c r="G1466" s="58"/>
      <c r="H1466" s="72"/>
      <c r="I1466" s="73"/>
      <c r="J1466" s="58">
        <v>11132000</v>
      </c>
      <c r="K1466" s="22">
        <v>0</v>
      </c>
      <c r="L1466" s="23">
        <f t="shared" si="459"/>
        <v>11132000</v>
      </c>
      <c r="M1466" s="58"/>
      <c r="N1466" s="22"/>
      <c r="O1466" s="23"/>
    </row>
    <row r="1467" spans="1:15" s="62" customFormat="1" ht="99">
      <c r="A1467" s="31">
        <v>36</v>
      </c>
      <c r="B1467" s="35" t="s">
        <v>1696</v>
      </c>
      <c r="C1467" s="38">
        <v>42295500</v>
      </c>
      <c r="D1467" s="38" t="s">
        <v>2243</v>
      </c>
      <c r="E1467" s="38" t="s">
        <v>2244</v>
      </c>
      <c r="F1467" s="38" t="s">
        <v>10</v>
      </c>
      <c r="G1467" s="58"/>
      <c r="H1467" s="72"/>
      <c r="I1467" s="73"/>
      <c r="J1467" s="58">
        <v>16386304</v>
      </c>
      <c r="K1467" s="22">
        <v>0</v>
      </c>
      <c r="L1467" s="23">
        <f t="shared" si="459"/>
        <v>16386304</v>
      </c>
      <c r="M1467" s="58"/>
      <c r="N1467" s="22"/>
      <c r="O1467" s="23"/>
    </row>
    <row r="1468" spans="1:15" s="62" customFormat="1" ht="99">
      <c r="A1468" s="31">
        <v>37</v>
      </c>
      <c r="B1468" s="35" t="s">
        <v>1696</v>
      </c>
      <c r="C1468" s="38">
        <v>42295500</v>
      </c>
      <c r="D1468" s="38" t="s">
        <v>2245</v>
      </c>
      <c r="E1468" s="38" t="s">
        <v>2246</v>
      </c>
      <c r="F1468" s="38" t="s">
        <v>10</v>
      </c>
      <c r="G1468" s="58"/>
      <c r="H1468" s="72"/>
      <c r="I1468" s="73"/>
      <c r="J1468" s="58">
        <v>20037600</v>
      </c>
      <c r="K1468" s="22">
        <v>0</v>
      </c>
      <c r="L1468" s="23">
        <f t="shared" si="459"/>
        <v>20037600</v>
      </c>
      <c r="M1468" s="58"/>
      <c r="N1468" s="22"/>
      <c r="O1468" s="23"/>
    </row>
    <row r="1469" spans="1:15" s="62" customFormat="1" ht="99">
      <c r="A1469" s="31">
        <v>38</v>
      </c>
      <c r="B1469" s="35" t="s">
        <v>1696</v>
      </c>
      <c r="C1469" s="38">
        <v>42295500</v>
      </c>
      <c r="D1469" s="38" t="s">
        <v>2247</v>
      </c>
      <c r="E1469" s="38" t="s">
        <v>2248</v>
      </c>
      <c r="F1469" s="38" t="s">
        <v>10</v>
      </c>
      <c r="G1469" s="58"/>
      <c r="H1469" s="72"/>
      <c r="I1469" s="73"/>
      <c r="J1469" s="58">
        <v>21818720</v>
      </c>
      <c r="K1469" s="22">
        <v>0</v>
      </c>
      <c r="L1469" s="23">
        <f t="shared" si="459"/>
        <v>21818720</v>
      </c>
      <c r="M1469" s="58"/>
      <c r="N1469" s="22"/>
      <c r="O1469" s="23"/>
    </row>
    <row r="1470" spans="1:15" s="62" customFormat="1" ht="117">
      <c r="A1470" s="31">
        <v>39</v>
      </c>
      <c r="B1470" s="35" t="s">
        <v>1696</v>
      </c>
      <c r="C1470" s="38">
        <v>42295500</v>
      </c>
      <c r="D1470" s="38" t="s">
        <v>2249</v>
      </c>
      <c r="E1470" s="38" t="s">
        <v>2250</v>
      </c>
      <c r="F1470" s="38" t="s">
        <v>10</v>
      </c>
      <c r="G1470" s="58"/>
      <c r="H1470" s="72"/>
      <c r="I1470" s="73"/>
      <c r="J1470" s="58">
        <v>10152384</v>
      </c>
      <c r="K1470" s="22">
        <v>0</v>
      </c>
      <c r="L1470" s="23">
        <f t="shared" si="459"/>
        <v>10152384</v>
      </c>
      <c r="M1470" s="58"/>
      <c r="N1470" s="22"/>
      <c r="O1470" s="23"/>
    </row>
    <row r="1471" spans="1:15" s="62" customFormat="1" ht="117">
      <c r="A1471" s="31">
        <v>40</v>
      </c>
      <c r="B1471" s="35" t="s">
        <v>1696</v>
      </c>
      <c r="C1471" s="38">
        <v>42295500</v>
      </c>
      <c r="D1471" s="38" t="s">
        <v>2251</v>
      </c>
      <c r="E1471" s="38" t="s">
        <v>2252</v>
      </c>
      <c r="F1471" s="38" t="s">
        <v>10</v>
      </c>
      <c r="G1471" s="58"/>
      <c r="H1471" s="72"/>
      <c r="I1471" s="73"/>
      <c r="J1471" s="58">
        <v>15406688</v>
      </c>
      <c r="K1471" s="22">
        <v>0</v>
      </c>
      <c r="L1471" s="23">
        <f t="shared" si="459"/>
        <v>15406688</v>
      </c>
      <c r="M1471" s="58"/>
      <c r="N1471" s="22"/>
      <c r="O1471" s="23"/>
    </row>
    <row r="1472" spans="1:15" s="62" customFormat="1" ht="117">
      <c r="A1472" s="31">
        <v>41</v>
      </c>
      <c r="B1472" s="35" t="s">
        <v>1696</v>
      </c>
      <c r="C1472" s="38">
        <v>42295500</v>
      </c>
      <c r="D1472" s="38" t="s">
        <v>2253</v>
      </c>
      <c r="E1472" s="38" t="s">
        <v>2254</v>
      </c>
      <c r="F1472" s="38" t="s">
        <v>10</v>
      </c>
      <c r="G1472" s="58"/>
      <c r="H1472" s="72"/>
      <c r="I1472" s="73"/>
      <c r="J1472" s="58">
        <v>16653472</v>
      </c>
      <c r="K1472" s="22">
        <v>0</v>
      </c>
      <c r="L1472" s="23">
        <f t="shared" si="459"/>
        <v>16653472</v>
      </c>
      <c r="M1472" s="58"/>
      <c r="N1472" s="22"/>
      <c r="O1472" s="23"/>
    </row>
    <row r="1473" spans="1:18" s="150" customFormat="1">
      <c r="A1473" s="142"/>
      <c r="B1473" s="17"/>
      <c r="C1473" s="143"/>
      <c r="D1473" s="143"/>
      <c r="E1473" s="143"/>
      <c r="F1473" s="143"/>
      <c r="G1473" s="144"/>
      <c r="H1473" s="145"/>
      <c r="I1473" s="151"/>
      <c r="J1473" s="144"/>
      <c r="K1473" s="145"/>
      <c r="L1473" s="151"/>
      <c r="M1473" s="144"/>
      <c r="N1473" s="145"/>
      <c r="O1473" s="151"/>
    </row>
    <row r="1474" spans="1:18" s="62" customFormat="1" ht="18">
      <c r="A1474" s="39" t="s">
        <v>2255</v>
      </c>
      <c r="B1474" s="166" t="s">
        <v>2256</v>
      </c>
      <c r="C1474" s="166"/>
      <c r="D1474" s="166"/>
      <c r="E1474" s="166"/>
      <c r="F1474" s="29" t="s">
        <v>740</v>
      </c>
      <c r="G1474" s="174" t="s">
        <v>3716</v>
      </c>
      <c r="H1474" s="175"/>
      <c r="I1474" s="176"/>
      <c r="J1474" s="174" t="s">
        <v>3727</v>
      </c>
      <c r="K1474" s="175"/>
      <c r="L1474" s="176"/>
      <c r="M1474" s="174" t="s">
        <v>3745</v>
      </c>
      <c r="N1474" s="175"/>
      <c r="O1474" s="176"/>
      <c r="P1474" s="174" t="s">
        <v>3747</v>
      </c>
      <c r="Q1474" s="175"/>
      <c r="R1474" s="176"/>
    </row>
    <row r="1475" spans="1:18" s="62" customFormat="1" ht="27">
      <c r="A1475" s="14" t="s">
        <v>2</v>
      </c>
      <c r="B1475" s="14" t="s">
        <v>3</v>
      </c>
      <c r="C1475" s="15" t="s">
        <v>4</v>
      </c>
      <c r="D1475" s="15" t="s">
        <v>5</v>
      </c>
      <c r="E1475" s="15" t="s">
        <v>3366</v>
      </c>
      <c r="F1475" s="15" t="s">
        <v>7</v>
      </c>
      <c r="G1475" s="16" t="s">
        <v>3347</v>
      </c>
      <c r="H1475" s="16" t="s">
        <v>3348</v>
      </c>
      <c r="I1475" s="16" t="s">
        <v>3349</v>
      </c>
      <c r="J1475" s="16" t="s">
        <v>3347</v>
      </c>
      <c r="K1475" s="16" t="s">
        <v>3348</v>
      </c>
      <c r="L1475" s="16" t="s">
        <v>3349</v>
      </c>
      <c r="M1475" s="16" t="s">
        <v>3347</v>
      </c>
      <c r="N1475" s="16" t="s">
        <v>3348</v>
      </c>
      <c r="O1475" s="16" t="s">
        <v>3349</v>
      </c>
      <c r="P1475" s="16" t="s">
        <v>3347</v>
      </c>
      <c r="Q1475" s="16" t="s">
        <v>3348</v>
      </c>
      <c r="R1475" s="16" t="s">
        <v>3349</v>
      </c>
    </row>
    <row r="1476" spans="1:18" s="62" customFormat="1" ht="63">
      <c r="A1476" s="31">
        <v>1</v>
      </c>
      <c r="B1476" s="28" t="s">
        <v>3367</v>
      </c>
      <c r="C1476" s="28">
        <v>42312600</v>
      </c>
      <c r="D1476" s="36" t="s">
        <v>2257</v>
      </c>
      <c r="E1476" s="37" t="s">
        <v>2258</v>
      </c>
      <c r="F1476" s="28" t="s">
        <v>10</v>
      </c>
      <c r="G1476" s="22">
        <v>1250000</v>
      </c>
      <c r="H1476" s="22">
        <v>0</v>
      </c>
      <c r="I1476" s="23">
        <f>+G1476+H1476</f>
        <v>1250000</v>
      </c>
      <c r="J1476" s="22">
        <v>2168145</v>
      </c>
      <c r="K1476" s="22">
        <v>0</v>
      </c>
      <c r="L1476" s="23">
        <f>+J1476+K1476</f>
        <v>2168145</v>
      </c>
      <c r="M1476" s="22">
        <v>885000</v>
      </c>
      <c r="N1476" s="22">
        <v>0</v>
      </c>
      <c r="O1476" s="23">
        <f>+M1476+N1476</f>
        <v>885000</v>
      </c>
      <c r="P1476" s="22">
        <v>1644719</v>
      </c>
      <c r="Q1476" s="22">
        <v>0</v>
      </c>
      <c r="R1476" s="23">
        <f>+P1476+Q1476</f>
        <v>1644719</v>
      </c>
    </row>
    <row r="1477" spans="1:18" s="62" customFormat="1" ht="81">
      <c r="A1477" s="31">
        <v>2</v>
      </c>
      <c r="B1477" s="27">
        <v>1196491107</v>
      </c>
      <c r="C1477" s="28">
        <v>42312600</v>
      </c>
      <c r="D1477" s="36" t="s">
        <v>2259</v>
      </c>
      <c r="E1477" s="37" t="s">
        <v>2260</v>
      </c>
      <c r="F1477" s="28" t="s">
        <v>10</v>
      </c>
      <c r="G1477" s="22">
        <v>283000</v>
      </c>
      <c r="H1477" s="22">
        <v>0</v>
      </c>
      <c r="I1477" s="23">
        <f t="shared" ref="I1477:I1511" si="461">+G1477+H1477</f>
        <v>283000</v>
      </c>
      <c r="J1477" s="22">
        <v>380464</v>
      </c>
      <c r="K1477" s="22">
        <v>0</v>
      </c>
      <c r="L1477" s="23">
        <f t="shared" ref="L1477:L1511" si="462">+J1477+K1477</f>
        <v>380464</v>
      </c>
      <c r="M1477" s="22">
        <v>223000</v>
      </c>
      <c r="N1477" s="22">
        <v>0</v>
      </c>
      <c r="O1477" s="23">
        <f t="shared" ref="O1477:O1511" si="463">+M1477+N1477</f>
        <v>223000</v>
      </c>
      <c r="P1477" s="22">
        <v>398255</v>
      </c>
      <c r="Q1477" s="22">
        <v>0</v>
      </c>
      <c r="R1477" s="23">
        <f t="shared" ref="R1477" si="464">+P1477+Q1477</f>
        <v>398255</v>
      </c>
    </row>
    <row r="1478" spans="1:18" s="62" customFormat="1" ht="90">
      <c r="A1478" s="31">
        <v>3</v>
      </c>
      <c r="B1478" s="27">
        <v>1196491117</v>
      </c>
      <c r="C1478" s="28">
        <v>42312600</v>
      </c>
      <c r="D1478" s="36" t="s">
        <v>2261</v>
      </c>
      <c r="E1478" s="37" t="s">
        <v>2262</v>
      </c>
      <c r="F1478" s="28" t="s">
        <v>10</v>
      </c>
      <c r="G1478" s="22">
        <v>850000</v>
      </c>
      <c r="H1478" s="22">
        <v>0</v>
      </c>
      <c r="I1478" s="23">
        <f t="shared" si="461"/>
        <v>850000</v>
      </c>
      <c r="J1478" s="22">
        <v>1307812</v>
      </c>
      <c r="K1478" s="22">
        <v>0</v>
      </c>
      <c r="L1478" s="23">
        <f t="shared" si="462"/>
        <v>1307812</v>
      </c>
      <c r="M1478" s="22"/>
      <c r="N1478" s="22"/>
      <c r="O1478" s="23"/>
      <c r="P1478" s="22"/>
      <c r="Q1478" s="22"/>
      <c r="R1478" s="23"/>
    </row>
    <row r="1479" spans="1:18" s="140" customFormat="1" ht="99">
      <c r="A1479" s="30">
        <v>4</v>
      </c>
      <c r="B1479" s="30">
        <v>1196491211</v>
      </c>
      <c r="C1479" s="35">
        <v>42312600</v>
      </c>
      <c r="D1479" s="40" t="s">
        <v>2263</v>
      </c>
      <c r="E1479" s="43" t="s">
        <v>2264</v>
      </c>
      <c r="F1479" s="35" t="s">
        <v>10</v>
      </c>
      <c r="G1479" s="24">
        <v>350000</v>
      </c>
      <c r="H1479" s="24">
        <v>0</v>
      </c>
      <c r="I1479" s="25">
        <f t="shared" si="461"/>
        <v>350000</v>
      </c>
      <c r="J1479" s="24">
        <v>471981</v>
      </c>
      <c r="K1479" s="24">
        <v>0</v>
      </c>
      <c r="L1479" s="25">
        <f t="shared" si="462"/>
        <v>471981</v>
      </c>
      <c r="M1479" s="24">
        <v>255000</v>
      </c>
      <c r="N1479" s="24">
        <v>0</v>
      </c>
      <c r="O1479" s="25">
        <f t="shared" si="463"/>
        <v>255000</v>
      </c>
      <c r="P1479" s="24">
        <v>326238</v>
      </c>
      <c r="Q1479" s="24">
        <v>0</v>
      </c>
      <c r="R1479" s="25">
        <f t="shared" ref="R1479:R1484" si="465">+P1479+Q1479</f>
        <v>326238</v>
      </c>
    </row>
    <row r="1480" spans="1:18" s="140" customFormat="1" ht="99">
      <c r="A1480" s="30">
        <v>5</v>
      </c>
      <c r="B1480" s="30">
        <v>1196491212</v>
      </c>
      <c r="C1480" s="35">
        <v>42312600</v>
      </c>
      <c r="D1480" s="40" t="s">
        <v>2265</v>
      </c>
      <c r="E1480" s="43" t="s">
        <v>2266</v>
      </c>
      <c r="F1480" s="35" t="s">
        <v>10</v>
      </c>
      <c r="G1480" s="24">
        <v>450000</v>
      </c>
      <c r="H1480" s="24">
        <v>0</v>
      </c>
      <c r="I1480" s="25">
        <f t="shared" si="461"/>
        <v>450000</v>
      </c>
      <c r="J1480" s="24">
        <v>718879</v>
      </c>
      <c r="K1480" s="24">
        <v>0</v>
      </c>
      <c r="L1480" s="25">
        <f t="shared" si="462"/>
        <v>718879</v>
      </c>
      <c r="M1480" s="24">
        <v>316000</v>
      </c>
      <c r="N1480" s="24">
        <v>0</v>
      </c>
      <c r="O1480" s="25">
        <f t="shared" si="463"/>
        <v>316000</v>
      </c>
      <c r="P1480" s="24">
        <v>475695</v>
      </c>
      <c r="Q1480" s="24">
        <v>0</v>
      </c>
      <c r="R1480" s="25">
        <f t="shared" si="465"/>
        <v>475695</v>
      </c>
    </row>
    <row r="1481" spans="1:18" s="140" customFormat="1" ht="108">
      <c r="A1481" s="30">
        <v>6</v>
      </c>
      <c r="B1481" s="30">
        <v>1196491213</v>
      </c>
      <c r="C1481" s="35">
        <v>42312600</v>
      </c>
      <c r="D1481" s="40" t="s">
        <v>2267</v>
      </c>
      <c r="E1481" s="43" t="s">
        <v>2268</v>
      </c>
      <c r="F1481" s="35" t="s">
        <v>10</v>
      </c>
      <c r="G1481" s="24">
        <v>550000</v>
      </c>
      <c r="H1481" s="24">
        <v>0</v>
      </c>
      <c r="I1481" s="25">
        <f t="shared" si="461"/>
        <v>550000</v>
      </c>
      <c r="J1481" s="24">
        <v>1123566</v>
      </c>
      <c r="K1481" s="24">
        <v>0</v>
      </c>
      <c r="L1481" s="25">
        <f t="shared" si="462"/>
        <v>1123566</v>
      </c>
      <c r="M1481" s="24">
        <v>385000</v>
      </c>
      <c r="N1481" s="24">
        <v>0</v>
      </c>
      <c r="O1481" s="25">
        <f t="shared" si="463"/>
        <v>385000</v>
      </c>
      <c r="P1481" s="24">
        <v>518794</v>
      </c>
      <c r="Q1481" s="24">
        <v>0</v>
      </c>
      <c r="R1481" s="25">
        <f t="shared" si="465"/>
        <v>518794</v>
      </c>
    </row>
    <row r="1482" spans="1:18" s="62" customFormat="1" ht="99">
      <c r="A1482" s="31">
        <v>7</v>
      </c>
      <c r="B1482" s="27">
        <v>1196491109</v>
      </c>
      <c r="C1482" s="28">
        <v>42312600</v>
      </c>
      <c r="D1482" s="36" t="s">
        <v>2269</v>
      </c>
      <c r="E1482" s="37" t="s">
        <v>2270</v>
      </c>
      <c r="F1482" s="28" t="s">
        <v>10</v>
      </c>
      <c r="G1482" s="22">
        <v>340000</v>
      </c>
      <c r="H1482" s="22">
        <v>0</v>
      </c>
      <c r="I1482" s="23">
        <f t="shared" si="461"/>
        <v>340000</v>
      </c>
      <c r="J1482" s="22">
        <v>409794</v>
      </c>
      <c r="K1482" s="22">
        <v>0</v>
      </c>
      <c r="L1482" s="23">
        <f t="shared" si="462"/>
        <v>409794</v>
      </c>
      <c r="M1482" s="22">
        <v>260000</v>
      </c>
      <c r="N1482" s="22">
        <v>0</v>
      </c>
      <c r="O1482" s="23">
        <f t="shared" si="463"/>
        <v>260000</v>
      </c>
      <c r="P1482" s="22">
        <v>518794</v>
      </c>
      <c r="Q1482" s="22">
        <v>0</v>
      </c>
      <c r="R1482" s="23">
        <f t="shared" si="465"/>
        <v>518794</v>
      </c>
    </row>
    <row r="1483" spans="1:18" s="62" customFormat="1" ht="99">
      <c r="A1483" s="31">
        <v>8</v>
      </c>
      <c r="B1483" s="27">
        <v>1196491106</v>
      </c>
      <c r="C1483" s="28">
        <v>42312600</v>
      </c>
      <c r="D1483" s="36" t="s">
        <v>2271</v>
      </c>
      <c r="E1483" s="37" t="s">
        <v>2272</v>
      </c>
      <c r="F1483" s="28" t="s">
        <v>10</v>
      </c>
      <c r="G1483" s="22">
        <v>210000</v>
      </c>
      <c r="H1483" s="22">
        <v>0</v>
      </c>
      <c r="I1483" s="23">
        <f t="shared" si="461"/>
        <v>210000</v>
      </c>
      <c r="J1483" s="22">
        <v>281146</v>
      </c>
      <c r="K1483" s="22">
        <v>0</v>
      </c>
      <c r="L1483" s="23">
        <f t="shared" si="462"/>
        <v>281146</v>
      </c>
      <c r="M1483" s="22">
        <v>198000</v>
      </c>
      <c r="N1483" s="22">
        <v>0</v>
      </c>
      <c r="O1483" s="23">
        <f t="shared" si="463"/>
        <v>198000</v>
      </c>
      <c r="P1483" s="22">
        <v>374880</v>
      </c>
      <c r="Q1483" s="22">
        <v>0</v>
      </c>
      <c r="R1483" s="23">
        <f t="shared" si="465"/>
        <v>374880</v>
      </c>
    </row>
    <row r="1484" spans="1:18" s="140" customFormat="1" ht="108">
      <c r="A1484" s="30">
        <v>9</v>
      </c>
      <c r="B1484" s="30">
        <v>1196491112</v>
      </c>
      <c r="C1484" s="35">
        <v>42312600</v>
      </c>
      <c r="D1484" s="40" t="s">
        <v>2273</v>
      </c>
      <c r="E1484" s="43" t="s">
        <v>2274</v>
      </c>
      <c r="F1484" s="35" t="s">
        <v>10</v>
      </c>
      <c r="G1484" s="24">
        <v>411500</v>
      </c>
      <c r="H1484" s="24">
        <v>0</v>
      </c>
      <c r="I1484" s="25">
        <f t="shared" si="461"/>
        <v>411500</v>
      </c>
      <c r="J1484" s="24">
        <v>234367</v>
      </c>
      <c r="K1484" s="24">
        <v>0</v>
      </c>
      <c r="L1484" s="25">
        <f t="shared" si="462"/>
        <v>234367</v>
      </c>
      <c r="M1484" s="24"/>
      <c r="N1484" s="24"/>
      <c r="O1484" s="25"/>
      <c r="P1484" s="24">
        <v>256388</v>
      </c>
      <c r="Q1484" s="24">
        <v>0</v>
      </c>
      <c r="R1484" s="25">
        <f t="shared" si="465"/>
        <v>256388</v>
      </c>
    </row>
    <row r="1485" spans="1:18" s="62" customFormat="1" ht="216">
      <c r="A1485" s="31">
        <v>10</v>
      </c>
      <c r="B1485" s="56">
        <v>1196491472</v>
      </c>
      <c r="C1485" s="28">
        <v>42312600</v>
      </c>
      <c r="D1485" s="36" t="s">
        <v>2275</v>
      </c>
      <c r="E1485" s="37" t="s">
        <v>2276</v>
      </c>
      <c r="F1485" s="28" t="s">
        <v>10</v>
      </c>
      <c r="G1485" s="22">
        <v>411500</v>
      </c>
      <c r="H1485" s="22">
        <v>0</v>
      </c>
      <c r="I1485" s="23">
        <f t="shared" si="461"/>
        <v>411500</v>
      </c>
      <c r="J1485" s="22">
        <v>547164</v>
      </c>
      <c r="K1485" s="22">
        <v>0</v>
      </c>
      <c r="L1485" s="23">
        <f t="shared" si="462"/>
        <v>547164</v>
      </c>
      <c r="M1485" s="22">
        <v>345000</v>
      </c>
      <c r="N1485" s="22">
        <v>0</v>
      </c>
      <c r="O1485" s="23">
        <f t="shared" si="463"/>
        <v>345000</v>
      </c>
      <c r="P1485" s="22"/>
      <c r="Q1485" s="22"/>
      <c r="R1485" s="23"/>
    </row>
    <row r="1486" spans="1:18" s="62" customFormat="1" ht="108">
      <c r="A1486" s="31">
        <v>11</v>
      </c>
      <c r="B1486" s="56">
        <v>1196491113</v>
      </c>
      <c r="C1486" s="28">
        <v>42312600</v>
      </c>
      <c r="D1486" s="36" t="s">
        <v>2277</v>
      </c>
      <c r="E1486" s="37" t="s">
        <v>2278</v>
      </c>
      <c r="F1486" s="28" t="s">
        <v>10</v>
      </c>
      <c r="G1486" s="22">
        <v>350000</v>
      </c>
      <c r="H1486" s="22">
        <v>0</v>
      </c>
      <c r="I1486" s="23">
        <f t="shared" si="461"/>
        <v>350000</v>
      </c>
      <c r="J1486" s="22">
        <v>161040</v>
      </c>
      <c r="K1486" s="22">
        <v>0</v>
      </c>
      <c r="L1486" s="23">
        <f t="shared" si="462"/>
        <v>161040</v>
      </c>
      <c r="M1486" s="22"/>
      <c r="N1486" s="22"/>
      <c r="O1486" s="23"/>
      <c r="P1486" s="22">
        <v>242475</v>
      </c>
      <c r="Q1486" s="22">
        <v>0</v>
      </c>
      <c r="R1486" s="23">
        <f t="shared" ref="R1486" si="466">+P1486+Q1486</f>
        <v>242475</v>
      </c>
    </row>
    <row r="1487" spans="1:18" s="62" customFormat="1" ht="216">
      <c r="A1487" s="31">
        <v>12</v>
      </c>
      <c r="B1487" s="56">
        <v>1196491473</v>
      </c>
      <c r="C1487" s="28">
        <v>42312600</v>
      </c>
      <c r="D1487" s="36" t="s">
        <v>2279</v>
      </c>
      <c r="E1487" s="37" t="s">
        <v>2280</v>
      </c>
      <c r="F1487" s="28" t="s">
        <v>10</v>
      </c>
      <c r="G1487" s="22">
        <v>350000</v>
      </c>
      <c r="H1487" s="22">
        <v>0</v>
      </c>
      <c r="I1487" s="23">
        <f t="shared" si="461"/>
        <v>350000</v>
      </c>
      <c r="J1487" s="22">
        <v>450171</v>
      </c>
      <c r="K1487" s="22">
        <v>0</v>
      </c>
      <c r="L1487" s="23">
        <f t="shared" si="462"/>
        <v>450171</v>
      </c>
      <c r="M1487" s="22">
        <v>310000</v>
      </c>
      <c r="N1487" s="22">
        <v>0</v>
      </c>
      <c r="O1487" s="23">
        <f t="shared" si="463"/>
        <v>310000</v>
      </c>
      <c r="P1487" s="22"/>
      <c r="Q1487" s="22"/>
      <c r="R1487" s="23"/>
    </row>
    <row r="1488" spans="1:18" s="62" customFormat="1" ht="108">
      <c r="A1488" s="31">
        <v>13</v>
      </c>
      <c r="B1488" s="56">
        <v>1196491105</v>
      </c>
      <c r="C1488" s="28">
        <v>42312600</v>
      </c>
      <c r="D1488" s="36" t="s">
        <v>2281</v>
      </c>
      <c r="E1488" s="37" t="s">
        <v>2282</v>
      </c>
      <c r="F1488" s="28" t="s">
        <v>10</v>
      </c>
      <c r="G1488" s="22">
        <v>56000</v>
      </c>
      <c r="H1488" s="22">
        <v>0</v>
      </c>
      <c r="I1488" s="23">
        <f t="shared" si="461"/>
        <v>56000</v>
      </c>
      <c r="J1488" s="22">
        <v>65437</v>
      </c>
      <c r="K1488" s="22">
        <v>0</v>
      </c>
      <c r="L1488" s="23">
        <f t="shared" si="462"/>
        <v>65437</v>
      </c>
      <c r="M1488" s="22"/>
      <c r="N1488" s="22"/>
      <c r="O1488" s="23"/>
      <c r="P1488" s="22"/>
      <c r="Q1488" s="22"/>
      <c r="R1488" s="23"/>
    </row>
    <row r="1489" spans="1:18" s="62" customFormat="1" ht="162">
      <c r="A1489" s="31">
        <v>14</v>
      </c>
      <c r="B1489" s="56">
        <v>1196491208</v>
      </c>
      <c r="C1489" s="28">
        <v>42312600</v>
      </c>
      <c r="D1489" s="36" t="s">
        <v>2283</v>
      </c>
      <c r="E1489" s="37" t="s">
        <v>2283</v>
      </c>
      <c r="F1489" s="28" t="s">
        <v>10</v>
      </c>
      <c r="G1489" s="22">
        <v>650000</v>
      </c>
      <c r="H1489" s="22">
        <v>0</v>
      </c>
      <c r="I1489" s="23">
        <f t="shared" si="461"/>
        <v>650000</v>
      </c>
      <c r="J1489" s="22">
        <v>1016363</v>
      </c>
      <c r="K1489" s="22">
        <v>0</v>
      </c>
      <c r="L1489" s="23">
        <f t="shared" si="462"/>
        <v>1016363</v>
      </c>
      <c r="M1489" s="22">
        <v>216000</v>
      </c>
      <c r="N1489" s="22">
        <v>0</v>
      </c>
      <c r="O1489" s="23">
        <f t="shared" si="463"/>
        <v>216000</v>
      </c>
      <c r="P1489" s="22"/>
      <c r="Q1489" s="22"/>
      <c r="R1489" s="23"/>
    </row>
    <row r="1490" spans="1:18" s="62" customFormat="1" ht="162">
      <c r="A1490" s="31">
        <v>15</v>
      </c>
      <c r="B1490" s="56">
        <v>1196491210</v>
      </c>
      <c r="C1490" s="28">
        <v>42312600</v>
      </c>
      <c r="D1490" s="36" t="s">
        <v>2284</v>
      </c>
      <c r="E1490" s="37" t="s">
        <v>2285</v>
      </c>
      <c r="F1490" s="28" t="s">
        <v>10</v>
      </c>
      <c r="G1490" s="22">
        <v>380000</v>
      </c>
      <c r="H1490" s="22">
        <v>0</v>
      </c>
      <c r="I1490" s="23">
        <f t="shared" si="461"/>
        <v>380000</v>
      </c>
      <c r="J1490" s="22">
        <v>420004</v>
      </c>
      <c r="K1490" s="22">
        <v>0</v>
      </c>
      <c r="L1490" s="23">
        <f t="shared" si="462"/>
        <v>420004</v>
      </c>
      <c r="M1490" s="22">
        <v>420004</v>
      </c>
      <c r="N1490" s="22">
        <v>0</v>
      </c>
      <c r="O1490" s="23">
        <f t="shared" si="463"/>
        <v>420004</v>
      </c>
      <c r="P1490" s="22"/>
      <c r="Q1490" s="22"/>
      <c r="R1490" s="23"/>
    </row>
    <row r="1491" spans="1:18" s="62" customFormat="1" ht="162">
      <c r="A1491" s="31">
        <v>16</v>
      </c>
      <c r="B1491" s="56">
        <v>1196491209</v>
      </c>
      <c r="C1491" s="28">
        <v>42312600</v>
      </c>
      <c r="D1491" s="36" t="s">
        <v>2286</v>
      </c>
      <c r="E1491" s="37" t="s">
        <v>2286</v>
      </c>
      <c r="F1491" s="28" t="s">
        <v>10</v>
      </c>
      <c r="G1491" s="22">
        <v>470000</v>
      </c>
      <c r="H1491" s="22">
        <v>0</v>
      </c>
      <c r="I1491" s="23">
        <f t="shared" si="461"/>
        <v>470000</v>
      </c>
      <c r="J1491" s="22">
        <v>500755</v>
      </c>
      <c r="K1491" s="22">
        <v>0</v>
      </c>
      <c r="L1491" s="23">
        <f t="shared" si="462"/>
        <v>500755</v>
      </c>
      <c r="M1491" s="22">
        <v>500755</v>
      </c>
      <c r="N1491" s="22">
        <v>0</v>
      </c>
      <c r="O1491" s="23">
        <f t="shared" si="463"/>
        <v>500755</v>
      </c>
      <c r="P1491" s="22"/>
      <c r="Q1491" s="22"/>
      <c r="R1491" s="23"/>
    </row>
    <row r="1492" spans="1:18" s="62" customFormat="1" ht="63">
      <c r="A1492" s="31">
        <v>17</v>
      </c>
      <c r="B1492" s="56">
        <v>1196491474</v>
      </c>
      <c r="C1492" s="28">
        <v>42312600</v>
      </c>
      <c r="D1492" s="36" t="s">
        <v>2287</v>
      </c>
      <c r="E1492" s="37" t="s">
        <v>2287</v>
      </c>
      <c r="F1492" s="28" t="s">
        <v>10</v>
      </c>
      <c r="G1492" s="22">
        <v>45000</v>
      </c>
      <c r="H1492" s="22">
        <v>0</v>
      </c>
      <c r="I1492" s="23">
        <f t="shared" si="461"/>
        <v>45000</v>
      </c>
      <c r="J1492" s="22">
        <v>71005</v>
      </c>
      <c r="K1492" s="22">
        <v>0</v>
      </c>
      <c r="L1492" s="23">
        <f t="shared" si="462"/>
        <v>71005</v>
      </c>
      <c r="M1492" s="22">
        <v>71005</v>
      </c>
      <c r="N1492" s="22">
        <v>0</v>
      </c>
      <c r="O1492" s="23">
        <f t="shared" si="463"/>
        <v>71005</v>
      </c>
      <c r="P1492" s="22"/>
      <c r="Q1492" s="22"/>
      <c r="R1492" s="23"/>
    </row>
    <row r="1493" spans="1:18" s="62" customFormat="1" ht="153">
      <c r="A1493" s="31">
        <v>18</v>
      </c>
      <c r="B1493" s="56">
        <v>1196491476</v>
      </c>
      <c r="C1493" s="28">
        <v>42312600</v>
      </c>
      <c r="D1493" s="36" t="s">
        <v>2288</v>
      </c>
      <c r="E1493" s="37" t="s">
        <v>2288</v>
      </c>
      <c r="F1493" s="28" t="s">
        <v>10</v>
      </c>
      <c r="G1493" s="22"/>
      <c r="H1493" s="22"/>
      <c r="I1493" s="23"/>
      <c r="J1493" s="22">
        <v>1045971</v>
      </c>
      <c r="K1493" s="22">
        <v>0</v>
      </c>
      <c r="L1493" s="23">
        <f t="shared" si="462"/>
        <v>1045971</v>
      </c>
      <c r="M1493" s="22">
        <v>1045971</v>
      </c>
      <c r="N1493" s="22">
        <v>0</v>
      </c>
      <c r="O1493" s="23">
        <f t="shared" si="463"/>
        <v>1045971</v>
      </c>
      <c r="P1493" s="22"/>
      <c r="Q1493" s="22"/>
      <c r="R1493" s="23"/>
    </row>
    <row r="1494" spans="1:18" s="62" customFormat="1" ht="171">
      <c r="A1494" s="31">
        <v>19</v>
      </c>
      <c r="B1494" s="56">
        <v>1196491477</v>
      </c>
      <c r="C1494" s="28">
        <v>42312600</v>
      </c>
      <c r="D1494" s="36" t="s">
        <v>2289</v>
      </c>
      <c r="E1494" s="37" t="s">
        <v>2289</v>
      </c>
      <c r="F1494" s="28" t="s">
        <v>10</v>
      </c>
      <c r="G1494" s="22"/>
      <c r="H1494" s="22"/>
      <c r="I1494" s="23"/>
      <c r="J1494" s="22">
        <v>1328910</v>
      </c>
      <c r="K1494" s="22">
        <v>0</v>
      </c>
      <c r="L1494" s="23">
        <f t="shared" si="462"/>
        <v>1328910</v>
      </c>
      <c r="M1494" s="22">
        <v>1328910</v>
      </c>
      <c r="N1494" s="22">
        <v>0</v>
      </c>
      <c r="O1494" s="23">
        <f t="shared" si="463"/>
        <v>1328910</v>
      </c>
      <c r="P1494" s="22"/>
      <c r="Q1494" s="22"/>
      <c r="R1494" s="23"/>
    </row>
    <row r="1495" spans="1:18" s="62" customFormat="1" ht="162">
      <c r="A1495" s="31">
        <v>20</v>
      </c>
      <c r="B1495" s="56">
        <v>1196491475</v>
      </c>
      <c r="C1495" s="28">
        <v>42312600</v>
      </c>
      <c r="D1495" s="36" t="s">
        <v>2290</v>
      </c>
      <c r="E1495" s="37" t="s">
        <v>2290</v>
      </c>
      <c r="F1495" s="28" t="s">
        <v>10</v>
      </c>
      <c r="G1495" s="22"/>
      <c r="H1495" s="22"/>
      <c r="I1495" s="23"/>
      <c r="J1495" s="22">
        <v>761111</v>
      </c>
      <c r="K1495" s="22">
        <v>0</v>
      </c>
      <c r="L1495" s="23">
        <f t="shared" si="462"/>
        <v>761111</v>
      </c>
      <c r="M1495" s="22">
        <v>761111</v>
      </c>
      <c r="N1495" s="22">
        <v>0</v>
      </c>
      <c r="O1495" s="23">
        <f t="shared" si="463"/>
        <v>761111</v>
      </c>
      <c r="P1495" s="22"/>
      <c r="Q1495" s="22"/>
      <c r="R1495" s="23"/>
    </row>
    <row r="1496" spans="1:18" s="62" customFormat="1" ht="63">
      <c r="A1496" s="31">
        <v>21</v>
      </c>
      <c r="B1496" s="56">
        <v>1196491478</v>
      </c>
      <c r="C1496" s="28">
        <v>42312600</v>
      </c>
      <c r="D1496" s="36" t="s">
        <v>2291</v>
      </c>
      <c r="E1496" s="37" t="s">
        <v>2291</v>
      </c>
      <c r="F1496" s="28" t="s">
        <v>10</v>
      </c>
      <c r="G1496" s="22"/>
      <c r="H1496" s="22"/>
      <c r="I1496" s="23"/>
      <c r="J1496" s="22">
        <v>633487</v>
      </c>
      <c r="K1496" s="22">
        <f>ROUND(J1496*0.19,0)</f>
        <v>120363</v>
      </c>
      <c r="L1496" s="23">
        <f t="shared" si="462"/>
        <v>753850</v>
      </c>
      <c r="M1496" s="22">
        <v>633487</v>
      </c>
      <c r="N1496" s="22">
        <f>ROUND(M1496*0.19,0)</f>
        <v>120363</v>
      </c>
      <c r="O1496" s="23">
        <f t="shared" si="463"/>
        <v>753850</v>
      </c>
      <c r="P1496" s="22"/>
      <c r="Q1496" s="22"/>
      <c r="R1496" s="23"/>
    </row>
    <row r="1497" spans="1:18" s="140" customFormat="1" ht="144">
      <c r="A1497" s="30">
        <v>22</v>
      </c>
      <c r="B1497" s="56">
        <v>1196491479</v>
      </c>
      <c r="C1497" s="35">
        <v>42312600</v>
      </c>
      <c r="D1497" s="40" t="s">
        <v>2292</v>
      </c>
      <c r="E1497" s="43" t="s">
        <v>2293</v>
      </c>
      <c r="F1497" s="35" t="s">
        <v>10</v>
      </c>
      <c r="G1497" s="24">
        <v>3000000</v>
      </c>
      <c r="H1497" s="24">
        <f>ROUND(G1497*0.19,0)</f>
        <v>570000</v>
      </c>
      <c r="I1497" s="25">
        <f t="shared" si="461"/>
        <v>3570000</v>
      </c>
      <c r="J1497" s="24">
        <v>1886628</v>
      </c>
      <c r="K1497" s="24">
        <f>ROUND(J1497*0.19,0)</f>
        <v>358459</v>
      </c>
      <c r="L1497" s="25">
        <f t="shared" si="462"/>
        <v>2245087</v>
      </c>
      <c r="M1497" s="24">
        <v>1886628</v>
      </c>
      <c r="N1497" s="24">
        <f>ROUND(M1497*0.19,0)</f>
        <v>358459</v>
      </c>
      <c r="O1497" s="25">
        <f t="shared" si="463"/>
        <v>2245087</v>
      </c>
      <c r="P1497" s="24"/>
      <c r="Q1497" s="24"/>
      <c r="R1497" s="25"/>
    </row>
    <row r="1498" spans="1:18" s="140" customFormat="1" ht="126">
      <c r="A1498" s="30">
        <v>23</v>
      </c>
      <c r="B1498" s="56">
        <v>1196491480</v>
      </c>
      <c r="C1498" s="35">
        <v>42312600</v>
      </c>
      <c r="D1498" s="40" t="s">
        <v>2294</v>
      </c>
      <c r="E1498" s="43" t="s">
        <v>2294</v>
      </c>
      <c r="F1498" s="35" t="s">
        <v>10</v>
      </c>
      <c r="G1498" s="24">
        <v>3000000</v>
      </c>
      <c r="H1498" s="24">
        <f>ROUND(G1498*0.19,0)</f>
        <v>570000</v>
      </c>
      <c r="I1498" s="25">
        <f t="shared" si="461"/>
        <v>3570000</v>
      </c>
      <c r="J1498" s="24">
        <v>493237</v>
      </c>
      <c r="K1498" s="24">
        <v>0</v>
      </c>
      <c r="L1498" s="25">
        <f t="shared" si="462"/>
        <v>493237</v>
      </c>
      <c r="M1498" s="24">
        <v>493237</v>
      </c>
      <c r="N1498" s="24">
        <v>0</v>
      </c>
      <c r="O1498" s="25">
        <f t="shared" si="463"/>
        <v>493237</v>
      </c>
      <c r="P1498" s="24"/>
      <c r="Q1498" s="24"/>
      <c r="R1498" s="25"/>
    </row>
    <row r="1499" spans="1:18" s="140" customFormat="1" ht="99">
      <c r="A1499" s="30">
        <v>24</v>
      </c>
      <c r="B1499" s="56">
        <v>1196491481</v>
      </c>
      <c r="C1499" s="35">
        <v>42312600</v>
      </c>
      <c r="D1499" s="40" t="s">
        <v>2295</v>
      </c>
      <c r="E1499" s="43" t="s">
        <v>2295</v>
      </c>
      <c r="F1499" s="35" t="s">
        <v>10</v>
      </c>
      <c r="G1499" s="24">
        <v>3000000</v>
      </c>
      <c r="H1499" s="24">
        <f>ROUND(G1499*0.19,0)</f>
        <v>570000</v>
      </c>
      <c r="I1499" s="25">
        <f t="shared" si="461"/>
        <v>3570000</v>
      </c>
      <c r="J1499" s="24">
        <v>797830</v>
      </c>
      <c r="K1499" s="24">
        <v>0</v>
      </c>
      <c r="L1499" s="25">
        <f t="shared" si="462"/>
        <v>797830</v>
      </c>
      <c r="M1499" s="24">
        <v>797830</v>
      </c>
      <c r="N1499" s="24">
        <v>0</v>
      </c>
      <c r="O1499" s="25">
        <f t="shared" si="463"/>
        <v>797830</v>
      </c>
      <c r="P1499" s="24"/>
      <c r="Q1499" s="24"/>
      <c r="R1499" s="25"/>
    </row>
    <row r="1500" spans="1:18" s="140" customFormat="1" ht="117">
      <c r="A1500" s="30">
        <v>25</v>
      </c>
      <c r="B1500" s="56">
        <v>1196491482</v>
      </c>
      <c r="C1500" s="35">
        <v>42312600</v>
      </c>
      <c r="D1500" s="40" t="s">
        <v>2296</v>
      </c>
      <c r="E1500" s="43" t="s">
        <v>2297</v>
      </c>
      <c r="F1500" s="35" t="s">
        <v>10</v>
      </c>
      <c r="G1500" s="24">
        <v>3000000</v>
      </c>
      <c r="H1500" s="24">
        <f>ROUND(G1500*0.19,0)</f>
        <v>570000</v>
      </c>
      <c r="I1500" s="25">
        <f t="shared" si="461"/>
        <v>3570000</v>
      </c>
      <c r="J1500" s="24">
        <v>2073750</v>
      </c>
      <c r="K1500" s="24">
        <f>ROUND(J1500*0.19,0)</f>
        <v>394013</v>
      </c>
      <c r="L1500" s="25">
        <f t="shared" si="462"/>
        <v>2467763</v>
      </c>
      <c r="M1500" s="24">
        <v>2073750</v>
      </c>
      <c r="N1500" s="24">
        <f>ROUND(M1500*0.19,0)</f>
        <v>394013</v>
      </c>
      <c r="O1500" s="25">
        <f t="shared" si="463"/>
        <v>2467763</v>
      </c>
      <c r="P1500" s="24"/>
      <c r="Q1500" s="24"/>
      <c r="R1500" s="25"/>
    </row>
    <row r="1501" spans="1:18" s="140" customFormat="1" ht="63">
      <c r="A1501" s="30">
        <v>26</v>
      </c>
      <c r="B1501" s="56">
        <v>1196491483</v>
      </c>
      <c r="C1501" s="35">
        <v>42312600</v>
      </c>
      <c r="D1501" s="40" t="s">
        <v>2298</v>
      </c>
      <c r="E1501" s="43" t="s">
        <v>2298</v>
      </c>
      <c r="F1501" s="35" t="s">
        <v>10</v>
      </c>
      <c r="G1501" s="24"/>
      <c r="H1501" s="24"/>
      <c r="I1501" s="25"/>
      <c r="J1501" s="24">
        <v>333219</v>
      </c>
      <c r="K1501" s="24">
        <f t="shared" ref="K1501:K1503" si="467">ROUND(J1501*0.19,0)</f>
        <v>63312</v>
      </c>
      <c r="L1501" s="25">
        <f t="shared" si="462"/>
        <v>396531</v>
      </c>
      <c r="M1501" s="24">
        <v>333219</v>
      </c>
      <c r="N1501" s="24">
        <f t="shared" ref="N1501:N1503" si="468">ROUND(M1501*0.19,0)</f>
        <v>63312</v>
      </c>
      <c r="O1501" s="25">
        <f t="shared" si="463"/>
        <v>396531</v>
      </c>
      <c r="P1501" s="24"/>
      <c r="Q1501" s="24"/>
      <c r="R1501" s="25"/>
    </row>
    <row r="1502" spans="1:18" s="62" customFormat="1" ht="63">
      <c r="A1502" s="31">
        <v>27</v>
      </c>
      <c r="B1502" s="52" t="s">
        <v>194</v>
      </c>
      <c r="C1502" s="28">
        <v>42312600</v>
      </c>
      <c r="D1502" s="36" t="s">
        <v>2299</v>
      </c>
      <c r="E1502" s="37" t="s">
        <v>2299</v>
      </c>
      <c r="F1502" s="28" t="s">
        <v>10</v>
      </c>
      <c r="G1502" s="22"/>
      <c r="H1502" s="22"/>
      <c r="I1502" s="23"/>
      <c r="J1502" s="22">
        <v>333219</v>
      </c>
      <c r="K1502" s="22">
        <f t="shared" si="467"/>
        <v>63312</v>
      </c>
      <c r="L1502" s="23">
        <f t="shared" si="462"/>
        <v>396531</v>
      </c>
      <c r="M1502" s="22">
        <v>333219</v>
      </c>
      <c r="N1502" s="22">
        <f t="shared" si="468"/>
        <v>63312</v>
      </c>
      <c r="O1502" s="23">
        <f t="shared" si="463"/>
        <v>396531</v>
      </c>
      <c r="P1502" s="22"/>
      <c r="Q1502" s="22"/>
      <c r="R1502" s="23"/>
    </row>
    <row r="1503" spans="1:18" s="62" customFormat="1" ht="108">
      <c r="A1503" s="31">
        <v>28</v>
      </c>
      <c r="B1503" s="52" t="s">
        <v>194</v>
      </c>
      <c r="C1503" s="28">
        <v>42312600</v>
      </c>
      <c r="D1503" s="74" t="s">
        <v>2300</v>
      </c>
      <c r="E1503" s="53" t="s">
        <v>2300</v>
      </c>
      <c r="F1503" s="28" t="s">
        <v>10</v>
      </c>
      <c r="G1503" s="22">
        <v>126000</v>
      </c>
      <c r="H1503" s="22">
        <v>0</v>
      </c>
      <c r="I1503" s="23">
        <f t="shared" si="461"/>
        <v>126000</v>
      </c>
      <c r="J1503" s="22">
        <v>106945</v>
      </c>
      <c r="K1503" s="22">
        <f t="shared" si="467"/>
        <v>20320</v>
      </c>
      <c r="L1503" s="23">
        <f t="shared" si="462"/>
        <v>127265</v>
      </c>
      <c r="M1503" s="22">
        <v>106945</v>
      </c>
      <c r="N1503" s="22">
        <f t="shared" si="468"/>
        <v>20320</v>
      </c>
      <c r="O1503" s="23">
        <f t="shared" si="463"/>
        <v>127265</v>
      </c>
      <c r="P1503" s="22"/>
      <c r="Q1503" s="22"/>
      <c r="R1503" s="23"/>
    </row>
    <row r="1504" spans="1:18" s="62" customFormat="1" ht="72">
      <c r="A1504" s="31">
        <v>29</v>
      </c>
      <c r="B1504" s="52" t="s">
        <v>194</v>
      </c>
      <c r="C1504" s="28">
        <v>42312600</v>
      </c>
      <c r="D1504" s="36" t="s">
        <v>2301</v>
      </c>
      <c r="E1504" s="53" t="s">
        <v>2302</v>
      </c>
      <c r="F1504" s="28" t="s">
        <v>10</v>
      </c>
      <c r="G1504" s="22">
        <v>1250000</v>
      </c>
      <c r="H1504" s="22">
        <v>0</v>
      </c>
      <c r="I1504" s="23">
        <f t="shared" si="461"/>
        <v>1250000</v>
      </c>
      <c r="J1504" s="22">
        <v>2601774</v>
      </c>
      <c r="K1504" s="22">
        <v>0</v>
      </c>
      <c r="L1504" s="23">
        <f t="shared" si="462"/>
        <v>2601774</v>
      </c>
      <c r="M1504" s="22">
        <v>2601774</v>
      </c>
      <c r="N1504" s="22">
        <v>0</v>
      </c>
      <c r="O1504" s="23">
        <f t="shared" si="463"/>
        <v>2601774</v>
      </c>
      <c r="P1504" s="22"/>
      <c r="Q1504" s="22"/>
      <c r="R1504" s="23"/>
    </row>
    <row r="1505" spans="1:18" s="62" customFormat="1" ht="162">
      <c r="A1505" s="31">
        <v>30</v>
      </c>
      <c r="B1505" s="52" t="s">
        <v>194</v>
      </c>
      <c r="C1505" s="28">
        <v>42312600</v>
      </c>
      <c r="D1505" s="36" t="s">
        <v>2303</v>
      </c>
      <c r="E1505" s="37" t="s">
        <v>2303</v>
      </c>
      <c r="F1505" s="28" t="s">
        <v>10</v>
      </c>
      <c r="G1505" s="22"/>
      <c r="H1505" s="22"/>
      <c r="I1505" s="23"/>
      <c r="J1505" s="22">
        <v>631081</v>
      </c>
      <c r="K1505" s="22">
        <v>0</v>
      </c>
      <c r="L1505" s="23">
        <f t="shared" si="462"/>
        <v>631081</v>
      </c>
      <c r="M1505" s="22">
        <v>631081</v>
      </c>
      <c r="N1505" s="22">
        <v>0</v>
      </c>
      <c r="O1505" s="23">
        <f t="shared" si="463"/>
        <v>631081</v>
      </c>
      <c r="P1505" s="22"/>
      <c r="Q1505" s="22"/>
      <c r="R1505" s="23"/>
    </row>
    <row r="1506" spans="1:18" s="62" customFormat="1" ht="162">
      <c r="A1506" s="31">
        <v>31</v>
      </c>
      <c r="B1506" s="52" t="s">
        <v>194</v>
      </c>
      <c r="C1506" s="28">
        <v>42312600</v>
      </c>
      <c r="D1506" s="36" t="s">
        <v>2304</v>
      </c>
      <c r="E1506" s="37" t="s">
        <v>2305</v>
      </c>
      <c r="F1506" s="28" t="s">
        <v>10</v>
      </c>
      <c r="G1506" s="22"/>
      <c r="H1506" s="22"/>
      <c r="I1506" s="23"/>
      <c r="J1506" s="22">
        <v>913680</v>
      </c>
      <c r="K1506" s="22">
        <v>0</v>
      </c>
      <c r="L1506" s="23">
        <f t="shared" si="462"/>
        <v>913680</v>
      </c>
      <c r="M1506" s="22">
        <v>913680</v>
      </c>
      <c r="N1506" s="22">
        <v>0</v>
      </c>
      <c r="O1506" s="23">
        <f t="shared" si="463"/>
        <v>913680</v>
      </c>
      <c r="P1506" s="22"/>
      <c r="Q1506" s="22"/>
      <c r="R1506" s="23"/>
    </row>
    <row r="1507" spans="1:18" s="62" customFormat="1" ht="90">
      <c r="A1507" s="31">
        <v>32</v>
      </c>
      <c r="B1507" s="52" t="s">
        <v>194</v>
      </c>
      <c r="C1507" s="28">
        <v>42312600</v>
      </c>
      <c r="D1507" s="36" t="s">
        <v>2306</v>
      </c>
      <c r="E1507" s="37" t="s">
        <v>2307</v>
      </c>
      <c r="F1507" s="28" t="s">
        <v>10</v>
      </c>
      <c r="G1507" s="22"/>
      <c r="H1507" s="22"/>
      <c r="I1507" s="23"/>
      <c r="J1507" s="22">
        <v>1484276</v>
      </c>
      <c r="K1507" s="22">
        <f t="shared" ref="K1507:K1509" si="469">ROUND(J1507*0.19,0)</f>
        <v>282012</v>
      </c>
      <c r="L1507" s="23">
        <f t="shared" si="462"/>
        <v>1766288</v>
      </c>
      <c r="M1507" s="22">
        <v>1484276</v>
      </c>
      <c r="N1507" s="22">
        <f t="shared" ref="N1507" si="470">ROUND(M1507*0.19,0)</f>
        <v>282012</v>
      </c>
      <c r="O1507" s="23">
        <f t="shared" si="463"/>
        <v>1766288</v>
      </c>
      <c r="P1507" s="22"/>
      <c r="Q1507" s="22"/>
      <c r="R1507" s="23"/>
    </row>
    <row r="1508" spans="1:18" s="62" customFormat="1" ht="99">
      <c r="A1508" s="31">
        <v>33</v>
      </c>
      <c r="B1508" s="52" t="s">
        <v>194</v>
      </c>
      <c r="C1508" s="28">
        <v>42312600</v>
      </c>
      <c r="D1508" s="36" t="s">
        <v>2308</v>
      </c>
      <c r="E1508" s="37" t="s">
        <v>2308</v>
      </c>
      <c r="F1508" s="28" t="s">
        <v>10</v>
      </c>
      <c r="G1508" s="22"/>
      <c r="H1508" s="22"/>
      <c r="I1508" s="23"/>
      <c r="J1508" s="22">
        <v>414882</v>
      </c>
      <c r="K1508" s="22">
        <v>0</v>
      </c>
      <c r="L1508" s="23">
        <f t="shared" si="462"/>
        <v>414882</v>
      </c>
      <c r="M1508" s="22">
        <v>414882</v>
      </c>
      <c r="N1508" s="22">
        <v>0</v>
      </c>
      <c r="O1508" s="23">
        <f t="shared" si="463"/>
        <v>414882</v>
      </c>
      <c r="P1508" s="22"/>
      <c r="Q1508" s="22"/>
      <c r="R1508" s="23"/>
    </row>
    <row r="1509" spans="1:18" s="62" customFormat="1" ht="126">
      <c r="A1509" s="31">
        <v>34</v>
      </c>
      <c r="B1509" s="52" t="s">
        <v>194</v>
      </c>
      <c r="C1509" s="28">
        <v>42312600</v>
      </c>
      <c r="D1509" s="36" t="s">
        <v>2309</v>
      </c>
      <c r="E1509" s="37" t="s">
        <v>2309</v>
      </c>
      <c r="F1509" s="28" t="s">
        <v>10</v>
      </c>
      <c r="G1509" s="22">
        <v>3000000</v>
      </c>
      <c r="H1509" s="22">
        <f>ROUND(G1509*0.19,0)</f>
        <v>570000</v>
      </c>
      <c r="I1509" s="23">
        <f t="shared" si="461"/>
        <v>3570000</v>
      </c>
      <c r="J1509" s="22">
        <v>2158460</v>
      </c>
      <c r="K1509" s="22">
        <f t="shared" si="469"/>
        <v>410107</v>
      </c>
      <c r="L1509" s="23">
        <f t="shared" si="462"/>
        <v>2568567</v>
      </c>
      <c r="M1509" s="22">
        <v>2158460</v>
      </c>
      <c r="N1509" s="22">
        <f t="shared" ref="N1509" si="471">ROUND(M1509*0.19,0)</f>
        <v>410107</v>
      </c>
      <c r="O1509" s="23">
        <f t="shared" si="463"/>
        <v>2568567</v>
      </c>
      <c r="P1509" s="22"/>
      <c r="Q1509" s="22"/>
      <c r="R1509" s="23"/>
    </row>
    <row r="1510" spans="1:18" s="62" customFormat="1" ht="99">
      <c r="A1510" s="31">
        <v>35</v>
      </c>
      <c r="B1510" s="52" t="s">
        <v>194</v>
      </c>
      <c r="C1510" s="28">
        <v>42312600</v>
      </c>
      <c r="D1510" s="36" t="s">
        <v>2310</v>
      </c>
      <c r="E1510" s="37" t="s">
        <v>2310</v>
      </c>
      <c r="F1510" s="28" t="s">
        <v>10</v>
      </c>
      <c r="G1510" s="22">
        <v>3000000</v>
      </c>
      <c r="H1510" s="22">
        <f t="shared" ref="H1510:H1511" si="472">ROUND(G1510*0.19,0)</f>
        <v>570000</v>
      </c>
      <c r="I1510" s="23">
        <f t="shared" si="461"/>
        <v>3570000</v>
      </c>
      <c r="J1510" s="22">
        <v>591207</v>
      </c>
      <c r="K1510" s="22">
        <v>0</v>
      </c>
      <c r="L1510" s="23">
        <f t="shared" si="462"/>
        <v>591207</v>
      </c>
      <c r="M1510" s="22">
        <v>591207</v>
      </c>
      <c r="N1510" s="22">
        <v>0</v>
      </c>
      <c r="O1510" s="23">
        <f t="shared" si="463"/>
        <v>591207</v>
      </c>
      <c r="P1510" s="22"/>
      <c r="Q1510" s="22"/>
      <c r="R1510" s="23"/>
    </row>
    <row r="1511" spans="1:18" s="62" customFormat="1" ht="126">
      <c r="A1511" s="31">
        <v>36</v>
      </c>
      <c r="B1511" s="52" t="s">
        <v>194</v>
      </c>
      <c r="C1511" s="28">
        <v>42312600</v>
      </c>
      <c r="D1511" s="36" t="s">
        <v>2311</v>
      </c>
      <c r="E1511" s="37" t="s">
        <v>2311</v>
      </c>
      <c r="F1511" s="28" t="s">
        <v>10</v>
      </c>
      <c r="G1511" s="22">
        <v>3000000</v>
      </c>
      <c r="H1511" s="22">
        <f t="shared" si="472"/>
        <v>570000</v>
      </c>
      <c r="I1511" s="23">
        <f t="shared" si="461"/>
        <v>3570000</v>
      </c>
      <c r="J1511" s="22">
        <v>2263968</v>
      </c>
      <c r="K1511" s="22">
        <f t="shared" ref="K1511" si="473">ROUND(J1511*0.19,0)</f>
        <v>430154</v>
      </c>
      <c r="L1511" s="23">
        <f t="shared" si="462"/>
        <v>2694122</v>
      </c>
      <c r="M1511" s="22">
        <v>2263968</v>
      </c>
      <c r="N1511" s="22">
        <f t="shared" ref="N1511" si="474">ROUND(M1511*0.19,0)</f>
        <v>430154</v>
      </c>
      <c r="O1511" s="23">
        <f t="shared" si="463"/>
        <v>2694122</v>
      </c>
      <c r="P1511" s="22"/>
      <c r="Q1511" s="22"/>
      <c r="R1511" s="23"/>
    </row>
    <row r="1512" spans="1:18" s="150" customFormat="1">
      <c r="A1512" s="142"/>
      <c r="B1512" s="17"/>
      <c r="C1512" s="143"/>
      <c r="D1512" s="143"/>
      <c r="E1512" s="143"/>
      <c r="F1512" s="143"/>
      <c r="G1512" s="144"/>
      <c r="H1512" s="145"/>
      <c r="I1512" s="151"/>
      <c r="J1512" s="144"/>
      <c r="K1512" s="145"/>
      <c r="L1512" s="151"/>
      <c r="M1512" s="144"/>
      <c r="N1512" s="145"/>
      <c r="O1512" s="151"/>
      <c r="P1512" s="144"/>
      <c r="Q1512" s="145"/>
      <c r="R1512" s="151"/>
    </row>
    <row r="1513" spans="1:18" s="62" customFormat="1" ht="18">
      <c r="A1513" s="39" t="s">
        <v>2312</v>
      </c>
      <c r="B1513" s="166" t="s">
        <v>2314</v>
      </c>
      <c r="C1513" s="166"/>
      <c r="D1513" s="166"/>
      <c r="E1513" s="166"/>
      <c r="F1513" s="29" t="s">
        <v>740</v>
      </c>
      <c r="G1513" s="174" t="s">
        <v>3721</v>
      </c>
      <c r="H1513" s="175"/>
      <c r="I1513" s="176"/>
      <c r="J1513" s="174" t="s">
        <v>3733</v>
      </c>
      <c r="K1513" s="175"/>
      <c r="L1513" s="176"/>
    </row>
    <row r="1514" spans="1:18" s="62" customFormat="1" ht="27">
      <c r="A1514" s="14" t="s">
        <v>2</v>
      </c>
      <c r="B1514" s="14" t="s">
        <v>3</v>
      </c>
      <c r="C1514" s="15" t="s">
        <v>4</v>
      </c>
      <c r="D1514" s="15" t="s">
        <v>5</v>
      </c>
      <c r="E1514" s="15" t="s">
        <v>3366</v>
      </c>
      <c r="F1514" s="15" t="s">
        <v>7</v>
      </c>
      <c r="G1514" s="16" t="s">
        <v>3347</v>
      </c>
      <c r="H1514" s="16" t="s">
        <v>3348</v>
      </c>
      <c r="I1514" s="16" t="s">
        <v>3349</v>
      </c>
      <c r="J1514" s="16" t="s">
        <v>3347</v>
      </c>
      <c r="K1514" s="16" t="s">
        <v>3348</v>
      </c>
      <c r="L1514" s="16" t="s">
        <v>3349</v>
      </c>
    </row>
    <row r="1515" spans="1:18" s="62" customFormat="1" ht="72">
      <c r="A1515" s="31">
        <v>1</v>
      </c>
      <c r="B1515" s="27">
        <v>1196490623</v>
      </c>
      <c r="C1515" s="28">
        <v>42311903</v>
      </c>
      <c r="D1515" s="36" t="s">
        <v>2315</v>
      </c>
      <c r="E1515" s="37" t="s">
        <v>3481</v>
      </c>
      <c r="F1515" s="28" t="s">
        <v>10</v>
      </c>
      <c r="G1515" s="22">
        <v>130000</v>
      </c>
      <c r="H1515" s="22">
        <f>ROUND(G1515*0.19,0)</f>
        <v>24700</v>
      </c>
      <c r="I1515" s="23">
        <f>+G1515+H1515</f>
        <v>154700</v>
      </c>
      <c r="J1515" s="22">
        <v>185961</v>
      </c>
      <c r="K1515" s="22">
        <f>ROUND(J1515*0.19,0)</f>
        <v>35333</v>
      </c>
      <c r="L1515" s="23">
        <f>+J1515+K1515</f>
        <v>221294</v>
      </c>
    </row>
    <row r="1516" spans="1:18" s="62" customFormat="1" ht="63">
      <c r="A1516" s="31">
        <v>2</v>
      </c>
      <c r="B1516" s="27">
        <v>1196490656</v>
      </c>
      <c r="C1516" s="28">
        <v>42311903</v>
      </c>
      <c r="D1516" s="36" t="s">
        <v>2316</v>
      </c>
      <c r="E1516" s="37" t="s">
        <v>3482</v>
      </c>
      <c r="F1516" s="28" t="s">
        <v>10</v>
      </c>
      <c r="G1516" s="22">
        <v>195000</v>
      </c>
      <c r="H1516" s="22">
        <f>ROUND(G1516*0.19,0)</f>
        <v>37050</v>
      </c>
      <c r="I1516" s="23">
        <f>+G1516+H1516</f>
        <v>232050</v>
      </c>
      <c r="J1516" s="22">
        <v>149017</v>
      </c>
      <c r="K1516" s="22">
        <f>ROUND(J1516*0.19,0)</f>
        <v>28313</v>
      </c>
      <c r="L1516" s="23">
        <f>+J1516+K1516</f>
        <v>177330</v>
      </c>
    </row>
    <row r="1517" spans="1:18" s="62" customFormat="1" ht="45">
      <c r="A1517" s="31">
        <v>3</v>
      </c>
      <c r="B1517" s="27">
        <v>1196490057</v>
      </c>
      <c r="C1517" s="28">
        <v>42221700</v>
      </c>
      <c r="D1517" s="36" t="s">
        <v>2317</v>
      </c>
      <c r="E1517" s="37" t="s">
        <v>2317</v>
      </c>
      <c r="F1517" s="28" t="s">
        <v>10</v>
      </c>
      <c r="G1517" s="22"/>
      <c r="H1517" s="22"/>
      <c r="I1517" s="23"/>
      <c r="J1517" s="22">
        <v>419518</v>
      </c>
      <c r="K1517" s="22">
        <v>0</v>
      </c>
      <c r="L1517" s="23">
        <f>+J1517+K1517</f>
        <v>419518</v>
      </c>
    </row>
    <row r="1518" spans="1:18" s="150" customFormat="1">
      <c r="A1518" s="142"/>
      <c r="B1518" s="17"/>
      <c r="C1518" s="143"/>
      <c r="D1518" s="143"/>
      <c r="E1518" s="143"/>
      <c r="F1518" s="143"/>
      <c r="G1518" s="148"/>
      <c r="H1518" s="148"/>
      <c r="I1518" s="149"/>
      <c r="J1518" s="148"/>
      <c r="K1518" s="148"/>
      <c r="L1518" s="149"/>
    </row>
    <row r="1519" spans="1:18" s="62" customFormat="1" ht="18">
      <c r="A1519" s="39" t="s">
        <v>2313</v>
      </c>
      <c r="B1519" s="166" t="s">
        <v>2319</v>
      </c>
      <c r="C1519" s="166"/>
      <c r="D1519" s="166"/>
      <c r="E1519" s="166"/>
      <c r="F1519" s="29" t="s">
        <v>740</v>
      </c>
      <c r="G1519" s="174" t="s">
        <v>3725</v>
      </c>
      <c r="H1519" s="175"/>
      <c r="I1519" s="176"/>
    </row>
    <row r="1520" spans="1:18" s="62" customFormat="1" ht="27">
      <c r="A1520" s="14" t="s">
        <v>2</v>
      </c>
      <c r="B1520" s="14" t="s">
        <v>3</v>
      </c>
      <c r="C1520" s="15" t="s">
        <v>4</v>
      </c>
      <c r="D1520" s="15" t="s">
        <v>5</v>
      </c>
      <c r="E1520" s="15" t="s">
        <v>3366</v>
      </c>
      <c r="F1520" s="15" t="s">
        <v>7</v>
      </c>
      <c r="G1520" s="16" t="s">
        <v>3347</v>
      </c>
      <c r="H1520" s="16" t="s">
        <v>3348</v>
      </c>
      <c r="I1520" s="16" t="s">
        <v>3349</v>
      </c>
    </row>
    <row r="1521" spans="1:12" s="62" customFormat="1" ht="99">
      <c r="A1521" s="31">
        <v>1</v>
      </c>
      <c r="B1521" s="27">
        <v>1196491079</v>
      </c>
      <c r="C1521" s="88">
        <v>42311600</v>
      </c>
      <c r="D1521" s="36" t="s">
        <v>2320</v>
      </c>
      <c r="E1521" s="37" t="s">
        <v>2321</v>
      </c>
      <c r="F1521" s="28" t="s">
        <v>10</v>
      </c>
      <c r="G1521" s="22">
        <v>328233</v>
      </c>
      <c r="H1521" s="22">
        <v>0</v>
      </c>
      <c r="I1521" s="23">
        <f>+G1521+H1521</f>
        <v>328233</v>
      </c>
    </row>
    <row r="1522" spans="1:12" s="62" customFormat="1" ht="99">
      <c r="A1522" s="31">
        <v>2</v>
      </c>
      <c r="B1522" s="27">
        <v>1196491081</v>
      </c>
      <c r="C1522" s="88">
        <v>42311600</v>
      </c>
      <c r="D1522" s="36" t="s">
        <v>2322</v>
      </c>
      <c r="E1522" s="37" t="s">
        <v>2323</v>
      </c>
      <c r="F1522" s="28" t="s">
        <v>10</v>
      </c>
      <c r="G1522" s="22">
        <v>773836</v>
      </c>
      <c r="H1522" s="22">
        <v>0</v>
      </c>
      <c r="I1522" s="23">
        <f t="shared" ref="I1522:I1531" si="475">+G1522+H1522</f>
        <v>773836</v>
      </c>
    </row>
    <row r="1523" spans="1:12" s="62" customFormat="1" ht="45">
      <c r="A1523" s="31">
        <v>3</v>
      </c>
      <c r="B1523" s="27">
        <v>1196490207</v>
      </c>
      <c r="C1523" s="88">
        <v>42311600</v>
      </c>
      <c r="D1523" s="36" t="s">
        <v>2324</v>
      </c>
      <c r="E1523" s="37" t="s">
        <v>2325</v>
      </c>
      <c r="F1523" s="28" t="s">
        <v>10</v>
      </c>
      <c r="G1523" s="22">
        <v>31542</v>
      </c>
      <c r="H1523" s="22">
        <v>0</v>
      </c>
      <c r="I1523" s="23">
        <f t="shared" si="475"/>
        <v>31542</v>
      </c>
    </row>
    <row r="1524" spans="1:12" s="62" customFormat="1" ht="45">
      <c r="A1524" s="31">
        <v>4</v>
      </c>
      <c r="B1524" s="27">
        <v>1196490211</v>
      </c>
      <c r="C1524" s="88">
        <v>42311600</v>
      </c>
      <c r="D1524" s="36" t="s">
        <v>2326</v>
      </c>
      <c r="E1524" s="37" t="s">
        <v>2327</v>
      </c>
      <c r="F1524" s="28" t="s">
        <v>10</v>
      </c>
      <c r="G1524" s="22">
        <v>164243</v>
      </c>
      <c r="H1524" s="22">
        <v>0</v>
      </c>
      <c r="I1524" s="23">
        <f t="shared" si="475"/>
        <v>164243</v>
      </c>
    </row>
    <row r="1525" spans="1:12" s="62" customFormat="1" ht="45">
      <c r="A1525" s="31">
        <v>5</v>
      </c>
      <c r="B1525" s="27">
        <v>1196490208</v>
      </c>
      <c r="C1525" s="88">
        <v>42311600</v>
      </c>
      <c r="D1525" s="36" t="s">
        <v>2328</v>
      </c>
      <c r="E1525" s="37" t="s">
        <v>2329</v>
      </c>
      <c r="F1525" s="28" t="s">
        <v>10</v>
      </c>
      <c r="G1525" s="22">
        <v>272188</v>
      </c>
      <c r="H1525" s="22">
        <v>0</v>
      </c>
      <c r="I1525" s="23">
        <f t="shared" si="475"/>
        <v>272188</v>
      </c>
    </row>
    <row r="1526" spans="1:12" s="62" customFormat="1" ht="45">
      <c r="A1526" s="31">
        <v>6</v>
      </c>
      <c r="B1526" s="27">
        <v>1196490212</v>
      </c>
      <c r="C1526" s="88">
        <v>42311600</v>
      </c>
      <c r="D1526" s="36" t="s">
        <v>2330</v>
      </c>
      <c r="E1526" s="37" t="s">
        <v>2331</v>
      </c>
      <c r="F1526" s="28" t="s">
        <v>10</v>
      </c>
      <c r="G1526" s="22">
        <v>829631</v>
      </c>
      <c r="H1526" s="22">
        <v>0</v>
      </c>
      <c r="I1526" s="23">
        <f t="shared" si="475"/>
        <v>829631</v>
      </c>
    </row>
    <row r="1527" spans="1:12" s="62" customFormat="1" ht="99">
      <c r="A1527" s="31">
        <v>7</v>
      </c>
      <c r="B1527" s="56">
        <v>1196490882</v>
      </c>
      <c r="C1527" s="88">
        <v>42311600</v>
      </c>
      <c r="D1527" s="36" t="s">
        <v>2332</v>
      </c>
      <c r="E1527" s="37" t="s">
        <v>2332</v>
      </c>
      <c r="F1527" s="28" t="s">
        <v>10</v>
      </c>
      <c r="G1527" s="22">
        <v>712763</v>
      </c>
      <c r="H1527" s="22">
        <v>0</v>
      </c>
      <c r="I1527" s="23">
        <f t="shared" si="475"/>
        <v>712763</v>
      </c>
    </row>
    <row r="1528" spans="1:12" s="62" customFormat="1" ht="45">
      <c r="A1528" s="31">
        <v>8</v>
      </c>
      <c r="B1528" s="35" t="s">
        <v>2333</v>
      </c>
      <c r="C1528" s="88">
        <v>42311600</v>
      </c>
      <c r="D1528" s="36" t="s">
        <v>2334</v>
      </c>
      <c r="E1528" s="37" t="s">
        <v>2335</v>
      </c>
      <c r="F1528" s="28" t="s">
        <v>10</v>
      </c>
      <c r="G1528" s="22">
        <v>244374</v>
      </c>
      <c r="H1528" s="22">
        <v>0</v>
      </c>
      <c r="I1528" s="23">
        <f t="shared" si="475"/>
        <v>244374</v>
      </c>
    </row>
    <row r="1529" spans="1:12" s="62" customFormat="1" ht="45">
      <c r="A1529" s="31">
        <v>9</v>
      </c>
      <c r="B1529" s="35" t="s">
        <v>2333</v>
      </c>
      <c r="C1529" s="88">
        <v>42311600</v>
      </c>
      <c r="D1529" s="36" t="s">
        <v>2336</v>
      </c>
      <c r="E1529" s="37" t="s">
        <v>2337</v>
      </c>
      <c r="F1529" s="28" t="s">
        <v>10</v>
      </c>
      <c r="G1529" s="22">
        <v>407264</v>
      </c>
      <c r="H1529" s="22">
        <v>0</v>
      </c>
      <c r="I1529" s="23">
        <f t="shared" si="475"/>
        <v>407264</v>
      </c>
    </row>
    <row r="1530" spans="1:12" s="62" customFormat="1" ht="63">
      <c r="A1530" s="31">
        <v>10</v>
      </c>
      <c r="B1530" s="35" t="s">
        <v>2333</v>
      </c>
      <c r="C1530" s="88">
        <v>42311600</v>
      </c>
      <c r="D1530" s="44" t="s">
        <v>2338</v>
      </c>
      <c r="E1530" s="44" t="s">
        <v>2339</v>
      </c>
      <c r="F1530" s="28" t="s">
        <v>10</v>
      </c>
      <c r="G1530" s="22">
        <v>782007</v>
      </c>
      <c r="H1530" s="22">
        <v>0</v>
      </c>
      <c r="I1530" s="23">
        <f t="shared" si="475"/>
        <v>782007</v>
      </c>
    </row>
    <row r="1531" spans="1:12" s="62" customFormat="1" ht="45">
      <c r="A1531" s="31">
        <v>11</v>
      </c>
      <c r="B1531" s="35" t="s">
        <v>2333</v>
      </c>
      <c r="C1531" s="88">
        <v>42311600</v>
      </c>
      <c r="D1531" s="44" t="s">
        <v>2340</v>
      </c>
      <c r="E1531" s="44" t="s">
        <v>2341</v>
      </c>
      <c r="F1531" s="28" t="s">
        <v>10</v>
      </c>
      <c r="G1531" s="22">
        <v>315077</v>
      </c>
      <c r="H1531" s="22">
        <f>ROUND(G1531*0.19,0)</f>
        <v>59865</v>
      </c>
      <c r="I1531" s="23">
        <f t="shared" si="475"/>
        <v>374942</v>
      </c>
    </row>
    <row r="1532" spans="1:12" s="150" customFormat="1">
      <c r="A1532" s="142"/>
      <c r="B1532" s="17"/>
      <c r="C1532" s="143"/>
      <c r="D1532" s="143"/>
      <c r="E1532" s="143"/>
      <c r="F1532" s="143"/>
      <c r="G1532" s="148"/>
      <c r="H1532" s="148"/>
      <c r="I1532" s="149"/>
    </row>
    <row r="1533" spans="1:12" s="62" customFormat="1" ht="15.75" customHeight="1">
      <c r="A1533" s="39" t="s">
        <v>2318</v>
      </c>
      <c r="B1533" s="166" t="s">
        <v>2343</v>
      </c>
      <c r="C1533" s="166"/>
      <c r="D1533" s="166"/>
      <c r="E1533" s="166"/>
      <c r="F1533" s="29" t="s">
        <v>740</v>
      </c>
      <c r="G1533" s="174" t="s">
        <v>3728</v>
      </c>
      <c r="H1533" s="175"/>
      <c r="I1533" s="176"/>
      <c r="J1533" s="174" t="s">
        <v>3737</v>
      </c>
      <c r="K1533" s="175"/>
      <c r="L1533" s="176"/>
    </row>
    <row r="1534" spans="1:12" s="62" customFormat="1" ht="27">
      <c r="A1534" s="14" t="s">
        <v>2</v>
      </c>
      <c r="B1534" s="14" t="s">
        <v>3</v>
      </c>
      <c r="C1534" s="15" t="s">
        <v>4</v>
      </c>
      <c r="D1534" s="15" t="s">
        <v>5</v>
      </c>
      <c r="E1534" s="15" t="s">
        <v>3366</v>
      </c>
      <c r="F1534" s="15" t="s">
        <v>7</v>
      </c>
      <c r="G1534" s="16" t="s">
        <v>3347</v>
      </c>
      <c r="H1534" s="16" t="s">
        <v>3348</v>
      </c>
      <c r="I1534" s="16" t="s">
        <v>3349</v>
      </c>
      <c r="J1534" s="16" t="s">
        <v>3347</v>
      </c>
      <c r="K1534" s="16" t="s">
        <v>3348</v>
      </c>
      <c r="L1534" s="16" t="s">
        <v>3349</v>
      </c>
    </row>
    <row r="1535" spans="1:12" s="62" customFormat="1" ht="99">
      <c r="A1535" s="31">
        <v>1</v>
      </c>
      <c r="B1535" s="27">
        <v>1196490285</v>
      </c>
      <c r="C1535" s="28" t="s">
        <v>2344</v>
      </c>
      <c r="D1535" s="36" t="s">
        <v>3851</v>
      </c>
      <c r="E1535" s="37" t="s">
        <v>3852</v>
      </c>
      <c r="F1535" s="28" t="s">
        <v>2345</v>
      </c>
      <c r="G1535" s="22">
        <v>1173854</v>
      </c>
      <c r="H1535" s="22">
        <v>0</v>
      </c>
      <c r="I1535" s="23">
        <f>+G1535+H1535</f>
        <v>1173854</v>
      </c>
      <c r="J1535" s="22"/>
      <c r="K1535" s="22"/>
      <c r="L1535" s="23"/>
    </row>
    <row r="1536" spans="1:12" s="62" customFormat="1" ht="81">
      <c r="A1536" s="31">
        <v>2</v>
      </c>
      <c r="B1536" s="27">
        <v>1032412047</v>
      </c>
      <c r="C1536" s="28" t="s">
        <v>2344</v>
      </c>
      <c r="D1536" s="36" t="s">
        <v>3853</v>
      </c>
      <c r="E1536" s="37" t="s">
        <v>3854</v>
      </c>
      <c r="F1536" s="28" t="s">
        <v>399</v>
      </c>
      <c r="G1536" s="22">
        <v>3106978</v>
      </c>
      <c r="H1536" s="22">
        <v>0</v>
      </c>
      <c r="I1536" s="23">
        <f t="shared" ref="I1536:I1543" si="476">+G1536+H1536</f>
        <v>3106978</v>
      </c>
      <c r="J1536" s="22"/>
      <c r="K1536" s="22"/>
      <c r="L1536" s="23"/>
    </row>
    <row r="1537" spans="1:15" s="62" customFormat="1" ht="72">
      <c r="A1537" s="31">
        <v>3</v>
      </c>
      <c r="B1537" s="27">
        <v>1032412042</v>
      </c>
      <c r="C1537" s="28" t="s">
        <v>2344</v>
      </c>
      <c r="D1537" s="36" t="s">
        <v>3855</v>
      </c>
      <c r="E1537" s="37" t="s">
        <v>3856</v>
      </c>
      <c r="F1537" s="28" t="s">
        <v>399</v>
      </c>
      <c r="G1537" s="22"/>
      <c r="H1537" s="22"/>
      <c r="I1537" s="23"/>
      <c r="J1537" s="22">
        <v>3050000</v>
      </c>
      <c r="K1537" s="22">
        <v>0</v>
      </c>
      <c r="L1537" s="23">
        <f t="shared" ref="L1537:L1538" si="477">+J1537+K1537</f>
        <v>3050000</v>
      </c>
    </row>
    <row r="1538" spans="1:15" s="62" customFormat="1" ht="72">
      <c r="A1538" s="31">
        <v>4</v>
      </c>
      <c r="B1538" s="27">
        <v>1032412045</v>
      </c>
      <c r="C1538" s="28" t="s">
        <v>2344</v>
      </c>
      <c r="D1538" s="36" t="s">
        <v>3857</v>
      </c>
      <c r="E1538" s="37" t="s">
        <v>3858</v>
      </c>
      <c r="F1538" s="28" t="s">
        <v>399</v>
      </c>
      <c r="G1538" s="22">
        <v>1157775</v>
      </c>
      <c r="H1538" s="22">
        <v>0</v>
      </c>
      <c r="I1538" s="23">
        <f t="shared" si="476"/>
        <v>1157775</v>
      </c>
      <c r="J1538" s="22">
        <v>3415000</v>
      </c>
      <c r="K1538" s="22">
        <v>0</v>
      </c>
      <c r="L1538" s="23">
        <f t="shared" si="477"/>
        <v>3415000</v>
      </c>
    </row>
    <row r="1539" spans="1:15" s="62" customFormat="1" ht="189">
      <c r="A1539" s="31">
        <v>5</v>
      </c>
      <c r="B1539" s="27">
        <v>1196491165</v>
      </c>
      <c r="C1539" s="28" t="s">
        <v>2344</v>
      </c>
      <c r="D1539" s="36" t="s">
        <v>3859</v>
      </c>
      <c r="E1539" s="37" t="s">
        <v>3860</v>
      </c>
      <c r="F1539" s="28" t="s">
        <v>2346</v>
      </c>
      <c r="G1539" s="22">
        <v>115775</v>
      </c>
      <c r="H1539" s="22">
        <v>0</v>
      </c>
      <c r="I1539" s="23">
        <f>+G1539+H1539</f>
        <v>115775</v>
      </c>
      <c r="J1539" s="22">
        <v>4305000</v>
      </c>
      <c r="K1539" s="22">
        <v>0</v>
      </c>
      <c r="L1539" s="23">
        <f>+J1539+K1539</f>
        <v>4305000</v>
      </c>
    </row>
    <row r="1540" spans="1:15" s="62" customFormat="1" ht="189">
      <c r="A1540" s="31">
        <v>6</v>
      </c>
      <c r="B1540" s="27">
        <v>1196491163</v>
      </c>
      <c r="C1540" s="28" t="s">
        <v>2344</v>
      </c>
      <c r="D1540" s="36" t="s">
        <v>3861</v>
      </c>
      <c r="E1540" s="37" t="s">
        <v>3862</v>
      </c>
      <c r="F1540" s="28" t="s">
        <v>2346</v>
      </c>
      <c r="G1540" s="22"/>
      <c r="H1540" s="22"/>
      <c r="I1540" s="23"/>
      <c r="J1540" s="22">
        <v>446000</v>
      </c>
      <c r="K1540" s="22">
        <v>0</v>
      </c>
      <c r="L1540" s="23">
        <f>+J1540+K1540</f>
        <v>446000</v>
      </c>
    </row>
    <row r="1541" spans="1:15" s="62" customFormat="1" ht="144">
      <c r="A1541" s="31">
        <v>7</v>
      </c>
      <c r="B1541" s="27">
        <v>1196491164</v>
      </c>
      <c r="C1541" s="28" t="s">
        <v>2344</v>
      </c>
      <c r="D1541" s="36" t="s">
        <v>2347</v>
      </c>
      <c r="E1541" s="37" t="s">
        <v>2347</v>
      </c>
      <c r="F1541" s="28" t="s">
        <v>2346</v>
      </c>
      <c r="G1541" s="22">
        <v>733257</v>
      </c>
      <c r="H1541" s="22">
        <v>0</v>
      </c>
      <c r="I1541" s="23">
        <f t="shared" si="476"/>
        <v>733257</v>
      </c>
      <c r="J1541" s="22">
        <v>1031000</v>
      </c>
      <c r="K1541" s="22">
        <v>0</v>
      </c>
      <c r="L1541" s="23">
        <f t="shared" ref="L1541:L1543" si="478">+J1541+K1541</f>
        <v>1031000</v>
      </c>
    </row>
    <row r="1542" spans="1:15" s="62" customFormat="1" ht="117">
      <c r="A1542" s="31">
        <v>8</v>
      </c>
      <c r="B1542" s="27">
        <v>1196490279</v>
      </c>
      <c r="C1542" s="28" t="s">
        <v>2344</v>
      </c>
      <c r="D1542" s="36" t="s">
        <v>3863</v>
      </c>
      <c r="E1542" s="37" t="s">
        <v>3863</v>
      </c>
      <c r="F1542" s="28" t="s">
        <v>2345</v>
      </c>
      <c r="G1542" s="22">
        <v>812052</v>
      </c>
      <c r="H1542" s="22">
        <v>0</v>
      </c>
      <c r="I1542" s="23">
        <f t="shared" si="476"/>
        <v>812052</v>
      </c>
      <c r="J1542" s="22">
        <v>3049000</v>
      </c>
      <c r="K1542" s="22">
        <v>0</v>
      </c>
      <c r="L1542" s="23">
        <f t="shared" si="478"/>
        <v>3049000</v>
      </c>
    </row>
    <row r="1543" spans="1:15" s="62" customFormat="1" ht="117">
      <c r="A1543" s="31">
        <v>9</v>
      </c>
      <c r="B1543" s="27">
        <v>1196490634</v>
      </c>
      <c r="C1543" s="28" t="s">
        <v>2344</v>
      </c>
      <c r="D1543" s="36" t="s">
        <v>3864</v>
      </c>
      <c r="E1543" s="37" t="s">
        <v>3865</v>
      </c>
      <c r="F1543" s="28" t="s">
        <v>2345</v>
      </c>
      <c r="G1543" s="22">
        <v>1720583</v>
      </c>
      <c r="H1543" s="22">
        <v>0</v>
      </c>
      <c r="I1543" s="23">
        <f t="shared" si="476"/>
        <v>1720583</v>
      </c>
      <c r="J1543" s="22">
        <v>3329000</v>
      </c>
      <c r="K1543" s="22">
        <v>0</v>
      </c>
      <c r="L1543" s="23">
        <f t="shared" si="478"/>
        <v>3329000</v>
      </c>
    </row>
    <row r="1544" spans="1:15" s="150" customFormat="1">
      <c r="A1544" s="142"/>
      <c r="B1544" s="17"/>
      <c r="C1544" s="143"/>
      <c r="D1544" s="143"/>
      <c r="E1544" s="143"/>
      <c r="F1544" s="143"/>
      <c r="G1544" s="148"/>
      <c r="H1544" s="148"/>
      <c r="I1544" s="149"/>
      <c r="J1544" s="148"/>
      <c r="K1544" s="148"/>
      <c r="L1544" s="149"/>
    </row>
    <row r="1545" spans="1:15" s="62" customFormat="1" ht="18">
      <c r="A1545" s="39" t="s">
        <v>2342</v>
      </c>
      <c r="B1545" s="166" t="s">
        <v>2349</v>
      </c>
      <c r="C1545" s="166"/>
      <c r="D1545" s="166"/>
      <c r="E1545" s="166"/>
      <c r="F1545" s="29" t="s">
        <v>740</v>
      </c>
      <c r="G1545" s="174" t="s">
        <v>3719</v>
      </c>
      <c r="H1545" s="175"/>
      <c r="I1545" s="176"/>
      <c r="J1545" s="174" t="s">
        <v>3729</v>
      </c>
      <c r="K1545" s="175"/>
      <c r="L1545" s="176"/>
      <c r="M1545" s="174" t="s">
        <v>3745</v>
      </c>
      <c r="N1545" s="175"/>
      <c r="O1545" s="176"/>
    </row>
    <row r="1546" spans="1:15" s="62" customFormat="1" ht="27">
      <c r="A1546" s="14" t="s">
        <v>2</v>
      </c>
      <c r="B1546" s="14" t="s">
        <v>3</v>
      </c>
      <c r="C1546" s="15" t="s">
        <v>4</v>
      </c>
      <c r="D1546" s="15" t="s">
        <v>5</v>
      </c>
      <c r="E1546" s="15" t="s">
        <v>3366</v>
      </c>
      <c r="F1546" s="15" t="s">
        <v>7</v>
      </c>
      <c r="G1546" s="16" t="s">
        <v>3347</v>
      </c>
      <c r="H1546" s="16" t="s">
        <v>3348</v>
      </c>
      <c r="I1546" s="16" t="s">
        <v>3349</v>
      </c>
      <c r="J1546" s="16" t="s">
        <v>3347</v>
      </c>
      <c r="K1546" s="16" t="s">
        <v>3348</v>
      </c>
      <c r="L1546" s="16" t="s">
        <v>3349</v>
      </c>
      <c r="M1546" s="16" t="s">
        <v>3347</v>
      </c>
      <c r="N1546" s="16" t="s">
        <v>3348</v>
      </c>
      <c r="O1546" s="16" t="s">
        <v>3349</v>
      </c>
    </row>
    <row r="1547" spans="1:15" s="62" customFormat="1" ht="27">
      <c r="A1547" s="31">
        <v>1</v>
      </c>
      <c r="B1547" s="21">
        <v>1196420120</v>
      </c>
      <c r="C1547" s="89">
        <v>42292904</v>
      </c>
      <c r="D1547" s="28" t="s">
        <v>2350</v>
      </c>
      <c r="E1547" s="28" t="s">
        <v>2351</v>
      </c>
      <c r="F1547" s="28" t="s">
        <v>10</v>
      </c>
      <c r="G1547" s="22">
        <v>160600</v>
      </c>
      <c r="H1547" s="22">
        <v>0</v>
      </c>
      <c r="I1547" s="23">
        <f>+G1547+H1547</f>
        <v>160600</v>
      </c>
      <c r="J1547" s="22">
        <v>92400</v>
      </c>
      <c r="K1547" s="22">
        <v>0</v>
      </c>
      <c r="L1547" s="23">
        <f>+J1547+K1547</f>
        <v>92400</v>
      </c>
      <c r="M1547" s="22">
        <v>75000</v>
      </c>
      <c r="N1547" s="22">
        <v>0</v>
      </c>
      <c r="O1547" s="23">
        <f>+M1547+N1547</f>
        <v>75000</v>
      </c>
    </row>
    <row r="1548" spans="1:15" s="62" customFormat="1" ht="27">
      <c r="A1548" s="31">
        <v>2</v>
      </c>
      <c r="B1548" s="21">
        <v>1196490171</v>
      </c>
      <c r="C1548" s="89">
        <v>42292904</v>
      </c>
      <c r="D1548" s="28" t="s">
        <v>2352</v>
      </c>
      <c r="E1548" s="28" t="s">
        <v>2353</v>
      </c>
      <c r="F1548" s="28" t="s">
        <v>10</v>
      </c>
      <c r="G1548" s="22">
        <v>107700</v>
      </c>
      <c r="H1548" s="22">
        <v>0</v>
      </c>
      <c r="I1548" s="23">
        <f>+G1548+H1548</f>
        <v>107700</v>
      </c>
      <c r="J1548" s="22">
        <v>126000</v>
      </c>
      <c r="K1548" s="22">
        <v>0</v>
      </c>
      <c r="L1548" s="23">
        <f>+J1548+K1548</f>
        <v>126000</v>
      </c>
      <c r="M1548" s="22">
        <v>73000</v>
      </c>
      <c r="N1548" s="22">
        <v>0</v>
      </c>
      <c r="O1548" s="23">
        <f>+M1548+N1548</f>
        <v>73000</v>
      </c>
    </row>
    <row r="1549" spans="1:15" s="150" customFormat="1">
      <c r="A1549" s="142"/>
      <c r="B1549" s="17"/>
      <c r="C1549" s="143"/>
      <c r="D1549" s="143"/>
      <c r="E1549" s="143"/>
      <c r="F1549" s="143"/>
      <c r="G1549" s="148"/>
      <c r="H1549" s="148"/>
      <c r="I1549" s="149"/>
      <c r="J1549" s="148"/>
      <c r="K1549" s="148"/>
      <c r="L1549" s="149"/>
      <c r="M1549" s="148"/>
      <c r="N1549" s="148"/>
      <c r="O1549" s="149"/>
    </row>
    <row r="1550" spans="1:15" s="62" customFormat="1" ht="18">
      <c r="A1550" s="39" t="s">
        <v>2348</v>
      </c>
      <c r="B1550" s="166" t="s">
        <v>2355</v>
      </c>
      <c r="C1550" s="166"/>
      <c r="D1550" s="166"/>
      <c r="E1550" s="166"/>
      <c r="F1550" s="29" t="s">
        <v>740</v>
      </c>
      <c r="G1550" s="174" t="s">
        <v>3753</v>
      </c>
      <c r="H1550" s="175"/>
      <c r="I1550" s="176"/>
    </row>
    <row r="1551" spans="1:15" s="62" customFormat="1" ht="27">
      <c r="A1551" s="14" t="s">
        <v>2</v>
      </c>
      <c r="B1551" s="14" t="s">
        <v>3</v>
      </c>
      <c r="C1551" s="15" t="s">
        <v>4</v>
      </c>
      <c r="D1551" s="15" t="s">
        <v>5</v>
      </c>
      <c r="E1551" s="15" t="s">
        <v>3366</v>
      </c>
      <c r="F1551" s="15" t="s">
        <v>7</v>
      </c>
      <c r="G1551" s="16" t="s">
        <v>3347</v>
      </c>
      <c r="H1551" s="16" t="s">
        <v>3348</v>
      </c>
      <c r="I1551" s="16" t="s">
        <v>3349</v>
      </c>
    </row>
    <row r="1552" spans="1:15" s="62" customFormat="1" ht="36">
      <c r="A1552" s="31">
        <v>1</v>
      </c>
      <c r="B1552" s="21">
        <v>1196430022</v>
      </c>
      <c r="C1552" s="90">
        <v>42293100</v>
      </c>
      <c r="D1552" s="36" t="s">
        <v>2356</v>
      </c>
      <c r="E1552" s="34" t="s">
        <v>2357</v>
      </c>
      <c r="F1552" s="28" t="s">
        <v>10</v>
      </c>
      <c r="G1552" s="22">
        <v>226800</v>
      </c>
      <c r="H1552" s="22">
        <f t="shared" ref="H1552:H1560" si="479">ROUND(G1552*0.19,0)</f>
        <v>43092</v>
      </c>
      <c r="I1552" s="23">
        <f t="shared" ref="I1552:I1560" si="480">+G1552+H1552</f>
        <v>269892</v>
      </c>
    </row>
    <row r="1553" spans="1:21" s="62" customFormat="1" ht="36">
      <c r="A1553" s="31">
        <v>2</v>
      </c>
      <c r="B1553" s="21">
        <v>1196430021</v>
      </c>
      <c r="C1553" s="90">
        <v>42293100</v>
      </c>
      <c r="D1553" s="36" t="s">
        <v>2358</v>
      </c>
      <c r="E1553" s="34" t="s">
        <v>2359</v>
      </c>
      <c r="F1553" s="28" t="s">
        <v>10</v>
      </c>
      <c r="G1553" s="22">
        <v>226800</v>
      </c>
      <c r="H1553" s="22">
        <f t="shared" si="479"/>
        <v>43092</v>
      </c>
      <c r="I1553" s="23">
        <f t="shared" si="480"/>
        <v>269892</v>
      </c>
    </row>
    <row r="1554" spans="1:21" s="62" customFormat="1" ht="45">
      <c r="A1554" s="31">
        <v>3</v>
      </c>
      <c r="B1554" s="21">
        <v>1196430023</v>
      </c>
      <c r="C1554" s="90">
        <v>42293100</v>
      </c>
      <c r="D1554" s="36" t="s">
        <v>2360</v>
      </c>
      <c r="E1554" s="34" t="s">
        <v>2361</v>
      </c>
      <c r="F1554" s="28" t="s">
        <v>10</v>
      </c>
      <c r="G1554" s="22">
        <v>277200</v>
      </c>
      <c r="H1554" s="22">
        <f t="shared" si="479"/>
        <v>52668</v>
      </c>
      <c r="I1554" s="23">
        <f t="shared" si="480"/>
        <v>329868</v>
      </c>
    </row>
    <row r="1555" spans="1:21" s="62" customFormat="1" ht="36">
      <c r="A1555" s="31">
        <v>4</v>
      </c>
      <c r="B1555" s="21">
        <v>1196430024</v>
      </c>
      <c r="C1555" s="90">
        <v>42293100</v>
      </c>
      <c r="D1555" s="36" t="s">
        <v>2362</v>
      </c>
      <c r="E1555" s="34" t="s">
        <v>2363</v>
      </c>
      <c r="F1555" s="28" t="s">
        <v>10</v>
      </c>
      <c r="G1555" s="22">
        <v>367500</v>
      </c>
      <c r="H1555" s="22">
        <f t="shared" si="479"/>
        <v>69825</v>
      </c>
      <c r="I1555" s="23">
        <f t="shared" si="480"/>
        <v>437325</v>
      </c>
    </row>
    <row r="1556" spans="1:21" s="62" customFormat="1" ht="54">
      <c r="A1556" s="31">
        <v>5</v>
      </c>
      <c r="B1556" s="21">
        <v>1196430074</v>
      </c>
      <c r="C1556" s="90">
        <v>42293100</v>
      </c>
      <c r="D1556" s="36" t="s">
        <v>2364</v>
      </c>
      <c r="E1556" s="34" t="s">
        <v>2365</v>
      </c>
      <c r="F1556" s="28" t="s">
        <v>10</v>
      </c>
      <c r="G1556" s="22">
        <v>527100</v>
      </c>
      <c r="H1556" s="22">
        <f t="shared" si="479"/>
        <v>100149</v>
      </c>
      <c r="I1556" s="23">
        <f t="shared" si="480"/>
        <v>627249</v>
      </c>
    </row>
    <row r="1557" spans="1:21" s="62" customFormat="1" ht="54">
      <c r="A1557" s="31">
        <v>6</v>
      </c>
      <c r="B1557" s="56">
        <v>1196430075</v>
      </c>
      <c r="C1557" s="90">
        <v>42293100</v>
      </c>
      <c r="D1557" s="36" t="s">
        <v>2366</v>
      </c>
      <c r="E1557" s="34" t="s">
        <v>2367</v>
      </c>
      <c r="F1557" s="28" t="s">
        <v>10</v>
      </c>
      <c r="G1557" s="22">
        <v>577500</v>
      </c>
      <c r="H1557" s="22">
        <f t="shared" si="479"/>
        <v>109725</v>
      </c>
      <c r="I1557" s="23">
        <f t="shared" si="480"/>
        <v>687225</v>
      </c>
    </row>
    <row r="1558" spans="1:21" s="62" customFormat="1" ht="54">
      <c r="A1558" s="31">
        <v>7</v>
      </c>
      <c r="B1558" s="35" t="s">
        <v>3362</v>
      </c>
      <c r="C1558" s="90">
        <v>42293100</v>
      </c>
      <c r="D1558" s="36" t="s">
        <v>2368</v>
      </c>
      <c r="E1558" s="34" t="s">
        <v>2368</v>
      </c>
      <c r="F1558" s="28" t="s">
        <v>10</v>
      </c>
      <c r="G1558" s="22">
        <v>466200</v>
      </c>
      <c r="H1558" s="22">
        <f t="shared" si="479"/>
        <v>88578</v>
      </c>
      <c r="I1558" s="23">
        <f t="shared" si="480"/>
        <v>554778</v>
      </c>
    </row>
    <row r="1559" spans="1:21" s="62" customFormat="1" ht="45">
      <c r="A1559" s="31">
        <v>8</v>
      </c>
      <c r="B1559" s="35" t="s">
        <v>3362</v>
      </c>
      <c r="C1559" s="90">
        <v>42293100</v>
      </c>
      <c r="D1559" s="36" t="s">
        <v>2369</v>
      </c>
      <c r="E1559" s="34" t="s">
        <v>2370</v>
      </c>
      <c r="F1559" s="28" t="s">
        <v>10</v>
      </c>
      <c r="G1559" s="22">
        <v>226800</v>
      </c>
      <c r="H1559" s="22">
        <f t="shared" si="479"/>
        <v>43092</v>
      </c>
      <c r="I1559" s="23">
        <f t="shared" si="480"/>
        <v>269892</v>
      </c>
    </row>
    <row r="1560" spans="1:21" s="62" customFormat="1" ht="45">
      <c r="A1560" s="31">
        <v>9</v>
      </c>
      <c r="B1560" s="35" t="s">
        <v>3362</v>
      </c>
      <c r="C1560" s="90">
        <v>42293100</v>
      </c>
      <c r="D1560" s="36" t="s">
        <v>2371</v>
      </c>
      <c r="E1560" s="34" t="s">
        <v>2372</v>
      </c>
      <c r="F1560" s="28" t="s">
        <v>10</v>
      </c>
      <c r="G1560" s="22">
        <v>226800</v>
      </c>
      <c r="H1560" s="22">
        <f t="shared" si="479"/>
        <v>43092</v>
      </c>
      <c r="I1560" s="23">
        <f t="shared" si="480"/>
        <v>269892</v>
      </c>
    </row>
    <row r="1561" spans="1:21" s="150" customFormat="1">
      <c r="A1561" s="142"/>
      <c r="B1561" s="17"/>
      <c r="C1561" s="143"/>
      <c r="D1561" s="143"/>
      <c r="E1561" s="143"/>
      <c r="F1561" s="143"/>
      <c r="G1561" s="148"/>
      <c r="H1561" s="148"/>
      <c r="I1561" s="149"/>
    </row>
    <row r="1562" spans="1:21" s="62" customFormat="1" ht="18">
      <c r="A1562" s="39" t="s">
        <v>2354</v>
      </c>
      <c r="B1562" s="166" t="s">
        <v>2374</v>
      </c>
      <c r="C1562" s="166"/>
      <c r="D1562" s="166"/>
      <c r="E1562" s="166"/>
      <c r="F1562" s="29" t="s">
        <v>740</v>
      </c>
      <c r="G1562" s="174" t="s">
        <v>3711</v>
      </c>
      <c r="H1562" s="175"/>
      <c r="I1562" s="176"/>
      <c r="J1562" s="174" t="s">
        <v>3731</v>
      </c>
      <c r="K1562" s="175"/>
      <c r="L1562" s="176"/>
      <c r="M1562" s="174" t="s">
        <v>3738</v>
      </c>
      <c r="N1562" s="175"/>
      <c r="O1562" s="176"/>
      <c r="P1562" s="174" t="s">
        <v>3746</v>
      </c>
      <c r="Q1562" s="175"/>
      <c r="R1562" s="176"/>
      <c r="S1562" s="174" t="s">
        <v>3840</v>
      </c>
      <c r="T1562" s="175"/>
      <c r="U1562" s="176"/>
    </row>
    <row r="1563" spans="1:21" s="62" customFormat="1" ht="27">
      <c r="A1563" s="14" t="s">
        <v>2</v>
      </c>
      <c r="B1563" s="14" t="s">
        <v>3</v>
      </c>
      <c r="C1563" s="15" t="s">
        <v>4</v>
      </c>
      <c r="D1563" s="15" t="s">
        <v>5</v>
      </c>
      <c r="E1563" s="15" t="s">
        <v>3366</v>
      </c>
      <c r="F1563" s="15" t="s">
        <v>7</v>
      </c>
      <c r="G1563" s="16" t="s">
        <v>3347</v>
      </c>
      <c r="H1563" s="16" t="s">
        <v>3348</v>
      </c>
      <c r="I1563" s="16" t="s">
        <v>3349</v>
      </c>
      <c r="J1563" s="16" t="s">
        <v>3347</v>
      </c>
      <c r="K1563" s="16" t="s">
        <v>3348</v>
      </c>
      <c r="L1563" s="16" t="s">
        <v>3349</v>
      </c>
      <c r="M1563" s="16" t="s">
        <v>3347</v>
      </c>
      <c r="N1563" s="16" t="s">
        <v>3348</v>
      </c>
      <c r="O1563" s="16" t="s">
        <v>3349</v>
      </c>
      <c r="P1563" s="16" t="s">
        <v>3347</v>
      </c>
      <c r="Q1563" s="16" t="s">
        <v>3348</v>
      </c>
      <c r="R1563" s="16" t="s">
        <v>3349</v>
      </c>
      <c r="S1563" s="16" t="s">
        <v>3347</v>
      </c>
      <c r="T1563" s="16" t="s">
        <v>3348</v>
      </c>
      <c r="U1563" s="16" t="s">
        <v>3349</v>
      </c>
    </row>
    <row r="1564" spans="1:21" s="62" customFormat="1" ht="54">
      <c r="A1564" s="31">
        <v>1</v>
      </c>
      <c r="B1564" s="27">
        <v>1196430260</v>
      </c>
      <c r="C1564" s="28">
        <v>42311901</v>
      </c>
      <c r="D1564" s="36" t="s">
        <v>2375</v>
      </c>
      <c r="E1564" s="37" t="s">
        <v>2376</v>
      </c>
      <c r="F1564" s="28" t="s">
        <v>10</v>
      </c>
      <c r="G1564" s="22"/>
      <c r="H1564" s="22"/>
      <c r="I1564" s="23"/>
      <c r="J1564" s="22">
        <v>631</v>
      </c>
      <c r="K1564" s="22">
        <v>0</v>
      </c>
      <c r="L1564" s="23">
        <f t="shared" ref="L1564:L1576" si="481">+J1564+K1564</f>
        <v>631</v>
      </c>
      <c r="M1564" s="22">
        <v>1096</v>
      </c>
      <c r="N1564" s="22">
        <v>0</v>
      </c>
      <c r="O1564" s="23">
        <f t="shared" ref="O1564:O1576" si="482">+M1564+N1564</f>
        <v>1096</v>
      </c>
      <c r="P1564" s="22">
        <v>812</v>
      </c>
      <c r="Q1564" s="22">
        <v>0</v>
      </c>
      <c r="R1564" s="23">
        <f t="shared" ref="R1564:R1576" si="483">+P1564+Q1564</f>
        <v>812</v>
      </c>
      <c r="S1564" s="22">
        <v>931.4</v>
      </c>
      <c r="T1564" s="22">
        <v>0</v>
      </c>
      <c r="U1564" s="23">
        <f t="shared" ref="U1564:U1576" si="484">+S1564+T1564</f>
        <v>931.4</v>
      </c>
    </row>
    <row r="1565" spans="1:21" s="62" customFormat="1" ht="54">
      <c r="A1565" s="31">
        <v>2</v>
      </c>
      <c r="B1565" s="27">
        <v>1196430270</v>
      </c>
      <c r="C1565" s="28">
        <v>42311901</v>
      </c>
      <c r="D1565" s="36" t="s">
        <v>2377</v>
      </c>
      <c r="E1565" s="37" t="s">
        <v>2378</v>
      </c>
      <c r="F1565" s="28" t="s">
        <v>10</v>
      </c>
      <c r="G1565" s="22"/>
      <c r="H1565" s="22"/>
      <c r="I1565" s="23"/>
      <c r="J1565" s="22">
        <v>616</v>
      </c>
      <c r="K1565" s="22">
        <v>0</v>
      </c>
      <c r="L1565" s="23">
        <f t="shared" si="481"/>
        <v>616</v>
      </c>
      <c r="M1565" s="22">
        <v>1159</v>
      </c>
      <c r="N1565" s="22">
        <v>0</v>
      </c>
      <c r="O1565" s="23">
        <f t="shared" si="482"/>
        <v>1159</v>
      </c>
      <c r="P1565" s="22">
        <v>822</v>
      </c>
      <c r="Q1565" s="22">
        <v>0</v>
      </c>
      <c r="R1565" s="23">
        <f t="shared" si="483"/>
        <v>822</v>
      </c>
      <c r="S1565" s="22">
        <v>931.4</v>
      </c>
      <c r="T1565" s="22">
        <v>0</v>
      </c>
      <c r="U1565" s="23">
        <f t="shared" si="484"/>
        <v>931.4</v>
      </c>
    </row>
    <row r="1566" spans="1:21" s="62" customFormat="1" ht="54">
      <c r="A1566" s="31">
        <v>3</v>
      </c>
      <c r="B1566" s="27">
        <v>1196430280</v>
      </c>
      <c r="C1566" s="28">
        <v>42311901</v>
      </c>
      <c r="D1566" s="36" t="s">
        <v>2379</v>
      </c>
      <c r="E1566" s="37" t="s">
        <v>2380</v>
      </c>
      <c r="F1566" s="28" t="s">
        <v>10</v>
      </c>
      <c r="G1566" s="22"/>
      <c r="H1566" s="22"/>
      <c r="I1566" s="23"/>
      <c r="J1566" s="22">
        <v>652</v>
      </c>
      <c r="K1566" s="22">
        <v>0</v>
      </c>
      <c r="L1566" s="23">
        <f t="shared" si="481"/>
        <v>652</v>
      </c>
      <c r="M1566" s="22">
        <v>1159</v>
      </c>
      <c r="N1566" s="22">
        <v>0</v>
      </c>
      <c r="O1566" s="23">
        <f t="shared" si="482"/>
        <v>1159</v>
      </c>
      <c r="P1566" s="22">
        <v>952</v>
      </c>
      <c r="Q1566" s="22">
        <v>0</v>
      </c>
      <c r="R1566" s="23">
        <f t="shared" si="483"/>
        <v>952</v>
      </c>
      <c r="S1566" s="22">
        <v>931.4</v>
      </c>
      <c r="T1566" s="22">
        <v>0</v>
      </c>
      <c r="U1566" s="23">
        <f t="shared" si="484"/>
        <v>931.4</v>
      </c>
    </row>
    <row r="1567" spans="1:21" s="62" customFormat="1" ht="54">
      <c r="A1567" s="31">
        <v>4</v>
      </c>
      <c r="B1567" s="27">
        <v>1196430300</v>
      </c>
      <c r="C1567" s="28">
        <v>42311901</v>
      </c>
      <c r="D1567" s="36" t="s">
        <v>2381</v>
      </c>
      <c r="E1567" s="37" t="s">
        <v>2382</v>
      </c>
      <c r="F1567" s="28" t="s">
        <v>10</v>
      </c>
      <c r="G1567" s="22"/>
      <c r="H1567" s="22"/>
      <c r="I1567" s="23"/>
      <c r="J1567" s="22">
        <v>795</v>
      </c>
      <c r="K1567" s="22">
        <v>0</v>
      </c>
      <c r="L1567" s="23">
        <f t="shared" si="481"/>
        <v>795</v>
      </c>
      <c r="M1567" s="22">
        <v>1159</v>
      </c>
      <c r="N1567" s="22">
        <v>0</v>
      </c>
      <c r="O1567" s="23">
        <f t="shared" si="482"/>
        <v>1159</v>
      </c>
      <c r="P1567" s="22">
        <v>1056</v>
      </c>
      <c r="Q1567" s="22">
        <v>0</v>
      </c>
      <c r="R1567" s="23">
        <f t="shared" si="483"/>
        <v>1056</v>
      </c>
      <c r="S1567" s="22"/>
      <c r="T1567" s="22"/>
      <c r="U1567" s="23"/>
    </row>
    <row r="1568" spans="1:21" s="62" customFormat="1" ht="45">
      <c r="A1568" s="31">
        <v>5</v>
      </c>
      <c r="B1568" s="27">
        <v>1196430310</v>
      </c>
      <c r="C1568" s="28">
        <v>42311901</v>
      </c>
      <c r="D1568" s="36" t="s">
        <v>2383</v>
      </c>
      <c r="E1568" s="37" t="s">
        <v>2384</v>
      </c>
      <c r="F1568" s="28" t="s">
        <v>10</v>
      </c>
      <c r="G1568" s="22"/>
      <c r="H1568" s="22"/>
      <c r="I1568" s="23"/>
      <c r="J1568" s="22">
        <v>747</v>
      </c>
      <c r="K1568" s="22">
        <v>0</v>
      </c>
      <c r="L1568" s="23">
        <f t="shared" si="481"/>
        <v>747</v>
      </c>
      <c r="M1568" s="22">
        <v>1368</v>
      </c>
      <c r="N1568" s="22">
        <v>0</v>
      </c>
      <c r="O1568" s="23">
        <f t="shared" si="482"/>
        <v>1368</v>
      </c>
      <c r="P1568" s="22">
        <v>1199</v>
      </c>
      <c r="Q1568" s="22">
        <v>0</v>
      </c>
      <c r="R1568" s="23">
        <f t="shared" si="483"/>
        <v>1199</v>
      </c>
      <c r="S1568" s="22">
        <v>1076.1199999999999</v>
      </c>
      <c r="T1568" s="22">
        <v>0</v>
      </c>
      <c r="U1568" s="23">
        <f t="shared" si="484"/>
        <v>1076.1199999999999</v>
      </c>
    </row>
    <row r="1569" spans="1:21" s="62" customFormat="1" ht="45">
      <c r="A1569" s="31">
        <v>6</v>
      </c>
      <c r="B1569" s="27">
        <v>1196430250</v>
      </c>
      <c r="C1569" s="28">
        <v>42311901</v>
      </c>
      <c r="D1569" s="36" t="s">
        <v>2385</v>
      </c>
      <c r="E1569" s="37" t="s">
        <v>3483</v>
      </c>
      <c r="F1569" s="28" t="s">
        <v>10</v>
      </c>
      <c r="G1569" s="22"/>
      <c r="H1569" s="22"/>
      <c r="I1569" s="23"/>
      <c r="J1569" s="22">
        <v>616</v>
      </c>
      <c r="K1569" s="22">
        <v>0</v>
      </c>
      <c r="L1569" s="23">
        <f t="shared" si="481"/>
        <v>616</v>
      </c>
      <c r="M1569" s="22">
        <v>1096</v>
      </c>
      <c r="N1569" s="22">
        <v>0</v>
      </c>
      <c r="O1569" s="23">
        <f t="shared" si="482"/>
        <v>1096</v>
      </c>
      <c r="P1569" s="22">
        <v>551</v>
      </c>
      <c r="Q1569" s="22">
        <v>0</v>
      </c>
      <c r="R1569" s="23">
        <f t="shared" si="483"/>
        <v>551</v>
      </c>
      <c r="S1569" s="22">
        <v>871.52</v>
      </c>
      <c r="T1569" s="22">
        <v>0</v>
      </c>
      <c r="U1569" s="23">
        <f t="shared" si="484"/>
        <v>871.52</v>
      </c>
    </row>
    <row r="1570" spans="1:21" s="62" customFormat="1" ht="54">
      <c r="A1570" s="31">
        <v>7</v>
      </c>
      <c r="B1570" s="27">
        <v>1196430320</v>
      </c>
      <c r="C1570" s="28">
        <v>42311901</v>
      </c>
      <c r="D1570" s="36" t="s">
        <v>2386</v>
      </c>
      <c r="E1570" s="37" t="s">
        <v>2387</v>
      </c>
      <c r="F1570" s="28" t="s">
        <v>10</v>
      </c>
      <c r="G1570" s="22"/>
      <c r="H1570" s="22"/>
      <c r="I1570" s="23"/>
      <c r="J1570" s="22">
        <v>410</v>
      </c>
      <c r="K1570" s="22">
        <v>0</v>
      </c>
      <c r="L1570" s="23">
        <f t="shared" si="481"/>
        <v>410</v>
      </c>
      <c r="M1570" s="22">
        <v>882</v>
      </c>
      <c r="N1570" s="22">
        <v>0</v>
      </c>
      <c r="O1570" s="23">
        <f t="shared" si="482"/>
        <v>882</v>
      </c>
      <c r="P1570" s="22">
        <v>418</v>
      </c>
      <c r="Q1570" s="22">
        <v>0</v>
      </c>
      <c r="R1570" s="23">
        <f t="shared" si="483"/>
        <v>418</v>
      </c>
      <c r="S1570" s="22">
        <v>756.76</v>
      </c>
      <c r="T1570" s="22">
        <v>0</v>
      </c>
      <c r="U1570" s="23">
        <f t="shared" si="484"/>
        <v>756.76</v>
      </c>
    </row>
    <row r="1571" spans="1:21" s="62" customFormat="1" ht="54">
      <c r="A1571" s="31">
        <v>8</v>
      </c>
      <c r="B1571" s="27">
        <v>1196430330</v>
      </c>
      <c r="C1571" s="28">
        <v>42311901</v>
      </c>
      <c r="D1571" s="36" t="s">
        <v>2388</v>
      </c>
      <c r="E1571" s="37" t="s">
        <v>2389</v>
      </c>
      <c r="F1571" s="28" t="s">
        <v>10</v>
      </c>
      <c r="G1571" s="22">
        <v>12380</v>
      </c>
      <c r="H1571" s="22">
        <v>0</v>
      </c>
      <c r="I1571" s="23">
        <f t="shared" ref="I1571:I1572" si="485">+G1571+H1571</f>
        <v>12380</v>
      </c>
      <c r="J1571" s="22">
        <v>411</v>
      </c>
      <c r="K1571" s="22">
        <v>0</v>
      </c>
      <c r="L1571" s="23">
        <f t="shared" si="481"/>
        <v>411</v>
      </c>
      <c r="M1571" s="22">
        <v>905</v>
      </c>
      <c r="N1571" s="22">
        <v>0</v>
      </c>
      <c r="O1571" s="23">
        <f t="shared" si="482"/>
        <v>905</v>
      </c>
      <c r="P1571" s="22">
        <v>432</v>
      </c>
      <c r="Q1571" s="22">
        <v>0</v>
      </c>
      <c r="R1571" s="23">
        <f t="shared" si="483"/>
        <v>432</v>
      </c>
      <c r="S1571" s="22">
        <v>828.28</v>
      </c>
      <c r="T1571" s="22">
        <v>0</v>
      </c>
      <c r="U1571" s="23">
        <f t="shared" si="484"/>
        <v>828.28</v>
      </c>
    </row>
    <row r="1572" spans="1:21" s="62" customFormat="1" ht="54">
      <c r="A1572" s="31">
        <v>9</v>
      </c>
      <c r="B1572" s="27">
        <v>1196430340</v>
      </c>
      <c r="C1572" s="28">
        <v>42311901</v>
      </c>
      <c r="D1572" s="36" t="s">
        <v>2390</v>
      </c>
      <c r="E1572" s="37" t="s">
        <v>2391</v>
      </c>
      <c r="F1572" s="28" t="s">
        <v>10</v>
      </c>
      <c r="G1572" s="22">
        <v>12380</v>
      </c>
      <c r="H1572" s="22">
        <v>0</v>
      </c>
      <c r="I1572" s="23">
        <f t="shared" si="485"/>
        <v>12380</v>
      </c>
      <c r="J1572" s="22">
        <v>432</v>
      </c>
      <c r="K1572" s="22">
        <v>0</v>
      </c>
      <c r="L1572" s="23">
        <f t="shared" si="481"/>
        <v>432</v>
      </c>
      <c r="M1572" s="22">
        <v>957</v>
      </c>
      <c r="N1572" s="22">
        <v>0</v>
      </c>
      <c r="O1572" s="23">
        <f t="shared" si="482"/>
        <v>957</v>
      </c>
      <c r="P1572" s="22">
        <v>471</v>
      </c>
      <c r="Q1572" s="22">
        <v>0</v>
      </c>
      <c r="R1572" s="23">
        <f t="shared" si="483"/>
        <v>471</v>
      </c>
      <c r="S1572" s="22">
        <v>828.28</v>
      </c>
      <c r="T1572" s="22">
        <v>0</v>
      </c>
      <c r="U1572" s="23">
        <f t="shared" si="484"/>
        <v>828.28</v>
      </c>
    </row>
    <row r="1573" spans="1:21" s="62" customFormat="1" ht="54">
      <c r="A1573" s="31">
        <v>10</v>
      </c>
      <c r="B1573" s="27">
        <v>1196430350</v>
      </c>
      <c r="C1573" s="28">
        <v>42311901</v>
      </c>
      <c r="D1573" s="36" t="s">
        <v>2392</v>
      </c>
      <c r="E1573" s="37" t="s">
        <v>2393</v>
      </c>
      <c r="F1573" s="28" t="s">
        <v>10</v>
      </c>
      <c r="G1573" s="22"/>
      <c r="H1573" s="22"/>
      <c r="I1573" s="23"/>
      <c r="J1573" s="22">
        <v>442</v>
      </c>
      <c r="K1573" s="22">
        <v>0</v>
      </c>
      <c r="L1573" s="23">
        <f t="shared" si="481"/>
        <v>442</v>
      </c>
      <c r="M1573" s="22">
        <v>962</v>
      </c>
      <c r="N1573" s="22">
        <v>0</v>
      </c>
      <c r="O1573" s="23">
        <f t="shared" si="482"/>
        <v>962</v>
      </c>
      <c r="P1573" s="22">
        <v>536</v>
      </c>
      <c r="Q1573" s="22">
        <v>0</v>
      </c>
      <c r="R1573" s="23">
        <f t="shared" si="483"/>
        <v>536</v>
      </c>
      <c r="S1573" s="22">
        <v>871.52</v>
      </c>
      <c r="T1573" s="22">
        <v>0</v>
      </c>
      <c r="U1573" s="23">
        <f t="shared" si="484"/>
        <v>871.52</v>
      </c>
    </row>
    <row r="1574" spans="1:21" s="62" customFormat="1" ht="45">
      <c r="A1574" s="31">
        <v>11</v>
      </c>
      <c r="B1574" s="27">
        <v>1196430360</v>
      </c>
      <c r="C1574" s="28">
        <v>42311901</v>
      </c>
      <c r="D1574" s="36" t="s">
        <v>2394</v>
      </c>
      <c r="E1574" s="37" t="s">
        <v>2395</v>
      </c>
      <c r="F1574" s="28" t="s">
        <v>10</v>
      </c>
      <c r="G1574" s="22"/>
      <c r="H1574" s="22"/>
      <c r="I1574" s="23"/>
      <c r="J1574" s="22">
        <v>411</v>
      </c>
      <c r="K1574" s="22">
        <v>0</v>
      </c>
      <c r="L1574" s="23">
        <f t="shared" si="481"/>
        <v>411</v>
      </c>
      <c r="M1574" s="22">
        <v>982</v>
      </c>
      <c r="N1574" s="22">
        <v>0</v>
      </c>
      <c r="O1574" s="23">
        <f t="shared" si="482"/>
        <v>982</v>
      </c>
      <c r="P1574" s="22">
        <v>554</v>
      </c>
      <c r="Q1574" s="22">
        <v>0</v>
      </c>
      <c r="R1574" s="23">
        <f t="shared" si="483"/>
        <v>554</v>
      </c>
      <c r="S1574" s="22">
        <v>931.4</v>
      </c>
      <c r="T1574" s="22">
        <v>0</v>
      </c>
      <c r="U1574" s="23">
        <f t="shared" si="484"/>
        <v>931.4</v>
      </c>
    </row>
    <row r="1575" spans="1:21" s="62" customFormat="1" ht="54">
      <c r="A1575" s="31">
        <v>12</v>
      </c>
      <c r="B1575" s="27">
        <v>1196430385</v>
      </c>
      <c r="C1575" s="28">
        <v>42311901</v>
      </c>
      <c r="D1575" s="36" t="s">
        <v>2396</v>
      </c>
      <c r="E1575" s="37" t="s">
        <v>2397</v>
      </c>
      <c r="F1575" s="28" t="s">
        <v>10</v>
      </c>
      <c r="G1575" s="22">
        <v>12380</v>
      </c>
      <c r="H1575" s="22">
        <v>0</v>
      </c>
      <c r="I1575" s="23">
        <f t="shared" ref="I1575" si="486">+G1575+H1575</f>
        <v>12380</v>
      </c>
      <c r="J1575" s="22">
        <v>389</v>
      </c>
      <c r="K1575" s="22">
        <v>0</v>
      </c>
      <c r="L1575" s="23">
        <f t="shared" si="481"/>
        <v>389</v>
      </c>
      <c r="M1575" s="22">
        <v>806</v>
      </c>
      <c r="N1575" s="22">
        <v>0</v>
      </c>
      <c r="O1575" s="23">
        <f t="shared" si="482"/>
        <v>806</v>
      </c>
      <c r="P1575" s="22">
        <v>405</v>
      </c>
      <c r="Q1575" s="22">
        <v>0</v>
      </c>
      <c r="R1575" s="23">
        <f t="shared" si="483"/>
        <v>405</v>
      </c>
      <c r="S1575" s="22">
        <v>756.76</v>
      </c>
      <c r="T1575" s="22">
        <v>0</v>
      </c>
      <c r="U1575" s="23">
        <f t="shared" si="484"/>
        <v>756.76</v>
      </c>
    </row>
    <row r="1576" spans="1:21" s="62" customFormat="1" ht="54">
      <c r="A1576" s="31">
        <v>13</v>
      </c>
      <c r="B1576" s="27">
        <v>1196430390</v>
      </c>
      <c r="C1576" s="28">
        <v>42311901</v>
      </c>
      <c r="D1576" s="36" t="s">
        <v>2398</v>
      </c>
      <c r="E1576" s="37" t="s">
        <v>2399</v>
      </c>
      <c r="F1576" s="28" t="s">
        <v>10</v>
      </c>
      <c r="G1576" s="22"/>
      <c r="H1576" s="22"/>
      <c r="I1576" s="23"/>
      <c r="J1576" s="22">
        <v>411</v>
      </c>
      <c r="K1576" s="22">
        <v>0</v>
      </c>
      <c r="L1576" s="23">
        <f t="shared" si="481"/>
        <v>411</v>
      </c>
      <c r="M1576" s="22">
        <v>806</v>
      </c>
      <c r="N1576" s="22">
        <v>0</v>
      </c>
      <c r="O1576" s="23">
        <f t="shared" si="482"/>
        <v>806</v>
      </c>
      <c r="P1576" s="22">
        <v>405</v>
      </c>
      <c r="Q1576" s="22">
        <v>0</v>
      </c>
      <c r="R1576" s="23">
        <f t="shared" si="483"/>
        <v>405</v>
      </c>
      <c r="S1576" s="22">
        <v>756.76</v>
      </c>
      <c r="T1576" s="22">
        <v>0</v>
      </c>
      <c r="U1576" s="23">
        <f t="shared" si="484"/>
        <v>756.76</v>
      </c>
    </row>
    <row r="1577" spans="1:21" s="150" customFormat="1">
      <c r="A1577" s="142"/>
      <c r="B1577" s="17"/>
      <c r="C1577" s="143"/>
      <c r="D1577" s="143"/>
      <c r="E1577" s="143"/>
      <c r="F1577" s="143"/>
      <c r="G1577" s="148"/>
      <c r="H1577" s="148"/>
      <c r="I1577" s="149"/>
      <c r="J1577" s="148"/>
      <c r="K1577" s="148"/>
      <c r="L1577" s="149"/>
      <c r="M1577" s="148"/>
      <c r="N1577" s="148"/>
      <c r="O1577" s="149"/>
      <c r="P1577" s="148"/>
      <c r="Q1577" s="148"/>
      <c r="R1577" s="149"/>
      <c r="S1577" s="148"/>
      <c r="T1577" s="148"/>
      <c r="U1577" s="149"/>
    </row>
    <row r="1578" spans="1:21" s="62" customFormat="1" ht="18">
      <c r="A1578" s="39" t="s">
        <v>2373</v>
      </c>
      <c r="B1578" s="166" t="s">
        <v>2401</v>
      </c>
      <c r="C1578" s="166"/>
      <c r="D1578" s="166"/>
      <c r="E1578" s="166"/>
      <c r="F1578" s="29" t="s">
        <v>740</v>
      </c>
      <c r="G1578" s="174" t="s">
        <v>3711</v>
      </c>
      <c r="H1578" s="175"/>
      <c r="I1578" s="176"/>
      <c r="J1578" s="174" t="s">
        <v>3719</v>
      </c>
      <c r="K1578" s="175"/>
      <c r="L1578" s="176"/>
      <c r="M1578" s="174" t="s">
        <v>3725</v>
      </c>
      <c r="N1578" s="175"/>
      <c r="O1578" s="176"/>
      <c r="P1578" s="174" t="s">
        <v>3729</v>
      </c>
      <c r="Q1578" s="175"/>
      <c r="R1578" s="176"/>
      <c r="S1578" s="174" t="s">
        <v>3745</v>
      </c>
      <c r="T1578" s="175"/>
      <c r="U1578" s="176"/>
    </row>
    <row r="1579" spans="1:21" s="62" customFormat="1" ht="27">
      <c r="A1579" s="14" t="s">
        <v>2</v>
      </c>
      <c r="B1579" s="14" t="s">
        <v>3</v>
      </c>
      <c r="C1579" s="15" t="s">
        <v>4</v>
      </c>
      <c r="D1579" s="15" t="s">
        <v>5</v>
      </c>
      <c r="E1579" s="15" t="s">
        <v>3366</v>
      </c>
      <c r="F1579" s="15" t="s">
        <v>7</v>
      </c>
      <c r="G1579" s="16" t="s">
        <v>3347</v>
      </c>
      <c r="H1579" s="16" t="s">
        <v>3348</v>
      </c>
      <c r="I1579" s="16" t="s">
        <v>3349</v>
      </c>
      <c r="J1579" s="16" t="s">
        <v>3347</v>
      </c>
      <c r="K1579" s="16" t="s">
        <v>3348</v>
      </c>
      <c r="L1579" s="16" t="s">
        <v>3349</v>
      </c>
      <c r="M1579" s="16" t="s">
        <v>3347</v>
      </c>
      <c r="N1579" s="16" t="s">
        <v>3348</v>
      </c>
      <c r="O1579" s="16" t="s">
        <v>3349</v>
      </c>
      <c r="P1579" s="16" t="s">
        <v>3347</v>
      </c>
      <c r="Q1579" s="16" t="s">
        <v>3348</v>
      </c>
      <c r="R1579" s="16" t="s">
        <v>3349</v>
      </c>
      <c r="S1579" s="16" t="s">
        <v>3347</v>
      </c>
      <c r="T1579" s="16" t="s">
        <v>3348</v>
      </c>
      <c r="U1579" s="16" t="s">
        <v>3349</v>
      </c>
    </row>
    <row r="1580" spans="1:21" s="140" customFormat="1" ht="36">
      <c r="A1580" s="30">
        <v>1</v>
      </c>
      <c r="B1580" s="30">
        <v>1196490210</v>
      </c>
      <c r="C1580" s="56">
        <v>42312000</v>
      </c>
      <c r="D1580" s="40" t="s">
        <v>2402</v>
      </c>
      <c r="E1580" s="43" t="s">
        <v>2403</v>
      </c>
      <c r="F1580" s="35" t="s">
        <v>10</v>
      </c>
      <c r="G1580" s="61">
        <v>52558</v>
      </c>
      <c r="H1580" s="24">
        <v>0</v>
      </c>
      <c r="I1580" s="25">
        <f t="shared" ref="I1580:I1582" si="487">+G1580+H1580</f>
        <v>52558</v>
      </c>
      <c r="J1580" s="61">
        <v>36050</v>
      </c>
      <c r="K1580" s="24">
        <v>0</v>
      </c>
      <c r="L1580" s="25">
        <f t="shared" ref="L1580:L1582" si="488">+J1580+K1580</f>
        <v>36050</v>
      </c>
      <c r="M1580" s="61">
        <v>31793</v>
      </c>
      <c r="N1580" s="24">
        <f>ROUND(M1580*0.19,0)</f>
        <v>6041</v>
      </c>
      <c r="O1580" s="25">
        <f t="shared" ref="O1580:O1582" si="489">+M1580+N1580</f>
        <v>37834</v>
      </c>
      <c r="P1580" s="61">
        <v>18000</v>
      </c>
      <c r="Q1580" s="24">
        <v>0</v>
      </c>
      <c r="R1580" s="25">
        <f t="shared" ref="R1580:R1582" si="490">+P1580+Q1580</f>
        <v>18000</v>
      </c>
      <c r="S1580" s="61">
        <v>21000</v>
      </c>
      <c r="T1580" s="24">
        <v>0</v>
      </c>
      <c r="U1580" s="25">
        <f t="shared" ref="U1580:U1582" si="491">+S1580+T1580</f>
        <v>21000</v>
      </c>
    </row>
    <row r="1581" spans="1:21" s="140" customFormat="1" ht="36">
      <c r="A1581" s="30">
        <v>2</v>
      </c>
      <c r="B1581" s="30">
        <v>1196490213</v>
      </c>
      <c r="C1581" s="56">
        <v>42312000</v>
      </c>
      <c r="D1581" s="40" t="s">
        <v>2404</v>
      </c>
      <c r="E1581" s="43" t="s">
        <v>2405</v>
      </c>
      <c r="F1581" s="35" t="s">
        <v>10</v>
      </c>
      <c r="G1581" s="61">
        <v>46693</v>
      </c>
      <c r="H1581" s="24">
        <v>0</v>
      </c>
      <c r="I1581" s="25">
        <f t="shared" si="487"/>
        <v>46693</v>
      </c>
      <c r="J1581" s="61">
        <v>24033</v>
      </c>
      <c r="K1581" s="24">
        <v>0</v>
      </c>
      <c r="L1581" s="25">
        <f t="shared" si="488"/>
        <v>24033</v>
      </c>
      <c r="M1581" s="61">
        <v>29280</v>
      </c>
      <c r="N1581" s="24">
        <f t="shared" ref="N1581:N1582" si="492">ROUND(M1581*0.19,0)</f>
        <v>5563</v>
      </c>
      <c r="O1581" s="25">
        <f t="shared" si="489"/>
        <v>34843</v>
      </c>
      <c r="P1581" s="61">
        <v>17040</v>
      </c>
      <c r="Q1581" s="24">
        <v>0</v>
      </c>
      <c r="R1581" s="25">
        <f t="shared" si="490"/>
        <v>17040</v>
      </c>
      <c r="S1581" s="61">
        <v>15000</v>
      </c>
      <c r="T1581" s="24">
        <v>0</v>
      </c>
      <c r="U1581" s="25">
        <f t="shared" si="491"/>
        <v>15000</v>
      </c>
    </row>
    <row r="1582" spans="1:21" s="140" customFormat="1" ht="36">
      <c r="A1582" s="30">
        <v>3</v>
      </c>
      <c r="B1582" s="30">
        <v>1196490215</v>
      </c>
      <c r="C1582" s="56">
        <v>42312000</v>
      </c>
      <c r="D1582" s="40" t="s">
        <v>2406</v>
      </c>
      <c r="E1582" s="43" t="s">
        <v>2407</v>
      </c>
      <c r="F1582" s="35" t="s">
        <v>10</v>
      </c>
      <c r="G1582" s="61">
        <v>25432</v>
      </c>
      <c r="H1582" s="24">
        <v>0</v>
      </c>
      <c r="I1582" s="25">
        <f t="shared" si="487"/>
        <v>25432</v>
      </c>
      <c r="J1582" s="61">
        <v>24033</v>
      </c>
      <c r="K1582" s="24">
        <v>0</v>
      </c>
      <c r="L1582" s="25">
        <f t="shared" si="488"/>
        <v>24033</v>
      </c>
      <c r="M1582" s="61">
        <v>29280</v>
      </c>
      <c r="N1582" s="24">
        <f t="shared" si="492"/>
        <v>5563</v>
      </c>
      <c r="O1582" s="25">
        <f t="shared" si="489"/>
        <v>34843</v>
      </c>
      <c r="P1582" s="61">
        <v>17040</v>
      </c>
      <c r="Q1582" s="24">
        <v>0</v>
      </c>
      <c r="R1582" s="25">
        <f t="shared" si="490"/>
        <v>17040</v>
      </c>
      <c r="S1582" s="61">
        <v>15000</v>
      </c>
      <c r="T1582" s="24">
        <v>0</v>
      </c>
      <c r="U1582" s="25">
        <f t="shared" si="491"/>
        <v>15000</v>
      </c>
    </row>
    <row r="1583" spans="1:21" s="150" customFormat="1">
      <c r="A1583" s="142"/>
      <c r="B1583" s="17"/>
      <c r="C1583" s="143"/>
      <c r="D1583" s="143"/>
      <c r="E1583" s="143"/>
      <c r="F1583" s="143"/>
      <c r="G1583" s="144"/>
      <c r="H1583" s="145"/>
      <c r="I1583" s="151"/>
      <c r="J1583" s="144"/>
      <c r="K1583" s="145"/>
      <c r="L1583" s="151"/>
      <c r="M1583" s="144"/>
      <c r="N1583" s="145"/>
      <c r="O1583" s="151"/>
      <c r="P1583" s="144"/>
      <c r="Q1583" s="145"/>
      <c r="R1583" s="151"/>
      <c r="S1583" s="144"/>
      <c r="T1583" s="145"/>
      <c r="U1583" s="151"/>
    </row>
    <row r="1584" spans="1:21" s="62" customFormat="1" ht="18">
      <c r="A1584" s="39" t="s">
        <v>2400</v>
      </c>
      <c r="B1584" s="166" t="s">
        <v>2409</v>
      </c>
      <c r="C1584" s="166"/>
      <c r="D1584" s="166"/>
      <c r="E1584" s="166"/>
      <c r="F1584" s="29" t="s">
        <v>740</v>
      </c>
      <c r="G1584" s="174" t="s">
        <v>3710</v>
      </c>
      <c r="H1584" s="175"/>
      <c r="I1584" s="176"/>
      <c r="J1584" s="174" t="s">
        <v>3711</v>
      </c>
      <c r="K1584" s="175"/>
      <c r="L1584" s="176"/>
      <c r="M1584" s="174" t="s">
        <v>3725</v>
      </c>
      <c r="N1584" s="175"/>
      <c r="O1584" s="176"/>
    </row>
    <row r="1585" spans="1:15" s="62" customFormat="1" ht="27">
      <c r="A1585" s="14" t="s">
        <v>2</v>
      </c>
      <c r="B1585" s="14" t="s">
        <v>3</v>
      </c>
      <c r="C1585" s="15" t="s">
        <v>4</v>
      </c>
      <c r="D1585" s="15" t="s">
        <v>5</v>
      </c>
      <c r="E1585" s="15" t="s">
        <v>3366</v>
      </c>
      <c r="F1585" s="15" t="s">
        <v>7</v>
      </c>
      <c r="G1585" s="16" t="s">
        <v>3347</v>
      </c>
      <c r="H1585" s="16" t="s">
        <v>3348</v>
      </c>
      <c r="I1585" s="16" t="s">
        <v>3349</v>
      </c>
      <c r="J1585" s="16" t="s">
        <v>3347</v>
      </c>
      <c r="K1585" s="16" t="s">
        <v>3348</v>
      </c>
      <c r="L1585" s="16" t="s">
        <v>3349</v>
      </c>
      <c r="M1585" s="16" t="s">
        <v>3347</v>
      </c>
      <c r="N1585" s="16" t="s">
        <v>3348</v>
      </c>
      <c r="O1585" s="16" t="s">
        <v>3349</v>
      </c>
    </row>
    <row r="1586" spans="1:15" s="62" customFormat="1" ht="18">
      <c r="A1586" s="31">
        <v>1</v>
      </c>
      <c r="B1586" s="27">
        <v>1196490050</v>
      </c>
      <c r="C1586" s="51">
        <v>42311600</v>
      </c>
      <c r="D1586" s="36" t="s">
        <v>2410</v>
      </c>
      <c r="E1586" s="37" t="s">
        <v>2411</v>
      </c>
      <c r="F1586" s="28" t="s">
        <v>10</v>
      </c>
      <c r="G1586" s="22">
        <v>134922</v>
      </c>
      <c r="H1586" s="22">
        <v>0</v>
      </c>
      <c r="I1586" s="23">
        <f>+G1586+H1586</f>
        <v>134922</v>
      </c>
      <c r="J1586" s="22">
        <v>12694</v>
      </c>
      <c r="K1586" s="22">
        <v>0</v>
      </c>
      <c r="L1586" s="23">
        <f>+J1586+K1586</f>
        <v>12694</v>
      </c>
      <c r="M1586" s="22">
        <v>13447</v>
      </c>
      <c r="N1586" s="22">
        <v>0</v>
      </c>
      <c r="O1586" s="23">
        <f>+M1586+N1586</f>
        <v>13447</v>
      </c>
    </row>
    <row r="1587" spans="1:15" s="62" customFormat="1" ht="18">
      <c r="A1587" s="31">
        <v>2</v>
      </c>
      <c r="B1587" s="27">
        <v>1196460687</v>
      </c>
      <c r="C1587" s="51">
        <v>42312200</v>
      </c>
      <c r="D1587" s="36" t="s">
        <v>2412</v>
      </c>
      <c r="E1587" s="37" t="s">
        <v>2413</v>
      </c>
      <c r="F1587" s="28" t="s">
        <v>10</v>
      </c>
      <c r="G1587" s="22"/>
      <c r="H1587" s="22"/>
      <c r="I1587" s="23"/>
      <c r="J1587" s="22"/>
      <c r="K1587" s="22"/>
      <c r="L1587" s="23"/>
      <c r="M1587" s="22">
        <v>70749</v>
      </c>
      <c r="N1587" s="22">
        <v>0</v>
      </c>
      <c r="O1587" s="23">
        <f t="shared" ref="O1587:O1600" si="493">+M1587+N1587</f>
        <v>70749</v>
      </c>
    </row>
    <row r="1588" spans="1:15" s="62" customFormat="1" ht="36">
      <c r="A1588" s="31">
        <v>3</v>
      </c>
      <c r="B1588" s="27">
        <v>1196460002</v>
      </c>
      <c r="C1588" s="51">
        <v>42292900</v>
      </c>
      <c r="D1588" s="36" t="s">
        <v>2414</v>
      </c>
      <c r="E1588" s="37" t="s">
        <v>2415</v>
      </c>
      <c r="F1588" s="28" t="s">
        <v>10</v>
      </c>
      <c r="G1588" s="22">
        <v>57111</v>
      </c>
      <c r="H1588" s="22">
        <v>0</v>
      </c>
      <c r="I1588" s="23">
        <f t="shared" ref="I1588:I1598" si="494">+G1588+H1588</f>
        <v>57111</v>
      </c>
      <c r="J1588" s="22"/>
      <c r="K1588" s="22"/>
      <c r="L1588" s="23"/>
      <c r="M1588" s="22">
        <v>92614</v>
      </c>
      <c r="N1588" s="22">
        <v>0</v>
      </c>
      <c r="O1588" s="23">
        <f t="shared" si="493"/>
        <v>92614</v>
      </c>
    </row>
    <row r="1589" spans="1:15" s="62" customFormat="1" ht="36">
      <c r="A1589" s="31">
        <v>4</v>
      </c>
      <c r="B1589" s="27">
        <v>1196460001</v>
      </c>
      <c r="C1589" s="51">
        <v>42292900</v>
      </c>
      <c r="D1589" s="36" t="s">
        <v>2416</v>
      </c>
      <c r="E1589" s="37" t="s">
        <v>2417</v>
      </c>
      <c r="F1589" s="28" t="s">
        <v>10</v>
      </c>
      <c r="G1589" s="22">
        <v>57211</v>
      </c>
      <c r="H1589" s="22">
        <v>0</v>
      </c>
      <c r="I1589" s="23">
        <f t="shared" si="494"/>
        <v>57211</v>
      </c>
      <c r="J1589" s="22"/>
      <c r="K1589" s="22"/>
      <c r="L1589" s="23"/>
      <c r="M1589" s="22">
        <v>92614</v>
      </c>
      <c r="N1589" s="22">
        <v>0</v>
      </c>
      <c r="O1589" s="23">
        <f t="shared" si="493"/>
        <v>92614</v>
      </c>
    </row>
    <row r="1590" spans="1:15" s="62" customFormat="1" ht="45">
      <c r="A1590" s="31">
        <v>5</v>
      </c>
      <c r="B1590" s="27">
        <v>1196460003</v>
      </c>
      <c r="C1590" s="51">
        <v>42292900</v>
      </c>
      <c r="D1590" s="36" t="s">
        <v>2418</v>
      </c>
      <c r="E1590" s="37" t="s">
        <v>2419</v>
      </c>
      <c r="F1590" s="28" t="s">
        <v>10</v>
      </c>
      <c r="G1590" s="22"/>
      <c r="H1590" s="22"/>
      <c r="I1590" s="23"/>
      <c r="J1590" s="22"/>
      <c r="K1590" s="22"/>
      <c r="L1590" s="23"/>
      <c r="M1590" s="22">
        <v>57052</v>
      </c>
      <c r="N1590" s="22">
        <v>0</v>
      </c>
      <c r="O1590" s="23">
        <f t="shared" si="493"/>
        <v>57052</v>
      </c>
    </row>
    <row r="1591" spans="1:15" s="62" customFormat="1" ht="63">
      <c r="A1591" s="31">
        <v>6</v>
      </c>
      <c r="B1591" s="27">
        <v>1196460420</v>
      </c>
      <c r="C1591" s="51">
        <v>42292900</v>
      </c>
      <c r="D1591" s="36" t="s">
        <v>2420</v>
      </c>
      <c r="E1591" s="37" t="s">
        <v>2421</v>
      </c>
      <c r="F1591" s="28" t="s">
        <v>10</v>
      </c>
      <c r="G1591" s="22">
        <v>46667</v>
      </c>
      <c r="H1591" s="22">
        <v>0</v>
      </c>
      <c r="I1591" s="23">
        <f t="shared" si="494"/>
        <v>46667</v>
      </c>
      <c r="J1591" s="22"/>
      <c r="K1591" s="22"/>
      <c r="L1591" s="23"/>
      <c r="M1591" s="22">
        <v>57805</v>
      </c>
      <c r="N1591" s="22">
        <v>0</v>
      </c>
      <c r="O1591" s="23">
        <f t="shared" si="493"/>
        <v>57805</v>
      </c>
    </row>
    <row r="1592" spans="1:15" s="62" customFormat="1" ht="63">
      <c r="A1592" s="31">
        <v>7</v>
      </c>
      <c r="B1592" s="27">
        <v>1196460011</v>
      </c>
      <c r="C1592" s="51">
        <v>42292900</v>
      </c>
      <c r="D1592" s="36" t="s">
        <v>2422</v>
      </c>
      <c r="E1592" s="37" t="s">
        <v>2423</v>
      </c>
      <c r="F1592" s="28" t="s">
        <v>399</v>
      </c>
      <c r="G1592" s="22"/>
      <c r="H1592" s="22"/>
      <c r="I1592" s="23"/>
      <c r="J1592" s="22"/>
      <c r="K1592" s="22"/>
      <c r="L1592" s="23"/>
      <c r="M1592" s="22">
        <v>415695</v>
      </c>
      <c r="N1592" s="22">
        <v>0</v>
      </c>
      <c r="O1592" s="23">
        <f t="shared" si="493"/>
        <v>415695</v>
      </c>
    </row>
    <row r="1593" spans="1:15" s="62" customFormat="1" ht="72">
      <c r="A1593" s="31">
        <v>8</v>
      </c>
      <c r="B1593" s="27">
        <v>1196460470</v>
      </c>
      <c r="C1593" s="51">
        <v>42292900</v>
      </c>
      <c r="D1593" s="36" t="s">
        <v>2424</v>
      </c>
      <c r="E1593" s="37" t="s">
        <v>2425</v>
      </c>
      <c r="F1593" s="28" t="s">
        <v>399</v>
      </c>
      <c r="G1593" s="22"/>
      <c r="H1593" s="22"/>
      <c r="I1593" s="23"/>
      <c r="J1593" s="22"/>
      <c r="K1593" s="22"/>
      <c r="L1593" s="23"/>
      <c r="M1593" s="22">
        <v>393202</v>
      </c>
      <c r="N1593" s="22">
        <v>0</v>
      </c>
      <c r="O1593" s="23">
        <f t="shared" si="493"/>
        <v>393202</v>
      </c>
    </row>
    <row r="1594" spans="1:15" s="62" customFormat="1" ht="63">
      <c r="A1594" s="31">
        <v>9</v>
      </c>
      <c r="B1594" s="27">
        <v>1196460328</v>
      </c>
      <c r="C1594" s="51">
        <v>42292900</v>
      </c>
      <c r="D1594" s="36" t="s">
        <v>2426</v>
      </c>
      <c r="E1594" s="37" t="s">
        <v>2427</v>
      </c>
      <c r="F1594" s="28" t="s">
        <v>399</v>
      </c>
      <c r="G1594" s="22"/>
      <c r="H1594" s="22"/>
      <c r="I1594" s="23"/>
      <c r="J1594" s="22"/>
      <c r="K1594" s="22"/>
      <c r="L1594" s="23"/>
      <c r="M1594" s="22">
        <v>307373</v>
      </c>
      <c r="N1594" s="22">
        <v>0</v>
      </c>
      <c r="O1594" s="23">
        <f t="shared" si="493"/>
        <v>307373</v>
      </c>
    </row>
    <row r="1595" spans="1:15" s="62" customFormat="1" ht="63">
      <c r="A1595" s="31">
        <v>10</v>
      </c>
      <c r="B1595" s="27">
        <v>1196460465</v>
      </c>
      <c r="C1595" s="51">
        <v>42292900</v>
      </c>
      <c r="D1595" s="36" t="s">
        <v>2428</v>
      </c>
      <c r="E1595" s="37" t="s">
        <v>2429</v>
      </c>
      <c r="F1595" s="28" t="s">
        <v>399</v>
      </c>
      <c r="G1595" s="22"/>
      <c r="H1595" s="22"/>
      <c r="I1595" s="23"/>
      <c r="J1595" s="22"/>
      <c r="K1595" s="22"/>
      <c r="L1595" s="23"/>
      <c r="M1595" s="22">
        <v>379630</v>
      </c>
      <c r="N1595" s="22">
        <v>0</v>
      </c>
      <c r="O1595" s="23">
        <f t="shared" si="493"/>
        <v>379630</v>
      </c>
    </row>
    <row r="1596" spans="1:15" s="62" customFormat="1" ht="63">
      <c r="A1596" s="31">
        <v>11</v>
      </c>
      <c r="B1596" s="27">
        <v>1196460550</v>
      </c>
      <c r="C1596" s="51">
        <v>42292900</v>
      </c>
      <c r="D1596" s="36" t="s">
        <v>2430</v>
      </c>
      <c r="E1596" s="37" t="s">
        <v>2431</v>
      </c>
      <c r="F1596" s="28" t="s">
        <v>10</v>
      </c>
      <c r="G1596" s="22">
        <v>22222</v>
      </c>
      <c r="H1596" s="22">
        <v>0</v>
      </c>
      <c r="I1596" s="23">
        <f t="shared" si="494"/>
        <v>22222</v>
      </c>
      <c r="J1596" s="22">
        <v>6819</v>
      </c>
      <c r="K1596" s="22">
        <v>0</v>
      </c>
      <c r="L1596" s="23">
        <f t="shared" ref="L1596" si="495">+J1596+K1596</f>
        <v>6819</v>
      </c>
      <c r="M1596" s="22">
        <v>18976</v>
      </c>
      <c r="N1596" s="22">
        <v>0</v>
      </c>
      <c r="O1596" s="23">
        <f t="shared" si="493"/>
        <v>18976</v>
      </c>
    </row>
    <row r="1597" spans="1:15" s="62" customFormat="1" ht="63">
      <c r="A1597" s="31">
        <v>12</v>
      </c>
      <c r="B1597" s="27">
        <v>1196460405</v>
      </c>
      <c r="C1597" s="51">
        <v>42292900</v>
      </c>
      <c r="D1597" s="36" t="s">
        <v>2432</v>
      </c>
      <c r="E1597" s="37" t="s">
        <v>2433</v>
      </c>
      <c r="F1597" s="28" t="s">
        <v>10</v>
      </c>
      <c r="G1597" s="22"/>
      <c r="H1597" s="22"/>
      <c r="I1597" s="23"/>
      <c r="J1597" s="22"/>
      <c r="K1597" s="22"/>
      <c r="L1597" s="23"/>
      <c r="M1597" s="22">
        <v>18976</v>
      </c>
      <c r="N1597" s="22">
        <v>0</v>
      </c>
      <c r="O1597" s="23">
        <f t="shared" si="493"/>
        <v>18976</v>
      </c>
    </row>
    <row r="1598" spans="1:15" s="62" customFormat="1" ht="45">
      <c r="A1598" s="31">
        <v>13</v>
      </c>
      <c r="B1598" s="27">
        <v>1196460628</v>
      </c>
      <c r="C1598" s="51">
        <v>42292900</v>
      </c>
      <c r="D1598" s="36" t="s">
        <v>2434</v>
      </c>
      <c r="E1598" s="37" t="s">
        <v>2435</v>
      </c>
      <c r="F1598" s="28" t="s">
        <v>10</v>
      </c>
      <c r="G1598" s="22">
        <v>22222</v>
      </c>
      <c r="H1598" s="22">
        <v>0</v>
      </c>
      <c r="I1598" s="23">
        <f t="shared" si="494"/>
        <v>22222</v>
      </c>
      <c r="J1598" s="22"/>
      <c r="K1598" s="22"/>
      <c r="L1598" s="23"/>
      <c r="M1598" s="22">
        <v>18976</v>
      </c>
      <c r="N1598" s="22">
        <v>0</v>
      </c>
      <c r="O1598" s="23">
        <f t="shared" si="493"/>
        <v>18976</v>
      </c>
    </row>
    <row r="1599" spans="1:15" s="62" customFormat="1" ht="36">
      <c r="A1599" s="31">
        <v>14</v>
      </c>
      <c r="B1599" s="35" t="s">
        <v>194</v>
      </c>
      <c r="C1599" s="51">
        <v>42312000</v>
      </c>
      <c r="D1599" s="36" t="s">
        <v>2436</v>
      </c>
      <c r="E1599" s="37" t="s">
        <v>2437</v>
      </c>
      <c r="F1599" s="28" t="s">
        <v>10</v>
      </c>
      <c r="G1599" s="22"/>
      <c r="H1599" s="22"/>
      <c r="I1599" s="23"/>
      <c r="J1599" s="22"/>
      <c r="K1599" s="22"/>
      <c r="L1599" s="23"/>
      <c r="M1599" s="22">
        <v>256207</v>
      </c>
      <c r="N1599" s="22">
        <v>0</v>
      </c>
      <c r="O1599" s="23">
        <f t="shared" si="493"/>
        <v>256207</v>
      </c>
    </row>
    <row r="1600" spans="1:15" s="62" customFormat="1" ht="36">
      <c r="A1600" s="31">
        <v>15</v>
      </c>
      <c r="B1600" s="35" t="s">
        <v>194</v>
      </c>
      <c r="C1600" s="51">
        <v>42312000</v>
      </c>
      <c r="D1600" s="36" t="s">
        <v>2438</v>
      </c>
      <c r="E1600" s="37" t="s">
        <v>2439</v>
      </c>
      <c r="F1600" s="28" t="s">
        <v>10</v>
      </c>
      <c r="G1600" s="22"/>
      <c r="H1600" s="22"/>
      <c r="I1600" s="23"/>
      <c r="J1600" s="22"/>
      <c r="K1600" s="22"/>
      <c r="L1600" s="23"/>
      <c r="M1600" s="22">
        <v>281341</v>
      </c>
      <c r="N1600" s="22">
        <v>0</v>
      </c>
      <c r="O1600" s="23">
        <f t="shared" si="493"/>
        <v>281341</v>
      </c>
    </row>
    <row r="1601" spans="1:15" s="150" customFormat="1">
      <c r="A1601" s="142"/>
      <c r="B1601" s="17"/>
      <c r="C1601" s="143"/>
      <c r="D1601" s="143"/>
      <c r="E1601" s="143"/>
      <c r="F1601" s="143"/>
      <c r="G1601" s="144"/>
      <c r="H1601" s="145"/>
      <c r="I1601" s="151"/>
      <c r="J1601" s="144"/>
      <c r="K1601" s="145"/>
      <c r="L1601" s="151"/>
      <c r="M1601" s="144"/>
      <c r="N1601" s="145"/>
      <c r="O1601" s="151"/>
    </row>
    <row r="1602" spans="1:15" s="62" customFormat="1" ht="18">
      <c r="A1602" s="39" t="s">
        <v>2408</v>
      </c>
      <c r="B1602" s="166" t="s">
        <v>2441</v>
      </c>
      <c r="C1602" s="166"/>
      <c r="D1602" s="166"/>
      <c r="E1602" s="166"/>
      <c r="F1602" s="29" t="s">
        <v>740</v>
      </c>
      <c r="G1602" s="174" t="s">
        <v>3710</v>
      </c>
      <c r="H1602" s="175"/>
      <c r="I1602" s="176"/>
      <c r="J1602" s="174" t="s">
        <v>3711</v>
      </c>
      <c r="K1602" s="175"/>
      <c r="L1602" s="176"/>
      <c r="M1602" s="174" t="s">
        <v>3725</v>
      </c>
      <c r="N1602" s="175"/>
      <c r="O1602" s="176"/>
    </row>
    <row r="1603" spans="1:15" s="62" customFormat="1" ht="27">
      <c r="A1603" s="14" t="s">
        <v>2</v>
      </c>
      <c r="B1603" s="14" t="s">
        <v>3</v>
      </c>
      <c r="C1603" s="15" t="s">
        <v>4</v>
      </c>
      <c r="D1603" s="15" t="s">
        <v>5</v>
      </c>
      <c r="E1603" s="15" t="s">
        <v>3366</v>
      </c>
      <c r="F1603" s="15" t="s">
        <v>7</v>
      </c>
      <c r="G1603" s="16" t="s">
        <v>3347</v>
      </c>
      <c r="H1603" s="16" t="s">
        <v>3348</v>
      </c>
      <c r="I1603" s="16" t="s">
        <v>3349</v>
      </c>
      <c r="J1603" s="16" t="s">
        <v>3347</v>
      </c>
      <c r="K1603" s="16" t="s">
        <v>3348</v>
      </c>
      <c r="L1603" s="16" t="s">
        <v>3349</v>
      </c>
      <c r="M1603" s="16" t="s">
        <v>3347</v>
      </c>
      <c r="N1603" s="16" t="s">
        <v>3348</v>
      </c>
      <c r="O1603" s="16" t="s">
        <v>3349</v>
      </c>
    </row>
    <row r="1604" spans="1:15" s="62" customFormat="1" ht="63">
      <c r="A1604" s="31">
        <v>1</v>
      </c>
      <c r="B1604" s="56">
        <v>1196460276</v>
      </c>
      <c r="C1604" s="38">
        <v>42292900</v>
      </c>
      <c r="D1604" s="36" t="s">
        <v>2442</v>
      </c>
      <c r="E1604" s="37" t="s">
        <v>2443</v>
      </c>
      <c r="F1604" s="28" t="s">
        <v>10</v>
      </c>
      <c r="G1604" s="22">
        <v>53711</v>
      </c>
      <c r="H1604" s="22">
        <v>0</v>
      </c>
      <c r="I1604" s="23">
        <f>+G1604+H1604</f>
        <v>53711</v>
      </c>
      <c r="J1604" s="22"/>
      <c r="K1604" s="22"/>
      <c r="L1604" s="23"/>
      <c r="M1604" s="22">
        <v>90101</v>
      </c>
      <c r="N1604" s="22">
        <v>0</v>
      </c>
      <c r="O1604" s="23">
        <f>+M1604+N1604</f>
        <v>90101</v>
      </c>
    </row>
    <row r="1605" spans="1:15" s="62" customFormat="1" ht="27">
      <c r="A1605" s="31">
        <v>2</v>
      </c>
      <c r="B1605" s="56">
        <v>1196490705</v>
      </c>
      <c r="C1605" s="38">
        <v>42292900</v>
      </c>
      <c r="D1605" s="40" t="s">
        <v>3756</v>
      </c>
      <c r="E1605" s="43" t="s">
        <v>2444</v>
      </c>
      <c r="F1605" s="28" t="s">
        <v>10</v>
      </c>
      <c r="G1605" s="22"/>
      <c r="H1605" s="22"/>
      <c r="I1605" s="23"/>
      <c r="J1605" s="22"/>
      <c r="K1605" s="22"/>
      <c r="L1605" s="23"/>
      <c r="M1605" s="22"/>
      <c r="N1605" s="22"/>
      <c r="O1605" s="23"/>
    </row>
    <row r="1606" spans="1:15" s="62" customFormat="1" ht="63">
      <c r="A1606" s="31">
        <v>3</v>
      </c>
      <c r="B1606" s="56">
        <v>1196460691</v>
      </c>
      <c r="C1606" s="38">
        <v>42292900</v>
      </c>
      <c r="D1606" s="36" t="s">
        <v>2445</v>
      </c>
      <c r="E1606" s="37" t="s">
        <v>2446</v>
      </c>
      <c r="F1606" s="28" t="s">
        <v>10</v>
      </c>
      <c r="G1606" s="22">
        <v>53711</v>
      </c>
      <c r="H1606" s="22">
        <v>0</v>
      </c>
      <c r="I1606" s="23">
        <f>+G1606+H1606</f>
        <v>53711</v>
      </c>
      <c r="J1606" s="22"/>
      <c r="K1606" s="22"/>
      <c r="L1606" s="23"/>
      <c r="M1606" s="22">
        <v>90101</v>
      </c>
      <c r="N1606" s="22">
        <v>0</v>
      </c>
      <c r="O1606" s="23">
        <f t="shared" ref="O1606:O1669" si="496">+M1606+N1606</f>
        <v>90101</v>
      </c>
    </row>
    <row r="1607" spans="1:15" s="62" customFormat="1" ht="117">
      <c r="A1607" s="31">
        <v>4</v>
      </c>
      <c r="B1607" s="56">
        <v>1196460371</v>
      </c>
      <c r="C1607" s="38">
        <v>42292900</v>
      </c>
      <c r="D1607" s="36" t="s">
        <v>2447</v>
      </c>
      <c r="E1607" s="37" t="s">
        <v>2448</v>
      </c>
      <c r="F1607" s="28" t="s">
        <v>10</v>
      </c>
      <c r="G1607" s="22">
        <v>36178</v>
      </c>
      <c r="H1607" s="22">
        <v>0</v>
      </c>
      <c r="I1607" s="23">
        <f t="shared" ref="I1607:I1643" si="497">+G1607+H1607</f>
        <v>36178</v>
      </c>
      <c r="J1607" s="22"/>
      <c r="K1607" s="22"/>
      <c r="L1607" s="23"/>
      <c r="M1607" s="22">
        <v>37197</v>
      </c>
      <c r="N1607" s="22">
        <v>0</v>
      </c>
      <c r="O1607" s="23">
        <f t="shared" si="496"/>
        <v>37197</v>
      </c>
    </row>
    <row r="1608" spans="1:15" s="62" customFormat="1" ht="117">
      <c r="A1608" s="31">
        <v>5</v>
      </c>
      <c r="B1608" s="56">
        <v>1196460372</v>
      </c>
      <c r="C1608" s="38">
        <v>42292900</v>
      </c>
      <c r="D1608" s="36" t="s">
        <v>2449</v>
      </c>
      <c r="E1608" s="37" t="s">
        <v>2450</v>
      </c>
      <c r="F1608" s="28" t="s">
        <v>10</v>
      </c>
      <c r="G1608" s="22">
        <v>38467</v>
      </c>
      <c r="H1608" s="22">
        <v>0</v>
      </c>
      <c r="I1608" s="23">
        <f t="shared" si="497"/>
        <v>38467</v>
      </c>
      <c r="J1608" s="22">
        <v>31168</v>
      </c>
      <c r="K1608" s="22">
        <v>0</v>
      </c>
      <c r="L1608" s="23">
        <f t="shared" ref="L1608:L1643" si="498">+J1608+K1608</f>
        <v>31168</v>
      </c>
      <c r="M1608" s="22">
        <v>64968</v>
      </c>
      <c r="N1608" s="22">
        <v>0</v>
      </c>
      <c r="O1608" s="23">
        <f t="shared" si="496"/>
        <v>64968</v>
      </c>
    </row>
    <row r="1609" spans="1:15" s="62" customFormat="1" ht="99">
      <c r="A1609" s="31">
        <v>6</v>
      </c>
      <c r="B1609" s="56">
        <v>1196460540</v>
      </c>
      <c r="C1609" s="38">
        <v>42292900</v>
      </c>
      <c r="D1609" s="36" t="s">
        <v>2451</v>
      </c>
      <c r="E1609" s="37" t="s">
        <v>2452</v>
      </c>
      <c r="F1609" s="28" t="s">
        <v>10</v>
      </c>
      <c r="G1609" s="22">
        <v>8978</v>
      </c>
      <c r="H1609" s="22">
        <v>0</v>
      </c>
      <c r="I1609" s="23">
        <f t="shared" si="497"/>
        <v>8978</v>
      </c>
      <c r="J1609" s="22">
        <v>5074</v>
      </c>
      <c r="K1609" s="22">
        <v>0</v>
      </c>
      <c r="L1609" s="23">
        <f t="shared" si="498"/>
        <v>5074</v>
      </c>
      <c r="M1609" s="22">
        <v>9927</v>
      </c>
      <c r="N1609" s="22">
        <v>0</v>
      </c>
      <c r="O1609" s="23">
        <f t="shared" si="496"/>
        <v>9927</v>
      </c>
    </row>
    <row r="1610" spans="1:15" s="62" customFormat="1" ht="99">
      <c r="A1610" s="31">
        <v>7</v>
      </c>
      <c r="B1610" s="56">
        <v>1196460042</v>
      </c>
      <c r="C1610" s="38">
        <v>42292900</v>
      </c>
      <c r="D1610" s="36" t="s">
        <v>2453</v>
      </c>
      <c r="E1610" s="37" t="s">
        <v>2454</v>
      </c>
      <c r="F1610" s="28" t="s">
        <v>10</v>
      </c>
      <c r="G1610" s="22">
        <v>8978</v>
      </c>
      <c r="H1610" s="22">
        <v>0</v>
      </c>
      <c r="I1610" s="23">
        <f t="shared" si="497"/>
        <v>8978</v>
      </c>
      <c r="J1610" s="22">
        <v>5714</v>
      </c>
      <c r="K1610" s="22">
        <v>0</v>
      </c>
      <c r="L1610" s="23">
        <f t="shared" si="498"/>
        <v>5714</v>
      </c>
      <c r="M1610" s="22">
        <v>9927</v>
      </c>
      <c r="N1610" s="22">
        <v>0</v>
      </c>
      <c r="O1610" s="23">
        <f t="shared" si="496"/>
        <v>9927</v>
      </c>
    </row>
    <row r="1611" spans="1:15" s="62" customFormat="1" ht="54">
      <c r="A1611" s="31">
        <v>8</v>
      </c>
      <c r="B1611" s="56">
        <v>1196460530</v>
      </c>
      <c r="C1611" s="38">
        <v>42292900</v>
      </c>
      <c r="D1611" s="36" t="s">
        <v>2455</v>
      </c>
      <c r="E1611" s="37" t="s">
        <v>2456</v>
      </c>
      <c r="F1611" s="28" t="s">
        <v>10</v>
      </c>
      <c r="G1611" s="22">
        <v>8978</v>
      </c>
      <c r="H1611" s="22">
        <v>0</v>
      </c>
      <c r="I1611" s="23">
        <f t="shared" si="497"/>
        <v>8978</v>
      </c>
      <c r="J1611" s="22">
        <v>5276</v>
      </c>
      <c r="K1611" s="22">
        <v>0</v>
      </c>
      <c r="L1611" s="23">
        <f t="shared" si="498"/>
        <v>5276</v>
      </c>
      <c r="M1611" s="22">
        <v>9927</v>
      </c>
      <c r="N1611" s="22">
        <v>0</v>
      </c>
      <c r="O1611" s="23">
        <f t="shared" si="496"/>
        <v>9927</v>
      </c>
    </row>
    <row r="1612" spans="1:15" s="62" customFormat="1" ht="54">
      <c r="A1612" s="31">
        <v>9</v>
      </c>
      <c r="B1612" s="56">
        <v>1196460080</v>
      </c>
      <c r="C1612" s="38">
        <v>42292900</v>
      </c>
      <c r="D1612" s="36" t="s">
        <v>2457</v>
      </c>
      <c r="E1612" s="37" t="s">
        <v>2458</v>
      </c>
      <c r="F1612" s="28" t="s">
        <v>10</v>
      </c>
      <c r="G1612" s="22">
        <v>8978</v>
      </c>
      <c r="H1612" s="22">
        <v>0</v>
      </c>
      <c r="I1612" s="23">
        <f t="shared" si="497"/>
        <v>8978</v>
      </c>
      <c r="J1612" s="22">
        <v>5414</v>
      </c>
      <c r="K1612" s="22">
        <v>0</v>
      </c>
      <c r="L1612" s="23">
        <f t="shared" si="498"/>
        <v>5414</v>
      </c>
      <c r="M1612" s="22">
        <v>9927</v>
      </c>
      <c r="N1612" s="22">
        <v>0</v>
      </c>
      <c r="O1612" s="23">
        <f t="shared" si="496"/>
        <v>9927</v>
      </c>
    </row>
    <row r="1613" spans="1:15" s="62" customFormat="1" ht="45">
      <c r="A1613" s="31">
        <v>10</v>
      </c>
      <c r="B1613" s="56">
        <v>1196460683</v>
      </c>
      <c r="C1613" s="38">
        <v>42292900</v>
      </c>
      <c r="D1613" s="36" t="s">
        <v>2459</v>
      </c>
      <c r="E1613" s="37" t="s">
        <v>2460</v>
      </c>
      <c r="F1613" s="28" t="s">
        <v>10</v>
      </c>
      <c r="G1613" s="22">
        <v>18889</v>
      </c>
      <c r="H1613" s="22">
        <v>0</v>
      </c>
      <c r="I1613" s="23">
        <f t="shared" si="497"/>
        <v>18889</v>
      </c>
      <c r="J1613" s="22">
        <v>16158</v>
      </c>
      <c r="K1613" s="22">
        <v>0</v>
      </c>
      <c r="L1613" s="23">
        <f t="shared" si="498"/>
        <v>16158</v>
      </c>
      <c r="M1613" s="22">
        <v>20546</v>
      </c>
      <c r="N1613" s="22">
        <v>0</v>
      </c>
      <c r="O1613" s="23">
        <f t="shared" si="496"/>
        <v>20546</v>
      </c>
    </row>
    <row r="1614" spans="1:15" s="62" customFormat="1" ht="63">
      <c r="A1614" s="31">
        <v>11</v>
      </c>
      <c r="B1614" s="56">
        <v>1196460209</v>
      </c>
      <c r="C1614" s="38">
        <v>42292900</v>
      </c>
      <c r="D1614" s="36" t="s">
        <v>2461</v>
      </c>
      <c r="E1614" s="37" t="s">
        <v>2462</v>
      </c>
      <c r="F1614" s="28" t="s">
        <v>10</v>
      </c>
      <c r="G1614" s="22">
        <v>20656</v>
      </c>
      <c r="H1614" s="22">
        <v>0</v>
      </c>
      <c r="I1614" s="23">
        <f t="shared" si="497"/>
        <v>20656</v>
      </c>
      <c r="J1614" s="22">
        <v>13513</v>
      </c>
      <c r="K1614" s="22">
        <v>0</v>
      </c>
      <c r="L1614" s="23">
        <f t="shared" si="498"/>
        <v>13513</v>
      </c>
      <c r="M1614" s="22">
        <v>12566</v>
      </c>
      <c r="N1614" s="22">
        <v>0</v>
      </c>
      <c r="O1614" s="23">
        <f t="shared" si="496"/>
        <v>12566</v>
      </c>
    </row>
    <row r="1615" spans="1:15" s="62" customFormat="1" ht="54">
      <c r="A1615" s="31">
        <v>12</v>
      </c>
      <c r="B1615" s="56">
        <v>1196460211</v>
      </c>
      <c r="C1615" s="38">
        <v>42292900</v>
      </c>
      <c r="D1615" s="36" t="s">
        <v>2463</v>
      </c>
      <c r="E1615" s="37" t="s">
        <v>2464</v>
      </c>
      <c r="F1615" s="28" t="s">
        <v>10</v>
      </c>
      <c r="G1615" s="22">
        <v>16956</v>
      </c>
      <c r="H1615" s="22">
        <v>0</v>
      </c>
      <c r="I1615" s="23">
        <f t="shared" si="497"/>
        <v>16956</v>
      </c>
      <c r="J1615" s="22">
        <v>14173</v>
      </c>
      <c r="K1615" s="22">
        <v>0</v>
      </c>
      <c r="L1615" s="23">
        <f t="shared" si="498"/>
        <v>14173</v>
      </c>
      <c r="M1615" s="22">
        <v>20252</v>
      </c>
      <c r="N1615" s="22">
        <v>0</v>
      </c>
      <c r="O1615" s="23">
        <f t="shared" si="496"/>
        <v>20252</v>
      </c>
    </row>
    <row r="1616" spans="1:15" s="62" customFormat="1" ht="54">
      <c r="A1616" s="31">
        <v>13</v>
      </c>
      <c r="B1616" s="56">
        <v>1196460210</v>
      </c>
      <c r="C1616" s="38">
        <v>42292900</v>
      </c>
      <c r="D1616" s="36" t="s">
        <v>2465</v>
      </c>
      <c r="E1616" s="37" t="s">
        <v>2466</v>
      </c>
      <c r="F1616" s="28" t="s">
        <v>10</v>
      </c>
      <c r="G1616" s="22">
        <v>20656</v>
      </c>
      <c r="H1616" s="22">
        <v>0</v>
      </c>
      <c r="I1616" s="23">
        <f t="shared" si="497"/>
        <v>20656</v>
      </c>
      <c r="J1616" s="22">
        <v>12019</v>
      </c>
      <c r="K1616" s="22">
        <v>0</v>
      </c>
      <c r="L1616" s="23">
        <f t="shared" si="498"/>
        <v>12019</v>
      </c>
      <c r="M1616" s="22">
        <v>20546</v>
      </c>
      <c r="N1616" s="22">
        <v>0</v>
      </c>
      <c r="O1616" s="23">
        <f t="shared" si="496"/>
        <v>20546</v>
      </c>
    </row>
    <row r="1617" spans="1:15" s="62" customFormat="1" ht="54">
      <c r="A1617" s="31">
        <v>14</v>
      </c>
      <c r="B1617" s="56">
        <v>1196460212</v>
      </c>
      <c r="C1617" s="38">
        <v>42292900</v>
      </c>
      <c r="D1617" s="36" t="s">
        <v>2467</v>
      </c>
      <c r="E1617" s="37" t="s">
        <v>2468</v>
      </c>
      <c r="F1617" s="28" t="s">
        <v>10</v>
      </c>
      <c r="G1617" s="22">
        <v>16956</v>
      </c>
      <c r="H1617" s="22">
        <v>0</v>
      </c>
      <c r="I1617" s="23">
        <f t="shared" si="497"/>
        <v>16956</v>
      </c>
      <c r="J1617" s="22">
        <v>12004</v>
      </c>
      <c r="K1617" s="22">
        <v>0</v>
      </c>
      <c r="L1617" s="23">
        <f t="shared" si="498"/>
        <v>12004</v>
      </c>
      <c r="M1617" s="22">
        <v>24252</v>
      </c>
      <c r="N1617" s="22">
        <v>0</v>
      </c>
      <c r="O1617" s="23">
        <f t="shared" si="496"/>
        <v>24252</v>
      </c>
    </row>
    <row r="1618" spans="1:15" s="62" customFormat="1" ht="63">
      <c r="A1618" s="31">
        <v>15</v>
      </c>
      <c r="B1618" s="56">
        <v>1196460270</v>
      </c>
      <c r="C1618" s="38">
        <v>42292900</v>
      </c>
      <c r="D1618" s="36" t="s">
        <v>2469</v>
      </c>
      <c r="E1618" s="37" t="s">
        <v>2470</v>
      </c>
      <c r="F1618" s="28" t="s">
        <v>10</v>
      </c>
      <c r="G1618" s="22">
        <v>9544</v>
      </c>
      <c r="H1618" s="22">
        <v>0</v>
      </c>
      <c r="I1618" s="23">
        <f t="shared" si="497"/>
        <v>9544</v>
      </c>
      <c r="J1618" s="22">
        <v>5697</v>
      </c>
      <c r="K1618" s="22">
        <v>0</v>
      </c>
      <c r="L1618" s="23">
        <f t="shared" si="498"/>
        <v>5697</v>
      </c>
      <c r="M1618" s="22">
        <v>8671</v>
      </c>
      <c r="N1618" s="22">
        <v>0</v>
      </c>
      <c r="O1618" s="23">
        <f t="shared" si="496"/>
        <v>8671</v>
      </c>
    </row>
    <row r="1619" spans="1:15" s="62" customFormat="1" ht="63">
      <c r="A1619" s="31">
        <v>16</v>
      </c>
      <c r="B1619" s="56">
        <v>1196460206</v>
      </c>
      <c r="C1619" s="38">
        <v>42292900</v>
      </c>
      <c r="D1619" s="36" t="s">
        <v>2471</v>
      </c>
      <c r="E1619" s="37" t="s">
        <v>2472</v>
      </c>
      <c r="F1619" s="28" t="s">
        <v>10</v>
      </c>
      <c r="G1619" s="22">
        <v>9544</v>
      </c>
      <c r="H1619" s="22">
        <v>0</v>
      </c>
      <c r="I1619" s="23">
        <f t="shared" si="497"/>
        <v>9544</v>
      </c>
      <c r="J1619" s="22">
        <v>5917</v>
      </c>
      <c r="K1619" s="22">
        <v>0</v>
      </c>
      <c r="L1619" s="23">
        <f t="shared" si="498"/>
        <v>5917</v>
      </c>
      <c r="M1619" s="22">
        <v>9047</v>
      </c>
      <c r="N1619" s="22">
        <v>0</v>
      </c>
      <c r="O1619" s="23">
        <f t="shared" si="496"/>
        <v>9047</v>
      </c>
    </row>
    <row r="1620" spans="1:15" s="62" customFormat="1" ht="63">
      <c r="A1620" s="31">
        <v>17</v>
      </c>
      <c r="B1620" s="56">
        <v>1196460373</v>
      </c>
      <c r="C1620" s="38">
        <v>42292900</v>
      </c>
      <c r="D1620" s="36" t="s">
        <v>2473</v>
      </c>
      <c r="E1620" s="37" t="s">
        <v>2474</v>
      </c>
      <c r="F1620" s="28" t="s">
        <v>10</v>
      </c>
      <c r="G1620" s="22">
        <v>9544</v>
      </c>
      <c r="H1620" s="22">
        <v>0</v>
      </c>
      <c r="I1620" s="23">
        <f t="shared" si="497"/>
        <v>9544</v>
      </c>
      <c r="J1620" s="22">
        <v>6304</v>
      </c>
      <c r="K1620" s="22">
        <v>0</v>
      </c>
      <c r="L1620" s="23">
        <f t="shared" si="498"/>
        <v>6304</v>
      </c>
      <c r="M1620" s="22">
        <v>11938</v>
      </c>
      <c r="N1620" s="22">
        <v>0</v>
      </c>
      <c r="O1620" s="23">
        <f t="shared" si="496"/>
        <v>11938</v>
      </c>
    </row>
    <row r="1621" spans="1:15" s="62" customFormat="1" ht="63">
      <c r="A1621" s="31">
        <v>18</v>
      </c>
      <c r="B1621" s="56">
        <v>1196460377</v>
      </c>
      <c r="C1621" s="38">
        <v>42292900</v>
      </c>
      <c r="D1621" s="36" t="s">
        <v>2475</v>
      </c>
      <c r="E1621" s="37" t="s">
        <v>2476</v>
      </c>
      <c r="F1621" s="28" t="s">
        <v>10</v>
      </c>
      <c r="G1621" s="22">
        <v>9544</v>
      </c>
      <c r="H1621" s="22">
        <v>0</v>
      </c>
      <c r="I1621" s="23">
        <f t="shared" si="497"/>
        <v>9544</v>
      </c>
      <c r="J1621" s="22">
        <v>6135</v>
      </c>
      <c r="K1621" s="22">
        <v>0</v>
      </c>
      <c r="L1621" s="23">
        <f t="shared" si="498"/>
        <v>6135</v>
      </c>
      <c r="M1621" s="22">
        <v>11938</v>
      </c>
      <c r="N1621" s="22">
        <v>0</v>
      </c>
      <c r="O1621" s="23">
        <f t="shared" si="496"/>
        <v>11938</v>
      </c>
    </row>
    <row r="1622" spans="1:15" s="62" customFormat="1" ht="63">
      <c r="A1622" s="31">
        <v>19</v>
      </c>
      <c r="B1622" s="56">
        <v>1196460310</v>
      </c>
      <c r="C1622" s="38">
        <v>42292900</v>
      </c>
      <c r="D1622" s="36" t="s">
        <v>2477</v>
      </c>
      <c r="E1622" s="37" t="s">
        <v>2478</v>
      </c>
      <c r="F1622" s="28" t="s">
        <v>10</v>
      </c>
      <c r="G1622" s="22">
        <v>10122</v>
      </c>
      <c r="H1622" s="22">
        <v>0</v>
      </c>
      <c r="I1622" s="23">
        <f t="shared" si="497"/>
        <v>10122</v>
      </c>
      <c r="J1622" s="22">
        <v>6275</v>
      </c>
      <c r="K1622" s="22">
        <v>0</v>
      </c>
      <c r="L1622" s="23">
        <f t="shared" si="498"/>
        <v>6275</v>
      </c>
      <c r="M1622" s="22">
        <v>11938</v>
      </c>
      <c r="N1622" s="22">
        <v>0</v>
      </c>
      <c r="O1622" s="23">
        <f t="shared" si="496"/>
        <v>11938</v>
      </c>
    </row>
    <row r="1623" spans="1:15" s="140" customFormat="1" ht="63">
      <c r="A1623" s="30">
        <v>20</v>
      </c>
      <c r="B1623" s="56">
        <v>1196460330</v>
      </c>
      <c r="C1623" s="87">
        <v>42292900</v>
      </c>
      <c r="D1623" s="40" t="s">
        <v>2479</v>
      </c>
      <c r="E1623" s="43" t="s">
        <v>2480</v>
      </c>
      <c r="F1623" s="35" t="s">
        <v>10</v>
      </c>
      <c r="G1623" s="24">
        <v>29778</v>
      </c>
      <c r="H1623" s="24">
        <v>0</v>
      </c>
      <c r="I1623" s="25">
        <f t="shared" si="497"/>
        <v>29778</v>
      </c>
      <c r="J1623" s="24">
        <v>8757</v>
      </c>
      <c r="K1623" s="24">
        <v>0</v>
      </c>
      <c r="L1623" s="25">
        <f t="shared" si="498"/>
        <v>8757</v>
      </c>
      <c r="M1623" s="24">
        <v>18095</v>
      </c>
      <c r="N1623" s="24">
        <v>0</v>
      </c>
      <c r="O1623" s="25">
        <f t="shared" si="496"/>
        <v>18095</v>
      </c>
    </row>
    <row r="1624" spans="1:15" s="140" customFormat="1" ht="63">
      <c r="A1624" s="30">
        <v>21</v>
      </c>
      <c r="B1624" s="56">
        <v>1196460345</v>
      </c>
      <c r="C1624" s="87">
        <v>42292900</v>
      </c>
      <c r="D1624" s="40" t="s">
        <v>2481</v>
      </c>
      <c r="E1624" s="43" t="s">
        <v>2482</v>
      </c>
      <c r="F1624" s="35" t="s">
        <v>10</v>
      </c>
      <c r="G1624" s="24">
        <v>29778</v>
      </c>
      <c r="H1624" s="24">
        <v>0</v>
      </c>
      <c r="I1624" s="25">
        <f t="shared" si="497"/>
        <v>29778</v>
      </c>
      <c r="J1624" s="24">
        <v>7430</v>
      </c>
      <c r="K1624" s="24">
        <v>0</v>
      </c>
      <c r="L1624" s="25">
        <f t="shared" si="498"/>
        <v>7430</v>
      </c>
      <c r="M1624" s="24">
        <v>18095</v>
      </c>
      <c r="N1624" s="24">
        <v>0</v>
      </c>
      <c r="O1624" s="25">
        <f t="shared" si="496"/>
        <v>18095</v>
      </c>
    </row>
    <row r="1625" spans="1:15" s="62" customFormat="1" ht="63">
      <c r="A1625" s="31">
        <v>22</v>
      </c>
      <c r="B1625" s="56">
        <v>1196460043</v>
      </c>
      <c r="C1625" s="38">
        <v>42292900</v>
      </c>
      <c r="D1625" s="36" t="s">
        <v>2483</v>
      </c>
      <c r="E1625" s="37" t="s">
        <v>2484</v>
      </c>
      <c r="F1625" s="28" t="s">
        <v>10</v>
      </c>
      <c r="G1625" s="22">
        <v>9544</v>
      </c>
      <c r="H1625" s="22">
        <v>0</v>
      </c>
      <c r="I1625" s="23">
        <f t="shared" si="497"/>
        <v>9544</v>
      </c>
      <c r="J1625" s="22">
        <v>5729</v>
      </c>
      <c r="K1625" s="22">
        <v>0</v>
      </c>
      <c r="L1625" s="23">
        <f t="shared" si="498"/>
        <v>5729</v>
      </c>
      <c r="M1625" s="22">
        <v>8671</v>
      </c>
      <c r="N1625" s="22">
        <v>0</v>
      </c>
      <c r="O1625" s="23">
        <f t="shared" si="496"/>
        <v>8671</v>
      </c>
    </row>
    <row r="1626" spans="1:15" s="62" customFormat="1" ht="72">
      <c r="A1626" s="31">
        <v>23</v>
      </c>
      <c r="B1626" s="56">
        <v>1196460032</v>
      </c>
      <c r="C1626" s="38">
        <v>42292900</v>
      </c>
      <c r="D1626" s="36" t="s">
        <v>2485</v>
      </c>
      <c r="E1626" s="37" t="s">
        <v>2486</v>
      </c>
      <c r="F1626" s="28" t="s">
        <v>10</v>
      </c>
      <c r="G1626" s="22">
        <v>9544</v>
      </c>
      <c r="H1626" s="22">
        <v>0</v>
      </c>
      <c r="I1626" s="23">
        <f t="shared" si="497"/>
        <v>9544</v>
      </c>
      <c r="J1626" s="22">
        <v>5822</v>
      </c>
      <c r="K1626" s="22">
        <v>0</v>
      </c>
      <c r="L1626" s="23">
        <f t="shared" si="498"/>
        <v>5822</v>
      </c>
      <c r="M1626" s="22">
        <v>9047</v>
      </c>
      <c r="N1626" s="22">
        <v>0</v>
      </c>
      <c r="O1626" s="23">
        <f t="shared" si="496"/>
        <v>9047</v>
      </c>
    </row>
    <row r="1627" spans="1:15" s="62" customFormat="1" ht="63">
      <c r="A1627" s="31">
        <v>24</v>
      </c>
      <c r="B1627" s="56">
        <v>1196460340</v>
      </c>
      <c r="C1627" s="38">
        <v>42292900</v>
      </c>
      <c r="D1627" s="36" t="s">
        <v>2487</v>
      </c>
      <c r="E1627" s="37" t="s">
        <v>2488</v>
      </c>
      <c r="F1627" s="28" t="s">
        <v>10</v>
      </c>
      <c r="G1627" s="22">
        <v>29778</v>
      </c>
      <c r="H1627" s="22">
        <v>0</v>
      </c>
      <c r="I1627" s="23">
        <f t="shared" si="497"/>
        <v>29778</v>
      </c>
      <c r="J1627" s="22">
        <v>8491</v>
      </c>
      <c r="K1627" s="22">
        <v>0</v>
      </c>
      <c r="L1627" s="23">
        <f t="shared" si="498"/>
        <v>8491</v>
      </c>
      <c r="M1627" s="22">
        <v>18095</v>
      </c>
      <c r="N1627" s="22">
        <v>0</v>
      </c>
      <c r="O1627" s="23">
        <f t="shared" si="496"/>
        <v>18095</v>
      </c>
    </row>
    <row r="1628" spans="1:15" s="62" customFormat="1" ht="63">
      <c r="A1628" s="31">
        <v>25</v>
      </c>
      <c r="B1628" s="56">
        <v>1196460350</v>
      </c>
      <c r="C1628" s="38">
        <v>42292900</v>
      </c>
      <c r="D1628" s="36" t="s">
        <v>2489</v>
      </c>
      <c r="E1628" s="37" t="s">
        <v>2490</v>
      </c>
      <c r="F1628" s="28" t="s">
        <v>10</v>
      </c>
      <c r="G1628" s="22">
        <v>36333</v>
      </c>
      <c r="H1628" s="22">
        <v>0</v>
      </c>
      <c r="I1628" s="23">
        <f t="shared" si="497"/>
        <v>36333</v>
      </c>
      <c r="J1628" s="22">
        <v>11066</v>
      </c>
      <c r="K1628" s="22">
        <v>0</v>
      </c>
      <c r="L1628" s="23">
        <f t="shared" si="498"/>
        <v>11066</v>
      </c>
      <c r="M1628" s="22">
        <v>18095</v>
      </c>
      <c r="N1628" s="22">
        <v>0</v>
      </c>
      <c r="O1628" s="23">
        <f t="shared" si="496"/>
        <v>18095</v>
      </c>
    </row>
    <row r="1629" spans="1:15" s="140" customFormat="1" ht="63">
      <c r="A1629" s="30">
        <v>26</v>
      </c>
      <c r="B1629" s="35" t="s">
        <v>194</v>
      </c>
      <c r="C1629" s="87">
        <v>42292900</v>
      </c>
      <c r="D1629" s="40" t="s">
        <v>2491</v>
      </c>
      <c r="E1629" s="43" t="s">
        <v>2492</v>
      </c>
      <c r="F1629" s="35"/>
      <c r="G1629" s="24">
        <v>43167</v>
      </c>
      <c r="H1629" s="24">
        <v>0</v>
      </c>
      <c r="I1629" s="25">
        <f t="shared" si="497"/>
        <v>43167</v>
      </c>
      <c r="J1629" s="24">
        <v>36804</v>
      </c>
      <c r="K1629" s="24">
        <v>0</v>
      </c>
      <c r="L1629" s="25">
        <f t="shared" si="498"/>
        <v>36804</v>
      </c>
      <c r="M1629" s="24">
        <v>27835</v>
      </c>
      <c r="N1629" s="24">
        <v>0</v>
      </c>
      <c r="O1629" s="25">
        <f t="shared" si="496"/>
        <v>27835</v>
      </c>
    </row>
    <row r="1630" spans="1:15" s="140" customFormat="1" ht="63">
      <c r="A1630" s="30">
        <v>27</v>
      </c>
      <c r="B1630" s="56">
        <v>1196460207</v>
      </c>
      <c r="C1630" s="87">
        <v>42292900</v>
      </c>
      <c r="D1630" s="40" t="s">
        <v>2493</v>
      </c>
      <c r="E1630" s="43" t="s">
        <v>2494</v>
      </c>
      <c r="F1630" s="35" t="s">
        <v>10</v>
      </c>
      <c r="G1630" s="24">
        <v>41111</v>
      </c>
      <c r="H1630" s="24">
        <v>0</v>
      </c>
      <c r="I1630" s="25">
        <f t="shared" si="497"/>
        <v>41111</v>
      </c>
      <c r="J1630" s="24">
        <v>54069</v>
      </c>
      <c r="K1630" s="24">
        <v>0</v>
      </c>
      <c r="L1630" s="25">
        <f t="shared" si="498"/>
        <v>54069</v>
      </c>
      <c r="M1630" s="24">
        <v>76837</v>
      </c>
      <c r="N1630" s="24">
        <v>0</v>
      </c>
      <c r="O1630" s="25">
        <f t="shared" si="496"/>
        <v>76837</v>
      </c>
    </row>
    <row r="1631" spans="1:15" s="62" customFormat="1" ht="63">
      <c r="A1631" s="31">
        <v>28</v>
      </c>
      <c r="B1631" s="56">
        <v>1196460370</v>
      </c>
      <c r="C1631" s="38">
        <v>42292900</v>
      </c>
      <c r="D1631" s="36" t="s">
        <v>2495</v>
      </c>
      <c r="E1631" s="37" t="s">
        <v>2496</v>
      </c>
      <c r="F1631" s="28" t="s">
        <v>10</v>
      </c>
      <c r="G1631" s="22">
        <v>52711</v>
      </c>
      <c r="H1631" s="22">
        <v>0</v>
      </c>
      <c r="I1631" s="23">
        <f t="shared" si="497"/>
        <v>52711</v>
      </c>
      <c r="J1631" s="22">
        <v>65432</v>
      </c>
      <c r="K1631" s="22">
        <v>0</v>
      </c>
      <c r="L1631" s="23">
        <f t="shared" si="498"/>
        <v>65432</v>
      </c>
      <c r="M1631" s="22">
        <v>69431</v>
      </c>
      <c r="N1631" s="22">
        <v>0</v>
      </c>
      <c r="O1631" s="23">
        <f t="shared" si="496"/>
        <v>69431</v>
      </c>
    </row>
    <row r="1632" spans="1:15" s="62" customFormat="1" ht="72">
      <c r="A1632" s="31">
        <v>29</v>
      </c>
      <c r="B1632" s="56">
        <v>1196460360</v>
      </c>
      <c r="C1632" s="38">
        <v>42292900</v>
      </c>
      <c r="D1632" s="36" t="s">
        <v>2497</v>
      </c>
      <c r="E1632" s="37" t="s">
        <v>2498</v>
      </c>
      <c r="F1632" s="28" t="s">
        <v>10</v>
      </c>
      <c r="G1632" s="22">
        <v>38889</v>
      </c>
      <c r="H1632" s="22">
        <v>0</v>
      </c>
      <c r="I1632" s="23">
        <f t="shared" si="497"/>
        <v>38889</v>
      </c>
      <c r="J1632" s="22">
        <v>40894</v>
      </c>
      <c r="K1632" s="22">
        <v>0</v>
      </c>
      <c r="L1632" s="23">
        <f t="shared" si="498"/>
        <v>40894</v>
      </c>
      <c r="M1632" s="22">
        <v>38956</v>
      </c>
      <c r="N1632" s="22">
        <v>0</v>
      </c>
      <c r="O1632" s="23">
        <f t="shared" si="496"/>
        <v>38956</v>
      </c>
    </row>
    <row r="1633" spans="1:15" s="62" customFormat="1" ht="54">
      <c r="A1633" s="31">
        <v>30</v>
      </c>
      <c r="B1633" s="56">
        <v>1196460335</v>
      </c>
      <c r="C1633" s="38">
        <v>42292900</v>
      </c>
      <c r="D1633" s="36" t="s">
        <v>2499</v>
      </c>
      <c r="E1633" s="37" t="s">
        <v>2500</v>
      </c>
      <c r="F1633" s="28" t="s">
        <v>10</v>
      </c>
      <c r="G1633" s="22">
        <v>9544</v>
      </c>
      <c r="H1633" s="22">
        <v>0</v>
      </c>
      <c r="I1633" s="23">
        <f t="shared" si="497"/>
        <v>9544</v>
      </c>
      <c r="J1633" s="22">
        <v>6586</v>
      </c>
      <c r="K1633" s="22">
        <v>0</v>
      </c>
      <c r="L1633" s="23">
        <f t="shared" si="498"/>
        <v>6586</v>
      </c>
      <c r="M1633" s="22">
        <v>8671</v>
      </c>
      <c r="N1633" s="22">
        <v>0</v>
      </c>
      <c r="O1633" s="23">
        <f t="shared" si="496"/>
        <v>8671</v>
      </c>
    </row>
    <row r="1634" spans="1:15" s="62" customFormat="1" ht="63">
      <c r="A1634" s="31">
        <v>31</v>
      </c>
      <c r="B1634" s="56">
        <v>1196460275</v>
      </c>
      <c r="C1634" s="38">
        <v>42292900</v>
      </c>
      <c r="D1634" s="36" t="s">
        <v>2501</v>
      </c>
      <c r="E1634" s="37" t="s">
        <v>2502</v>
      </c>
      <c r="F1634" s="28" t="s">
        <v>10</v>
      </c>
      <c r="G1634" s="22">
        <v>9544</v>
      </c>
      <c r="H1634" s="22">
        <v>0</v>
      </c>
      <c r="I1634" s="23">
        <f t="shared" si="497"/>
        <v>9544</v>
      </c>
      <c r="J1634" s="22"/>
      <c r="K1634" s="22"/>
      <c r="L1634" s="23"/>
      <c r="M1634" s="22">
        <v>8671</v>
      </c>
      <c r="N1634" s="22">
        <v>0</v>
      </c>
      <c r="O1634" s="23">
        <f t="shared" si="496"/>
        <v>8671</v>
      </c>
    </row>
    <row r="1635" spans="1:15" s="62" customFormat="1" ht="54">
      <c r="A1635" s="31">
        <v>32</v>
      </c>
      <c r="B1635" s="56">
        <v>1196460274</v>
      </c>
      <c r="C1635" s="38">
        <v>42292900</v>
      </c>
      <c r="D1635" s="36" t="s">
        <v>2503</v>
      </c>
      <c r="E1635" s="37" t="s">
        <v>3485</v>
      </c>
      <c r="F1635" s="28" t="s">
        <v>10</v>
      </c>
      <c r="G1635" s="22">
        <v>9544</v>
      </c>
      <c r="H1635" s="22">
        <v>0</v>
      </c>
      <c r="I1635" s="23">
        <f t="shared" si="497"/>
        <v>9544</v>
      </c>
      <c r="J1635" s="22">
        <v>5963</v>
      </c>
      <c r="K1635" s="22">
        <v>0</v>
      </c>
      <c r="L1635" s="23">
        <f t="shared" si="498"/>
        <v>5963</v>
      </c>
      <c r="M1635" s="22">
        <v>8671</v>
      </c>
      <c r="N1635" s="22">
        <v>0</v>
      </c>
      <c r="O1635" s="23">
        <f t="shared" si="496"/>
        <v>8671</v>
      </c>
    </row>
    <row r="1636" spans="1:15" s="62" customFormat="1" ht="72">
      <c r="A1636" s="31">
        <v>33</v>
      </c>
      <c r="B1636" s="56">
        <v>1196460680</v>
      </c>
      <c r="C1636" s="38">
        <v>42292900</v>
      </c>
      <c r="D1636" s="36" t="s">
        <v>2504</v>
      </c>
      <c r="E1636" s="37" t="s">
        <v>3484</v>
      </c>
      <c r="F1636" s="28" t="s">
        <v>10</v>
      </c>
      <c r="G1636" s="22">
        <v>15389</v>
      </c>
      <c r="H1636" s="22">
        <v>0</v>
      </c>
      <c r="I1636" s="23">
        <f t="shared" si="497"/>
        <v>15389</v>
      </c>
      <c r="J1636" s="22">
        <v>10693</v>
      </c>
      <c r="K1636" s="22">
        <v>0</v>
      </c>
      <c r="L1636" s="23">
        <f t="shared" si="498"/>
        <v>10693</v>
      </c>
      <c r="M1636" s="22">
        <v>14576</v>
      </c>
      <c r="N1636" s="22">
        <v>0</v>
      </c>
      <c r="O1636" s="23">
        <f t="shared" si="496"/>
        <v>14576</v>
      </c>
    </row>
    <row r="1637" spans="1:15" s="62" customFormat="1" ht="81">
      <c r="A1637" s="31">
        <v>34</v>
      </c>
      <c r="B1637" s="56">
        <v>1196460208</v>
      </c>
      <c r="C1637" s="38">
        <v>42292900</v>
      </c>
      <c r="D1637" s="36" t="s">
        <v>2505</v>
      </c>
      <c r="E1637" s="37" t="s">
        <v>3486</v>
      </c>
      <c r="F1637" s="28" t="s">
        <v>10</v>
      </c>
      <c r="G1637" s="22">
        <v>15389</v>
      </c>
      <c r="H1637" s="22">
        <v>0</v>
      </c>
      <c r="I1637" s="23">
        <f t="shared" si="497"/>
        <v>15389</v>
      </c>
      <c r="J1637" s="22">
        <v>10098</v>
      </c>
      <c r="K1637" s="22">
        <v>0</v>
      </c>
      <c r="L1637" s="23">
        <f t="shared" si="498"/>
        <v>10098</v>
      </c>
      <c r="M1637" s="22">
        <v>14576</v>
      </c>
      <c r="N1637" s="22">
        <v>0</v>
      </c>
      <c r="O1637" s="23">
        <f t="shared" si="496"/>
        <v>14576</v>
      </c>
    </row>
    <row r="1638" spans="1:15" s="62" customFormat="1" ht="72">
      <c r="A1638" s="31">
        <v>35</v>
      </c>
      <c r="B1638" s="56">
        <v>1196460689</v>
      </c>
      <c r="C1638" s="38">
        <v>42292900</v>
      </c>
      <c r="D1638" s="36" t="s">
        <v>2506</v>
      </c>
      <c r="E1638" s="37" t="s">
        <v>3487</v>
      </c>
      <c r="F1638" s="28" t="s">
        <v>10</v>
      </c>
      <c r="G1638" s="22">
        <v>15389</v>
      </c>
      <c r="H1638" s="22">
        <v>0</v>
      </c>
      <c r="I1638" s="23">
        <f t="shared" si="497"/>
        <v>15389</v>
      </c>
      <c r="J1638" s="22">
        <v>10177</v>
      </c>
      <c r="K1638" s="22">
        <v>0</v>
      </c>
      <c r="L1638" s="23">
        <f t="shared" si="498"/>
        <v>10177</v>
      </c>
      <c r="M1638" s="22">
        <v>14576</v>
      </c>
      <c r="N1638" s="22">
        <v>0</v>
      </c>
      <c r="O1638" s="23">
        <f t="shared" si="496"/>
        <v>14576</v>
      </c>
    </row>
    <row r="1639" spans="1:15" s="62" customFormat="1" ht="54">
      <c r="A1639" s="31">
        <v>36</v>
      </c>
      <c r="B1639" s="56">
        <v>1196460710</v>
      </c>
      <c r="C1639" s="38">
        <v>42292900</v>
      </c>
      <c r="D1639" s="36" t="s">
        <v>2507</v>
      </c>
      <c r="E1639" s="37" t="s">
        <v>3488</v>
      </c>
      <c r="F1639" s="28" t="s">
        <v>10</v>
      </c>
      <c r="G1639" s="22">
        <v>13622</v>
      </c>
      <c r="H1639" s="22">
        <v>0</v>
      </c>
      <c r="I1639" s="23">
        <f t="shared" si="497"/>
        <v>13622</v>
      </c>
      <c r="J1639" s="22">
        <v>11924</v>
      </c>
      <c r="K1639" s="22">
        <v>0</v>
      </c>
      <c r="L1639" s="23">
        <f t="shared" si="498"/>
        <v>11924</v>
      </c>
      <c r="M1639" s="22">
        <v>14576</v>
      </c>
      <c r="N1639" s="22">
        <v>0</v>
      </c>
      <c r="O1639" s="23">
        <f t="shared" si="496"/>
        <v>14576</v>
      </c>
    </row>
    <row r="1640" spans="1:15" s="62" customFormat="1" ht="81">
      <c r="A1640" s="31">
        <v>37</v>
      </c>
      <c r="B1640" s="56">
        <v>1196460700</v>
      </c>
      <c r="C1640" s="38">
        <v>42292900</v>
      </c>
      <c r="D1640" s="36" t="s">
        <v>2508</v>
      </c>
      <c r="E1640" s="37" t="s">
        <v>3489</v>
      </c>
      <c r="F1640" s="28" t="s">
        <v>10</v>
      </c>
      <c r="G1640" s="22">
        <v>13622</v>
      </c>
      <c r="H1640" s="22">
        <v>0</v>
      </c>
      <c r="I1640" s="23">
        <f t="shared" si="497"/>
        <v>13622</v>
      </c>
      <c r="J1640" s="22">
        <v>11051</v>
      </c>
      <c r="K1640" s="22">
        <v>0</v>
      </c>
      <c r="L1640" s="23">
        <f t="shared" si="498"/>
        <v>11051</v>
      </c>
      <c r="M1640" s="22">
        <v>14576</v>
      </c>
      <c r="N1640" s="22">
        <v>0</v>
      </c>
      <c r="O1640" s="23">
        <f t="shared" si="496"/>
        <v>14576</v>
      </c>
    </row>
    <row r="1641" spans="1:15" s="62" customFormat="1" ht="72">
      <c r="A1641" s="31">
        <v>38</v>
      </c>
      <c r="B1641" s="56">
        <v>1196460682</v>
      </c>
      <c r="C1641" s="38">
        <v>42292900</v>
      </c>
      <c r="D1641" s="36" t="s">
        <v>2509</v>
      </c>
      <c r="E1641" s="37" t="s">
        <v>3490</v>
      </c>
      <c r="F1641" s="28" t="s">
        <v>10</v>
      </c>
      <c r="G1641" s="22">
        <v>13622</v>
      </c>
      <c r="H1641" s="22">
        <v>0</v>
      </c>
      <c r="I1641" s="23">
        <f t="shared" si="497"/>
        <v>13622</v>
      </c>
      <c r="J1641" s="22">
        <v>14813</v>
      </c>
      <c r="K1641" s="22">
        <v>0</v>
      </c>
      <c r="L1641" s="23">
        <f t="shared" si="498"/>
        <v>14813</v>
      </c>
      <c r="M1641" s="22">
        <v>14152</v>
      </c>
      <c r="N1641" s="22">
        <v>0</v>
      </c>
      <c r="O1641" s="23">
        <f t="shared" si="496"/>
        <v>14152</v>
      </c>
    </row>
    <row r="1642" spans="1:15" s="62" customFormat="1" ht="45">
      <c r="A1642" s="31">
        <v>39</v>
      </c>
      <c r="B1642" s="56">
        <v>1196460681</v>
      </c>
      <c r="C1642" s="38">
        <v>42292900</v>
      </c>
      <c r="D1642" s="36" t="s">
        <v>2510</v>
      </c>
      <c r="E1642" s="37" t="s">
        <v>3491</v>
      </c>
      <c r="F1642" s="28" t="s">
        <v>10</v>
      </c>
      <c r="G1642" s="22">
        <v>15000</v>
      </c>
      <c r="H1642" s="22">
        <v>0</v>
      </c>
      <c r="I1642" s="23">
        <f t="shared" si="497"/>
        <v>15000</v>
      </c>
      <c r="J1642" s="22"/>
      <c r="K1642" s="22"/>
      <c r="L1642" s="23"/>
      <c r="M1642" s="22">
        <v>12315</v>
      </c>
      <c r="N1642" s="22">
        <v>0</v>
      </c>
      <c r="O1642" s="23">
        <f t="shared" si="496"/>
        <v>12315</v>
      </c>
    </row>
    <row r="1643" spans="1:15" s="62" customFormat="1" ht="81">
      <c r="A1643" s="31">
        <v>40</v>
      </c>
      <c r="B1643" s="56">
        <v>1196460670</v>
      </c>
      <c r="C1643" s="38">
        <v>42292900</v>
      </c>
      <c r="D1643" s="36" t="s">
        <v>2511</v>
      </c>
      <c r="E1643" s="37" t="s">
        <v>3492</v>
      </c>
      <c r="F1643" s="28" t="s">
        <v>10</v>
      </c>
      <c r="G1643" s="22">
        <v>15389</v>
      </c>
      <c r="H1643" s="22">
        <v>0</v>
      </c>
      <c r="I1643" s="23">
        <f t="shared" si="497"/>
        <v>15389</v>
      </c>
      <c r="J1643" s="22">
        <v>10567</v>
      </c>
      <c r="K1643" s="22">
        <v>0</v>
      </c>
      <c r="L1643" s="23">
        <f t="shared" si="498"/>
        <v>10567</v>
      </c>
      <c r="M1643" s="22">
        <v>14576</v>
      </c>
      <c r="N1643" s="22">
        <v>0</v>
      </c>
      <c r="O1643" s="23">
        <f t="shared" si="496"/>
        <v>14576</v>
      </c>
    </row>
    <row r="1644" spans="1:15" s="62" customFormat="1" ht="81">
      <c r="A1644" s="31">
        <v>41</v>
      </c>
      <c r="B1644" s="56">
        <v>1196460073</v>
      </c>
      <c r="C1644" s="38">
        <v>42292900</v>
      </c>
      <c r="D1644" s="36" t="s">
        <v>2512</v>
      </c>
      <c r="E1644" s="37" t="s">
        <v>2513</v>
      </c>
      <c r="F1644" s="28" t="s">
        <v>10</v>
      </c>
      <c r="G1644" s="22"/>
      <c r="H1644" s="22"/>
      <c r="I1644" s="23"/>
      <c r="J1644" s="22"/>
      <c r="K1644" s="22"/>
      <c r="L1644" s="23"/>
      <c r="M1644" s="22">
        <v>85075</v>
      </c>
      <c r="N1644" s="22">
        <v>0</v>
      </c>
      <c r="O1644" s="23">
        <f t="shared" si="496"/>
        <v>85075</v>
      </c>
    </row>
    <row r="1645" spans="1:15" s="62" customFormat="1" ht="63">
      <c r="A1645" s="31">
        <v>42</v>
      </c>
      <c r="B1645" s="56">
        <v>1196460737</v>
      </c>
      <c r="C1645" s="38">
        <v>42292900</v>
      </c>
      <c r="D1645" s="36" t="s">
        <v>2514</v>
      </c>
      <c r="E1645" s="37" t="s">
        <v>2515</v>
      </c>
      <c r="F1645" s="28" t="s">
        <v>10</v>
      </c>
      <c r="G1645" s="22">
        <v>52711</v>
      </c>
      <c r="H1645" s="22">
        <v>0</v>
      </c>
      <c r="I1645" s="23">
        <f t="shared" ref="I1645:I1647" si="499">+G1645+H1645</f>
        <v>52711</v>
      </c>
      <c r="J1645" s="22"/>
      <c r="K1645" s="22"/>
      <c r="L1645" s="23"/>
      <c r="M1645" s="22">
        <v>75649</v>
      </c>
      <c r="N1645" s="22">
        <v>0</v>
      </c>
      <c r="O1645" s="23">
        <f t="shared" si="496"/>
        <v>75649</v>
      </c>
    </row>
    <row r="1646" spans="1:15" s="62" customFormat="1" ht="63">
      <c r="A1646" s="31">
        <v>43</v>
      </c>
      <c r="B1646" s="56">
        <v>1196460720</v>
      </c>
      <c r="C1646" s="38">
        <v>42292900</v>
      </c>
      <c r="D1646" s="36" t="s">
        <v>2516</v>
      </c>
      <c r="E1646" s="37" t="s">
        <v>2517</v>
      </c>
      <c r="F1646" s="28" t="s">
        <v>10</v>
      </c>
      <c r="G1646" s="22">
        <v>52711</v>
      </c>
      <c r="H1646" s="22">
        <v>0</v>
      </c>
      <c r="I1646" s="23">
        <f t="shared" si="499"/>
        <v>52711</v>
      </c>
      <c r="J1646" s="22"/>
      <c r="K1646" s="22"/>
      <c r="L1646" s="23"/>
      <c r="M1646" s="22">
        <v>68235</v>
      </c>
      <c r="N1646" s="22">
        <v>0</v>
      </c>
      <c r="O1646" s="23">
        <f t="shared" si="496"/>
        <v>68235</v>
      </c>
    </row>
    <row r="1647" spans="1:15" s="62" customFormat="1" ht="63">
      <c r="A1647" s="31">
        <v>44</v>
      </c>
      <c r="B1647" s="56">
        <v>1196460077</v>
      </c>
      <c r="C1647" s="38">
        <v>42292900</v>
      </c>
      <c r="D1647" s="36" t="s">
        <v>2518</v>
      </c>
      <c r="E1647" s="37" t="s">
        <v>2519</v>
      </c>
      <c r="F1647" s="28" t="s">
        <v>10</v>
      </c>
      <c r="G1647" s="22">
        <v>13333</v>
      </c>
      <c r="H1647" s="22">
        <v>0</v>
      </c>
      <c r="I1647" s="23">
        <f t="shared" si="499"/>
        <v>13333</v>
      </c>
      <c r="J1647" s="22"/>
      <c r="K1647" s="22"/>
      <c r="L1647" s="23"/>
      <c r="M1647" s="22">
        <v>15456</v>
      </c>
      <c r="N1647" s="22">
        <v>0</v>
      </c>
      <c r="O1647" s="23">
        <f t="shared" si="496"/>
        <v>15456</v>
      </c>
    </row>
    <row r="1648" spans="1:15" s="62" customFormat="1" ht="81">
      <c r="A1648" s="31">
        <v>45</v>
      </c>
      <c r="B1648" s="56">
        <v>1196460044</v>
      </c>
      <c r="C1648" s="38">
        <v>42292900</v>
      </c>
      <c r="D1648" s="36" t="s">
        <v>2520</v>
      </c>
      <c r="E1648" s="37" t="s">
        <v>2521</v>
      </c>
      <c r="F1648" s="28" t="s">
        <v>10</v>
      </c>
      <c r="G1648" s="22"/>
      <c r="H1648" s="22"/>
      <c r="I1648" s="23"/>
      <c r="J1648" s="22"/>
      <c r="K1648" s="22"/>
      <c r="L1648" s="23"/>
      <c r="M1648" s="22">
        <v>15456</v>
      </c>
      <c r="N1648" s="22">
        <v>0</v>
      </c>
      <c r="O1648" s="23">
        <f t="shared" si="496"/>
        <v>15456</v>
      </c>
    </row>
    <row r="1649" spans="1:15" s="62" customFormat="1" ht="72">
      <c r="A1649" s="31">
        <v>46</v>
      </c>
      <c r="B1649" s="56">
        <v>1196460016</v>
      </c>
      <c r="C1649" s="38">
        <v>42292900</v>
      </c>
      <c r="D1649" s="36" t="s">
        <v>2522</v>
      </c>
      <c r="E1649" s="37" t="s">
        <v>2522</v>
      </c>
      <c r="F1649" s="28" t="s">
        <v>10</v>
      </c>
      <c r="G1649" s="22">
        <v>16111</v>
      </c>
      <c r="H1649" s="22">
        <v>0</v>
      </c>
      <c r="I1649" s="23">
        <f t="shared" ref="I1649" si="500">+G1649+H1649</f>
        <v>16111</v>
      </c>
      <c r="J1649" s="22"/>
      <c r="K1649" s="22"/>
      <c r="L1649" s="23"/>
      <c r="M1649" s="22">
        <v>19541</v>
      </c>
      <c r="N1649" s="22">
        <v>0</v>
      </c>
      <c r="O1649" s="23">
        <f t="shared" si="496"/>
        <v>19541</v>
      </c>
    </row>
    <row r="1650" spans="1:15" s="62" customFormat="1" ht="63">
      <c r="A1650" s="31">
        <v>47</v>
      </c>
      <c r="B1650" s="56">
        <v>1196460078</v>
      </c>
      <c r="C1650" s="38">
        <v>42292900</v>
      </c>
      <c r="D1650" s="36" t="s">
        <v>2523</v>
      </c>
      <c r="E1650" s="37" t="s">
        <v>2523</v>
      </c>
      <c r="F1650" s="28" t="s">
        <v>10</v>
      </c>
      <c r="G1650" s="22"/>
      <c r="H1650" s="22"/>
      <c r="I1650" s="23"/>
      <c r="J1650" s="22"/>
      <c r="K1650" s="22"/>
      <c r="L1650" s="23"/>
      <c r="M1650" s="22">
        <v>15456</v>
      </c>
      <c r="N1650" s="22">
        <v>0</v>
      </c>
      <c r="O1650" s="23">
        <f t="shared" si="496"/>
        <v>15456</v>
      </c>
    </row>
    <row r="1651" spans="1:15" s="62" customFormat="1" ht="72">
      <c r="A1651" s="31">
        <v>48</v>
      </c>
      <c r="B1651" s="56">
        <v>1196460075</v>
      </c>
      <c r="C1651" s="38">
        <v>42292900</v>
      </c>
      <c r="D1651" s="36" t="s">
        <v>2524</v>
      </c>
      <c r="E1651" s="37" t="s">
        <v>2524</v>
      </c>
      <c r="F1651" s="28" t="s">
        <v>10</v>
      </c>
      <c r="G1651" s="22">
        <v>16111</v>
      </c>
      <c r="H1651" s="22">
        <v>0</v>
      </c>
      <c r="I1651" s="23">
        <f t="shared" ref="I1651" si="501">+G1651+H1651</f>
        <v>16111</v>
      </c>
      <c r="J1651" s="22"/>
      <c r="K1651" s="22"/>
      <c r="L1651" s="23"/>
      <c r="M1651" s="22">
        <v>19541</v>
      </c>
      <c r="N1651" s="22">
        <v>0</v>
      </c>
      <c r="O1651" s="23">
        <f t="shared" si="496"/>
        <v>19541</v>
      </c>
    </row>
    <row r="1652" spans="1:15" s="62" customFormat="1" ht="72">
      <c r="A1652" s="31">
        <v>49</v>
      </c>
      <c r="B1652" s="56">
        <v>1196460026</v>
      </c>
      <c r="C1652" s="38">
        <v>42292900</v>
      </c>
      <c r="D1652" s="33" t="s">
        <v>2525</v>
      </c>
      <c r="E1652" s="34" t="s">
        <v>2526</v>
      </c>
      <c r="F1652" s="28" t="s">
        <v>10</v>
      </c>
      <c r="G1652" s="22"/>
      <c r="H1652" s="22"/>
      <c r="I1652" s="23"/>
      <c r="J1652" s="22"/>
      <c r="K1652" s="22"/>
      <c r="L1652" s="23"/>
      <c r="M1652" s="22">
        <v>15456</v>
      </c>
      <c r="N1652" s="22">
        <v>0</v>
      </c>
      <c r="O1652" s="23">
        <f t="shared" si="496"/>
        <v>15456</v>
      </c>
    </row>
    <row r="1653" spans="1:15" s="62" customFormat="1" ht="45">
      <c r="A1653" s="31">
        <v>50</v>
      </c>
      <c r="B1653" s="56">
        <v>1196460217</v>
      </c>
      <c r="C1653" s="38">
        <v>42292900</v>
      </c>
      <c r="D1653" s="36" t="s">
        <v>2527</v>
      </c>
      <c r="E1653" s="37" t="s">
        <v>2528</v>
      </c>
      <c r="F1653" s="28" t="s">
        <v>10</v>
      </c>
      <c r="G1653" s="22">
        <v>27778</v>
      </c>
      <c r="H1653" s="22">
        <v>0</v>
      </c>
      <c r="I1653" s="23">
        <f t="shared" ref="I1653:I1656" si="502">+G1653+H1653</f>
        <v>27778</v>
      </c>
      <c r="J1653" s="22"/>
      <c r="K1653" s="22"/>
      <c r="L1653" s="23"/>
      <c r="M1653" s="22">
        <v>78414</v>
      </c>
      <c r="N1653" s="22">
        <v>0</v>
      </c>
      <c r="O1653" s="23">
        <f t="shared" si="496"/>
        <v>78414</v>
      </c>
    </row>
    <row r="1654" spans="1:15" s="62" customFormat="1" ht="54">
      <c r="A1654" s="31">
        <v>51</v>
      </c>
      <c r="B1654" s="56">
        <v>1196460223</v>
      </c>
      <c r="C1654" s="38">
        <v>42292900</v>
      </c>
      <c r="D1654" s="36" t="s">
        <v>2529</v>
      </c>
      <c r="E1654" s="37" t="s">
        <v>2530</v>
      </c>
      <c r="F1654" s="28" t="s">
        <v>10</v>
      </c>
      <c r="G1654" s="22">
        <v>27778</v>
      </c>
      <c r="H1654" s="22">
        <v>0</v>
      </c>
      <c r="I1654" s="23">
        <f t="shared" si="502"/>
        <v>27778</v>
      </c>
      <c r="J1654" s="22">
        <v>76853</v>
      </c>
      <c r="K1654" s="22">
        <v>0</v>
      </c>
      <c r="L1654" s="23">
        <f t="shared" ref="L1654:L1655" si="503">+J1654+K1654</f>
        <v>76853</v>
      </c>
      <c r="M1654" s="22">
        <v>78414</v>
      </c>
      <c r="N1654" s="22">
        <v>0</v>
      </c>
      <c r="O1654" s="23">
        <v>76853</v>
      </c>
    </row>
    <row r="1655" spans="1:15" s="62" customFormat="1" ht="54">
      <c r="A1655" s="31">
        <v>52</v>
      </c>
      <c r="B1655" s="56">
        <v>1196460227</v>
      </c>
      <c r="C1655" s="38">
        <v>42292900</v>
      </c>
      <c r="D1655" s="36" t="s">
        <v>2531</v>
      </c>
      <c r="E1655" s="37" t="s">
        <v>2532</v>
      </c>
      <c r="F1655" s="28" t="s">
        <v>10</v>
      </c>
      <c r="G1655" s="22">
        <v>63333</v>
      </c>
      <c r="H1655" s="22">
        <v>0</v>
      </c>
      <c r="I1655" s="23">
        <f t="shared" si="502"/>
        <v>63333</v>
      </c>
      <c r="J1655" s="22">
        <v>63333</v>
      </c>
      <c r="K1655" s="22">
        <v>0</v>
      </c>
      <c r="L1655" s="23">
        <f t="shared" si="503"/>
        <v>63333</v>
      </c>
      <c r="M1655" s="22">
        <v>127422</v>
      </c>
      <c r="N1655" s="22">
        <v>0</v>
      </c>
      <c r="O1655" s="23">
        <f t="shared" si="496"/>
        <v>127422</v>
      </c>
    </row>
    <row r="1656" spans="1:15" s="62" customFormat="1" ht="54">
      <c r="A1656" s="31">
        <v>53</v>
      </c>
      <c r="B1656" s="56">
        <v>1196460221</v>
      </c>
      <c r="C1656" s="38">
        <v>42292900</v>
      </c>
      <c r="D1656" s="36" t="s">
        <v>2533</v>
      </c>
      <c r="E1656" s="37" t="s">
        <v>2534</v>
      </c>
      <c r="F1656" s="28" t="s">
        <v>10</v>
      </c>
      <c r="G1656" s="22">
        <v>7667</v>
      </c>
      <c r="H1656" s="22">
        <v>0</v>
      </c>
      <c r="I1656" s="23">
        <f t="shared" si="502"/>
        <v>7667</v>
      </c>
      <c r="J1656" s="22"/>
      <c r="K1656" s="22"/>
      <c r="L1656" s="23"/>
      <c r="M1656" s="22">
        <v>9272</v>
      </c>
      <c r="N1656" s="22">
        <v>0</v>
      </c>
      <c r="O1656" s="23">
        <f t="shared" si="496"/>
        <v>9272</v>
      </c>
    </row>
    <row r="1657" spans="1:15" s="62" customFormat="1" ht="54">
      <c r="A1657" s="31">
        <v>54</v>
      </c>
      <c r="B1657" s="56">
        <v>1196460260</v>
      </c>
      <c r="C1657" s="38">
        <v>42292900</v>
      </c>
      <c r="D1657" s="36" t="s">
        <v>2535</v>
      </c>
      <c r="E1657" s="37" t="s">
        <v>2536</v>
      </c>
      <c r="F1657" s="28" t="s">
        <v>10</v>
      </c>
      <c r="G1657" s="22"/>
      <c r="H1657" s="22"/>
      <c r="I1657" s="23"/>
      <c r="J1657" s="22"/>
      <c r="K1657" s="22"/>
      <c r="L1657" s="23"/>
      <c r="M1657" s="22">
        <v>9272</v>
      </c>
      <c r="N1657" s="22">
        <v>0</v>
      </c>
      <c r="O1657" s="23">
        <f t="shared" si="496"/>
        <v>9272</v>
      </c>
    </row>
    <row r="1658" spans="1:15" s="62" customFormat="1" ht="108">
      <c r="A1658" s="31">
        <v>55</v>
      </c>
      <c r="B1658" s="56">
        <v>1196460018</v>
      </c>
      <c r="C1658" s="38">
        <v>42292900</v>
      </c>
      <c r="D1658" s="33" t="s">
        <v>2537</v>
      </c>
      <c r="E1658" s="34" t="s">
        <v>2538</v>
      </c>
      <c r="F1658" s="28" t="s">
        <v>10</v>
      </c>
      <c r="G1658" s="22">
        <v>38889</v>
      </c>
      <c r="H1658" s="22">
        <v>0</v>
      </c>
      <c r="I1658" s="23">
        <f t="shared" ref="I1658" si="504">+G1658+H1658</f>
        <v>38889</v>
      </c>
      <c r="J1658" s="22">
        <v>35430</v>
      </c>
      <c r="K1658" s="22">
        <v>0</v>
      </c>
      <c r="L1658" s="23">
        <f t="shared" ref="L1658" si="505">+J1658+K1658</f>
        <v>35430</v>
      </c>
      <c r="M1658" s="22">
        <v>64968</v>
      </c>
      <c r="N1658" s="22">
        <v>0</v>
      </c>
      <c r="O1658" s="23">
        <f t="shared" si="496"/>
        <v>64968</v>
      </c>
    </row>
    <row r="1659" spans="1:15" s="62" customFormat="1" ht="90">
      <c r="A1659" s="31">
        <v>56</v>
      </c>
      <c r="B1659" s="56">
        <v>1196460204</v>
      </c>
      <c r="C1659" s="38">
        <v>42292900</v>
      </c>
      <c r="D1659" s="36" t="s">
        <v>2539</v>
      </c>
      <c r="E1659" s="37" t="s">
        <v>2540</v>
      </c>
      <c r="F1659" s="28" t="s">
        <v>10</v>
      </c>
      <c r="G1659" s="22"/>
      <c r="H1659" s="22"/>
      <c r="I1659" s="23"/>
      <c r="J1659" s="22"/>
      <c r="K1659" s="22"/>
      <c r="L1659" s="23"/>
      <c r="M1659" s="22">
        <v>41469</v>
      </c>
      <c r="N1659" s="22">
        <v>0</v>
      </c>
      <c r="O1659" s="23">
        <f t="shared" si="496"/>
        <v>41469</v>
      </c>
    </row>
    <row r="1660" spans="1:15" s="62" customFormat="1" ht="90">
      <c r="A1660" s="31">
        <v>57</v>
      </c>
      <c r="B1660" s="56">
        <v>1196460351</v>
      </c>
      <c r="C1660" s="38">
        <v>42292900</v>
      </c>
      <c r="D1660" s="36" t="s">
        <v>2541</v>
      </c>
      <c r="E1660" s="37" t="s">
        <v>2542</v>
      </c>
      <c r="F1660" s="28" t="s">
        <v>10</v>
      </c>
      <c r="G1660" s="22">
        <v>19811</v>
      </c>
      <c r="H1660" s="22">
        <v>0</v>
      </c>
      <c r="I1660" s="23">
        <f t="shared" ref="I1660:I1673" si="506">+G1660+H1660</f>
        <v>19811</v>
      </c>
      <c r="J1660" s="22"/>
      <c r="K1660" s="22"/>
      <c r="L1660" s="23"/>
      <c r="M1660" s="22">
        <v>41469</v>
      </c>
      <c r="N1660" s="22">
        <v>0</v>
      </c>
      <c r="O1660" s="23">
        <f t="shared" si="496"/>
        <v>41469</v>
      </c>
    </row>
    <row r="1661" spans="1:15" s="62" customFormat="1" ht="81">
      <c r="A1661" s="31">
        <v>58</v>
      </c>
      <c r="B1661" s="56">
        <v>1196460336</v>
      </c>
      <c r="C1661" s="38">
        <v>42292900</v>
      </c>
      <c r="D1661" s="36" t="s">
        <v>2543</v>
      </c>
      <c r="E1661" s="37" t="s">
        <v>2544</v>
      </c>
      <c r="F1661" s="28" t="s">
        <v>10</v>
      </c>
      <c r="G1661" s="22">
        <v>32767</v>
      </c>
      <c r="H1661" s="22">
        <v>0</v>
      </c>
      <c r="I1661" s="23">
        <f t="shared" si="506"/>
        <v>32767</v>
      </c>
      <c r="J1661" s="22">
        <v>28312</v>
      </c>
      <c r="K1661" s="22">
        <v>0</v>
      </c>
      <c r="L1661" s="23">
        <f t="shared" ref="L1661:L1674" si="507">+J1661+K1661</f>
        <v>28312</v>
      </c>
      <c r="M1661" s="22">
        <v>77786</v>
      </c>
      <c r="N1661" s="22">
        <v>0</v>
      </c>
      <c r="O1661" s="23">
        <f t="shared" si="496"/>
        <v>77786</v>
      </c>
    </row>
    <row r="1662" spans="1:15" s="62" customFormat="1" ht="90">
      <c r="A1662" s="31">
        <v>59</v>
      </c>
      <c r="B1662" s="56">
        <v>1196460203</v>
      </c>
      <c r="C1662" s="38">
        <v>42292900</v>
      </c>
      <c r="D1662" s="36" t="s">
        <v>2545</v>
      </c>
      <c r="E1662" s="37" t="s">
        <v>2546</v>
      </c>
      <c r="F1662" s="28" t="s">
        <v>10</v>
      </c>
      <c r="G1662" s="22">
        <v>20000</v>
      </c>
      <c r="H1662" s="22">
        <v>0</v>
      </c>
      <c r="I1662" s="23">
        <f t="shared" si="506"/>
        <v>20000</v>
      </c>
      <c r="J1662" s="22">
        <v>19854</v>
      </c>
      <c r="K1662" s="22">
        <v>0</v>
      </c>
      <c r="L1662" s="23">
        <f t="shared" si="507"/>
        <v>19854</v>
      </c>
      <c r="M1662" s="22">
        <v>30160</v>
      </c>
      <c r="N1662" s="22">
        <v>0</v>
      </c>
      <c r="O1662" s="23">
        <f t="shared" si="496"/>
        <v>30160</v>
      </c>
    </row>
    <row r="1663" spans="1:15" s="62" customFormat="1" ht="90">
      <c r="A1663" s="31">
        <v>60</v>
      </c>
      <c r="B1663" s="35" t="s">
        <v>2547</v>
      </c>
      <c r="C1663" s="38">
        <v>42292900</v>
      </c>
      <c r="D1663" s="36" t="s">
        <v>2548</v>
      </c>
      <c r="E1663" s="37" t="s">
        <v>2549</v>
      </c>
      <c r="F1663" s="28" t="s">
        <v>10</v>
      </c>
      <c r="G1663" s="22">
        <v>19811</v>
      </c>
      <c r="H1663" s="22">
        <v>0</v>
      </c>
      <c r="I1663" s="23">
        <f t="shared" si="506"/>
        <v>19811</v>
      </c>
      <c r="J1663" s="22"/>
      <c r="K1663" s="22"/>
      <c r="L1663" s="23"/>
      <c r="M1663" s="22">
        <v>30160</v>
      </c>
      <c r="N1663" s="22">
        <v>0</v>
      </c>
      <c r="O1663" s="23">
        <f t="shared" si="496"/>
        <v>30160</v>
      </c>
    </row>
    <row r="1664" spans="1:15" s="62" customFormat="1" ht="81">
      <c r="A1664" s="31">
        <v>61</v>
      </c>
      <c r="B1664" s="56">
        <v>1196460352</v>
      </c>
      <c r="C1664" s="38">
        <v>42292900</v>
      </c>
      <c r="D1664" s="36" t="s">
        <v>2550</v>
      </c>
      <c r="E1664" s="37" t="s">
        <v>2551</v>
      </c>
      <c r="F1664" s="28" t="s">
        <v>10</v>
      </c>
      <c r="G1664" s="22">
        <v>19811</v>
      </c>
      <c r="H1664" s="22">
        <v>0</v>
      </c>
      <c r="I1664" s="23">
        <f t="shared" si="506"/>
        <v>19811</v>
      </c>
      <c r="J1664" s="22">
        <v>20573</v>
      </c>
      <c r="K1664" s="22">
        <v>0</v>
      </c>
      <c r="L1664" s="23">
        <f t="shared" si="507"/>
        <v>20573</v>
      </c>
      <c r="M1664" s="22">
        <v>30160</v>
      </c>
      <c r="N1664" s="22">
        <v>0</v>
      </c>
      <c r="O1664" s="23">
        <f t="shared" si="496"/>
        <v>30160</v>
      </c>
    </row>
    <row r="1665" spans="1:15" s="62" customFormat="1" ht="81">
      <c r="A1665" s="31">
        <v>62</v>
      </c>
      <c r="B1665" s="56">
        <v>1196460201</v>
      </c>
      <c r="C1665" s="38">
        <v>42292900</v>
      </c>
      <c r="D1665" s="36" t="s">
        <v>2552</v>
      </c>
      <c r="E1665" s="37" t="s">
        <v>2553</v>
      </c>
      <c r="F1665" s="28" t="s">
        <v>10</v>
      </c>
      <c r="G1665" s="22">
        <v>19811</v>
      </c>
      <c r="H1665" s="22">
        <v>0</v>
      </c>
      <c r="I1665" s="23">
        <f t="shared" si="506"/>
        <v>19811</v>
      </c>
      <c r="J1665" s="22">
        <v>19634</v>
      </c>
      <c r="K1665" s="22">
        <v>0</v>
      </c>
      <c r="L1665" s="23">
        <f t="shared" si="507"/>
        <v>19634</v>
      </c>
      <c r="M1665" s="22">
        <v>30160</v>
      </c>
      <c r="N1665" s="22">
        <v>0</v>
      </c>
      <c r="O1665" s="23">
        <f t="shared" si="496"/>
        <v>30160</v>
      </c>
    </row>
    <row r="1666" spans="1:15" s="62" customFormat="1" ht="81">
      <c r="A1666" s="31">
        <v>63</v>
      </c>
      <c r="B1666" s="56">
        <v>1196460202</v>
      </c>
      <c r="C1666" s="38">
        <v>42292900</v>
      </c>
      <c r="D1666" s="36" t="s">
        <v>2554</v>
      </c>
      <c r="E1666" s="37" t="s">
        <v>2555</v>
      </c>
      <c r="F1666" s="28" t="s">
        <v>10</v>
      </c>
      <c r="G1666" s="22">
        <v>16667</v>
      </c>
      <c r="H1666" s="22">
        <v>0</v>
      </c>
      <c r="I1666" s="23">
        <f t="shared" si="506"/>
        <v>16667</v>
      </c>
      <c r="J1666" s="22">
        <v>21820</v>
      </c>
      <c r="K1666" s="22">
        <v>0</v>
      </c>
      <c r="L1666" s="23">
        <f t="shared" si="507"/>
        <v>21820</v>
      </c>
      <c r="M1666" s="22">
        <v>41469</v>
      </c>
      <c r="N1666" s="22">
        <v>0</v>
      </c>
      <c r="O1666" s="23">
        <f t="shared" si="496"/>
        <v>41469</v>
      </c>
    </row>
    <row r="1667" spans="1:15" s="62" customFormat="1" ht="81">
      <c r="A1667" s="31">
        <v>64</v>
      </c>
      <c r="B1667" s="56">
        <v>1196460019</v>
      </c>
      <c r="C1667" s="38">
        <v>42292900</v>
      </c>
      <c r="D1667" s="36" t="s">
        <v>2556</v>
      </c>
      <c r="E1667" s="37" t="s">
        <v>2557</v>
      </c>
      <c r="F1667" s="28"/>
      <c r="G1667" s="22">
        <v>19811</v>
      </c>
      <c r="H1667" s="22">
        <v>0</v>
      </c>
      <c r="I1667" s="23">
        <f t="shared" si="506"/>
        <v>19811</v>
      </c>
      <c r="J1667" s="22">
        <v>22553</v>
      </c>
      <c r="K1667" s="22">
        <v>0</v>
      </c>
      <c r="L1667" s="23">
        <f t="shared" si="507"/>
        <v>22553</v>
      </c>
      <c r="M1667" s="22">
        <v>30160</v>
      </c>
      <c r="N1667" s="22">
        <v>0</v>
      </c>
      <c r="O1667" s="23">
        <f t="shared" si="496"/>
        <v>30160</v>
      </c>
    </row>
    <row r="1668" spans="1:15" s="62" customFormat="1" ht="90">
      <c r="A1668" s="31">
        <v>65</v>
      </c>
      <c r="B1668" s="56">
        <v>1196460200</v>
      </c>
      <c r="C1668" s="38">
        <v>42292900</v>
      </c>
      <c r="D1668" s="36" t="s">
        <v>2558</v>
      </c>
      <c r="E1668" s="37" t="s">
        <v>2559</v>
      </c>
      <c r="F1668" s="28" t="s">
        <v>10</v>
      </c>
      <c r="G1668" s="22">
        <v>19811</v>
      </c>
      <c r="H1668" s="22">
        <v>0</v>
      </c>
      <c r="I1668" s="23">
        <f t="shared" si="506"/>
        <v>19811</v>
      </c>
      <c r="J1668" s="22">
        <v>20602</v>
      </c>
      <c r="K1668" s="22">
        <v>0</v>
      </c>
      <c r="L1668" s="23">
        <f t="shared" si="507"/>
        <v>20602</v>
      </c>
      <c r="M1668" s="22">
        <v>30160</v>
      </c>
      <c r="N1668" s="22">
        <v>0</v>
      </c>
      <c r="O1668" s="23">
        <f t="shared" si="496"/>
        <v>30160</v>
      </c>
    </row>
    <row r="1669" spans="1:15" s="62" customFormat="1" ht="54">
      <c r="A1669" s="31">
        <v>66</v>
      </c>
      <c r="B1669" s="56">
        <v>1196460252</v>
      </c>
      <c r="C1669" s="38">
        <v>42292900</v>
      </c>
      <c r="D1669" s="36" t="s">
        <v>2560</v>
      </c>
      <c r="E1669" s="37" t="s">
        <v>2561</v>
      </c>
      <c r="F1669" s="28" t="s">
        <v>10</v>
      </c>
      <c r="G1669" s="22">
        <v>14678</v>
      </c>
      <c r="H1669" s="22">
        <v>0</v>
      </c>
      <c r="I1669" s="23">
        <f t="shared" si="506"/>
        <v>14678</v>
      </c>
      <c r="J1669" s="22"/>
      <c r="K1669" s="22"/>
      <c r="L1669" s="23"/>
      <c r="M1669" s="22">
        <v>67956</v>
      </c>
      <c r="N1669" s="22">
        <v>0</v>
      </c>
      <c r="O1669" s="23">
        <f t="shared" si="496"/>
        <v>67956</v>
      </c>
    </row>
    <row r="1670" spans="1:15" s="62" customFormat="1" ht="45">
      <c r="A1670" s="31">
        <v>67</v>
      </c>
      <c r="B1670" s="56">
        <v>1196460263</v>
      </c>
      <c r="C1670" s="38">
        <v>42292900</v>
      </c>
      <c r="D1670" s="36" t="s">
        <v>2562</v>
      </c>
      <c r="E1670" s="37" t="s">
        <v>3493</v>
      </c>
      <c r="F1670" s="28" t="s">
        <v>10</v>
      </c>
      <c r="G1670" s="22">
        <v>46667</v>
      </c>
      <c r="H1670" s="22">
        <v>0</v>
      </c>
      <c r="I1670" s="23">
        <f t="shared" si="506"/>
        <v>46667</v>
      </c>
      <c r="J1670" s="22"/>
      <c r="K1670" s="22"/>
      <c r="L1670" s="23"/>
      <c r="M1670" s="22">
        <v>18976</v>
      </c>
      <c r="N1670" s="22">
        <v>0</v>
      </c>
      <c r="O1670" s="23">
        <f t="shared" ref="O1670:O1678" si="508">+M1670+N1670</f>
        <v>18976</v>
      </c>
    </row>
    <row r="1671" spans="1:15" s="62" customFormat="1" ht="81">
      <c r="A1671" s="31">
        <v>68</v>
      </c>
      <c r="B1671" s="56">
        <v>1196460250</v>
      </c>
      <c r="C1671" s="38">
        <v>42292900</v>
      </c>
      <c r="D1671" s="36" t="s">
        <v>2563</v>
      </c>
      <c r="E1671" s="37" t="s">
        <v>3494</v>
      </c>
      <c r="F1671" s="28" t="s">
        <v>10</v>
      </c>
      <c r="G1671" s="22">
        <v>53711</v>
      </c>
      <c r="H1671" s="22">
        <v>0</v>
      </c>
      <c r="I1671" s="23">
        <f t="shared" si="506"/>
        <v>53711</v>
      </c>
      <c r="J1671" s="22">
        <v>63943</v>
      </c>
      <c r="K1671" s="22">
        <v>0</v>
      </c>
      <c r="L1671" s="23">
        <f t="shared" si="507"/>
        <v>63943</v>
      </c>
      <c r="M1671" s="22">
        <v>60025</v>
      </c>
      <c r="N1671" s="22">
        <v>0</v>
      </c>
      <c r="O1671" s="23">
        <f t="shared" si="508"/>
        <v>60025</v>
      </c>
    </row>
    <row r="1672" spans="1:15" s="62" customFormat="1" ht="54">
      <c r="A1672" s="31">
        <v>69</v>
      </c>
      <c r="B1672" s="56">
        <v>1196460240</v>
      </c>
      <c r="C1672" s="38">
        <v>42292900</v>
      </c>
      <c r="D1672" s="36" t="s">
        <v>2564</v>
      </c>
      <c r="E1672" s="37" t="s">
        <v>3495</v>
      </c>
      <c r="F1672" s="28" t="s">
        <v>10</v>
      </c>
      <c r="G1672" s="22">
        <v>53711</v>
      </c>
      <c r="H1672" s="22">
        <v>0</v>
      </c>
      <c r="I1672" s="23">
        <f t="shared" si="506"/>
        <v>53711</v>
      </c>
      <c r="J1672" s="22">
        <v>63164</v>
      </c>
      <c r="K1672" s="22">
        <v>0</v>
      </c>
      <c r="L1672" s="23">
        <f t="shared" si="507"/>
        <v>63164</v>
      </c>
      <c r="M1672" s="22">
        <v>53533</v>
      </c>
      <c r="N1672" s="22">
        <v>0</v>
      </c>
      <c r="O1672" s="23">
        <f t="shared" si="508"/>
        <v>53533</v>
      </c>
    </row>
    <row r="1673" spans="1:15" s="62" customFormat="1" ht="90">
      <c r="A1673" s="31">
        <v>70</v>
      </c>
      <c r="B1673" s="91">
        <v>1196460027</v>
      </c>
      <c r="C1673" s="38">
        <v>42292900</v>
      </c>
      <c r="D1673" s="36" t="s">
        <v>2565</v>
      </c>
      <c r="E1673" s="37" t="s">
        <v>2565</v>
      </c>
      <c r="F1673" s="28" t="s">
        <v>10</v>
      </c>
      <c r="G1673" s="22">
        <v>19811</v>
      </c>
      <c r="H1673" s="22">
        <v>0</v>
      </c>
      <c r="I1673" s="23">
        <f t="shared" si="506"/>
        <v>19811</v>
      </c>
      <c r="J1673" s="22">
        <v>19745</v>
      </c>
      <c r="K1673" s="22">
        <v>0</v>
      </c>
      <c r="L1673" s="23">
        <f t="shared" si="507"/>
        <v>19745</v>
      </c>
      <c r="M1673" s="22">
        <v>30160</v>
      </c>
      <c r="N1673" s="22">
        <v>0</v>
      </c>
      <c r="O1673" s="23">
        <f t="shared" si="508"/>
        <v>30160</v>
      </c>
    </row>
    <row r="1674" spans="1:15" s="62" customFormat="1" ht="27">
      <c r="A1674" s="31">
        <v>71</v>
      </c>
      <c r="B1674" s="56">
        <v>1196460356</v>
      </c>
      <c r="C1674" s="38">
        <v>42292900</v>
      </c>
      <c r="D1674" s="36" t="s">
        <v>2566</v>
      </c>
      <c r="E1674" s="37" t="s">
        <v>2567</v>
      </c>
      <c r="F1674" s="28" t="s">
        <v>10</v>
      </c>
      <c r="G1674" s="22"/>
      <c r="H1674" s="22"/>
      <c r="I1674" s="23"/>
      <c r="J1674" s="22">
        <v>49006</v>
      </c>
      <c r="K1674" s="22">
        <v>0</v>
      </c>
      <c r="L1674" s="23">
        <f t="shared" si="507"/>
        <v>49006</v>
      </c>
      <c r="M1674" s="22">
        <v>26892</v>
      </c>
      <c r="N1674" s="22">
        <v>0</v>
      </c>
      <c r="O1674" s="23">
        <f t="shared" si="508"/>
        <v>26892</v>
      </c>
    </row>
    <row r="1675" spans="1:15" s="62" customFormat="1" ht="108">
      <c r="A1675" s="31">
        <v>72</v>
      </c>
      <c r="B1675" s="35" t="s">
        <v>194</v>
      </c>
      <c r="C1675" s="38">
        <v>42292900</v>
      </c>
      <c r="D1675" s="36" t="s">
        <v>2568</v>
      </c>
      <c r="E1675" s="37" t="s">
        <v>2569</v>
      </c>
      <c r="F1675" s="28" t="s">
        <v>10</v>
      </c>
      <c r="G1675" s="22">
        <v>19811</v>
      </c>
      <c r="H1675" s="22">
        <v>0</v>
      </c>
      <c r="I1675" s="23">
        <f t="shared" ref="I1675:I1676" si="509">+G1675+H1675</f>
        <v>19811</v>
      </c>
      <c r="J1675" s="22"/>
      <c r="K1675" s="22"/>
      <c r="L1675" s="23"/>
      <c r="M1675" s="22">
        <v>30160</v>
      </c>
      <c r="N1675" s="22">
        <v>0</v>
      </c>
      <c r="O1675" s="23">
        <f t="shared" si="508"/>
        <v>30160</v>
      </c>
    </row>
    <row r="1676" spans="1:15" s="62" customFormat="1" ht="72">
      <c r="A1676" s="31">
        <v>73</v>
      </c>
      <c r="B1676" s="35" t="s">
        <v>194</v>
      </c>
      <c r="C1676" s="38">
        <v>42292900</v>
      </c>
      <c r="D1676" s="36" t="s">
        <v>2570</v>
      </c>
      <c r="E1676" s="37" t="s">
        <v>3496</v>
      </c>
      <c r="F1676" s="28" t="s">
        <v>10</v>
      </c>
      <c r="G1676" s="22">
        <v>19811</v>
      </c>
      <c r="H1676" s="22">
        <v>0</v>
      </c>
      <c r="I1676" s="23">
        <f t="shared" si="509"/>
        <v>19811</v>
      </c>
      <c r="J1676" s="22">
        <v>10443</v>
      </c>
      <c r="K1676" s="22">
        <v>0</v>
      </c>
      <c r="L1676" s="23">
        <f t="shared" ref="L1676" si="510">+J1676+K1676</f>
        <v>10443</v>
      </c>
      <c r="M1676" s="22">
        <v>14576</v>
      </c>
      <c r="N1676" s="22">
        <v>0</v>
      </c>
      <c r="O1676" s="23">
        <f t="shared" si="508"/>
        <v>14576</v>
      </c>
    </row>
    <row r="1677" spans="1:15" s="62" customFormat="1" ht="117">
      <c r="A1677" s="31">
        <v>74</v>
      </c>
      <c r="B1677" s="35" t="s">
        <v>194</v>
      </c>
      <c r="C1677" s="38">
        <v>42292900</v>
      </c>
      <c r="D1677" s="36" t="s">
        <v>2571</v>
      </c>
      <c r="E1677" s="37" t="s">
        <v>2572</v>
      </c>
      <c r="F1677" s="28" t="s">
        <v>10</v>
      </c>
      <c r="G1677" s="22"/>
      <c r="H1677" s="22"/>
      <c r="I1677" s="23"/>
      <c r="J1677" s="22"/>
      <c r="K1677" s="22"/>
      <c r="L1677" s="23"/>
      <c r="M1677" s="22">
        <v>65520</v>
      </c>
      <c r="N1677" s="22">
        <v>0</v>
      </c>
      <c r="O1677" s="23">
        <f t="shared" si="508"/>
        <v>65520</v>
      </c>
    </row>
    <row r="1678" spans="1:15" s="62" customFormat="1" ht="27">
      <c r="A1678" s="31">
        <v>75</v>
      </c>
      <c r="B1678" s="35" t="s">
        <v>194</v>
      </c>
      <c r="C1678" s="38">
        <v>42292900</v>
      </c>
      <c r="D1678" s="36" t="s">
        <v>2573</v>
      </c>
      <c r="E1678" s="37" t="s">
        <v>2574</v>
      </c>
      <c r="F1678" s="28" t="s">
        <v>10</v>
      </c>
      <c r="G1678" s="22"/>
      <c r="H1678" s="22"/>
      <c r="I1678" s="23"/>
      <c r="J1678" s="22"/>
      <c r="K1678" s="22"/>
      <c r="L1678" s="23"/>
      <c r="M1678" s="22">
        <v>33872</v>
      </c>
      <c r="N1678" s="22">
        <v>0</v>
      </c>
      <c r="O1678" s="23">
        <f t="shared" si="508"/>
        <v>33872</v>
      </c>
    </row>
    <row r="1679" spans="1:15" s="150" customFormat="1">
      <c r="A1679" s="142"/>
      <c r="B1679" s="17"/>
      <c r="C1679" s="143"/>
      <c r="D1679" s="143"/>
      <c r="E1679" s="143"/>
      <c r="F1679" s="143"/>
      <c r="G1679" s="144"/>
      <c r="H1679" s="145"/>
      <c r="I1679" s="151"/>
      <c r="J1679" s="144"/>
      <c r="K1679" s="145"/>
      <c r="L1679" s="151"/>
      <c r="M1679" s="144"/>
      <c r="N1679" s="145"/>
      <c r="O1679" s="151"/>
    </row>
    <row r="1680" spans="1:15" s="62" customFormat="1" ht="18">
      <c r="A1680" s="39" t="s">
        <v>2440</v>
      </c>
      <c r="B1680" s="166" t="s">
        <v>2576</v>
      </c>
      <c r="C1680" s="166"/>
      <c r="D1680" s="166"/>
      <c r="E1680" s="166"/>
      <c r="F1680" s="29" t="s">
        <v>740</v>
      </c>
      <c r="G1680" s="174" t="s">
        <v>3710</v>
      </c>
      <c r="H1680" s="175"/>
      <c r="I1680" s="176"/>
      <c r="J1680" s="174" t="s">
        <v>3711</v>
      </c>
      <c r="K1680" s="175"/>
      <c r="L1680" s="176"/>
      <c r="M1680" s="174" t="s">
        <v>3725</v>
      </c>
      <c r="N1680" s="175"/>
      <c r="O1680" s="176"/>
    </row>
    <row r="1681" spans="1:15" s="62" customFormat="1" ht="27">
      <c r="A1681" s="14" t="s">
        <v>2</v>
      </c>
      <c r="B1681" s="14" t="s">
        <v>3</v>
      </c>
      <c r="C1681" s="15" t="s">
        <v>4</v>
      </c>
      <c r="D1681" s="15" t="s">
        <v>5</v>
      </c>
      <c r="E1681" s="15" t="s">
        <v>3366</v>
      </c>
      <c r="F1681" s="15" t="s">
        <v>7</v>
      </c>
      <c r="G1681" s="16" t="s">
        <v>3347</v>
      </c>
      <c r="H1681" s="16" t="s">
        <v>3348</v>
      </c>
      <c r="I1681" s="16" t="s">
        <v>3349</v>
      </c>
      <c r="J1681" s="16" t="s">
        <v>3347</v>
      </c>
      <c r="K1681" s="16" t="s">
        <v>3348</v>
      </c>
      <c r="L1681" s="16" t="s">
        <v>3349</v>
      </c>
      <c r="M1681" s="16" t="s">
        <v>3347</v>
      </c>
      <c r="N1681" s="16" t="s">
        <v>3348</v>
      </c>
      <c r="O1681" s="16" t="s">
        <v>3349</v>
      </c>
    </row>
    <row r="1682" spans="1:15" s="62" customFormat="1" ht="45">
      <c r="A1682" s="31">
        <v>1</v>
      </c>
      <c r="B1682" s="92">
        <v>1196460641</v>
      </c>
      <c r="C1682" s="21">
        <v>42292900</v>
      </c>
      <c r="D1682" s="93" t="s">
        <v>2577</v>
      </c>
      <c r="E1682" s="94" t="s">
        <v>2578</v>
      </c>
      <c r="F1682" s="28" t="s">
        <v>10</v>
      </c>
      <c r="G1682" s="58">
        <v>7911</v>
      </c>
      <c r="H1682" s="22">
        <v>0</v>
      </c>
      <c r="I1682" s="23">
        <f t="shared" ref="I1682:I1689" si="511">+G1682+H1682</f>
        <v>7911</v>
      </c>
      <c r="J1682" s="58">
        <v>5028</v>
      </c>
      <c r="K1682" s="22">
        <v>0</v>
      </c>
      <c r="L1682" s="23">
        <f t="shared" ref="L1682:L1690" si="512">+J1682+K1682</f>
        <v>5028</v>
      </c>
      <c r="M1682" s="58">
        <v>5227</v>
      </c>
      <c r="N1682" s="22">
        <v>0</v>
      </c>
      <c r="O1682" s="23">
        <f t="shared" ref="O1682:O1707" si="513">+M1682+N1682</f>
        <v>5227</v>
      </c>
    </row>
    <row r="1683" spans="1:15" s="62" customFormat="1" ht="36">
      <c r="A1683" s="31">
        <v>2</v>
      </c>
      <c r="B1683" s="92">
        <v>1196460600</v>
      </c>
      <c r="C1683" s="21">
        <v>42292900</v>
      </c>
      <c r="D1683" s="93" t="s">
        <v>2579</v>
      </c>
      <c r="E1683" s="94" t="s">
        <v>2580</v>
      </c>
      <c r="F1683" s="28" t="s">
        <v>10</v>
      </c>
      <c r="G1683" s="58">
        <v>7911</v>
      </c>
      <c r="H1683" s="22">
        <v>0</v>
      </c>
      <c r="I1683" s="23">
        <f t="shared" si="511"/>
        <v>7911</v>
      </c>
      <c r="J1683" s="58">
        <v>5089</v>
      </c>
      <c r="K1683" s="22">
        <v>0</v>
      </c>
      <c r="L1683" s="23">
        <f t="shared" si="512"/>
        <v>5089</v>
      </c>
      <c r="M1683" s="58">
        <v>9522</v>
      </c>
      <c r="N1683" s="22">
        <v>0</v>
      </c>
      <c r="O1683" s="23">
        <f t="shared" si="513"/>
        <v>9522</v>
      </c>
    </row>
    <row r="1684" spans="1:15" s="62" customFormat="1" ht="36">
      <c r="A1684" s="31">
        <v>3</v>
      </c>
      <c r="B1684" s="92">
        <v>1196460041</v>
      </c>
      <c r="C1684" s="21">
        <v>42292900</v>
      </c>
      <c r="D1684" s="93" t="s">
        <v>2581</v>
      </c>
      <c r="E1684" s="94" t="s">
        <v>2582</v>
      </c>
      <c r="F1684" s="28" t="s">
        <v>10</v>
      </c>
      <c r="G1684" s="58">
        <v>9267</v>
      </c>
      <c r="H1684" s="22">
        <v>0</v>
      </c>
      <c r="I1684" s="23">
        <f t="shared" si="511"/>
        <v>9267</v>
      </c>
      <c r="J1684" s="58"/>
      <c r="K1684" s="22"/>
      <c r="L1684" s="23"/>
      <c r="M1684" s="58">
        <v>8464</v>
      </c>
      <c r="N1684" s="22">
        <v>0</v>
      </c>
      <c r="O1684" s="23">
        <f t="shared" si="513"/>
        <v>8464</v>
      </c>
    </row>
    <row r="1685" spans="1:15" s="62" customFormat="1" ht="36">
      <c r="A1685" s="31">
        <v>4</v>
      </c>
      <c r="B1685" s="92">
        <v>1196460040</v>
      </c>
      <c r="C1685" s="21">
        <v>42292900</v>
      </c>
      <c r="D1685" s="93" t="s">
        <v>2583</v>
      </c>
      <c r="E1685" s="94" t="s">
        <v>2584</v>
      </c>
      <c r="F1685" s="28" t="s">
        <v>10</v>
      </c>
      <c r="G1685" s="58">
        <v>9267</v>
      </c>
      <c r="H1685" s="22">
        <v>0</v>
      </c>
      <c r="I1685" s="23">
        <f t="shared" si="511"/>
        <v>9267</v>
      </c>
      <c r="J1685" s="58"/>
      <c r="K1685" s="22"/>
      <c r="L1685" s="23"/>
      <c r="M1685" s="58">
        <v>8464</v>
      </c>
      <c r="N1685" s="22">
        <v>0</v>
      </c>
      <c r="O1685" s="23">
        <f t="shared" si="513"/>
        <v>8464</v>
      </c>
    </row>
    <row r="1686" spans="1:15" s="62" customFormat="1" ht="36">
      <c r="A1686" s="31">
        <v>5</v>
      </c>
      <c r="B1686" s="92">
        <v>1196460060</v>
      </c>
      <c r="C1686" s="21">
        <v>42292900</v>
      </c>
      <c r="D1686" s="93" t="s">
        <v>2585</v>
      </c>
      <c r="E1686" s="94" t="s">
        <v>2586</v>
      </c>
      <c r="F1686" s="28" t="s">
        <v>10</v>
      </c>
      <c r="G1686" s="58">
        <v>9267</v>
      </c>
      <c r="H1686" s="22">
        <v>0</v>
      </c>
      <c r="I1686" s="23">
        <f t="shared" si="511"/>
        <v>9267</v>
      </c>
      <c r="J1686" s="58"/>
      <c r="K1686" s="22"/>
      <c r="L1686" s="23"/>
      <c r="M1686" s="58">
        <v>8464</v>
      </c>
      <c r="N1686" s="22">
        <v>0</v>
      </c>
      <c r="O1686" s="23">
        <f t="shared" si="513"/>
        <v>8464</v>
      </c>
    </row>
    <row r="1687" spans="1:15" s="62" customFormat="1" ht="45">
      <c r="A1687" s="31">
        <v>6</v>
      </c>
      <c r="B1687" s="92">
        <v>1196460570</v>
      </c>
      <c r="C1687" s="21">
        <v>42292900</v>
      </c>
      <c r="D1687" s="93" t="s">
        <v>2587</v>
      </c>
      <c r="E1687" s="94" t="s">
        <v>2588</v>
      </c>
      <c r="F1687" s="28" t="s">
        <v>10</v>
      </c>
      <c r="G1687" s="58">
        <v>7911</v>
      </c>
      <c r="H1687" s="22">
        <v>0</v>
      </c>
      <c r="I1687" s="23">
        <f t="shared" si="511"/>
        <v>7911</v>
      </c>
      <c r="J1687" s="58">
        <v>4760</v>
      </c>
      <c r="K1687" s="22">
        <v>0</v>
      </c>
      <c r="L1687" s="23">
        <f t="shared" si="512"/>
        <v>4760</v>
      </c>
      <c r="M1687" s="58">
        <v>9522</v>
      </c>
      <c r="N1687" s="22">
        <v>0</v>
      </c>
      <c r="O1687" s="23">
        <f t="shared" si="513"/>
        <v>9522</v>
      </c>
    </row>
    <row r="1688" spans="1:15" s="62" customFormat="1" ht="81">
      <c r="A1688" s="31">
        <v>7</v>
      </c>
      <c r="B1688" s="92">
        <v>1196460601</v>
      </c>
      <c r="C1688" s="21">
        <v>42292900</v>
      </c>
      <c r="D1688" s="93" t="s">
        <v>2589</v>
      </c>
      <c r="E1688" s="94" t="s">
        <v>2589</v>
      </c>
      <c r="F1688" s="28" t="s">
        <v>10</v>
      </c>
      <c r="G1688" s="58">
        <v>7911</v>
      </c>
      <c r="H1688" s="22">
        <v>0</v>
      </c>
      <c r="I1688" s="23">
        <f t="shared" si="511"/>
        <v>7911</v>
      </c>
      <c r="J1688" s="58"/>
      <c r="K1688" s="22"/>
      <c r="L1688" s="23"/>
      <c r="M1688" s="58">
        <v>5227</v>
      </c>
      <c r="N1688" s="22">
        <v>0</v>
      </c>
      <c r="O1688" s="23">
        <f t="shared" si="513"/>
        <v>5227</v>
      </c>
    </row>
    <row r="1689" spans="1:15" s="62" customFormat="1" ht="45">
      <c r="A1689" s="31">
        <v>8</v>
      </c>
      <c r="B1689" s="92">
        <v>1196460620</v>
      </c>
      <c r="C1689" s="21">
        <v>42292900</v>
      </c>
      <c r="D1689" s="93" t="s">
        <v>2590</v>
      </c>
      <c r="E1689" s="94" t="s">
        <v>2591</v>
      </c>
      <c r="F1689" s="28" t="s">
        <v>10</v>
      </c>
      <c r="G1689" s="58">
        <v>7889</v>
      </c>
      <c r="H1689" s="22">
        <v>0</v>
      </c>
      <c r="I1689" s="23">
        <f t="shared" si="511"/>
        <v>7889</v>
      </c>
      <c r="J1689" s="58">
        <v>4947</v>
      </c>
      <c r="K1689" s="22">
        <v>0</v>
      </c>
      <c r="L1689" s="23">
        <f t="shared" si="512"/>
        <v>4947</v>
      </c>
      <c r="M1689" s="58">
        <v>9522</v>
      </c>
      <c r="N1689" s="22">
        <v>0</v>
      </c>
      <c r="O1689" s="23">
        <f t="shared" si="513"/>
        <v>9522</v>
      </c>
    </row>
    <row r="1690" spans="1:15" s="62" customFormat="1" ht="45">
      <c r="A1690" s="31">
        <v>9</v>
      </c>
      <c r="B1690" s="92">
        <v>1196460062</v>
      </c>
      <c r="C1690" s="21">
        <v>42292900</v>
      </c>
      <c r="D1690" s="93" t="s">
        <v>2592</v>
      </c>
      <c r="E1690" s="94" t="s">
        <v>2593</v>
      </c>
      <c r="F1690" s="28" t="s">
        <v>10</v>
      </c>
      <c r="G1690" s="58"/>
      <c r="H1690" s="72"/>
      <c r="I1690" s="73"/>
      <c r="J1690" s="58">
        <v>5042</v>
      </c>
      <c r="K1690" s="22">
        <v>0</v>
      </c>
      <c r="L1690" s="23">
        <f t="shared" si="512"/>
        <v>5042</v>
      </c>
      <c r="M1690" s="58">
        <v>9522</v>
      </c>
      <c r="N1690" s="22">
        <v>0</v>
      </c>
      <c r="O1690" s="23">
        <f t="shared" si="513"/>
        <v>9522</v>
      </c>
    </row>
    <row r="1691" spans="1:15" s="62" customFormat="1" ht="36">
      <c r="A1691" s="31">
        <v>10</v>
      </c>
      <c r="B1691" s="95">
        <v>1196460081</v>
      </c>
      <c r="C1691" s="21">
        <v>42292900</v>
      </c>
      <c r="D1691" s="93" t="s">
        <v>2594</v>
      </c>
      <c r="E1691" s="94" t="s">
        <v>2595</v>
      </c>
      <c r="F1691" s="28" t="s">
        <v>10</v>
      </c>
      <c r="G1691" s="58">
        <v>9267</v>
      </c>
      <c r="H1691" s="22">
        <v>0</v>
      </c>
      <c r="I1691" s="23">
        <f t="shared" ref="I1691" si="514">+G1691+H1691</f>
        <v>9267</v>
      </c>
      <c r="J1691" s="58"/>
      <c r="K1691" s="22"/>
      <c r="L1691" s="23"/>
      <c r="M1691" s="58">
        <v>8464</v>
      </c>
      <c r="N1691" s="22">
        <v>0</v>
      </c>
      <c r="O1691" s="23">
        <f t="shared" si="513"/>
        <v>8464</v>
      </c>
    </row>
    <row r="1692" spans="1:15" s="62" customFormat="1" ht="36">
      <c r="A1692" s="31">
        <v>11</v>
      </c>
      <c r="B1692" s="92">
        <v>1196460050</v>
      </c>
      <c r="C1692" s="21">
        <v>42292900</v>
      </c>
      <c r="D1692" s="93" t="s">
        <v>2596</v>
      </c>
      <c r="E1692" s="94" t="s">
        <v>2597</v>
      </c>
      <c r="F1692" s="28" t="s">
        <v>10</v>
      </c>
      <c r="G1692" s="58"/>
      <c r="H1692" s="72"/>
      <c r="I1692" s="73"/>
      <c r="J1692" s="58"/>
      <c r="K1692" s="72"/>
      <c r="L1692" s="73"/>
      <c r="M1692" s="58">
        <v>8464</v>
      </c>
      <c r="N1692" s="22">
        <v>0</v>
      </c>
      <c r="O1692" s="23">
        <f t="shared" si="513"/>
        <v>8464</v>
      </c>
    </row>
    <row r="1693" spans="1:15" s="62" customFormat="1" ht="36">
      <c r="A1693" s="31">
        <v>12</v>
      </c>
      <c r="B1693" s="92">
        <v>1196460082</v>
      </c>
      <c r="C1693" s="21">
        <v>42292900</v>
      </c>
      <c r="D1693" s="93" t="s">
        <v>2598</v>
      </c>
      <c r="E1693" s="94" t="s">
        <v>2599</v>
      </c>
      <c r="F1693" s="28" t="s">
        <v>10</v>
      </c>
      <c r="G1693" s="58">
        <v>8111</v>
      </c>
      <c r="H1693" s="22">
        <v>0</v>
      </c>
      <c r="I1693" s="23">
        <f t="shared" ref="I1693:I1696" si="515">+G1693+H1693</f>
        <v>8111</v>
      </c>
      <c r="J1693" s="58"/>
      <c r="K1693" s="22"/>
      <c r="L1693" s="23"/>
      <c r="M1693" s="58">
        <v>8464</v>
      </c>
      <c r="N1693" s="22">
        <v>0</v>
      </c>
      <c r="O1693" s="23">
        <f t="shared" si="513"/>
        <v>8464</v>
      </c>
    </row>
    <row r="1694" spans="1:15" s="62" customFormat="1" ht="36">
      <c r="A1694" s="31">
        <v>13</v>
      </c>
      <c r="B1694" s="92">
        <v>1196460083</v>
      </c>
      <c r="C1694" s="21">
        <v>42292900</v>
      </c>
      <c r="D1694" s="93" t="s">
        <v>2600</v>
      </c>
      <c r="E1694" s="94" t="s">
        <v>2601</v>
      </c>
      <c r="F1694" s="28" t="s">
        <v>10</v>
      </c>
      <c r="G1694" s="58">
        <v>9267</v>
      </c>
      <c r="H1694" s="22">
        <v>0</v>
      </c>
      <c r="I1694" s="23">
        <f t="shared" si="515"/>
        <v>9267</v>
      </c>
      <c r="J1694" s="58"/>
      <c r="K1694" s="22"/>
      <c r="L1694" s="23"/>
      <c r="M1694" s="58">
        <v>8464</v>
      </c>
      <c r="N1694" s="22">
        <v>0</v>
      </c>
      <c r="O1694" s="23">
        <f t="shared" si="513"/>
        <v>8464</v>
      </c>
    </row>
    <row r="1695" spans="1:15" s="62" customFormat="1" ht="36">
      <c r="A1695" s="31">
        <v>14</v>
      </c>
      <c r="B1695" s="92">
        <v>1196460020</v>
      </c>
      <c r="C1695" s="21">
        <v>42292900</v>
      </c>
      <c r="D1695" s="93" t="s">
        <v>2602</v>
      </c>
      <c r="E1695" s="94" t="s">
        <v>2603</v>
      </c>
      <c r="F1695" s="28" t="s">
        <v>10</v>
      </c>
      <c r="G1695" s="58">
        <v>9267</v>
      </c>
      <c r="H1695" s="22">
        <v>0</v>
      </c>
      <c r="I1695" s="23">
        <f t="shared" si="515"/>
        <v>9267</v>
      </c>
      <c r="J1695" s="58"/>
      <c r="K1695" s="22"/>
      <c r="L1695" s="23"/>
      <c r="M1695" s="58">
        <v>8464</v>
      </c>
      <c r="N1695" s="22">
        <v>0</v>
      </c>
      <c r="O1695" s="23">
        <f t="shared" si="513"/>
        <v>8464</v>
      </c>
    </row>
    <row r="1696" spans="1:15" s="62" customFormat="1" ht="36">
      <c r="A1696" s="31">
        <v>15</v>
      </c>
      <c r="B1696" s="92">
        <v>1196460030</v>
      </c>
      <c r="C1696" s="21">
        <v>42292900</v>
      </c>
      <c r="D1696" s="93" t="s">
        <v>2604</v>
      </c>
      <c r="E1696" s="94" t="s">
        <v>2605</v>
      </c>
      <c r="F1696" s="28" t="s">
        <v>10</v>
      </c>
      <c r="G1696" s="58">
        <v>9267</v>
      </c>
      <c r="H1696" s="22">
        <v>0</v>
      </c>
      <c r="I1696" s="23">
        <f t="shared" si="515"/>
        <v>9267</v>
      </c>
      <c r="J1696" s="58"/>
      <c r="K1696" s="22"/>
      <c r="L1696" s="23"/>
      <c r="M1696" s="58">
        <v>8464</v>
      </c>
      <c r="N1696" s="22">
        <v>0</v>
      </c>
      <c r="O1696" s="23">
        <f t="shared" si="513"/>
        <v>8464</v>
      </c>
    </row>
    <row r="1697" spans="1:15" s="62" customFormat="1" ht="45">
      <c r="A1697" s="31">
        <v>16</v>
      </c>
      <c r="B1697" s="92">
        <v>1196490073</v>
      </c>
      <c r="C1697" s="21">
        <v>42292900</v>
      </c>
      <c r="D1697" s="93" t="s">
        <v>2606</v>
      </c>
      <c r="E1697" s="94" t="s">
        <v>2607</v>
      </c>
      <c r="F1697" s="28" t="s">
        <v>10</v>
      </c>
      <c r="G1697" s="58"/>
      <c r="H1697" s="72"/>
      <c r="I1697" s="73"/>
      <c r="J1697" s="58"/>
      <c r="K1697" s="72"/>
      <c r="L1697" s="73"/>
      <c r="M1697" s="58">
        <v>140305</v>
      </c>
      <c r="N1697" s="22">
        <v>0</v>
      </c>
      <c r="O1697" s="23">
        <f t="shared" si="513"/>
        <v>140305</v>
      </c>
    </row>
    <row r="1698" spans="1:15" s="62" customFormat="1" ht="36">
      <c r="A1698" s="31">
        <v>17</v>
      </c>
      <c r="B1698" s="96">
        <v>1196490079</v>
      </c>
      <c r="C1698" s="21">
        <v>42292900</v>
      </c>
      <c r="D1698" s="74" t="s">
        <v>2608</v>
      </c>
      <c r="E1698" s="49" t="s">
        <v>2608</v>
      </c>
      <c r="F1698" s="28" t="s">
        <v>10</v>
      </c>
      <c r="G1698" s="58"/>
      <c r="H1698" s="72"/>
      <c r="I1698" s="73"/>
      <c r="J1698" s="58"/>
      <c r="K1698" s="72"/>
      <c r="L1698" s="73"/>
      <c r="M1698" s="58">
        <v>8464</v>
      </c>
      <c r="N1698" s="22">
        <v>0</v>
      </c>
      <c r="O1698" s="23">
        <f t="shared" si="513"/>
        <v>8464</v>
      </c>
    </row>
    <row r="1699" spans="1:15" s="62" customFormat="1" ht="45">
      <c r="A1699" s="31">
        <v>18</v>
      </c>
      <c r="B1699" s="92">
        <v>1196460580</v>
      </c>
      <c r="C1699" s="21">
        <v>42292900</v>
      </c>
      <c r="D1699" s="93" t="s">
        <v>2609</v>
      </c>
      <c r="E1699" s="94" t="s">
        <v>2610</v>
      </c>
      <c r="F1699" s="28" t="s">
        <v>10</v>
      </c>
      <c r="G1699" s="58">
        <v>7911</v>
      </c>
      <c r="H1699" s="22">
        <v>0</v>
      </c>
      <c r="I1699" s="23">
        <f t="shared" ref="I1699:I1706" si="516">+G1699+H1699</f>
        <v>7911</v>
      </c>
      <c r="J1699" s="58">
        <v>4902</v>
      </c>
      <c r="K1699" s="22">
        <v>0</v>
      </c>
      <c r="L1699" s="23">
        <f t="shared" ref="L1699:L1706" si="517">+J1699+K1699</f>
        <v>4902</v>
      </c>
      <c r="M1699" s="58">
        <v>9522</v>
      </c>
      <c r="N1699" s="22">
        <v>0</v>
      </c>
      <c r="O1699" s="23">
        <f t="shared" si="513"/>
        <v>9522</v>
      </c>
    </row>
    <row r="1700" spans="1:15" s="62" customFormat="1" ht="45">
      <c r="A1700" s="31">
        <v>19</v>
      </c>
      <c r="B1700" s="92">
        <v>1196460650</v>
      </c>
      <c r="C1700" s="21">
        <v>42292900</v>
      </c>
      <c r="D1700" s="93" t="s">
        <v>2611</v>
      </c>
      <c r="E1700" s="94" t="s">
        <v>2612</v>
      </c>
      <c r="F1700" s="28" t="s">
        <v>10</v>
      </c>
      <c r="G1700" s="58">
        <v>8044</v>
      </c>
      <c r="H1700" s="22">
        <v>0</v>
      </c>
      <c r="I1700" s="23">
        <f t="shared" si="516"/>
        <v>8044</v>
      </c>
      <c r="J1700" s="58">
        <v>6224</v>
      </c>
      <c r="K1700" s="22">
        <v>0</v>
      </c>
      <c r="L1700" s="23">
        <f t="shared" si="517"/>
        <v>6224</v>
      </c>
      <c r="M1700" s="58">
        <v>8464</v>
      </c>
      <c r="N1700" s="22">
        <v>0</v>
      </c>
      <c r="O1700" s="23">
        <f t="shared" si="513"/>
        <v>8464</v>
      </c>
    </row>
    <row r="1701" spans="1:15" s="62" customFormat="1" ht="45">
      <c r="A1701" s="31">
        <v>20</v>
      </c>
      <c r="B1701" s="92">
        <v>1196460640</v>
      </c>
      <c r="C1701" s="21">
        <v>42292900</v>
      </c>
      <c r="D1701" s="93" t="s">
        <v>2613</v>
      </c>
      <c r="E1701" s="94" t="s">
        <v>2614</v>
      </c>
      <c r="F1701" s="28" t="s">
        <v>10</v>
      </c>
      <c r="G1701" s="58">
        <v>8044</v>
      </c>
      <c r="H1701" s="22">
        <v>0</v>
      </c>
      <c r="I1701" s="23">
        <f t="shared" si="516"/>
        <v>8044</v>
      </c>
      <c r="J1701" s="58">
        <v>5791</v>
      </c>
      <c r="K1701" s="22">
        <v>0</v>
      </c>
      <c r="L1701" s="23">
        <f t="shared" si="517"/>
        <v>5791</v>
      </c>
      <c r="M1701" s="58">
        <v>8464</v>
      </c>
      <c r="N1701" s="22">
        <v>0</v>
      </c>
      <c r="O1701" s="23">
        <f t="shared" si="513"/>
        <v>8464</v>
      </c>
    </row>
    <row r="1702" spans="1:15" s="62" customFormat="1" ht="45">
      <c r="A1702" s="31">
        <v>21</v>
      </c>
      <c r="B1702" s="92">
        <v>1196460660</v>
      </c>
      <c r="C1702" s="21">
        <v>42292900</v>
      </c>
      <c r="D1702" s="93" t="s">
        <v>2615</v>
      </c>
      <c r="E1702" s="94" t="s">
        <v>2616</v>
      </c>
      <c r="F1702" s="28" t="s">
        <v>10</v>
      </c>
      <c r="G1702" s="58">
        <v>8044</v>
      </c>
      <c r="H1702" s="22">
        <v>0</v>
      </c>
      <c r="I1702" s="23">
        <f t="shared" si="516"/>
        <v>8044</v>
      </c>
      <c r="J1702" s="58"/>
      <c r="K1702" s="22"/>
      <c r="L1702" s="23"/>
      <c r="M1702" s="58">
        <v>8464</v>
      </c>
      <c r="N1702" s="22">
        <v>0</v>
      </c>
      <c r="O1702" s="23">
        <f t="shared" si="513"/>
        <v>8464</v>
      </c>
    </row>
    <row r="1703" spans="1:15" s="62" customFormat="1" ht="36">
      <c r="A1703" s="31">
        <v>22</v>
      </c>
      <c r="B1703" s="92">
        <v>1196460630</v>
      </c>
      <c r="C1703" s="21">
        <v>42292900</v>
      </c>
      <c r="D1703" s="93" t="s">
        <v>2617</v>
      </c>
      <c r="E1703" s="94" t="s">
        <v>2618</v>
      </c>
      <c r="F1703" s="28" t="s">
        <v>10</v>
      </c>
      <c r="G1703" s="58">
        <v>11600</v>
      </c>
      <c r="H1703" s="22">
        <v>0</v>
      </c>
      <c r="I1703" s="23">
        <f t="shared" si="516"/>
        <v>11600</v>
      </c>
      <c r="J1703" s="58">
        <v>7132</v>
      </c>
      <c r="K1703" s="22">
        <v>0</v>
      </c>
      <c r="L1703" s="23">
        <f t="shared" si="517"/>
        <v>7132</v>
      </c>
      <c r="M1703" s="58">
        <v>8464</v>
      </c>
      <c r="N1703" s="22">
        <v>0</v>
      </c>
      <c r="O1703" s="23">
        <f t="shared" si="513"/>
        <v>8464</v>
      </c>
    </row>
    <row r="1704" spans="1:15" s="62" customFormat="1" ht="45">
      <c r="A1704" s="31">
        <v>23</v>
      </c>
      <c r="B1704" s="92">
        <v>1196460610</v>
      </c>
      <c r="C1704" s="21">
        <v>42292900</v>
      </c>
      <c r="D1704" s="93" t="s">
        <v>2619</v>
      </c>
      <c r="E1704" s="94" t="s">
        <v>2620</v>
      </c>
      <c r="F1704" s="28" t="s">
        <v>10</v>
      </c>
      <c r="G1704" s="58">
        <v>7911</v>
      </c>
      <c r="H1704" s="22">
        <v>0</v>
      </c>
      <c r="I1704" s="23">
        <f t="shared" si="516"/>
        <v>7911</v>
      </c>
      <c r="J1704" s="58">
        <v>5120</v>
      </c>
      <c r="K1704" s="22">
        <v>0</v>
      </c>
      <c r="L1704" s="23">
        <f t="shared" si="517"/>
        <v>5120</v>
      </c>
      <c r="M1704" s="58">
        <v>7009</v>
      </c>
      <c r="N1704" s="22">
        <v>0</v>
      </c>
      <c r="O1704" s="23">
        <f t="shared" si="513"/>
        <v>7009</v>
      </c>
    </row>
    <row r="1705" spans="1:15" s="62" customFormat="1" ht="54">
      <c r="A1705" s="31">
        <v>24</v>
      </c>
      <c r="B1705" s="92">
        <v>1196460084</v>
      </c>
      <c r="C1705" s="21">
        <v>42292900</v>
      </c>
      <c r="D1705" s="93" t="s">
        <v>2621</v>
      </c>
      <c r="E1705" s="94" t="s">
        <v>2622</v>
      </c>
      <c r="F1705" s="28" t="s">
        <v>10</v>
      </c>
      <c r="G1705" s="58">
        <v>11600</v>
      </c>
      <c r="H1705" s="22">
        <v>0</v>
      </c>
      <c r="I1705" s="23">
        <f t="shared" si="516"/>
        <v>11600</v>
      </c>
      <c r="J1705" s="58"/>
      <c r="K1705" s="22"/>
      <c r="L1705" s="23"/>
      <c r="M1705" s="58">
        <v>8464</v>
      </c>
      <c r="N1705" s="22">
        <v>0</v>
      </c>
      <c r="O1705" s="23">
        <f t="shared" si="513"/>
        <v>8464</v>
      </c>
    </row>
    <row r="1706" spans="1:15" s="62" customFormat="1" ht="54">
      <c r="A1706" s="31">
        <v>25</v>
      </c>
      <c r="B1706" s="92">
        <v>1196460023</v>
      </c>
      <c r="C1706" s="21">
        <v>42292900</v>
      </c>
      <c r="D1706" s="93" t="s">
        <v>2623</v>
      </c>
      <c r="E1706" s="94" t="s">
        <v>2624</v>
      </c>
      <c r="F1706" s="28" t="s">
        <v>10</v>
      </c>
      <c r="G1706" s="58">
        <v>15389</v>
      </c>
      <c r="H1706" s="22">
        <v>0</v>
      </c>
      <c r="I1706" s="23">
        <f t="shared" si="516"/>
        <v>15389</v>
      </c>
      <c r="J1706" s="58">
        <v>7710</v>
      </c>
      <c r="K1706" s="22">
        <v>0</v>
      </c>
      <c r="L1706" s="23">
        <f t="shared" si="517"/>
        <v>7710</v>
      </c>
      <c r="M1706" s="58">
        <v>8464</v>
      </c>
      <c r="N1706" s="22">
        <v>0</v>
      </c>
      <c r="O1706" s="23">
        <f t="shared" si="513"/>
        <v>8464</v>
      </c>
    </row>
    <row r="1707" spans="1:15" s="62" customFormat="1" ht="45">
      <c r="A1707" s="31">
        <v>26</v>
      </c>
      <c r="B1707" s="92">
        <v>1196490073</v>
      </c>
      <c r="C1707" s="21">
        <v>42292900</v>
      </c>
      <c r="D1707" s="93" t="s">
        <v>2606</v>
      </c>
      <c r="E1707" s="94" t="s">
        <v>2625</v>
      </c>
      <c r="F1707" s="28" t="s">
        <v>10</v>
      </c>
      <c r="G1707" s="58"/>
      <c r="H1707" s="72"/>
      <c r="I1707" s="73"/>
      <c r="J1707" s="58"/>
      <c r="K1707" s="72"/>
      <c r="L1707" s="73"/>
      <c r="M1707" s="58">
        <v>140305</v>
      </c>
      <c r="N1707" s="22">
        <v>0</v>
      </c>
      <c r="O1707" s="23">
        <f t="shared" si="513"/>
        <v>140305</v>
      </c>
    </row>
    <row r="1708" spans="1:15" s="150" customFormat="1">
      <c r="A1708" s="142"/>
      <c r="B1708" s="17"/>
      <c r="C1708" s="143"/>
      <c r="D1708" s="143"/>
      <c r="E1708" s="143"/>
      <c r="F1708" s="143"/>
      <c r="G1708" s="144"/>
      <c r="H1708" s="145"/>
      <c r="I1708" s="151"/>
      <c r="J1708" s="144"/>
      <c r="K1708" s="145"/>
      <c r="L1708" s="151"/>
      <c r="M1708" s="144"/>
      <c r="N1708" s="145"/>
      <c r="O1708" s="151"/>
    </row>
    <row r="1709" spans="1:15" s="62" customFormat="1" ht="18">
      <c r="A1709" s="39" t="s">
        <v>2575</v>
      </c>
      <c r="B1709" s="166" t="s">
        <v>2627</v>
      </c>
      <c r="C1709" s="166"/>
      <c r="D1709" s="166"/>
      <c r="E1709" s="166"/>
      <c r="F1709" s="29" t="s">
        <v>740</v>
      </c>
      <c r="G1709" s="174" t="s">
        <v>3840</v>
      </c>
      <c r="H1709" s="175"/>
      <c r="I1709" s="176"/>
    </row>
    <row r="1710" spans="1:15" s="62" customFormat="1" ht="27">
      <c r="A1710" s="14" t="s">
        <v>2</v>
      </c>
      <c r="B1710" s="14" t="s">
        <v>3</v>
      </c>
      <c r="C1710" s="15" t="s">
        <v>4</v>
      </c>
      <c r="D1710" s="15" t="s">
        <v>5</v>
      </c>
      <c r="E1710" s="15" t="s">
        <v>3366</v>
      </c>
      <c r="F1710" s="15" t="s">
        <v>7</v>
      </c>
      <c r="G1710" s="16" t="s">
        <v>3347</v>
      </c>
      <c r="H1710" s="16" t="s">
        <v>3348</v>
      </c>
      <c r="I1710" s="16" t="s">
        <v>3349</v>
      </c>
    </row>
    <row r="1711" spans="1:15" s="62" customFormat="1" ht="18">
      <c r="A1711" s="31">
        <v>1</v>
      </c>
      <c r="B1711" s="21">
        <v>1196490015</v>
      </c>
      <c r="C1711" s="28">
        <v>42291600</v>
      </c>
      <c r="D1711" s="33" t="s">
        <v>2628</v>
      </c>
      <c r="E1711" s="28" t="s">
        <v>2629</v>
      </c>
      <c r="F1711" s="28" t="s">
        <v>10</v>
      </c>
      <c r="G1711" s="22">
        <v>283.45</v>
      </c>
      <c r="H1711" s="22">
        <f>ROUND(G1711*0.19,0)</f>
        <v>54</v>
      </c>
      <c r="I1711" s="23">
        <f t="shared" ref="I1711:I1716" si="518">+G1711+H1711</f>
        <v>337.45</v>
      </c>
    </row>
    <row r="1712" spans="1:15" s="62" customFormat="1" ht="18">
      <c r="A1712" s="31">
        <v>2</v>
      </c>
      <c r="B1712" s="21">
        <v>1196490020</v>
      </c>
      <c r="C1712" s="28">
        <v>42291600</v>
      </c>
      <c r="D1712" s="33" t="s">
        <v>2630</v>
      </c>
      <c r="E1712" s="28" t="s">
        <v>2631</v>
      </c>
      <c r="F1712" s="28" t="s">
        <v>10</v>
      </c>
      <c r="G1712" s="22">
        <v>283.45</v>
      </c>
      <c r="H1712" s="22">
        <f t="shared" ref="H1712:H1716" si="519">ROUND(G1712*0.19,0)</f>
        <v>54</v>
      </c>
      <c r="I1712" s="23">
        <f t="shared" si="518"/>
        <v>337.45</v>
      </c>
    </row>
    <row r="1713" spans="1:18" s="62" customFormat="1" ht="18">
      <c r="A1713" s="31">
        <v>3</v>
      </c>
      <c r="B1713" s="21">
        <v>1196490025</v>
      </c>
      <c r="C1713" s="28">
        <v>42291600</v>
      </c>
      <c r="D1713" s="33" t="s">
        <v>2632</v>
      </c>
      <c r="E1713" s="28" t="s">
        <v>2633</v>
      </c>
      <c r="F1713" s="28" t="s">
        <v>10</v>
      </c>
      <c r="G1713" s="22">
        <v>283.45</v>
      </c>
      <c r="H1713" s="22">
        <f t="shared" si="519"/>
        <v>54</v>
      </c>
      <c r="I1713" s="23">
        <f t="shared" si="518"/>
        <v>337.45</v>
      </c>
    </row>
    <row r="1714" spans="1:18" s="62" customFormat="1" ht="18">
      <c r="A1714" s="31">
        <v>4</v>
      </c>
      <c r="B1714" s="21">
        <v>1196490030</v>
      </c>
      <c r="C1714" s="28">
        <v>42291600</v>
      </c>
      <c r="D1714" s="33" t="s">
        <v>2634</v>
      </c>
      <c r="E1714" s="28" t="s">
        <v>2635</v>
      </c>
      <c r="F1714" s="28" t="s">
        <v>10</v>
      </c>
      <c r="G1714" s="22">
        <v>283.45</v>
      </c>
      <c r="H1714" s="22">
        <f t="shared" si="519"/>
        <v>54</v>
      </c>
      <c r="I1714" s="23">
        <f t="shared" si="518"/>
        <v>337.45</v>
      </c>
    </row>
    <row r="1715" spans="1:18" s="62" customFormat="1" ht="18">
      <c r="A1715" s="31">
        <v>5</v>
      </c>
      <c r="B1715" s="21">
        <v>1196490035</v>
      </c>
      <c r="C1715" s="28">
        <v>42291600</v>
      </c>
      <c r="D1715" s="33" t="s">
        <v>2636</v>
      </c>
      <c r="E1715" s="28" t="s">
        <v>2637</v>
      </c>
      <c r="F1715" s="28" t="s">
        <v>10</v>
      </c>
      <c r="G1715" s="22">
        <v>283.45</v>
      </c>
      <c r="H1715" s="22">
        <f t="shared" si="519"/>
        <v>54</v>
      </c>
      <c r="I1715" s="23">
        <f t="shared" si="518"/>
        <v>337.45</v>
      </c>
    </row>
    <row r="1716" spans="1:18" s="62" customFormat="1" ht="18">
      <c r="A1716" s="31">
        <v>6</v>
      </c>
      <c r="B1716" s="21">
        <v>1196490045</v>
      </c>
      <c r="C1716" s="28">
        <v>42291601</v>
      </c>
      <c r="D1716" s="33" t="s">
        <v>2638</v>
      </c>
      <c r="E1716" s="28" t="s">
        <v>2639</v>
      </c>
      <c r="F1716" s="28" t="s">
        <v>10</v>
      </c>
      <c r="G1716" s="22">
        <v>283.45</v>
      </c>
      <c r="H1716" s="22">
        <f t="shared" si="519"/>
        <v>54</v>
      </c>
      <c r="I1716" s="23">
        <f t="shared" si="518"/>
        <v>337.45</v>
      </c>
    </row>
    <row r="1717" spans="1:18" s="150" customFormat="1">
      <c r="A1717" s="142"/>
      <c r="B1717" s="17"/>
      <c r="C1717" s="143"/>
      <c r="D1717" s="143"/>
      <c r="E1717" s="143"/>
      <c r="F1717" s="143"/>
      <c r="G1717" s="148"/>
      <c r="H1717" s="148"/>
      <c r="I1717" s="149"/>
    </row>
    <row r="1718" spans="1:18" s="62" customFormat="1" ht="18">
      <c r="A1718" s="39" t="s">
        <v>2626</v>
      </c>
      <c r="B1718" s="166" t="s">
        <v>2641</v>
      </c>
      <c r="C1718" s="166"/>
      <c r="D1718" s="166"/>
      <c r="E1718" s="166"/>
      <c r="F1718" s="29" t="s">
        <v>740</v>
      </c>
      <c r="G1718" s="174" t="s">
        <v>3708</v>
      </c>
      <c r="H1718" s="175"/>
      <c r="I1718" s="176"/>
      <c r="J1718" s="174" t="s">
        <v>3731</v>
      </c>
      <c r="K1718" s="175"/>
      <c r="L1718" s="176"/>
      <c r="M1718" s="174" t="s">
        <v>3743</v>
      </c>
      <c r="N1718" s="175"/>
      <c r="O1718" s="176"/>
      <c r="P1718" s="174" t="s">
        <v>3840</v>
      </c>
      <c r="Q1718" s="175"/>
      <c r="R1718" s="176"/>
    </row>
    <row r="1719" spans="1:18" s="62" customFormat="1" ht="27">
      <c r="A1719" s="14" t="s">
        <v>2</v>
      </c>
      <c r="B1719" s="14" t="s">
        <v>3</v>
      </c>
      <c r="C1719" s="15" t="s">
        <v>4</v>
      </c>
      <c r="D1719" s="15" t="s">
        <v>5</v>
      </c>
      <c r="E1719" s="15" t="s">
        <v>3366</v>
      </c>
      <c r="F1719" s="15" t="s">
        <v>7</v>
      </c>
      <c r="G1719" s="16" t="s">
        <v>3347</v>
      </c>
      <c r="H1719" s="16" t="s">
        <v>3348</v>
      </c>
      <c r="I1719" s="16" t="s">
        <v>3349</v>
      </c>
      <c r="J1719" s="16" t="s">
        <v>3347</v>
      </c>
      <c r="K1719" s="16" t="s">
        <v>3348</v>
      </c>
      <c r="L1719" s="16" t="s">
        <v>3349</v>
      </c>
      <c r="M1719" s="16" t="s">
        <v>3347</v>
      </c>
      <c r="N1719" s="16" t="s">
        <v>3348</v>
      </c>
      <c r="O1719" s="16" t="s">
        <v>3349</v>
      </c>
      <c r="P1719" s="16" t="s">
        <v>3347</v>
      </c>
      <c r="Q1719" s="16" t="s">
        <v>3348</v>
      </c>
      <c r="R1719" s="16" t="s">
        <v>3349</v>
      </c>
    </row>
    <row r="1720" spans="1:18" s="62" customFormat="1" ht="36">
      <c r="A1720" s="31">
        <v>1</v>
      </c>
      <c r="B1720" s="27">
        <v>1199030140</v>
      </c>
      <c r="C1720" s="28" t="s">
        <v>2642</v>
      </c>
      <c r="D1720" s="36" t="s">
        <v>2643</v>
      </c>
      <c r="E1720" s="37" t="s">
        <v>2644</v>
      </c>
      <c r="F1720" s="28" t="s">
        <v>10</v>
      </c>
      <c r="G1720" s="22">
        <v>1800</v>
      </c>
      <c r="H1720" s="22">
        <f t="shared" ref="H1720:H1728" si="520">ROUND(G1720*0.19,0)</f>
        <v>342</v>
      </c>
      <c r="I1720" s="23">
        <f t="shared" ref="I1720:I1728" si="521">+G1720+H1720</f>
        <v>2142</v>
      </c>
      <c r="J1720" s="22">
        <v>1320</v>
      </c>
      <c r="K1720" s="22">
        <f t="shared" ref="K1720:K1728" si="522">ROUND(J1720*0.19,0)</f>
        <v>251</v>
      </c>
      <c r="L1720" s="23">
        <f t="shared" ref="L1720:L1728" si="523">+J1720+K1720</f>
        <v>1571</v>
      </c>
      <c r="M1720" s="22">
        <v>1406</v>
      </c>
      <c r="N1720" s="22">
        <f t="shared" ref="N1720:N1728" si="524">ROUND(M1720*0.19,0)</f>
        <v>267</v>
      </c>
      <c r="O1720" s="23">
        <f t="shared" ref="O1720:O1728" si="525">+M1720+N1720</f>
        <v>1673</v>
      </c>
      <c r="P1720" s="22"/>
      <c r="Q1720" s="22"/>
      <c r="R1720" s="23"/>
    </row>
    <row r="1721" spans="1:18" s="62" customFormat="1" ht="36">
      <c r="A1721" s="31">
        <v>2</v>
      </c>
      <c r="B1721" s="27">
        <v>1199030167</v>
      </c>
      <c r="C1721" s="28" t="s">
        <v>2642</v>
      </c>
      <c r="D1721" s="36" t="s">
        <v>2645</v>
      </c>
      <c r="E1721" s="37" t="s">
        <v>2646</v>
      </c>
      <c r="F1721" s="28" t="s">
        <v>10</v>
      </c>
      <c r="G1721" s="22">
        <v>1800</v>
      </c>
      <c r="H1721" s="22">
        <f t="shared" si="520"/>
        <v>342</v>
      </c>
      <c r="I1721" s="23">
        <f t="shared" si="521"/>
        <v>2142</v>
      </c>
      <c r="J1721" s="22">
        <v>1320</v>
      </c>
      <c r="K1721" s="22">
        <f t="shared" si="522"/>
        <v>251</v>
      </c>
      <c r="L1721" s="23">
        <f t="shared" si="523"/>
        <v>1571</v>
      </c>
      <c r="M1721" s="22">
        <v>1406</v>
      </c>
      <c r="N1721" s="22">
        <f t="shared" si="524"/>
        <v>267</v>
      </c>
      <c r="O1721" s="23">
        <f t="shared" si="525"/>
        <v>1673</v>
      </c>
      <c r="P1721" s="22"/>
      <c r="Q1721" s="22"/>
      <c r="R1721" s="23"/>
    </row>
    <row r="1722" spans="1:18" s="62" customFormat="1" ht="36">
      <c r="A1722" s="31">
        <v>3</v>
      </c>
      <c r="B1722" s="27">
        <v>1199030142</v>
      </c>
      <c r="C1722" s="28" t="s">
        <v>2642</v>
      </c>
      <c r="D1722" s="36" t="s">
        <v>2647</v>
      </c>
      <c r="E1722" s="37" t="s">
        <v>2648</v>
      </c>
      <c r="F1722" s="28" t="s">
        <v>10</v>
      </c>
      <c r="G1722" s="22">
        <v>1800</v>
      </c>
      <c r="H1722" s="22">
        <f t="shared" si="520"/>
        <v>342</v>
      </c>
      <c r="I1722" s="23">
        <f t="shared" si="521"/>
        <v>2142</v>
      </c>
      <c r="J1722" s="22">
        <v>1320</v>
      </c>
      <c r="K1722" s="22">
        <f t="shared" si="522"/>
        <v>251</v>
      </c>
      <c r="L1722" s="23">
        <f t="shared" si="523"/>
        <v>1571</v>
      </c>
      <c r="M1722" s="22">
        <v>1406</v>
      </c>
      <c r="N1722" s="22">
        <f t="shared" si="524"/>
        <v>267</v>
      </c>
      <c r="O1722" s="23">
        <f t="shared" si="525"/>
        <v>1673</v>
      </c>
      <c r="P1722" s="22"/>
      <c r="Q1722" s="22"/>
      <c r="R1722" s="23"/>
    </row>
    <row r="1723" spans="1:18" s="62" customFormat="1" ht="36">
      <c r="A1723" s="31">
        <v>4</v>
      </c>
      <c r="B1723" s="27">
        <v>1199030135</v>
      </c>
      <c r="C1723" s="28" t="s">
        <v>2642</v>
      </c>
      <c r="D1723" s="36" t="s">
        <v>2649</v>
      </c>
      <c r="E1723" s="37" t="s">
        <v>2650</v>
      </c>
      <c r="F1723" s="28" t="s">
        <v>10</v>
      </c>
      <c r="G1723" s="22">
        <v>1800</v>
      </c>
      <c r="H1723" s="22">
        <f t="shared" si="520"/>
        <v>342</v>
      </c>
      <c r="I1723" s="23">
        <f t="shared" si="521"/>
        <v>2142</v>
      </c>
      <c r="J1723" s="22">
        <v>1320</v>
      </c>
      <c r="K1723" s="22">
        <f t="shared" si="522"/>
        <v>251</v>
      </c>
      <c r="L1723" s="23">
        <f t="shared" si="523"/>
        <v>1571</v>
      </c>
      <c r="M1723" s="22">
        <v>1406</v>
      </c>
      <c r="N1723" s="22">
        <f t="shared" si="524"/>
        <v>267</v>
      </c>
      <c r="O1723" s="23">
        <f t="shared" si="525"/>
        <v>1673</v>
      </c>
      <c r="P1723" s="22"/>
      <c r="Q1723" s="22"/>
      <c r="R1723" s="23"/>
    </row>
    <row r="1724" spans="1:18" s="62" customFormat="1" ht="36">
      <c r="A1724" s="31">
        <v>5</v>
      </c>
      <c r="B1724" s="27">
        <v>1199030137</v>
      </c>
      <c r="C1724" s="28" t="s">
        <v>2642</v>
      </c>
      <c r="D1724" s="36" t="s">
        <v>2651</v>
      </c>
      <c r="E1724" s="37" t="s">
        <v>2652</v>
      </c>
      <c r="F1724" s="28" t="s">
        <v>10</v>
      </c>
      <c r="G1724" s="22">
        <v>1800</v>
      </c>
      <c r="H1724" s="22">
        <f t="shared" si="520"/>
        <v>342</v>
      </c>
      <c r="I1724" s="23">
        <f t="shared" si="521"/>
        <v>2142</v>
      </c>
      <c r="J1724" s="22">
        <v>1320</v>
      </c>
      <c r="K1724" s="22">
        <f t="shared" si="522"/>
        <v>251</v>
      </c>
      <c r="L1724" s="23">
        <f t="shared" si="523"/>
        <v>1571</v>
      </c>
      <c r="M1724" s="22">
        <v>1406</v>
      </c>
      <c r="N1724" s="22">
        <f t="shared" si="524"/>
        <v>267</v>
      </c>
      <c r="O1724" s="23">
        <f t="shared" si="525"/>
        <v>1673</v>
      </c>
      <c r="P1724" s="22"/>
      <c r="Q1724" s="22"/>
      <c r="R1724" s="23"/>
    </row>
    <row r="1725" spans="1:18" s="62" customFormat="1" ht="36">
      <c r="A1725" s="31">
        <v>6</v>
      </c>
      <c r="B1725" s="27">
        <v>1199030138</v>
      </c>
      <c r="C1725" s="28" t="s">
        <v>2642</v>
      </c>
      <c r="D1725" s="36" t="s">
        <v>2653</v>
      </c>
      <c r="E1725" s="37" t="s">
        <v>2654</v>
      </c>
      <c r="F1725" s="28" t="s">
        <v>10</v>
      </c>
      <c r="G1725" s="22">
        <v>1800</v>
      </c>
      <c r="H1725" s="22">
        <f t="shared" si="520"/>
        <v>342</v>
      </c>
      <c r="I1725" s="23">
        <f t="shared" si="521"/>
        <v>2142</v>
      </c>
      <c r="J1725" s="22">
        <v>1320</v>
      </c>
      <c r="K1725" s="22">
        <f t="shared" si="522"/>
        <v>251</v>
      </c>
      <c r="L1725" s="23">
        <f t="shared" si="523"/>
        <v>1571</v>
      </c>
      <c r="M1725" s="22">
        <v>1406</v>
      </c>
      <c r="N1725" s="22">
        <f t="shared" si="524"/>
        <v>267</v>
      </c>
      <c r="O1725" s="23">
        <f t="shared" si="525"/>
        <v>1673</v>
      </c>
      <c r="P1725" s="22"/>
      <c r="Q1725" s="22"/>
      <c r="R1725" s="23"/>
    </row>
    <row r="1726" spans="1:18" s="62" customFormat="1" ht="36">
      <c r="A1726" s="31">
        <v>7</v>
      </c>
      <c r="B1726" s="27">
        <v>1199030154</v>
      </c>
      <c r="C1726" s="28" t="s">
        <v>2642</v>
      </c>
      <c r="D1726" s="36" t="s">
        <v>2655</v>
      </c>
      <c r="E1726" s="37" t="s">
        <v>2656</v>
      </c>
      <c r="F1726" s="28" t="s">
        <v>10</v>
      </c>
      <c r="G1726" s="22">
        <v>300</v>
      </c>
      <c r="H1726" s="22">
        <f t="shared" si="520"/>
        <v>57</v>
      </c>
      <c r="I1726" s="23">
        <f t="shared" si="521"/>
        <v>357</v>
      </c>
      <c r="J1726" s="22">
        <v>125</v>
      </c>
      <c r="K1726" s="22">
        <f t="shared" si="522"/>
        <v>24</v>
      </c>
      <c r="L1726" s="23">
        <f t="shared" si="523"/>
        <v>149</v>
      </c>
      <c r="M1726" s="22">
        <v>168</v>
      </c>
      <c r="N1726" s="22">
        <f t="shared" si="524"/>
        <v>32</v>
      </c>
      <c r="O1726" s="23">
        <f t="shared" si="525"/>
        <v>200</v>
      </c>
      <c r="P1726" s="22">
        <v>255.6</v>
      </c>
      <c r="Q1726" s="22">
        <f t="shared" ref="Q1726:Q1728" si="526">ROUND(P1726*0.19,0)</f>
        <v>49</v>
      </c>
      <c r="R1726" s="23">
        <f t="shared" ref="R1726:R1728" si="527">+P1726+Q1726</f>
        <v>304.60000000000002</v>
      </c>
    </row>
    <row r="1727" spans="1:18" s="62" customFormat="1" ht="36">
      <c r="A1727" s="31">
        <v>8</v>
      </c>
      <c r="B1727" s="27">
        <v>1199030151</v>
      </c>
      <c r="C1727" s="28" t="s">
        <v>2642</v>
      </c>
      <c r="D1727" s="36" t="s">
        <v>2657</v>
      </c>
      <c r="E1727" s="37" t="s">
        <v>2658</v>
      </c>
      <c r="F1727" s="28" t="s">
        <v>10</v>
      </c>
      <c r="G1727" s="22">
        <v>300</v>
      </c>
      <c r="H1727" s="22">
        <f t="shared" si="520"/>
        <v>57</v>
      </c>
      <c r="I1727" s="23">
        <f t="shared" si="521"/>
        <v>357</v>
      </c>
      <c r="J1727" s="22">
        <v>125</v>
      </c>
      <c r="K1727" s="22">
        <f t="shared" si="522"/>
        <v>24</v>
      </c>
      <c r="L1727" s="23">
        <f t="shared" si="523"/>
        <v>149</v>
      </c>
      <c r="M1727" s="22">
        <v>168</v>
      </c>
      <c r="N1727" s="22">
        <f t="shared" si="524"/>
        <v>32</v>
      </c>
      <c r="O1727" s="23">
        <f t="shared" si="525"/>
        <v>200</v>
      </c>
      <c r="P1727" s="22">
        <v>255.6</v>
      </c>
      <c r="Q1727" s="22">
        <f t="shared" si="526"/>
        <v>49</v>
      </c>
      <c r="R1727" s="23">
        <f t="shared" si="527"/>
        <v>304.60000000000002</v>
      </c>
    </row>
    <row r="1728" spans="1:18" s="62" customFormat="1" ht="36">
      <c r="A1728" s="31">
        <v>9</v>
      </c>
      <c r="B1728" s="27">
        <v>1199030141</v>
      </c>
      <c r="C1728" s="28" t="s">
        <v>2642</v>
      </c>
      <c r="D1728" s="36" t="s">
        <v>2659</v>
      </c>
      <c r="E1728" s="37" t="s">
        <v>2660</v>
      </c>
      <c r="F1728" s="28" t="s">
        <v>10</v>
      </c>
      <c r="G1728" s="22">
        <v>300</v>
      </c>
      <c r="H1728" s="22">
        <f t="shared" si="520"/>
        <v>57</v>
      </c>
      <c r="I1728" s="23">
        <f t="shared" si="521"/>
        <v>357</v>
      </c>
      <c r="J1728" s="22">
        <v>125</v>
      </c>
      <c r="K1728" s="22">
        <f t="shared" si="522"/>
        <v>24</v>
      </c>
      <c r="L1728" s="23">
        <f t="shared" si="523"/>
        <v>149</v>
      </c>
      <c r="M1728" s="22">
        <v>168</v>
      </c>
      <c r="N1728" s="22">
        <f t="shared" si="524"/>
        <v>32</v>
      </c>
      <c r="O1728" s="23">
        <f t="shared" si="525"/>
        <v>200</v>
      </c>
      <c r="P1728" s="22">
        <v>255.6</v>
      </c>
      <c r="Q1728" s="22">
        <f t="shared" si="526"/>
        <v>49</v>
      </c>
      <c r="R1728" s="23">
        <f t="shared" si="527"/>
        <v>304.60000000000002</v>
      </c>
    </row>
    <row r="1729" spans="1:21" s="150" customFormat="1">
      <c r="A1729" s="142"/>
      <c r="B1729" s="17"/>
      <c r="C1729" s="143"/>
      <c r="D1729" s="143"/>
      <c r="E1729" s="143"/>
      <c r="F1729" s="143"/>
      <c r="G1729" s="144"/>
      <c r="H1729" s="145"/>
      <c r="I1729" s="151"/>
      <c r="J1729" s="144"/>
      <c r="K1729" s="145"/>
      <c r="L1729" s="151"/>
      <c r="M1729" s="144"/>
      <c r="N1729" s="145"/>
      <c r="O1729" s="151"/>
      <c r="P1729" s="144"/>
      <c r="Q1729" s="145"/>
      <c r="R1729" s="151"/>
    </row>
    <row r="1730" spans="1:21" s="62" customFormat="1" ht="27">
      <c r="A1730" s="39" t="s">
        <v>2640</v>
      </c>
      <c r="B1730" s="166" t="s">
        <v>2662</v>
      </c>
      <c r="C1730" s="166"/>
      <c r="D1730" s="166"/>
      <c r="E1730" s="166"/>
      <c r="F1730" s="29" t="s">
        <v>3368</v>
      </c>
      <c r="G1730" s="174" t="s">
        <v>3712</v>
      </c>
      <c r="H1730" s="175"/>
      <c r="I1730" s="176"/>
      <c r="J1730" s="174" t="s">
        <v>3717</v>
      </c>
      <c r="K1730" s="175"/>
      <c r="L1730" s="176"/>
      <c r="M1730" s="174" t="s">
        <v>3733</v>
      </c>
      <c r="N1730" s="175"/>
      <c r="O1730" s="176"/>
    </row>
    <row r="1731" spans="1:21" s="62" customFormat="1" ht="27">
      <c r="A1731" s="14" t="s">
        <v>2</v>
      </c>
      <c r="B1731" s="14" t="s">
        <v>3</v>
      </c>
      <c r="C1731" s="15" t="s">
        <v>4</v>
      </c>
      <c r="D1731" s="15" t="s">
        <v>5</v>
      </c>
      <c r="E1731" s="15" t="s">
        <v>3366</v>
      </c>
      <c r="F1731" s="15" t="s">
        <v>7</v>
      </c>
      <c r="G1731" s="16" t="s">
        <v>3347</v>
      </c>
      <c r="H1731" s="16" t="s">
        <v>3348</v>
      </c>
      <c r="I1731" s="16" t="s">
        <v>3349</v>
      </c>
      <c r="J1731" s="16" t="s">
        <v>3347</v>
      </c>
      <c r="K1731" s="16" t="s">
        <v>3348</v>
      </c>
      <c r="L1731" s="16" t="s">
        <v>3349</v>
      </c>
      <c r="M1731" s="16" t="s">
        <v>3347</v>
      </c>
      <c r="N1731" s="16" t="s">
        <v>3348</v>
      </c>
      <c r="O1731" s="16" t="s">
        <v>3349</v>
      </c>
    </row>
    <row r="1732" spans="1:21" s="62" customFormat="1" ht="153">
      <c r="A1732" s="31">
        <v>1</v>
      </c>
      <c r="B1732" s="27">
        <v>1199030147</v>
      </c>
      <c r="C1732" s="28">
        <v>42311902</v>
      </c>
      <c r="D1732" s="36" t="s">
        <v>2663</v>
      </c>
      <c r="E1732" s="43" t="s">
        <v>3369</v>
      </c>
      <c r="F1732" s="28" t="s">
        <v>10</v>
      </c>
      <c r="G1732" s="22">
        <v>9500</v>
      </c>
      <c r="H1732" s="22">
        <f t="shared" ref="H1732:H1733" si="528">ROUND(G1732*0.19,0)</f>
        <v>1805</v>
      </c>
      <c r="I1732" s="23">
        <f t="shared" ref="I1732:I1733" si="529">+G1732+H1732</f>
        <v>11305</v>
      </c>
      <c r="J1732" s="22">
        <v>11670</v>
      </c>
      <c r="K1732" s="22">
        <f t="shared" ref="K1732:K1733" si="530">ROUND(J1732*0.19,0)</f>
        <v>2217</v>
      </c>
      <c r="L1732" s="23">
        <f t="shared" ref="L1732:L1733" si="531">+J1732+K1732</f>
        <v>13887</v>
      </c>
      <c r="M1732" s="22">
        <v>14023</v>
      </c>
      <c r="N1732" s="22">
        <f t="shared" ref="N1732:N1733" si="532">ROUND(M1732*0.19,0)</f>
        <v>2664</v>
      </c>
      <c r="O1732" s="23">
        <f t="shared" ref="O1732:O1733" si="533">+M1732+N1732</f>
        <v>16687</v>
      </c>
    </row>
    <row r="1733" spans="1:21" s="62" customFormat="1" ht="153">
      <c r="A1733" s="31">
        <v>2</v>
      </c>
      <c r="B1733" s="27">
        <v>1199030132</v>
      </c>
      <c r="C1733" s="28">
        <v>42311902</v>
      </c>
      <c r="D1733" s="36" t="s">
        <v>2664</v>
      </c>
      <c r="E1733" s="43" t="s">
        <v>3370</v>
      </c>
      <c r="F1733" s="28" t="s">
        <v>10</v>
      </c>
      <c r="G1733" s="22">
        <v>8300</v>
      </c>
      <c r="H1733" s="22">
        <f t="shared" si="528"/>
        <v>1577</v>
      </c>
      <c r="I1733" s="23">
        <f t="shared" si="529"/>
        <v>9877</v>
      </c>
      <c r="J1733" s="22">
        <v>9760</v>
      </c>
      <c r="K1733" s="22">
        <f t="shared" si="530"/>
        <v>1854</v>
      </c>
      <c r="L1733" s="23">
        <f t="shared" si="531"/>
        <v>11614</v>
      </c>
      <c r="M1733" s="22">
        <v>16390</v>
      </c>
      <c r="N1733" s="22">
        <f t="shared" si="532"/>
        <v>3114</v>
      </c>
      <c r="O1733" s="23">
        <f t="shared" si="533"/>
        <v>19504</v>
      </c>
    </row>
    <row r="1734" spans="1:21" s="150" customFormat="1">
      <c r="A1734" s="142"/>
      <c r="B1734" s="17"/>
      <c r="C1734" s="143"/>
      <c r="D1734" s="143"/>
      <c r="E1734" s="143"/>
      <c r="F1734" s="143"/>
      <c r="G1734" s="144"/>
      <c r="H1734" s="145"/>
      <c r="I1734" s="151"/>
      <c r="J1734" s="144"/>
      <c r="K1734" s="145"/>
      <c r="L1734" s="151"/>
      <c r="M1734" s="144"/>
      <c r="N1734" s="145"/>
      <c r="O1734" s="151"/>
    </row>
    <row r="1735" spans="1:21" s="62" customFormat="1" ht="27">
      <c r="A1735" s="39" t="s">
        <v>2661</v>
      </c>
      <c r="B1735" s="166" t="s">
        <v>2666</v>
      </c>
      <c r="C1735" s="166"/>
      <c r="D1735" s="166"/>
      <c r="E1735" s="166"/>
      <c r="F1735" s="29" t="s">
        <v>1311</v>
      </c>
      <c r="G1735" s="174" t="s">
        <v>3712</v>
      </c>
      <c r="H1735" s="175"/>
      <c r="I1735" s="176"/>
      <c r="J1735" s="174" t="s">
        <v>3733</v>
      </c>
      <c r="K1735" s="175"/>
      <c r="L1735" s="176"/>
      <c r="M1735" s="174" t="s">
        <v>3744</v>
      </c>
      <c r="N1735" s="175"/>
      <c r="O1735" s="176"/>
      <c r="P1735" s="174" t="s">
        <v>3746</v>
      </c>
      <c r="Q1735" s="175"/>
      <c r="R1735" s="176"/>
      <c r="S1735" s="174" t="s">
        <v>3840</v>
      </c>
      <c r="T1735" s="175"/>
      <c r="U1735" s="176"/>
    </row>
    <row r="1736" spans="1:21" s="62" customFormat="1" ht="27">
      <c r="A1736" s="14" t="s">
        <v>2</v>
      </c>
      <c r="B1736" s="14" t="s">
        <v>3</v>
      </c>
      <c r="C1736" s="15" t="s">
        <v>4</v>
      </c>
      <c r="D1736" s="15" t="s">
        <v>5</v>
      </c>
      <c r="E1736" s="15" t="s">
        <v>3366</v>
      </c>
      <c r="F1736" s="15" t="s">
        <v>7</v>
      </c>
      <c r="G1736" s="16" t="s">
        <v>3347</v>
      </c>
      <c r="H1736" s="16" t="s">
        <v>3348</v>
      </c>
      <c r="I1736" s="16" t="s">
        <v>3349</v>
      </c>
      <c r="J1736" s="16" t="s">
        <v>3347</v>
      </c>
      <c r="K1736" s="16" t="s">
        <v>3348</v>
      </c>
      <c r="L1736" s="16" t="s">
        <v>3349</v>
      </c>
      <c r="M1736" s="16" t="s">
        <v>3347</v>
      </c>
      <c r="N1736" s="16" t="s">
        <v>3348</v>
      </c>
      <c r="O1736" s="16" t="s">
        <v>3349</v>
      </c>
      <c r="P1736" s="16" t="s">
        <v>3347</v>
      </c>
      <c r="Q1736" s="16" t="s">
        <v>3348</v>
      </c>
      <c r="R1736" s="16" t="s">
        <v>3349</v>
      </c>
      <c r="S1736" s="16" t="s">
        <v>3347</v>
      </c>
      <c r="T1736" s="16" t="s">
        <v>3348</v>
      </c>
      <c r="U1736" s="16" t="s">
        <v>3349</v>
      </c>
    </row>
    <row r="1737" spans="1:21" s="62" customFormat="1" ht="36">
      <c r="A1737" s="31">
        <v>1</v>
      </c>
      <c r="B1737" s="27">
        <v>1196410601</v>
      </c>
      <c r="C1737" s="21">
        <v>42142402</v>
      </c>
      <c r="D1737" s="36" t="s">
        <v>2667</v>
      </c>
      <c r="E1737" s="37" t="s">
        <v>2668</v>
      </c>
      <c r="F1737" s="28" t="s">
        <v>10</v>
      </c>
      <c r="G1737" s="58"/>
      <c r="H1737" s="72"/>
      <c r="I1737" s="73"/>
      <c r="J1737" s="58">
        <v>3267</v>
      </c>
      <c r="K1737" s="22">
        <f t="shared" ref="K1737:K1739" si="534">ROUND(J1737*0.19,0)</f>
        <v>621</v>
      </c>
      <c r="L1737" s="23">
        <f t="shared" ref="L1737:L1739" si="535">+J1737+K1737</f>
        <v>3888</v>
      </c>
      <c r="M1737" s="58">
        <v>3010</v>
      </c>
      <c r="N1737" s="22">
        <f t="shared" ref="N1737:N1739" si="536">ROUND(M1737*0.19,0)</f>
        <v>572</v>
      </c>
      <c r="O1737" s="23">
        <f t="shared" ref="O1737:O1739" si="537">+M1737+N1737</f>
        <v>3582</v>
      </c>
      <c r="P1737" s="58"/>
      <c r="Q1737" s="22"/>
      <c r="R1737" s="23"/>
      <c r="S1737" s="58"/>
      <c r="T1737" s="22"/>
      <c r="U1737" s="23"/>
    </row>
    <row r="1738" spans="1:21" s="62" customFormat="1" ht="36">
      <c r="A1738" s="31">
        <v>2</v>
      </c>
      <c r="B1738" s="27">
        <v>1196430001</v>
      </c>
      <c r="C1738" s="21">
        <v>42142402</v>
      </c>
      <c r="D1738" s="36" t="s">
        <v>2669</v>
      </c>
      <c r="E1738" s="37" t="s">
        <v>2670</v>
      </c>
      <c r="F1738" s="28" t="s">
        <v>10</v>
      </c>
      <c r="G1738" s="58">
        <v>3680</v>
      </c>
      <c r="H1738" s="22">
        <f t="shared" ref="H1738" si="538">ROUND(G1738*0.19,0)</f>
        <v>699</v>
      </c>
      <c r="I1738" s="23">
        <f t="shared" ref="I1738" si="539">+G1738+H1738</f>
        <v>4379</v>
      </c>
      <c r="J1738" s="58">
        <v>5445</v>
      </c>
      <c r="K1738" s="22">
        <f t="shared" si="534"/>
        <v>1035</v>
      </c>
      <c r="L1738" s="23">
        <f t="shared" si="535"/>
        <v>6480</v>
      </c>
      <c r="M1738" s="58">
        <v>5260</v>
      </c>
      <c r="N1738" s="22">
        <f t="shared" si="536"/>
        <v>999</v>
      </c>
      <c r="O1738" s="23">
        <f t="shared" si="537"/>
        <v>6259</v>
      </c>
      <c r="P1738" s="58">
        <v>4500</v>
      </c>
      <c r="Q1738" s="22">
        <f t="shared" ref="Q1738" si="540">ROUND(P1738*0.19,0)</f>
        <v>855</v>
      </c>
      <c r="R1738" s="23">
        <f t="shared" ref="R1738" si="541">+P1738+Q1738</f>
        <v>5355</v>
      </c>
      <c r="S1738" s="58">
        <v>5680</v>
      </c>
      <c r="T1738" s="22">
        <f t="shared" ref="T1738:T1739" si="542">ROUND(S1738*0.19,0)</f>
        <v>1079</v>
      </c>
      <c r="U1738" s="23">
        <f t="shared" ref="U1738:U1739" si="543">+S1738+T1738</f>
        <v>6759</v>
      </c>
    </row>
    <row r="1739" spans="1:21" s="62" customFormat="1" ht="27">
      <c r="A1739" s="31">
        <v>3</v>
      </c>
      <c r="B1739" s="27">
        <v>1199010014</v>
      </c>
      <c r="C1739" s="21">
        <v>42142619</v>
      </c>
      <c r="D1739" s="36" t="s">
        <v>2671</v>
      </c>
      <c r="E1739" s="37" t="s">
        <v>2672</v>
      </c>
      <c r="F1739" s="28" t="s">
        <v>10</v>
      </c>
      <c r="G1739" s="58"/>
      <c r="H1739" s="72"/>
      <c r="I1739" s="73"/>
      <c r="J1739" s="58">
        <v>4972</v>
      </c>
      <c r="K1739" s="22">
        <f t="shared" si="534"/>
        <v>945</v>
      </c>
      <c r="L1739" s="23">
        <f t="shared" si="535"/>
        <v>5917</v>
      </c>
      <c r="M1739" s="58">
        <v>3920</v>
      </c>
      <c r="N1739" s="22">
        <f t="shared" si="536"/>
        <v>745</v>
      </c>
      <c r="O1739" s="23">
        <f t="shared" si="537"/>
        <v>4665</v>
      </c>
      <c r="P1739" s="58"/>
      <c r="Q1739" s="22"/>
      <c r="R1739" s="23"/>
      <c r="S1739" s="58">
        <v>4507</v>
      </c>
      <c r="T1739" s="22">
        <f t="shared" si="542"/>
        <v>856</v>
      </c>
      <c r="U1739" s="23">
        <f t="shared" si="543"/>
        <v>5363</v>
      </c>
    </row>
    <row r="1740" spans="1:21" s="150" customFormat="1">
      <c r="A1740" s="142"/>
      <c r="B1740" s="17"/>
      <c r="C1740" s="143"/>
      <c r="D1740" s="143"/>
      <c r="E1740" s="143"/>
      <c r="F1740" s="143"/>
      <c r="G1740" s="144"/>
      <c r="H1740" s="145"/>
      <c r="I1740" s="151"/>
      <c r="J1740" s="144"/>
      <c r="K1740" s="145"/>
      <c r="L1740" s="151"/>
      <c r="M1740" s="144"/>
      <c r="N1740" s="145"/>
      <c r="O1740" s="151"/>
      <c r="P1740" s="144"/>
      <c r="Q1740" s="145"/>
      <c r="R1740" s="151"/>
      <c r="S1740" s="144"/>
      <c r="T1740" s="145"/>
      <c r="U1740" s="151"/>
    </row>
    <row r="1741" spans="1:21" s="62" customFormat="1" ht="13.5" customHeight="1">
      <c r="A1741" s="39" t="s">
        <v>2665</v>
      </c>
      <c r="B1741" s="166" t="s">
        <v>2674</v>
      </c>
      <c r="C1741" s="166"/>
      <c r="D1741" s="166"/>
      <c r="E1741" s="166"/>
      <c r="F1741" s="29" t="s">
        <v>375</v>
      </c>
      <c r="G1741" s="174" t="s">
        <v>3729</v>
      </c>
      <c r="H1741" s="175"/>
      <c r="I1741" s="176"/>
      <c r="J1741" s="174" t="s">
        <v>3733</v>
      </c>
      <c r="K1741" s="175"/>
      <c r="L1741" s="176"/>
      <c r="M1741" s="174" t="s">
        <v>3746</v>
      </c>
      <c r="N1741" s="175"/>
      <c r="O1741" s="176"/>
    </row>
    <row r="1742" spans="1:21" s="62" customFormat="1" ht="27">
      <c r="A1742" s="14" t="s">
        <v>2</v>
      </c>
      <c r="B1742" s="14" t="s">
        <v>3</v>
      </c>
      <c r="C1742" s="15" t="s">
        <v>4</v>
      </c>
      <c r="D1742" s="15" t="s">
        <v>5</v>
      </c>
      <c r="E1742" s="15" t="s">
        <v>3366</v>
      </c>
      <c r="F1742" s="15" t="s">
        <v>7</v>
      </c>
      <c r="G1742" s="16" t="s">
        <v>3347</v>
      </c>
      <c r="H1742" s="16" t="s">
        <v>3348</v>
      </c>
      <c r="I1742" s="16" t="s">
        <v>3349</v>
      </c>
      <c r="J1742" s="16" t="s">
        <v>3347</v>
      </c>
      <c r="K1742" s="16" t="s">
        <v>3348</v>
      </c>
      <c r="L1742" s="16" t="s">
        <v>3349</v>
      </c>
      <c r="M1742" s="16" t="s">
        <v>3347</v>
      </c>
      <c r="N1742" s="16" t="s">
        <v>3348</v>
      </c>
      <c r="O1742" s="16" t="s">
        <v>3349</v>
      </c>
    </row>
    <row r="1743" spans="1:21" s="140" customFormat="1" ht="27">
      <c r="A1743" s="30">
        <v>1</v>
      </c>
      <c r="B1743" s="30">
        <v>1128599003</v>
      </c>
      <c r="C1743" s="35">
        <v>42272224</v>
      </c>
      <c r="D1743" s="40" t="s">
        <v>2674</v>
      </c>
      <c r="E1743" s="43" t="s">
        <v>2675</v>
      </c>
      <c r="F1743" s="35" t="s">
        <v>10</v>
      </c>
      <c r="G1743" s="24">
        <v>2500</v>
      </c>
      <c r="H1743" s="24">
        <f>ROUND(G1743*0.19,0)</f>
        <v>475</v>
      </c>
      <c r="I1743" s="25">
        <f>+G1743+H1743</f>
        <v>2975</v>
      </c>
      <c r="J1743" s="24">
        <v>7931</v>
      </c>
      <c r="K1743" s="24">
        <f>ROUND(J1743*0.19,0)</f>
        <v>1507</v>
      </c>
      <c r="L1743" s="25">
        <f>+J1743+K1743</f>
        <v>9438</v>
      </c>
      <c r="M1743" s="24">
        <v>6500</v>
      </c>
      <c r="N1743" s="24">
        <v>0</v>
      </c>
      <c r="O1743" s="25">
        <f>+M1743+N1743</f>
        <v>6500</v>
      </c>
    </row>
    <row r="1744" spans="1:21" s="150" customFormat="1">
      <c r="A1744" s="142"/>
      <c r="B1744" s="17"/>
      <c r="C1744" s="143"/>
      <c r="D1744" s="143"/>
      <c r="E1744" s="143"/>
      <c r="F1744" s="143"/>
      <c r="G1744" s="148"/>
      <c r="H1744" s="148"/>
      <c r="I1744" s="149"/>
      <c r="J1744" s="148"/>
      <c r="K1744" s="148"/>
      <c r="L1744" s="149"/>
      <c r="M1744" s="148"/>
      <c r="N1744" s="148"/>
      <c r="O1744" s="149"/>
    </row>
    <row r="1745" spans="1:15" s="62" customFormat="1" ht="13.5" customHeight="1">
      <c r="A1745" s="39" t="s">
        <v>2673</v>
      </c>
      <c r="B1745" s="166" t="s">
        <v>2677</v>
      </c>
      <c r="C1745" s="166"/>
      <c r="D1745" s="166"/>
      <c r="E1745" s="166"/>
      <c r="F1745" s="29" t="s">
        <v>375</v>
      </c>
      <c r="G1745" s="174" t="s">
        <v>3728</v>
      </c>
      <c r="H1745" s="175"/>
      <c r="I1745" s="176"/>
    </row>
    <row r="1746" spans="1:15" s="62" customFormat="1" ht="27">
      <c r="A1746" s="14" t="s">
        <v>2</v>
      </c>
      <c r="B1746" s="14" t="s">
        <v>3</v>
      </c>
      <c r="C1746" s="15" t="s">
        <v>4</v>
      </c>
      <c r="D1746" s="15" t="s">
        <v>5</v>
      </c>
      <c r="E1746" s="15" t="s">
        <v>3366</v>
      </c>
      <c r="F1746" s="15" t="s">
        <v>7</v>
      </c>
      <c r="G1746" s="16" t="s">
        <v>3347</v>
      </c>
      <c r="H1746" s="16" t="s">
        <v>3348</v>
      </c>
      <c r="I1746" s="16" t="s">
        <v>3349</v>
      </c>
    </row>
    <row r="1747" spans="1:15" s="62" customFormat="1" ht="36">
      <c r="A1747" s="31">
        <v>1</v>
      </c>
      <c r="B1747" s="21">
        <v>1196491494</v>
      </c>
      <c r="C1747" s="28">
        <v>42294705</v>
      </c>
      <c r="D1747" s="36" t="s">
        <v>2677</v>
      </c>
      <c r="E1747" s="37" t="s">
        <v>2678</v>
      </c>
      <c r="F1747" s="28" t="s">
        <v>10</v>
      </c>
      <c r="G1747" s="22">
        <v>807300</v>
      </c>
      <c r="H1747" s="22">
        <v>0</v>
      </c>
      <c r="I1747" s="23">
        <f>+G1747+H1747</f>
        <v>807300</v>
      </c>
    </row>
    <row r="1748" spans="1:15" s="150" customFormat="1">
      <c r="A1748" s="142"/>
      <c r="B1748" s="17"/>
      <c r="C1748" s="143"/>
      <c r="D1748" s="143"/>
      <c r="E1748" s="143"/>
      <c r="F1748" s="143"/>
      <c r="G1748" s="148"/>
      <c r="H1748" s="148"/>
      <c r="I1748" s="149"/>
    </row>
    <row r="1749" spans="1:15" s="62" customFormat="1" ht="18">
      <c r="A1749" s="39" t="s">
        <v>2676</v>
      </c>
      <c r="B1749" s="166" t="s">
        <v>2681</v>
      </c>
      <c r="C1749" s="166"/>
      <c r="D1749" s="166"/>
      <c r="E1749" s="166"/>
      <c r="F1749" s="29" t="s">
        <v>2679</v>
      </c>
      <c r="G1749" s="174" t="s">
        <v>3711</v>
      </c>
      <c r="H1749" s="175"/>
      <c r="I1749" s="176"/>
      <c r="J1749" s="174" t="s">
        <v>3744</v>
      </c>
      <c r="K1749" s="175"/>
      <c r="L1749" s="176"/>
      <c r="M1749" s="174" t="s">
        <v>3843</v>
      </c>
      <c r="N1749" s="175"/>
      <c r="O1749" s="176"/>
    </row>
    <row r="1750" spans="1:15" s="62" customFormat="1" ht="27">
      <c r="A1750" s="14" t="s">
        <v>2</v>
      </c>
      <c r="B1750" s="14" t="s">
        <v>3</v>
      </c>
      <c r="C1750" s="15" t="s">
        <v>4</v>
      </c>
      <c r="D1750" s="15" t="s">
        <v>5</v>
      </c>
      <c r="E1750" s="15" t="s">
        <v>3366</v>
      </c>
      <c r="F1750" s="15" t="s">
        <v>7</v>
      </c>
      <c r="G1750" s="16" t="s">
        <v>3347</v>
      </c>
      <c r="H1750" s="16" t="s">
        <v>3348</v>
      </c>
      <c r="I1750" s="16" t="s">
        <v>3349</v>
      </c>
      <c r="J1750" s="16" t="s">
        <v>3347</v>
      </c>
      <c r="K1750" s="16" t="s">
        <v>3348</v>
      </c>
      <c r="L1750" s="16" t="s">
        <v>3349</v>
      </c>
      <c r="M1750" s="16" t="s">
        <v>3347</v>
      </c>
      <c r="N1750" s="16" t="s">
        <v>3348</v>
      </c>
      <c r="O1750" s="16" t="s">
        <v>3349</v>
      </c>
    </row>
    <row r="1751" spans="1:15" s="62" customFormat="1" ht="72">
      <c r="A1751" s="31">
        <v>1</v>
      </c>
      <c r="B1751" s="27">
        <v>1196490290</v>
      </c>
      <c r="C1751" s="28">
        <v>42291709</v>
      </c>
      <c r="D1751" s="36" t="s">
        <v>2681</v>
      </c>
      <c r="E1751" s="37" t="s">
        <v>2682</v>
      </c>
      <c r="F1751" s="28" t="s">
        <v>10</v>
      </c>
      <c r="G1751" s="22">
        <v>250400</v>
      </c>
      <c r="H1751" s="22">
        <f>ROUND(G1751*0.19,0)</f>
        <v>47576</v>
      </c>
      <c r="I1751" s="23">
        <f>+G1751+H1751</f>
        <v>297976</v>
      </c>
      <c r="J1751" s="22">
        <v>73800</v>
      </c>
      <c r="K1751" s="22">
        <f>ROUND(J1751*0.19,0)</f>
        <v>14022</v>
      </c>
      <c r="L1751" s="23">
        <f>+J1751+K1751</f>
        <v>87822</v>
      </c>
      <c r="M1751" s="22">
        <v>14281</v>
      </c>
      <c r="N1751" s="22">
        <f>ROUND(M1751*0.19,0)</f>
        <v>2713</v>
      </c>
      <c r="O1751" s="23">
        <f>+M1751+N1751</f>
        <v>16994</v>
      </c>
    </row>
    <row r="1752" spans="1:15" s="150" customFormat="1">
      <c r="A1752" s="142"/>
      <c r="B1752" s="17"/>
      <c r="C1752" s="143"/>
      <c r="D1752" s="143"/>
      <c r="E1752" s="143"/>
      <c r="F1752" s="143"/>
      <c r="G1752" s="144"/>
      <c r="H1752" s="145"/>
      <c r="I1752" s="151"/>
      <c r="J1752" s="144"/>
      <c r="K1752" s="145"/>
      <c r="L1752" s="151"/>
      <c r="M1752" s="144"/>
      <c r="N1752" s="145"/>
      <c r="O1752" s="151"/>
    </row>
    <row r="1753" spans="1:15" s="62" customFormat="1" ht="15.75" customHeight="1">
      <c r="A1753" s="39" t="s">
        <v>2680</v>
      </c>
      <c r="B1753" s="166" t="s">
        <v>2684</v>
      </c>
      <c r="C1753" s="166"/>
      <c r="D1753" s="166"/>
      <c r="E1753" s="166"/>
      <c r="F1753" s="29" t="s">
        <v>375</v>
      </c>
      <c r="G1753" s="174" t="s">
        <v>3731</v>
      </c>
      <c r="H1753" s="175"/>
      <c r="I1753" s="176"/>
      <c r="J1753" s="174" t="s">
        <v>3733</v>
      </c>
      <c r="K1753" s="175"/>
      <c r="L1753" s="176"/>
      <c r="M1753" s="174" t="s">
        <v>3744</v>
      </c>
      <c r="N1753" s="175"/>
      <c r="O1753" s="176"/>
    </row>
    <row r="1754" spans="1:15" s="62" customFormat="1" ht="27">
      <c r="A1754" s="14" t="s">
        <v>2</v>
      </c>
      <c r="B1754" s="14" t="s">
        <v>3</v>
      </c>
      <c r="C1754" s="15" t="s">
        <v>4</v>
      </c>
      <c r="D1754" s="15" t="s">
        <v>5</v>
      </c>
      <c r="E1754" s="15" t="s">
        <v>3366</v>
      </c>
      <c r="F1754" s="15" t="s">
        <v>7</v>
      </c>
      <c r="G1754" s="16" t="s">
        <v>3347</v>
      </c>
      <c r="H1754" s="16" t="s">
        <v>3348</v>
      </c>
      <c r="I1754" s="16" t="s">
        <v>3349</v>
      </c>
      <c r="J1754" s="16" t="s">
        <v>3347</v>
      </c>
      <c r="K1754" s="16" t="s">
        <v>3348</v>
      </c>
      <c r="L1754" s="16" t="s">
        <v>3349</v>
      </c>
      <c r="M1754" s="16" t="s">
        <v>3347</v>
      </c>
      <c r="N1754" s="16" t="s">
        <v>3348</v>
      </c>
      <c r="O1754" s="16" t="s">
        <v>3349</v>
      </c>
    </row>
    <row r="1755" spans="1:15" s="62" customFormat="1" ht="54">
      <c r="A1755" s="31">
        <v>1</v>
      </c>
      <c r="B1755" s="28">
        <v>1128599331</v>
      </c>
      <c r="C1755" s="51">
        <v>42272301</v>
      </c>
      <c r="D1755" s="36" t="s">
        <v>2685</v>
      </c>
      <c r="E1755" s="53" t="s">
        <v>2686</v>
      </c>
      <c r="F1755" s="28" t="s">
        <v>10</v>
      </c>
      <c r="G1755" s="22">
        <v>44750</v>
      </c>
      <c r="H1755" s="22">
        <f t="shared" ref="H1755:H1757" si="544">ROUND(G1755*0.19,0)</f>
        <v>8503</v>
      </c>
      <c r="I1755" s="23">
        <f t="shared" ref="I1755:I1757" si="545">+G1755+H1755</f>
        <v>53253</v>
      </c>
      <c r="J1755" s="22">
        <v>70785</v>
      </c>
      <c r="K1755" s="22">
        <f t="shared" ref="K1755:K1757" si="546">ROUND(J1755*0.19,0)</f>
        <v>13449</v>
      </c>
      <c r="L1755" s="23">
        <f t="shared" ref="L1755:L1757" si="547">+J1755+K1755</f>
        <v>84234</v>
      </c>
      <c r="M1755" s="22">
        <v>69100</v>
      </c>
      <c r="N1755" s="22">
        <f t="shared" ref="N1755:N1757" si="548">ROUND(M1755*0.19,0)</f>
        <v>13129</v>
      </c>
      <c r="O1755" s="23">
        <f t="shared" ref="O1755:O1757" si="549">+M1755+N1755</f>
        <v>82229</v>
      </c>
    </row>
    <row r="1756" spans="1:15" s="62" customFormat="1" ht="54">
      <c r="A1756" s="31">
        <v>2</v>
      </c>
      <c r="B1756" s="28">
        <v>1128599213</v>
      </c>
      <c r="C1756" s="51">
        <v>42272301</v>
      </c>
      <c r="D1756" s="36" t="s">
        <v>2687</v>
      </c>
      <c r="E1756" s="53" t="s">
        <v>2688</v>
      </c>
      <c r="F1756" s="28" t="s">
        <v>10</v>
      </c>
      <c r="G1756" s="22">
        <v>44750</v>
      </c>
      <c r="H1756" s="22">
        <f t="shared" si="544"/>
        <v>8503</v>
      </c>
      <c r="I1756" s="23">
        <f t="shared" si="545"/>
        <v>53253</v>
      </c>
      <c r="J1756" s="22">
        <v>70785</v>
      </c>
      <c r="K1756" s="22">
        <f t="shared" si="546"/>
        <v>13449</v>
      </c>
      <c r="L1756" s="23">
        <f t="shared" si="547"/>
        <v>84234</v>
      </c>
      <c r="M1756" s="22">
        <v>69100</v>
      </c>
      <c r="N1756" s="22">
        <f t="shared" si="548"/>
        <v>13129</v>
      </c>
      <c r="O1756" s="23">
        <f t="shared" si="549"/>
        <v>82229</v>
      </c>
    </row>
    <row r="1757" spans="1:15" s="62" customFormat="1" ht="54">
      <c r="A1757" s="31">
        <v>3</v>
      </c>
      <c r="B1757" s="28">
        <v>1128599212</v>
      </c>
      <c r="C1757" s="51">
        <v>42272301</v>
      </c>
      <c r="D1757" s="36" t="s">
        <v>2689</v>
      </c>
      <c r="E1757" s="53" t="s">
        <v>2690</v>
      </c>
      <c r="F1757" s="28" t="s">
        <v>10</v>
      </c>
      <c r="G1757" s="22">
        <v>44750</v>
      </c>
      <c r="H1757" s="22">
        <f t="shared" si="544"/>
        <v>8503</v>
      </c>
      <c r="I1757" s="23">
        <f t="shared" si="545"/>
        <v>53253</v>
      </c>
      <c r="J1757" s="22">
        <v>70785</v>
      </c>
      <c r="K1757" s="22">
        <f t="shared" si="546"/>
        <v>13449</v>
      </c>
      <c r="L1757" s="23">
        <f t="shared" si="547"/>
        <v>84234</v>
      </c>
      <c r="M1757" s="22">
        <v>69100</v>
      </c>
      <c r="N1757" s="22">
        <f t="shared" si="548"/>
        <v>13129</v>
      </c>
      <c r="O1757" s="23">
        <f t="shared" si="549"/>
        <v>82229</v>
      </c>
    </row>
    <row r="1758" spans="1:15" s="150" customFormat="1">
      <c r="A1758" s="142"/>
      <c r="B1758" s="17"/>
      <c r="C1758" s="143"/>
      <c r="D1758" s="143"/>
      <c r="E1758" s="143"/>
      <c r="F1758" s="143"/>
      <c r="G1758" s="148"/>
      <c r="H1758" s="148"/>
      <c r="I1758" s="149"/>
      <c r="J1758" s="148"/>
      <c r="K1758" s="148"/>
      <c r="L1758" s="149"/>
      <c r="M1758" s="148"/>
      <c r="N1758" s="148"/>
      <c r="O1758" s="149"/>
    </row>
    <row r="1759" spans="1:15" s="62" customFormat="1" ht="13.5" customHeight="1">
      <c r="A1759" s="39" t="s">
        <v>2683</v>
      </c>
      <c r="B1759" s="166" t="s">
        <v>2692</v>
      </c>
      <c r="C1759" s="166"/>
      <c r="D1759" s="166"/>
      <c r="E1759" s="166"/>
      <c r="F1759" s="29" t="s">
        <v>375</v>
      </c>
      <c r="G1759" s="174" t="s">
        <v>3733</v>
      </c>
      <c r="H1759" s="175"/>
      <c r="I1759" s="176"/>
      <c r="J1759" s="174" t="s">
        <v>3840</v>
      </c>
      <c r="K1759" s="175"/>
      <c r="L1759" s="176"/>
    </row>
    <row r="1760" spans="1:15" s="62" customFormat="1" ht="27">
      <c r="A1760" s="14" t="s">
        <v>2</v>
      </c>
      <c r="B1760" s="14" t="s">
        <v>3</v>
      </c>
      <c r="C1760" s="15" t="s">
        <v>4</v>
      </c>
      <c r="D1760" s="15" t="s">
        <v>5</v>
      </c>
      <c r="E1760" s="15" t="s">
        <v>3366</v>
      </c>
      <c r="F1760" s="15" t="s">
        <v>7</v>
      </c>
      <c r="G1760" s="16" t="s">
        <v>3347</v>
      </c>
      <c r="H1760" s="16" t="s">
        <v>3348</v>
      </c>
      <c r="I1760" s="16" t="s">
        <v>3349</v>
      </c>
      <c r="J1760" s="16" t="s">
        <v>3347</v>
      </c>
      <c r="K1760" s="16" t="s">
        <v>3348</v>
      </c>
      <c r="L1760" s="16" t="s">
        <v>3349</v>
      </c>
    </row>
    <row r="1761" spans="1:12" s="62" customFormat="1" ht="36">
      <c r="A1761" s="31">
        <v>1</v>
      </c>
      <c r="B1761" s="35" t="s">
        <v>137</v>
      </c>
      <c r="C1761" s="21">
        <v>42171800</v>
      </c>
      <c r="D1761" s="36" t="s">
        <v>2693</v>
      </c>
      <c r="E1761" s="37" t="s">
        <v>2694</v>
      </c>
      <c r="F1761" s="28" t="s">
        <v>10</v>
      </c>
      <c r="G1761" s="22">
        <v>129965</v>
      </c>
      <c r="H1761" s="22">
        <f t="shared" ref="H1761:H1766" si="550">ROUND(G1761*0.19,0)</f>
        <v>24693</v>
      </c>
      <c r="I1761" s="23">
        <f t="shared" ref="I1761:I1766" si="551">+G1761+H1761</f>
        <v>154658</v>
      </c>
      <c r="J1761" s="22"/>
      <c r="K1761" s="22"/>
      <c r="L1761" s="23"/>
    </row>
    <row r="1762" spans="1:12" s="62" customFormat="1" ht="45">
      <c r="A1762" s="31">
        <v>2</v>
      </c>
      <c r="B1762" s="56">
        <v>1196490078</v>
      </c>
      <c r="C1762" s="21">
        <v>42171800</v>
      </c>
      <c r="D1762" s="44" t="s">
        <v>2695</v>
      </c>
      <c r="E1762" s="44" t="s">
        <v>2696</v>
      </c>
      <c r="F1762" s="28" t="s">
        <v>10</v>
      </c>
      <c r="G1762" s="22">
        <v>1182038</v>
      </c>
      <c r="H1762" s="22">
        <f t="shared" si="550"/>
        <v>224587</v>
      </c>
      <c r="I1762" s="23">
        <f t="shared" si="551"/>
        <v>1406625</v>
      </c>
      <c r="J1762" s="148"/>
      <c r="K1762" s="22"/>
      <c r="L1762" s="23"/>
    </row>
    <row r="1763" spans="1:12" s="62" customFormat="1" ht="36">
      <c r="A1763" s="31">
        <v>3</v>
      </c>
      <c r="B1763" s="35" t="s">
        <v>137</v>
      </c>
      <c r="C1763" s="21">
        <v>42171800</v>
      </c>
      <c r="D1763" s="44" t="s">
        <v>2697</v>
      </c>
      <c r="E1763" s="44" t="s">
        <v>2698</v>
      </c>
      <c r="F1763" s="28" t="s">
        <v>10</v>
      </c>
      <c r="G1763" s="22">
        <v>932800</v>
      </c>
      <c r="H1763" s="22">
        <f t="shared" si="550"/>
        <v>177232</v>
      </c>
      <c r="I1763" s="23">
        <f t="shared" si="551"/>
        <v>1110032</v>
      </c>
      <c r="J1763" s="22"/>
      <c r="K1763" s="22"/>
      <c r="L1763" s="23"/>
    </row>
    <row r="1764" spans="1:12" s="62" customFormat="1" ht="36">
      <c r="A1764" s="31">
        <v>4</v>
      </c>
      <c r="B1764" s="35" t="s">
        <v>137</v>
      </c>
      <c r="C1764" s="21">
        <v>42171800</v>
      </c>
      <c r="D1764" s="44" t="s">
        <v>2699</v>
      </c>
      <c r="E1764" s="44" t="s">
        <v>2700</v>
      </c>
      <c r="F1764" s="28" t="s">
        <v>10</v>
      </c>
      <c r="G1764" s="22">
        <v>1182038</v>
      </c>
      <c r="H1764" s="22">
        <f t="shared" si="550"/>
        <v>224587</v>
      </c>
      <c r="I1764" s="23">
        <f t="shared" si="551"/>
        <v>1406625</v>
      </c>
      <c r="J1764" s="22"/>
      <c r="K1764" s="22"/>
      <c r="L1764" s="23"/>
    </row>
    <row r="1765" spans="1:12" s="62" customFormat="1" ht="27">
      <c r="A1765" s="31">
        <v>5</v>
      </c>
      <c r="B1765" s="56">
        <v>1179090020</v>
      </c>
      <c r="C1765" s="21">
        <v>42171800</v>
      </c>
      <c r="D1765" s="36" t="s">
        <v>2702</v>
      </c>
      <c r="E1765" s="37" t="s">
        <v>2703</v>
      </c>
      <c r="F1765" s="28"/>
      <c r="G1765" s="22">
        <v>131114</v>
      </c>
      <c r="H1765" s="22">
        <f t="shared" si="550"/>
        <v>24912</v>
      </c>
      <c r="I1765" s="23">
        <f t="shared" si="551"/>
        <v>156026</v>
      </c>
      <c r="J1765" s="22">
        <v>37613</v>
      </c>
      <c r="K1765" s="22">
        <f t="shared" ref="K1765:K1766" si="552">ROUND(J1765*0.19,0)</f>
        <v>7146</v>
      </c>
      <c r="L1765" s="23">
        <f t="shared" ref="L1765:L1766" si="553">+J1765+K1765</f>
        <v>44759</v>
      </c>
    </row>
    <row r="1766" spans="1:12" s="62" customFormat="1" ht="36">
      <c r="A1766" s="31">
        <v>6</v>
      </c>
      <c r="B1766" s="56">
        <v>1179090021</v>
      </c>
      <c r="C1766" s="28" t="s">
        <v>2704</v>
      </c>
      <c r="D1766" s="36" t="s">
        <v>2705</v>
      </c>
      <c r="E1766" s="37" t="s">
        <v>2706</v>
      </c>
      <c r="F1766" s="28" t="s">
        <v>10</v>
      </c>
      <c r="G1766" s="22">
        <v>131114</v>
      </c>
      <c r="H1766" s="22">
        <f t="shared" si="550"/>
        <v>24912</v>
      </c>
      <c r="I1766" s="23">
        <f t="shared" si="551"/>
        <v>156026</v>
      </c>
      <c r="J1766" s="22">
        <v>37613</v>
      </c>
      <c r="K1766" s="22">
        <f t="shared" si="552"/>
        <v>7146</v>
      </c>
      <c r="L1766" s="23">
        <f t="shared" si="553"/>
        <v>44759</v>
      </c>
    </row>
    <row r="1767" spans="1:12" s="150" customFormat="1">
      <c r="A1767" s="142"/>
      <c r="B1767" s="17"/>
      <c r="C1767" s="143"/>
      <c r="D1767" s="143"/>
      <c r="E1767" s="143"/>
      <c r="F1767" s="143"/>
      <c r="G1767" s="148"/>
      <c r="H1767" s="148"/>
      <c r="I1767" s="149"/>
      <c r="J1767" s="148"/>
      <c r="K1767" s="148"/>
      <c r="L1767" s="149"/>
    </row>
    <row r="1768" spans="1:12" s="62" customFormat="1" ht="13.5" customHeight="1">
      <c r="A1768" s="39" t="s">
        <v>2691</v>
      </c>
      <c r="B1768" s="166" t="s">
        <v>2708</v>
      </c>
      <c r="C1768" s="166"/>
      <c r="D1768" s="166"/>
      <c r="E1768" s="166"/>
      <c r="F1768" s="29" t="s">
        <v>375</v>
      </c>
    </row>
    <row r="1769" spans="1:12" s="62" customFormat="1" ht="27">
      <c r="A1769" s="14" t="s">
        <v>2</v>
      </c>
      <c r="B1769" s="14" t="s">
        <v>3</v>
      </c>
      <c r="C1769" s="15" t="s">
        <v>4</v>
      </c>
      <c r="D1769" s="15" t="s">
        <v>5</v>
      </c>
      <c r="E1769" s="15" t="s">
        <v>3366</v>
      </c>
      <c r="F1769" s="15" t="s">
        <v>7</v>
      </c>
    </row>
    <row r="1770" spans="1:12" s="62" customFormat="1" ht="27">
      <c r="A1770" s="31">
        <v>1</v>
      </c>
      <c r="B1770" s="27">
        <v>1196490737</v>
      </c>
      <c r="C1770" s="21">
        <v>42271600</v>
      </c>
      <c r="D1770" s="33" t="s">
        <v>2709</v>
      </c>
      <c r="E1770" s="21" t="s">
        <v>2710</v>
      </c>
      <c r="F1770" s="28" t="s">
        <v>10</v>
      </c>
    </row>
    <row r="1771" spans="1:12" s="62" customFormat="1" ht="27">
      <c r="A1771" s="31">
        <v>2</v>
      </c>
      <c r="B1771" s="27">
        <v>1196490738</v>
      </c>
      <c r="C1771" s="21">
        <v>42271600</v>
      </c>
      <c r="D1771" s="33" t="s">
        <v>2711</v>
      </c>
      <c r="E1771" s="21" t="s">
        <v>2711</v>
      </c>
      <c r="F1771" s="28" t="s">
        <v>10</v>
      </c>
    </row>
    <row r="1772" spans="1:12" s="150" customFormat="1">
      <c r="A1772" s="142"/>
      <c r="B1772" s="17"/>
      <c r="C1772" s="143"/>
      <c r="D1772" s="143"/>
      <c r="E1772" s="143"/>
      <c r="F1772" s="143"/>
    </row>
    <row r="1773" spans="1:12" s="62" customFormat="1" ht="13.5" customHeight="1">
      <c r="A1773" s="39" t="s">
        <v>2707</v>
      </c>
      <c r="B1773" s="166" t="s">
        <v>2713</v>
      </c>
      <c r="C1773" s="166"/>
      <c r="D1773" s="166"/>
      <c r="E1773" s="166"/>
      <c r="F1773" s="29" t="s">
        <v>375</v>
      </c>
      <c r="G1773" s="174" t="s">
        <v>3719</v>
      </c>
      <c r="H1773" s="175"/>
      <c r="I1773" s="176"/>
    </row>
    <row r="1774" spans="1:12" s="62" customFormat="1" ht="27">
      <c r="A1774" s="14" t="s">
        <v>2</v>
      </c>
      <c r="B1774" s="14" t="s">
        <v>3</v>
      </c>
      <c r="C1774" s="15" t="s">
        <v>4</v>
      </c>
      <c r="D1774" s="15" t="s">
        <v>5</v>
      </c>
      <c r="E1774" s="15" t="s">
        <v>3366</v>
      </c>
      <c r="F1774" s="15" t="s">
        <v>7</v>
      </c>
      <c r="G1774" s="16" t="s">
        <v>3347</v>
      </c>
      <c r="H1774" s="16" t="s">
        <v>3348</v>
      </c>
      <c r="I1774" s="16" t="s">
        <v>3349</v>
      </c>
    </row>
    <row r="1775" spans="1:12" s="62" customFormat="1" ht="36">
      <c r="A1775" s="31">
        <v>1</v>
      </c>
      <c r="B1775" s="27">
        <v>1186220196</v>
      </c>
      <c r="C1775" s="21">
        <v>42142600</v>
      </c>
      <c r="D1775" s="36" t="s">
        <v>2714</v>
      </c>
      <c r="E1775" s="37" t="s">
        <v>2715</v>
      </c>
      <c r="F1775" s="28" t="s">
        <v>10</v>
      </c>
      <c r="G1775" s="22">
        <v>485333</v>
      </c>
      <c r="H1775" s="22">
        <f>ROUND(G1775*0.19,0)</f>
        <v>92213</v>
      </c>
      <c r="I1775" s="23">
        <f>+G1775+H1775</f>
        <v>577546</v>
      </c>
    </row>
    <row r="1776" spans="1:12" s="62" customFormat="1" ht="36">
      <c r="A1776" s="31">
        <v>2</v>
      </c>
      <c r="B1776" s="27">
        <v>1186220177</v>
      </c>
      <c r="C1776" s="21">
        <v>42142600</v>
      </c>
      <c r="D1776" s="36" t="s">
        <v>2716</v>
      </c>
      <c r="E1776" s="37" t="s">
        <v>2717</v>
      </c>
      <c r="F1776" s="28" t="s">
        <v>10</v>
      </c>
      <c r="G1776" s="22">
        <v>485333</v>
      </c>
      <c r="H1776" s="22">
        <f>ROUND(G1776*0.19,0)</f>
        <v>92213</v>
      </c>
      <c r="I1776" s="23">
        <f>+G1776+H1776</f>
        <v>577546</v>
      </c>
    </row>
    <row r="1777" spans="1:15" s="150" customFormat="1">
      <c r="A1777" s="142"/>
      <c r="B1777" s="17"/>
      <c r="C1777" s="143"/>
      <c r="D1777" s="143"/>
      <c r="E1777" s="143"/>
      <c r="F1777" s="143"/>
      <c r="G1777" s="144"/>
      <c r="H1777" s="144"/>
      <c r="I1777" s="144"/>
    </row>
    <row r="1778" spans="1:15" s="62" customFormat="1" ht="13.5" customHeight="1">
      <c r="A1778" s="39" t="s">
        <v>2712</v>
      </c>
      <c r="B1778" s="166" t="s">
        <v>2719</v>
      </c>
      <c r="C1778" s="166"/>
      <c r="D1778" s="166"/>
      <c r="E1778" s="166"/>
      <c r="F1778" s="29" t="s">
        <v>375</v>
      </c>
      <c r="G1778" s="174"/>
      <c r="H1778" s="175"/>
      <c r="I1778" s="176"/>
    </row>
    <row r="1779" spans="1:15" s="62" customFormat="1" ht="27">
      <c r="A1779" s="14" t="s">
        <v>2</v>
      </c>
      <c r="B1779" s="14" t="s">
        <v>3</v>
      </c>
      <c r="C1779" s="15" t="s">
        <v>4</v>
      </c>
      <c r="D1779" s="15" t="s">
        <v>5</v>
      </c>
      <c r="E1779" s="15" t="s">
        <v>3366</v>
      </c>
      <c r="F1779" s="15" t="s">
        <v>7</v>
      </c>
      <c r="G1779" s="16" t="s">
        <v>3347</v>
      </c>
      <c r="H1779" s="16" t="s">
        <v>3348</v>
      </c>
      <c r="I1779" s="16" t="s">
        <v>3349</v>
      </c>
    </row>
    <row r="1780" spans="1:15" s="62" customFormat="1" ht="18">
      <c r="A1780" s="31">
        <v>1</v>
      </c>
      <c r="B1780" s="27">
        <v>1196410702</v>
      </c>
      <c r="C1780" s="21">
        <v>42221500</v>
      </c>
      <c r="D1780" s="36" t="s">
        <v>2720</v>
      </c>
      <c r="E1780" s="37" t="s">
        <v>2720</v>
      </c>
      <c r="F1780" s="28" t="s">
        <v>10</v>
      </c>
      <c r="G1780" s="22"/>
      <c r="H1780" s="22"/>
      <c r="I1780" s="23"/>
    </row>
    <row r="1781" spans="1:15" s="62" customFormat="1" ht="18">
      <c r="A1781" s="31">
        <v>2</v>
      </c>
      <c r="B1781" s="27">
        <v>1196410703</v>
      </c>
      <c r="C1781" s="21">
        <v>42221500</v>
      </c>
      <c r="D1781" s="36" t="s">
        <v>2721</v>
      </c>
      <c r="E1781" s="37" t="s">
        <v>2721</v>
      </c>
      <c r="F1781" s="28" t="s">
        <v>10</v>
      </c>
      <c r="G1781" s="22"/>
      <c r="H1781" s="22"/>
      <c r="I1781" s="23"/>
    </row>
    <row r="1782" spans="1:15" s="150" customFormat="1">
      <c r="A1782" s="142"/>
      <c r="B1782" s="17"/>
      <c r="C1782" s="143"/>
      <c r="D1782" s="143"/>
      <c r="E1782" s="143"/>
      <c r="F1782" s="143"/>
      <c r="G1782" s="148"/>
      <c r="H1782" s="148"/>
      <c r="I1782" s="149"/>
    </row>
    <row r="1783" spans="1:15" s="62" customFormat="1" ht="18">
      <c r="A1783" s="39" t="s">
        <v>2718</v>
      </c>
      <c r="B1783" s="166" t="s">
        <v>2723</v>
      </c>
      <c r="C1783" s="166"/>
      <c r="D1783" s="166"/>
      <c r="E1783" s="166"/>
      <c r="F1783" s="29" t="s">
        <v>297</v>
      </c>
      <c r="G1783" s="174" t="s">
        <v>3713</v>
      </c>
      <c r="H1783" s="175"/>
      <c r="I1783" s="176"/>
      <c r="J1783" s="174" t="s">
        <v>3726</v>
      </c>
      <c r="K1783" s="175"/>
      <c r="L1783" s="176"/>
      <c r="M1783" s="174" t="s">
        <v>3752</v>
      </c>
      <c r="N1783" s="175"/>
      <c r="O1783" s="176"/>
    </row>
    <row r="1784" spans="1:15" s="62" customFormat="1" ht="27">
      <c r="A1784" s="14" t="s">
        <v>2</v>
      </c>
      <c r="B1784" s="14" t="s">
        <v>3</v>
      </c>
      <c r="C1784" s="15" t="s">
        <v>4</v>
      </c>
      <c r="D1784" s="15" t="s">
        <v>5</v>
      </c>
      <c r="E1784" s="15" t="s">
        <v>3366</v>
      </c>
      <c r="F1784" s="15" t="s">
        <v>7</v>
      </c>
      <c r="G1784" s="16" t="s">
        <v>3347</v>
      </c>
      <c r="H1784" s="16" t="s">
        <v>3348</v>
      </c>
      <c r="I1784" s="16" t="s">
        <v>3349</v>
      </c>
      <c r="J1784" s="16" t="s">
        <v>3347</v>
      </c>
      <c r="K1784" s="16" t="s">
        <v>3348</v>
      </c>
      <c r="L1784" s="16" t="s">
        <v>3349</v>
      </c>
      <c r="M1784" s="16" t="s">
        <v>3347</v>
      </c>
      <c r="N1784" s="16" t="s">
        <v>3348</v>
      </c>
      <c r="O1784" s="16" t="s">
        <v>3349</v>
      </c>
    </row>
    <row r="1785" spans="1:15" s="62" customFormat="1" ht="45">
      <c r="A1785" s="31">
        <v>1</v>
      </c>
      <c r="B1785" s="27">
        <v>1196430575</v>
      </c>
      <c r="C1785" s="21">
        <v>42294922</v>
      </c>
      <c r="D1785" s="36" t="s">
        <v>2724</v>
      </c>
      <c r="E1785" s="37" t="s">
        <v>2725</v>
      </c>
      <c r="F1785" s="28" t="s">
        <v>399</v>
      </c>
      <c r="G1785" s="22">
        <v>850000</v>
      </c>
      <c r="H1785" s="22">
        <f t="shared" ref="H1785:H1792" si="554">ROUND(G1785*0.19,0)</f>
        <v>161500</v>
      </c>
      <c r="I1785" s="23">
        <f t="shared" ref="I1785:I1792" si="555">+G1785+H1785</f>
        <v>1011500</v>
      </c>
      <c r="J1785" s="22"/>
      <c r="K1785" s="22"/>
      <c r="L1785" s="23"/>
      <c r="M1785" s="22"/>
      <c r="N1785" s="22"/>
      <c r="O1785" s="23"/>
    </row>
    <row r="1786" spans="1:15" s="62" customFormat="1" ht="63">
      <c r="A1786" s="31">
        <v>2</v>
      </c>
      <c r="B1786" s="56">
        <v>1196420037</v>
      </c>
      <c r="C1786" s="56">
        <v>42312000</v>
      </c>
      <c r="D1786" s="40" t="s">
        <v>2726</v>
      </c>
      <c r="E1786" s="43" t="s">
        <v>2727</v>
      </c>
      <c r="F1786" s="28" t="s">
        <v>10</v>
      </c>
      <c r="G1786" s="22">
        <v>810000</v>
      </c>
      <c r="H1786" s="22">
        <f t="shared" si="554"/>
        <v>153900</v>
      </c>
      <c r="I1786" s="23">
        <f t="shared" si="555"/>
        <v>963900</v>
      </c>
      <c r="J1786" s="22"/>
      <c r="K1786" s="22"/>
      <c r="L1786" s="23"/>
      <c r="M1786" s="22">
        <v>464985</v>
      </c>
      <c r="N1786" s="22">
        <v>0</v>
      </c>
      <c r="O1786" s="23">
        <f t="shared" ref="O1786" si="556">+M1786+N1786</f>
        <v>464985</v>
      </c>
    </row>
    <row r="1787" spans="1:15" s="62" customFormat="1" ht="18">
      <c r="A1787" s="31">
        <v>3</v>
      </c>
      <c r="B1787" s="56">
        <v>1196410076</v>
      </c>
      <c r="C1787" s="35" t="s">
        <v>2728</v>
      </c>
      <c r="D1787" s="40" t="s">
        <v>2729</v>
      </c>
      <c r="E1787" s="43" t="s">
        <v>2730</v>
      </c>
      <c r="F1787" s="28" t="s">
        <v>10</v>
      </c>
      <c r="G1787" s="22">
        <v>6545000</v>
      </c>
      <c r="H1787" s="22">
        <f t="shared" si="554"/>
        <v>1243550</v>
      </c>
      <c r="I1787" s="23">
        <f t="shared" si="555"/>
        <v>7788550</v>
      </c>
      <c r="J1787" s="22"/>
      <c r="K1787" s="22"/>
      <c r="L1787" s="23"/>
      <c r="M1787" s="22"/>
      <c r="N1787" s="22"/>
      <c r="O1787" s="23"/>
    </row>
    <row r="1788" spans="1:15" s="62" customFormat="1" ht="45">
      <c r="A1788" s="31">
        <v>4</v>
      </c>
      <c r="B1788" s="35" t="s">
        <v>3363</v>
      </c>
      <c r="C1788" s="56">
        <v>42312000</v>
      </c>
      <c r="D1788" s="40" t="s">
        <v>2731</v>
      </c>
      <c r="E1788" s="43" t="s">
        <v>2732</v>
      </c>
      <c r="F1788" s="28" t="s">
        <v>10</v>
      </c>
      <c r="G1788" s="22">
        <v>11440000</v>
      </c>
      <c r="H1788" s="22">
        <f t="shared" si="554"/>
        <v>2173600</v>
      </c>
      <c r="I1788" s="23">
        <f t="shared" si="555"/>
        <v>13613600</v>
      </c>
      <c r="J1788" s="22"/>
      <c r="K1788" s="22"/>
      <c r="L1788" s="23"/>
      <c r="M1788" s="22"/>
      <c r="N1788" s="22"/>
      <c r="O1788" s="23"/>
    </row>
    <row r="1789" spans="1:15" s="62" customFormat="1" ht="36">
      <c r="A1789" s="31">
        <v>5</v>
      </c>
      <c r="B1789" s="35" t="s">
        <v>3363</v>
      </c>
      <c r="C1789" s="56">
        <v>42312000</v>
      </c>
      <c r="D1789" s="40" t="s">
        <v>2733</v>
      </c>
      <c r="E1789" s="43" t="s">
        <v>2734</v>
      </c>
      <c r="F1789" s="28" t="s">
        <v>10</v>
      </c>
      <c r="G1789" s="22">
        <v>4840000</v>
      </c>
      <c r="H1789" s="22">
        <v>0</v>
      </c>
      <c r="I1789" s="23">
        <f t="shared" si="555"/>
        <v>4840000</v>
      </c>
      <c r="J1789" s="22"/>
      <c r="K1789" s="22"/>
      <c r="L1789" s="23"/>
      <c r="M1789" s="22"/>
      <c r="N1789" s="22"/>
      <c r="O1789" s="23"/>
    </row>
    <row r="1790" spans="1:15" s="62" customFormat="1" ht="81">
      <c r="A1790" s="31">
        <v>6</v>
      </c>
      <c r="B1790" s="56">
        <v>1186220443</v>
      </c>
      <c r="C1790" s="56">
        <v>42311901</v>
      </c>
      <c r="D1790" s="40" t="s">
        <v>2735</v>
      </c>
      <c r="E1790" s="43" t="s">
        <v>2736</v>
      </c>
      <c r="F1790" s="28" t="s">
        <v>10</v>
      </c>
      <c r="G1790" s="22">
        <v>1450000</v>
      </c>
      <c r="H1790" s="22">
        <v>0</v>
      </c>
      <c r="I1790" s="23">
        <f t="shared" si="555"/>
        <v>1450000</v>
      </c>
      <c r="J1790" s="22">
        <v>858500</v>
      </c>
      <c r="K1790" s="22">
        <f>ROUND(J1790*0.19,0)</f>
        <v>163115</v>
      </c>
      <c r="L1790" s="23">
        <f t="shared" ref="L1790" si="557">+J1790+K1790</f>
        <v>1021615</v>
      </c>
      <c r="M1790" s="22">
        <v>858500</v>
      </c>
      <c r="N1790" s="22">
        <f>ROUND(M1790*0.19,0)</f>
        <v>163115</v>
      </c>
      <c r="O1790" s="23">
        <f t="shared" ref="O1790" si="558">+M1790+N1790</f>
        <v>1021615</v>
      </c>
    </row>
    <row r="1791" spans="1:15" s="62" customFormat="1" ht="27">
      <c r="A1791" s="31">
        <v>7</v>
      </c>
      <c r="B1791" s="35">
        <v>1186220133</v>
      </c>
      <c r="C1791" s="56">
        <v>42311901</v>
      </c>
      <c r="D1791" s="40" t="s">
        <v>2737</v>
      </c>
      <c r="E1791" s="43" t="s">
        <v>3371</v>
      </c>
      <c r="F1791" s="28" t="s">
        <v>10</v>
      </c>
      <c r="G1791" s="22">
        <v>1800000</v>
      </c>
      <c r="H1791" s="22">
        <v>0</v>
      </c>
      <c r="I1791" s="23">
        <f t="shared" si="555"/>
        <v>1800000</v>
      </c>
      <c r="J1791" s="22"/>
      <c r="K1791" s="22"/>
      <c r="L1791" s="23"/>
      <c r="M1791" s="22"/>
      <c r="N1791" s="22"/>
      <c r="O1791" s="23"/>
    </row>
    <row r="1792" spans="1:15" s="62" customFormat="1" ht="18">
      <c r="A1792" s="31">
        <v>8</v>
      </c>
      <c r="B1792" s="35" t="s">
        <v>3362</v>
      </c>
      <c r="C1792" s="56">
        <v>42311901</v>
      </c>
      <c r="D1792" s="40" t="s">
        <v>2738</v>
      </c>
      <c r="E1792" s="43" t="s">
        <v>2739</v>
      </c>
      <c r="F1792" s="28" t="s">
        <v>10</v>
      </c>
      <c r="G1792" s="22">
        <v>5000000</v>
      </c>
      <c r="H1792" s="22">
        <f t="shared" si="554"/>
        <v>950000</v>
      </c>
      <c r="I1792" s="23">
        <f t="shared" si="555"/>
        <v>5950000</v>
      </c>
      <c r="J1792" s="22"/>
      <c r="K1792" s="22"/>
      <c r="L1792" s="23"/>
      <c r="M1792" s="22"/>
      <c r="N1792" s="22"/>
      <c r="O1792" s="23"/>
    </row>
    <row r="1793" spans="1:15" s="150" customFormat="1">
      <c r="A1793" s="142"/>
      <c r="B1793" s="17"/>
      <c r="C1793" s="143"/>
      <c r="D1793" s="143"/>
      <c r="E1793" s="143"/>
      <c r="F1793" s="143"/>
      <c r="G1793" s="144"/>
      <c r="H1793" s="145"/>
      <c r="I1793" s="151"/>
      <c r="J1793" s="144"/>
      <c r="K1793" s="145"/>
      <c r="L1793" s="151"/>
      <c r="M1793" s="144"/>
      <c r="N1793" s="145"/>
      <c r="O1793" s="151"/>
    </row>
    <row r="1794" spans="1:15" s="62" customFormat="1" ht="36">
      <c r="A1794" s="39" t="s">
        <v>2722</v>
      </c>
      <c r="B1794" s="166" t="s">
        <v>2741</v>
      </c>
      <c r="C1794" s="166"/>
      <c r="D1794" s="166"/>
      <c r="E1794" s="166"/>
      <c r="F1794" s="29" t="s">
        <v>3356</v>
      </c>
      <c r="G1794" s="174" t="s">
        <v>3713</v>
      </c>
      <c r="H1794" s="175"/>
      <c r="I1794" s="176"/>
      <c r="J1794" s="174" t="s">
        <v>3726</v>
      </c>
      <c r="K1794" s="175"/>
      <c r="L1794" s="176"/>
    </row>
    <row r="1795" spans="1:15" s="62" customFormat="1" ht="27">
      <c r="A1795" s="14" t="s">
        <v>2</v>
      </c>
      <c r="B1795" s="14" t="s">
        <v>3</v>
      </c>
      <c r="C1795" s="15" t="s">
        <v>4</v>
      </c>
      <c r="D1795" s="15" t="s">
        <v>5</v>
      </c>
      <c r="E1795" s="15" t="s">
        <v>3366</v>
      </c>
      <c r="F1795" s="15" t="s">
        <v>7</v>
      </c>
      <c r="G1795" s="16" t="s">
        <v>3347</v>
      </c>
      <c r="H1795" s="16" t="s">
        <v>3348</v>
      </c>
      <c r="I1795" s="16" t="s">
        <v>3349</v>
      </c>
      <c r="J1795" s="16" t="s">
        <v>3347</v>
      </c>
      <c r="K1795" s="16" t="s">
        <v>3348</v>
      </c>
      <c r="L1795" s="16" t="s">
        <v>3349</v>
      </c>
    </row>
    <row r="1796" spans="1:15" s="62" customFormat="1" ht="36">
      <c r="A1796" s="31">
        <v>1</v>
      </c>
      <c r="B1796" s="27">
        <v>1186220109</v>
      </c>
      <c r="C1796" s="21">
        <v>42294934</v>
      </c>
      <c r="D1796" s="36" t="s">
        <v>2742</v>
      </c>
      <c r="E1796" s="37" t="s">
        <v>2743</v>
      </c>
      <c r="F1796" s="28" t="s">
        <v>10</v>
      </c>
      <c r="G1796" s="22">
        <v>5000000</v>
      </c>
      <c r="H1796" s="22">
        <v>0</v>
      </c>
      <c r="I1796" s="23">
        <f t="shared" ref="I1796:I1802" si="559">+G1796+H1796</f>
        <v>5000000</v>
      </c>
      <c r="J1796" s="22"/>
      <c r="K1796" s="22"/>
      <c r="L1796" s="23"/>
    </row>
    <row r="1797" spans="1:15" s="62" customFormat="1" ht="36">
      <c r="A1797" s="31">
        <v>2</v>
      </c>
      <c r="B1797" s="27">
        <v>1186220791</v>
      </c>
      <c r="C1797" s="21">
        <v>42295905</v>
      </c>
      <c r="D1797" s="36" t="s">
        <v>2744</v>
      </c>
      <c r="E1797" s="37" t="s">
        <v>2745</v>
      </c>
      <c r="F1797" s="28" t="s">
        <v>10</v>
      </c>
      <c r="G1797" s="22">
        <v>5000000</v>
      </c>
      <c r="H1797" s="22">
        <v>0</v>
      </c>
      <c r="I1797" s="23">
        <f t="shared" si="559"/>
        <v>5000000</v>
      </c>
      <c r="J1797" s="22">
        <v>2545000</v>
      </c>
      <c r="K1797" s="22">
        <v>0</v>
      </c>
      <c r="L1797" s="23">
        <f>+J1797+K1797</f>
        <v>2545000</v>
      </c>
    </row>
    <row r="1798" spans="1:15" s="62" customFormat="1" ht="36">
      <c r="A1798" s="31">
        <v>3</v>
      </c>
      <c r="B1798" s="27">
        <v>1186820100</v>
      </c>
      <c r="C1798" s="21">
        <v>42295905</v>
      </c>
      <c r="D1798" s="36" t="s">
        <v>2746</v>
      </c>
      <c r="E1798" s="37" t="s">
        <v>2747</v>
      </c>
      <c r="F1798" s="28" t="s">
        <v>10</v>
      </c>
      <c r="G1798" s="22">
        <v>5000000</v>
      </c>
      <c r="H1798" s="22">
        <v>0</v>
      </c>
      <c r="I1798" s="23">
        <f t="shared" si="559"/>
        <v>5000000</v>
      </c>
      <c r="J1798" s="22"/>
      <c r="K1798" s="22"/>
      <c r="L1798" s="23"/>
    </row>
    <row r="1799" spans="1:15" s="62" customFormat="1" ht="72">
      <c r="A1799" s="31">
        <v>4</v>
      </c>
      <c r="B1799" s="27">
        <v>1186220428</v>
      </c>
      <c r="C1799" s="21">
        <v>42294941</v>
      </c>
      <c r="D1799" s="36" t="s">
        <v>2748</v>
      </c>
      <c r="E1799" s="37" t="s">
        <v>2749</v>
      </c>
      <c r="F1799" s="28" t="s">
        <v>10</v>
      </c>
      <c r="G1799" s="22">
        <v>850000</v>
      </c>
      <c r="H1799" s="22">
        <v>0</v>
      </c>
      <c r="I1799" s="23">
        <f t="shared" si="559"/>
        <v>850000</v>
      </c>
      <c r="J1799" s="22">
        <v>315500</v>
      </c>
      <c r="K1799" s="22">
        <v>0</v>
      </c>
      <c r="L1799" s="23">
        <f t="shared" ref="L1799:L1802" si="560">+J1799+K1799</f>
        <v>315500</v>
      </c>
    </row>
    <row r="1800" spans="1:15" s="62" customFormat="1" ht="54">
      <c r="A1800" s="31">
        <v>5</v>
      </c>
      <c r="B1800" s="27">
        <v>1196490220</v>
      </c>
      <c r="C1800" s="21">
        <v>42294941</v>
      </c>
      <c r="D1800" s="36" t="s">
        <v>2750</v>
      </c>
      <c r="E1800" s="37" t="s">
        <v>2751</v>
      </c>
      <c r="F1800" s="28" t="s">
        <v>10</v>
      </c>
      <c r="G1800" s="58">
        <v>850000</v>
      </c>
      <c r="H1800" s="22">
        <v>0</v>
      </c>
      <c r="I1800" s="23">
        <f t="shared" si="559"/>
        <v>850000</v>
      </c>
      <c r="J1800" s="58">
        <v>315500</v>
      </c>
      <c r="K1800" s="22">
        <v>0</v>
      </c>
      <c r="L1800" s="23">
        <f t="shared" si="560"/>
        <v>315500</v>
      </c>
    </row>
    <row r="1801" spans="1:15" s="62" customFormat="1" ht="72">
      <c r="A1801" s="31">
        <v>6</v>
      </c>
      <c r="B1801" s="27">
        <v>1196490409</v>
      </c>
      <c r="C1801" s="21">
        <v>42294941</v>
      </c>
      <c r="D1801" s="36" t="s">
        <v>2752</v>
      </c>
      <c r="E1801" s="37" t="s">
        <v>2753</v>
      </c>
      <c r="F1801" s="28" t="s">
        <v>10</v>
      </c>
      <c r="G1801" s="58">
        <v>850000</v>
      </c>
      <c r="H1801" s="22">
        <v>0</v>
      </c>
      <c r="I1801" s="23">
        <f t="shared" si="559"/>
        <v>850000</v>
      </c>
      <c r="J1801" s="58">
        <v>315500</v>
      </c>
      <c r="K1801" s="22">
        <v>0</v>
      </c>
      <c r="L1801" s="23">
        <f t="shared" si="560"/>
        <v>315500</v>
      </c>
    </row>
    <row r="1802" spans="1:15" s="62" customFormat="1" ht="27">
      <c r="A1802" s="31">
        <v>7</v>
      </c>
      <c r="B1802" s="27">
        <v>1186220711</v>
      </c>
      <c r="C1802" s="21">
        <v>42294941</v>
      </c>
      <c r="D1802" s="36" t="s">
        <v>2754</v>
      </c>
      <c r="E1802" s="37" t="s">
        <v>2755</v>
      </c>
      <c r="F1802" s="28" t="s">
        <v>10</v>
      </c>
      <c r="G1802" s="58">
        <v>850000</v>
      </c>
      <c r="H1802" s="22">
        <v>0</v>
      </c>
      <c r="I1802" s="23">
        <f t="shared" si="559"/>
        <v>850000</v>
      </c>
      <c r="J1802" s="58">
        <v>315500</v>
      </c>
      <c r="K1802" s="22">
        <v>0</v>
      </c>
      <c r="L1802" s="23">
        <f t="shared" si="560"/>
        <v>315500</v>
      </c>
    </row>
    <row r="1803" spans="1:15" s="150" customFormat="1">
      <c r="A1803" s="142"/>
      <c r="B1803" s="17"/>
      <c r="C1803" s="143"/>
      <c r="D1803" s="143"/>
      <c r="E1803" s="143"/>
      <c r="F1803" s="143"/>
      <c r="G1803" s="144"/>
      <c r="H1803" s="145"/>
      <c r="I1803" s="151"/>
      <c r="J1803" s="144"/>
      <c r="K1803" s="145"/>
      <c r="L1803" s="151"/>
    </row>
    <row r="1804" spans="1:15" s="62" customFormat="1" ht="18">
      <c r="A1804" s="39" t="s">
        <v>2740</v>
      </c>
      <c r="B1804" s="166" t="s">
        <v>2757</v>
      </c>
      <c r="C1804" s="166"/>
      <c r="D1804" s="166"/>
      <c r="E1804" s="166"/>
      <c r="F1804" s="29" t="s">
        <v>405</v>
      </c>
      <c r="G1804" s="174" t="s">
        <v>3754</v>
      </c>
      <c r="H1804" s="175"/>
      <c r="I1804" s="176"/>
    </row>
    <row r="1805" spans="1:15" s="62" customFormat="1" ht="27">
      <c r="A1805" s="14" t="s">
        <v>2</v>
      </c>
      <c r="B1805" s="14" t="s">
        <v>3</v>
      </c>
      <c r="C1805" s="15" t="s">
        <v>4</v>
      </c>
      <c r="D1805" s="15" t="s">
        <v>5</v>
      </c>
      <c r="E1805" s="15" t="s">
        <v>3366</v>
      </c>
      <c r="F1805" s="15" t="s">
        <v>7</v>
      </c>
      <c r="G1805" s="16" t="s">
        <v>3347</v>
      </c>
      <c r="H1805" s="16" t="s">
        <v>3348</v>
      </c>
      <c r="I1805" s="16" t="s">
        <v>3349</v>
      </c>
    </row>
    <row r="1806" spans="1:15" s="62" customFormat="1" ht="36">
      <c r="A1806" s="31">
        <v>1</v>
      </c>
      <c r="B1806" s="27">
        <v>1186260081</v>
      </c>
      <c r="C1806" s="21">
        <v>42203414</v>
      </c>
      <c r="D1806" s="36" t="s">
        <v>2758</v>
      </c>
      <c r="E1806" s="37" t="s">
        <v>2759</v>
      </c>
      <c r="F1806" s="28" t="s">
        <v>10</v>
      </c>
      <c r="G1806" s="22">
        <v>3715000</v>
      </c>
      <c r="H1806" s="22">
        <v>0</v>
      </c>
      <c r="I1806" s="23">
        <f>+G1806</f>
        <v>3715000</v>
      </c>
      <c r="J1806" s="62" t="s">
        <v>3871</v>
      </c>
    </row>
    <row r="1807" spans="1:15" s="62" customFormat="1">
      <c r="A1807" s="142"/>
      <c r="B1807" s="31"/>
      <c r="C1807" s="51"/>
      <c r="D1807" s="51"/>
      <c r="E1807" s="51"/>
      <c r="F1807" s="51"/>
      <c r="G1807" s="22"/>
      <c r="H1807" s="22"/>
      <c r="I1807" s="23"/>
    </row>
    <row r="1808" spans="1:15" s="62" customFormat="1" ht="13.5" customHeight="1">
      <c r="A1808" s="39" t="s">
        <v>2756</v>
      </c>
      <c r="B1808" s="166" t="s">
        <v>2761</v>
      </c>
      <c r="C1808" s="166"/>
      <c r="D1808" s="166"/>
      <c r="E1808" s="166"/>
      <c r="F1808" s="29" t="s">
        <v>375</v>
      </c>
      <c r="G1808" s="174" t="s">
        <v>3714</v>
      </c>
      <c r="H1808" s="175"/>
      <c r="I1808" s="176"/>
    </row>
    <row r="1809" spans="1:10" s="62" customFormat="1" ht="27">
      <c r="A1809" s="14" t="s">
        <v>2</v>
      </c>
      <c r="B1809" s="14" t="s">
        <v>3</v>
      </c>
      <c r="C1809" s="15" t="s">
        <v>4</v>
      </c>
      <c r="D1809" s="15" t="s">
        <v>5</v>
      </c>
      <c r="E1809" s="15" t="s">
        <v>3366</v>
      </c>
      <c r="F1809" s="15" t="s">
        <v>7</v>
      </c>
      <c r="G1809" s="16" t="s">
        <v>3347</v>
      </c>
      <c r="H1809" s="16" t="s">
        <v>3348</v>
      </c>
      <c r="I1809" s="16" t="s">
        <v>3349</v>
      </c>
    </row>
    <row r="1810" spans="1:10" s="62" customFormat="1" ht="72">
      <c r="A1810" s="31">
        <v>1</v>
      </c>
      <c r="B1810" s="56">
        <v>1196491220</v>
      </c>
      <c r="C1810" s="21">
        <v>42221700</v>
      </c>
      <c r="D1810" s="38" t="s">
        <v>2762</v>
      </c>
      <c r="E1810" s="38" t="s">
        <v>2762</v>
      </c>
      <c r="F1810" s="28" t="s">
        <v>53</v>
      </c>
      <c r="G1810" s="22">
        <v>400000</v>
      </c>
      <c r="H1810" s="22">
        <f>ROUND(G1810*0.19,0)</f>
        <v>76000</v>
      </c>
      <c r="I1810" s="23">
        <f>+G1810+H1810</f>
        <v>476000</v>
      </c>
      <c r="J1810" s="62" t="s">
        <v>3880</v>
      </c>
    </row>
    <row r="1811" spans="1:10" s="62" customFormat="1" ht="90">
      <c r="A1811" s="31">
        <v>2</v>
      </c>
      <c r="B1811" s="35" t="s">
        <v>194</v>
      </c>
      <c r="C1811" s="21">
        <v>42221700</v>
      </c>
      <c r="D1811" s="28" t="s">
        <v>2763</v>
      </c>
      <c r="E1811" s="28" t="s">
        <v>2763</v>
      </c>
      <c r="F1811" s="28" t="s">
        <v>53</v>
      </c>
      <c r="G1811" s="22">
        <v>400000</v>
      </c>
      <c r="H1811" s="22">
        <f t="shared" ref="H1811:H1814" si="561">ROUND(G1811*0.19,0)</f>
        <v>76000</v>
      </c>
      <c r="I1811" s="23">
        <f t="shared" ref="I1811:I1814" si="562">+G1811+H1811</f>
        <v>476000</v>
      </c>
      <c r="J1811" s="62" t="s">
        <v>3872</v>
      </c>
    </row>
    <row r="1812" spans="1:10" s="62" customFormat="1" ht="54">
      <c r="A1812" s="31">
        <v>3</v>
      </c>
      <c r="B1812" s="35" t="s">
        <v>194</v>
      </c>
      <c r="C1812" s="21">
        <v>42221700</v>
      </c>
      <c r="D1812" s="38" t="s">
        <v>2764</v>
      </c>
      <c r="E1812" s="38" t="s">
        <v>2764</v>
      </c>
      <c r="F1812" s="28" t="s">
        <v>53</v>
      </c>
      <c r="G1812" s="22">
        <v>84000</v>
      </c>
      <c r="H1812" s="22">
        <f t="shared" si="561"/>
        <v>15960</v>
      </c>
      <c r="I1812" s="23">
        <f t="shared" si="562"/>
        <v>99960</v>
      </c>
      <c r="J1812" s="62" t="s">
        <v>3872</v>
      </c>
    </row>
    <row r="1813" spans="1:10" s="62" customFormat="1" ht="45">
      <c r="A1813" s="31">
        <v>4</v>
      </c>
      <c r="B1813" s="56">
        <v>1196491498</v>
      </c>
      <c r="C1813" s="21">
        <v>42221700</v>
      </c>
      <c r="D1813" s="38" t="s">
        <v>2765</v>
      </c>
      <c r="E1813" s="38" t="s">
        <v>2766</v>
      </c>
      <c r="F1813" s="28" t="s">
        <v>10</v>
      </c>
      <c r="G1813" s="22">
        <v>84000</v>
      </c>
      <c r="H1813" s="22">
        <f t="shared" si="561"/>
        <v>15960</v>
      </c>
      <c r="I1813" s="23">
        <f t="shared" si="562"/>
        <v>99960</v>
      </c>
      <c r="J1813" s="62" t="s">
        <v>3871</v>
      </c>
    </row>
    <row r="1814" spans="1:10" s="62" customFormat="1" ht="45">
      <c r="A1814" s="31">
        <v>5</v>
      </c>
      <c r="B1814" s="27">
        <v>1196490036</v>
      </c>
      <c r="C1814" s="21">
        <v>42221700</v>
      </c>
      <c r="D1814" s="38" t="s">
        <v>2767</v>
      </c>
      <c r="E1814" s="28" t="s">
        <v>2768</v>
      </c>
      <c r="F1814" s="28" t="s">
        <v>10</v>
      </c>
      <c r="G1814" s="22">
        <v>84000</v>
      </c>
      <c r="H1814" s="22">
        <f t="shared" si="561"/>
        <v>15960</v>
      </c>
      <c r="I1814" s="23">
        <f t="shared" si="562"/>
        <v>99960</v>
      </c>
      <c r="J1814" s="62" t="s">
        <v>3871</v>
      </c>
    </row>
    <row r="1815" spans="1:10" s="150" customFormat="1">
      <c r="A1815" s="142"/>
      <c r="B1815" s="17"/>
      <c r="C1815" s="143"/>
      <c r="D1815" s="143"/>
      <c r="E1815" s="143"/>
      <c r="F1815" s="143"/>
      <c r="G1815" s="144"/>
      <c r="H1815" s="145"/>
      <c r="I1815" s="151"/>
    </row>
    <row r="1816" spans="1:10" s="62" customFormat="1" ht="18">
      <c r="A1816" s="39" t="s">
        <v>2760</v>
      </c>
      <c r="B1816" s="166" t="s">
        <v>2770</v>
      </c>
      <c r="C1816" s="166"/>
      <c r="D1816" s="166"/>
      <c r="E1816" s="166"/>
      <c r="F1816" s="29" t="s">
        <v>297</v>
      </c>
      <c r="G1816" s="174" t="s">
        <v>3745</v>
      </c>
      <c r="H1816" s="175"/>
      <c r="I1816" s="176"/>
    </row>
    <row r="1817" spans="1:10" s="62" customFormat="1" ht="27">
      <c r="A1817" s="14" t="s">
        <v>2</v>
      </c>
      <c r="B1817" s="14" t="s">
        <v>3</v>
      </c>
      <c r="C1817" s="15" t="s">
        <v>4</v>
      </c>
      <c r="D1817" s="15" t="s">
        <v>5</v>
      </c>
      <c r="E1817" s="15" t="s">
        <v>3366</v>
      </c>
      <c r="F1817" s="15" t="s">
        <v>7</v>
      </c>
      <c r="G1817" s="16" t="s">
        <v>3347</v>
      </c>
      <c r="H1817" s="16" t="s">
        <v>3348</v>
      </c>
      <c r="I1817" s="16" t="s">
        <v>3349</v>
      </c>
    </row>
    <row r="1818" spans="1:10" s="62" customFormat="1" ht="27">
      <c r="A1818" s="31">
        <v>1</v>
      </c>
      <c r="B1818" s="27">
        <v>1196491283</v>
      </c>
      <c r="C1818" s="21">
        <v>42294913</v>
      </c>
      <c r="D1818" s="36" t="s">
        <v>2771</v>
      </c>
      <c r="E1818" s="37" t="s">
        <v>2772</v>
      </c>
      <c r="F1818" s="28" t="s">
        <v>10</v>
      </c>
      <c r="G1818" s="22">
        <v>3900000</v>
      </c>
      <c r="H1818" s="22">
        <v>0</v>
      </c>
      <c r="I1818" s="23">
        <f t="shared" ref="I1818" si="563">+G1818+H1818</f>
        <v>3900000</v>
      </c>
    </row>
    <row r="1819" spans="1:10" s="62" customFormat="1" ht="36">
      <c r="A1819" s="31">
        <v>2</v>
      </c>
      <c r="B1819" s="27">
        <v>1186220298</v>
      </c>
      <c r="C1819" s="21">
        <v>42294913</v>
      </c>
      <c r="D1819" s="36" t="s">
        <v>3838</v>
      </c>
      <c r="E1819" s="37" t="s">
        <v>2773</v>
      </c>
      <c r="F1819" s="28" t="s">
        <v>399</v>
      </c>
      <c r="G1819" s="22"/>
      <c r="H1819" s="22"/>
      <c r="I1819" s="23"/>
    </row>
    <row r="1820" spans="1:10" s="150" customFormat="1">
      <c r="A1820" s="142"/>
      <c r="B1820" s="17"/>
      <c r="C1820" s="143"/>
      <c r="D1820" s="143"/>
      <c r="E1820" s="143"/>
      <c r="F1820" s="143"/>
      <c r="G1820" s="148"/>
      <c r="H1820" s="148"/>
      <c r="I1820" s="149"/>
    </row>
    <row r="1821" spans="1:10" s="62" customFormat="1" ht="13.5" customHeight="1">
      <c r="A1821" s="39" t="s">
        <v>2769</v>
      </c>
      <c r="B1821" s="166" t="s">
        <v>2775</v>
      </c>
      <c r="C1821" s="166"/>
      <c r="D1821" s="166"/>
      <c r="E1821" s="166"/>
      <c r="F1821" s="29" t="s">
        <v>375</v>
      </c>
      <c r="G1821" s="174" t="s">
        <v>3740</v>
      </c>
      <c r="H1821" s="175"/>
      <c r="I1821" s="176"/>
    </row>
    <row r="1822" spans="1:10" s="62" customFormat="1" ht="27">
      <c r="A1822" s="14" t="s">
        <v>2</v>
      </c>
      <c r="B1822" s="14" t="s">
        <v>3</v>
      </c>
      <c r="C1822" s="15" t="s">
        <v>4</v>
      </c>
      <c r="D1822" s="15" t="s">
        <v>5</v>
      </c>
      <c r="E1822" s="15" t="s">
        <v>3366</v>
      </c>
      <c r="F1822" s="15" t="s">
        <v>7</v>
      </c>
      <c r="G1822" s="16" t="s">
        <v>3347</v>
      </c>
      <c r="H1822" s="16" t="s">
        <v>3348</v>
      </c>
      <c r="I1822" s="16" t="s">
        <v>3349</v>
      </c>
    </row>
    <row r="1823" spans="1:10" s="62" customFormat="1" ht="117">
      <c r="A1823" s="31">
        <v>1</v>
      </c>
      <c r="B1823" s="27">
        <v>1196491092</v>
      </c>
      <c r="C1823" s="28">
        <v>42272500</v>
      </c>
      <c r="D1823" s="36" t="s">
        <v>2776</v>
      </c>
      <c r="E1823" s="37" t="s">
        <v>2777</v>
      </c>
      <c r="F1823" s="28" t="s">
        <v>10</v>
      </c>
      <c r="G1823" s="22">
        <v>101400</v>
      </c>
      <c r="H1823" s="22">
        <f>ROUND(G1823*0.19,0)</f>
        <v>19266</v>
      </c>
      <c r="I1823" s="23">
        <f>+G1823+H1823</f>
        <v>120666</v>
      </c>
      <c r="J1823" s="62" t="s">
        <v>3871</v>
      </c>
    </row>
    <row r="1824" spans="1:10" s="150" customFormat="1">
      <c r="A1824" s="142"/>
      <c r="B1824" s="17"/>
      <c r="C1824" s="143"/>
      <c r="D1824" s="143"/>
      <c r="E1824" s="143"/>
      <c r="F1824" s="143"/>
      <c r="G1824" s="148"/>
      <c r="H1824" s="148"/>
      <c r="I1824" s="149"/>
    </row>
    <row r="1825" spans="1:10" s="62" customFormat="1" ht="18">
      <c r="A1825" s="39" t="s">
        <v>2774</v>
      </c>
      <c r="B1825" s="166" t="s">
        <v>2779</v>
      </c>
      <c r="C1825" s="166"/>
      <c r="D1825" s="166"/>
      <c r="E1825" s="166"/>
      <c r="F1825" s="29" t="s">
        <v>648</v>
      </c>
      <c r="G1825" s="174" t="s">
        <v>3739</v>
      </c>
      <c r="H1825" s="175"/>
      <c r="I1825" s="176"/>
    </row>
    <row r="1826" spans="1:10" s="62" customFormat="1" ht="27">
      <c r="A1826" s="14" t="s">
        <v>2</v>
      </c>
      <c r="B1826" s="14" t="s">
        <v>3</v>
      </c>
      <c r="C1826" s="15" t="s">
        <v>4</v>
      </c>
      <c r="D1826" s="15" t="s">
        <v>5</v>
      </c>
      <c r="E1826" s="15" t="s">
        <v>3366</v>
      </c>
      <c r="F1826" s="15" t="s">
        <v>7</v>
      </c>
      <c r="G1826" s="16" t="s">
        <v>3347</v>
      </c>
      <c r="H1826" s="16" t="s">
        <v>3348</v>
      </c>
      <c r="I1826" s="16" t="s">
        <v>3349</v>
      </c>
    </row>
    <row r="1827" spans="1:10" s="62" customFormat="1" ht="27">
      <c r="A1827" s="31">
        <v>1</v>
      </c>
      <c r="B1827" s="56">
        <v>1196490642</v>
      </c>
      <c r="C1827" s="21">
        <v>42221512</v>
      </c>
      <c r="D1827" s="36" t="s">
        <v>2780</v>
      </c>
      <c r="E1827" s="37" t="s">
        <v>2781</v>
      </c>
      <c r="F1827" s="28" t="s">
        <v>10</v>
      </c>
      <c r="G1827" s="22">
        <v>201000</v>
      </c>
      <c r="H1827" s="22">
        <f>ROUND(G1827*0.19,0)</f>
        <v>38190</v>
      </c>
      <c r="I1827" s="23">
        <f>+G1827+H1827</f>
        <v>239190</v>
      </c>
      <c r="J1827" s="139" t="s">
        <v>3871</v>
      </c>
    </row>
    <row r="1828" spans="1:10" s="62" customFormat="1" ht="18">
      <c r="A1828" s="31">
        <v>2</v>
      </c>
      <c r="B1828" s="56">
        <v>1196410153</v>
      </c>
      <c r="C1828" s="21">
        <v>42221512</v>
      </c>
      <c r="D1828" s="36" t="s">
        <v>2782</v>
      </c>
      <c r="E1828" s="37" t="s">
        <v>2783</v>
      </c>
      <c r="F1828" s="28" t="s">
        <v>10</v>
      </c>
      <c r="G1828" s="22">
        <v>201000</v>
      </c>
      <c r="H1828" s="22">
        <f t="shared" ref="H1828:H1858" si="564">ROUND(G1828*0.19,0)</f>
        <v>38190</v>
      </c>
      <c r="I1828" s="23">
        <f t="shared" ref="I1828:I1858" si="565">+G1828+H1828</f>
        <v>239190</v>
      </c>
      <c r="J1828" s="139" t="s">
        <v>3871</v>
      </c>
    </row>
    <row r="1829" spans="1:10" s="62" customFormat="1" ht="36">
      <c r="A1829" s="31">
        <v>3</v>
      </c>
      <c r="B1829" s="56">
        <v>1196490646</v>
      </c>
      <c r="C1829" s="21">
        <v>42221512</v>
      </c>
      <c r="D1829" s="36" t="s">
        <v>2784</v>
      </c>
      <c r="E1829" s="37" t="s">
        <v>2785</v>
      </c>
      <c r="F1829" s="28" t="s">
        <v>10</v>
      </c>
      <c r="G1829" s="22">
        <v>180000</v>
      </c>
      <c r="H1829" s="22">
        <f t="shared" si="564"/>
        <v>34200</v>
      </c>
      <c r="I1829" s="23">
        <f t="shared" si="565"/>
        <v>214200</v>
      </c>
      <c r="J1829" s="139" t="s">
        <v>3871</v>
      </c>
    </row>
    <row r="1830" spans="1:10" s="62" customFormat="1" ht="36">
      <c r="A1830" s="31">
        <v>4</v>
      </c>
      <c r="B1830" s="52" t="s">
        <v>194</v>
      </c>
      <c r="C1830" s="21">
        <v>42221512</v>
      </c>
      <c r="D1830" s="36" t="s">
        <v>2786</v>
      </c>
      <c r="E1830" s="37" t="s">
        <v>2787</v>
      </c>
      <c r="F1830" s="28" t="s">
        <v>10</v>
      </c>
      <c r="G1830" s="22">
        <v>180000</v>
      </c>
      <c r="H1830" s="22">
        <f t="shared" si="564"/>
        <v>34200</v>
      </c>
      <c r="I1830" s="23">
        <f t="shared" si="565"/>
        <v>214200</v>
      </c>
      <c r="J1830" s="139" t="s">
        <v>3871</v>
      </c>
    </row>
    <row r="1831" spans="1:10" s="62" customFormat="1" ht="45">
      <c r="A1831" s="31">
        <v>5</v>
      </c>
      <c r="B1831" s="56">
        <v>1196410154</v>
      </c>
      <c r="C1831" s="21">
        <v>42221512</v>
      </c>
      <c r="D1831" s="36" t="s">
        <v>2788</v>
      </c>
      <c r="E1831" s="37" t="s">
        <v>2789</v>
      </c>
      <c r="F1831" s="28" t="s">
        <v>10</v>
      </c>
      <c r="G1831" s="22">
        <v>180000</v>
      </c>
      <c r="H1831" s="22">
        <f t="shared" si="564"/>
        <v>34200</v>
      </c>
      <c r="I1831" s="23">
        <f t="shared" si="565"/>
        <v>214200</v>
      </c>
      <c r="J1831" s="139" t="s">
        <v>3871</v>
      </c>
    </row>
    <row r="1832" spans="1:10" s="62" customFormat="1" ht="36">
      <c r="A1832" s="31">
        <v>6</v>
      </c>
      <c r="B1832" s="56">
        <v>1196410155</v>
      </c>
      <c r="C1832" s="21">
        <v>42221512</v>
      </c>
      <c r="D1832" s="36" t="s">
        <v>2790</v>
      </c>
      <c r="E1832" s="37" t="s">
        <v>2791</v>
      </c>
      <c r="F1832" s="28" t="s">
        <v>10</v>
      </c>
      <c r="G1832" s="22">
        <v>1100000</v>
      </c>
      <c r="H1832" s="22">
        <f t="shared" si="564"/>
        <v>209000</v>
      </c>
      <c r="I1832" s="23">
        <f t="shared" si="565"/>
        <v>1309000</v>
      </c>
      <c r="J1832" s="139" t="s">
        <v>3872</v>
      </c>
    </row>
    <row r="1833" spans="1:10" s="62" customFormat="1" ht="36">
      <c r="A1833" s="31">
        <v>7</v>
      </c>
      <c r="B1833" s="52" t="s">
        <v>194</v>
      </c>
      <c r="C1833" s="21">
        <v>42221512</v>
      </c>
      <c r="D1833" s="36" t="s">
        <v>2792</v>
      </c>
      <c r="E1833" s="37" t="s">
        <v>2793</v>
      </c>
      <c r="F1833" s="28" t="s">
        <v>10</v>
      </c>
      <c r="G1833" s="22">
        <v>1100000</v>
      </c>
      <c r="H1833" s="22">
        <f t="shared" si="564"/>
        <v>209000</v>
      </c>
      <c r="I1833" s="23">
        <f t="shared" si="565"/>
        <v>1309000</v>
      </c>
      <c r="J1833" s="139" t="s">
        <v>3872</v>
      </c>
    </row>
    <row r="1834" spans="1:10" s="62" customFormat="1" ht="36">
      <c r="A1834" s="31">
        <v>8</v>
      </c>
      <c r="B1834" s="56" t="s">
        <v>2794</v>
      </c>
      <c r="C1834" s="21">
        <v>42295308</v>
      </c>
      <c r="D1834" s="36" t="s">
        <v>2795</v>
      </c>
      <c r="E1834" s="37" t="s">
        <v>2796</v>
      </c>
      <c r="F1834" s="28" t="s">
        <v>10</v>
      </c>
      <c r="G1834" s="22">
        <v>180000</v>
      </c>
      <c r="H1834" s="22">
        <f t="shared" si="564"/>
        <v>34200</v>
      </c>
      <c r="I1834" s="23">
        <f t="shared" si="565"/>
        <v>214200</v>
      </c>
      <c r="J1834" s="139" t="s">
        <v>3871</v>
      </c>
    </row>
    <row r="1835" spans="1:10" s="62" customFormat="1" ht="36">
      <c r="A1835" s="31">
        <v>9</v>
      </c>
      <c r="B1835" s="52" t="s">
        <v>194</v>
      </c>
      <c r="C1835" s="21">
        <v>42295308</v>
      </c>
      <c r="D1835" s="36" t="s">
        <v>2797</v>
      </c>
      <c r="E1835" s="37" t="s">
        <v>2798</v>
      </c>
      <c r="F1835" s="28" t="s">
        <v>10</v>
      </c>
      <c r="G1835" s="22">
        <v>180000</v>
      </c>
      <c r="H1835" s="22">
        <f t="shared" si="564"/>
        <v>34200</v>
      </c>
      <c r="I1835" s="23">
        <f t="shared" si="565"/>
        <v>214200</v>
      </c>
      <c r="J1835" s="139" t="s">
        <v>3872</v>
      </c>
    </row>
    <row r="1836" spans="1:10" s="62" customFormat="1" ht="45">
      <c r="A1836" s="31">
        <v>10</v>
      </c>
      <c r="B1836" s="56">
        <v>1196490644</v>
      </c>
      <c r="C1836" s="21">
        <v>42295308</v>
      </c>
      <c r="D1836" s="36" t="s">
        <v>2799</v>
      </c>
      <c r="E1836" s="37" t="s">
        <v>2800</v>
      </c>
      <c r="F1836" s="28" t="s">
        <v>10</v>
      </c>
      <c r="G1836" s="22">
        <v>150000</v>
      </c>
      <c r="H1836" s="22">
        <f t="shared" si="564"/>
        <v>28500</v>
      </c>
      <c r="I1836" s="23">
        <f t="shared" si="565"/>
        <v>178500</v>
      </c>
      <c r="J1836" s="139" t="s">
        <v>3871</v>
      </c>
    </row>
    <row r="1837" spans="1:10" s="62" customFormat="1" ht="27">
      <c r="A1837" s="31">
        <v>11</v>
      </c>
      <c r="B1837" s="56">
        <v>1196490643</v>
      </c>
      <c r="C1837" s="21">
        <v>42294703</v>
      </c>
      <c r="D1837" s="36" t="s">
        <v>2801</v>
      </c>
      <c r="E1837" s="37" t="s">
        <v>2802</v>
      </c>
      <c r="F1837" s="28" t="s">
        <v>10</v>
      </c>
      <c r="G1837" s="22">
        <v>165000</v>
      </c>
      <c r="H1837" s="22">
        <f t="shared" si="564"/>
        <v>31350</v>
      </c>
      <c r="I1837" s="23">
        <f t="shared" si="565"/>
        <v>196350</v>
      </c>
      <c r="J1837" s="139" t="s">
        <v>3871</v>
      </c>
    </row>
    <row r="1838" spans="1:10" s="62" customFormat="1" ht="18">
      <c r="A1838" s="31">
        <v>12</v>
      </c>
      <c r="B1838" s="56">
        <v>1196430704</v>
      </c>
      <c r="C1838" s="21">
        <v>42294703</v>
      </c>
      <c r="D1838" s="36" t="s">
        <v>2803</v>
      </c>
      <c r="E1838" s="37" t="s">
        <v>2804</v>
      </c>
      <c r="F1838" s="28" t="s">
        <v>10</v>
      </c>
      <c r="G1838" s="22">
        <v>115000</v>
      </c>
      <c r="H1838" s="22">
        <f t="shared" si="564"/>
        <v>21850</v>
      </c>
      <c r="I1838" s="23">
        <f t="shared" si="565"/>
        <v>136850</v>
      </c>
      <c r="J1838" s="139" t="s">
        <v>3871</v>
      </c>
    </row>
    <row r="1839" spans="1:10" s="62" customFormat="1" ht="27">
      <c r="A1839" s="31">
        <v>13</v>
      </c>
      <c r="B1839" s="56">
        <v>1196430410</v>
      </c>
      <c r="C1839" s="21">
        <v>42294703</v>
      </c>
      <c r="D1839" s="36" t="s">
        <v>2805</v>
      </c>
      <c r="E1839" s="37" t="s">
        <v>2806</v>
      </c>
      <c r="F1839" s="28" t="s">
        <v>10</v>
      </c>
      <c r="G1839" s="22">
        <v>100000</v>
      </c>
      <c r="H1839" s="22">
        <f t="shared" si="564"/>
        <v>19000</v>
      </c>
      <c r="I1839" s="23">
        <f t="shared" si="565"/>
        <v>119000</v>
      </c>
      <c r="J1839" s="139" t="s">
        <v>3871</v>
      </c>
    </row>
    <row r="1840" spans="1:10" s="62" customFormat="1" ht="18">
      <c r="A1840" s="31">
        <v>14</v>
      </c>
      <c r="B1840" s="56">
        <v>1197011113</v>
      </c>
      <c r="C1840" s="21">
        <v>42221512</v>
      </c>
      <c r="D1840" s="36" t="s">
        <v>2807</v>
      </c>
      <c r="E1840" s="37" t="s">
        <v>2808</v>
      </c>
      <c r="F1840" s="28" t="s">
        <v>399</v>
      </c>
      <c r="G1840" s="22">
        <v>130000</v>
      </c>
      <c r="H1840" s="22">
        <f t="shared" si="564"/>
        <v>24700</v>
      </c>
      <c r="I1840" s="23">
        <f t="shared" si="565"/>
        <v>154700</v>
      </c>
      <c r="J1840" s="139" t="s">
        <v>3871</v>
      </c>
    </row>
    <row r="1841" spans="1:10" s="62" customFormat="1" ht="18">
      <c r="A1841" s="31">
        <v>15</v>
      </c>
      <c r="B1841" s="52" t="s">
        <v>194</v>
      </c>
      <c r="C1841" s="21">
        <v>42221512</v>
      </c>
      <c r="D1841" s="36" t="s">
        <v>2809</v>
      </c>
      <c r="E1841" s="37" t="s">
        <v>2810</v>
      </c>
      <c r="F1841" s="28" t="s">
        <v>997</v>
      </c>
      <c r="G1841" s="22">
        <v>130000</v>
      </c>
      <c r="H1841" s="22">
        <f t="shared" si="564"/>
        <v>24700</v>
      </c>
      <c r="I1841" s="23">
        <f t="shared" si="565"/>
        <v>154700</v>
      </c>
      <c r="J1841" s="139" t="s">
        <v>3871</v>
      </c>
    </row>
    <row r="1842" spans="1:10" s="62" customFormat="1" ht="27">
      <c r="A1842" s="31">
        <v>16</v>
      </c>
      <c r="B1842" s="56" t="s">
        <v>2811</v>
      </c>
      <c r="C1842" s="21">
        <v>42221512</v>
      </c>
      <c r="D1842" s="36" t="s">
        <v>2812</v>
      </c>
      <c r="E1842" s="37" t="s">
        <v>2813</v>
      </c>
      <c r="F1842" s="28" t="s">
        <v>10</v>
      </c>
      <c r="G1842" s="22">
        <v>57000</v>
      </c>
      <c r="H1842" s="22">
        <f t="shared" si="564"/>
        <v>10830</v>
      </c>
      <c r="I1842" s="23">
        <f t="shared" si="565"/>
        <v>67830</v>
      </c>
      <c r="J1842" s="139" t="s">
        <v>3871</v>
      </c>
    </row>
    <row r="1843" spans="1:10" s="62" customFormat="1" ht="27">
      <c r="A1843" s="31">
        <v>17</v>
      </c>
      <c r="B1843" s="56" t="s">
        <v>2814</v>
      </c>
      <c r="C1843" s="21">
        <v>42221512</v>
      </c>
      <c r="D1843" s="36" t="s">
        <v>2815</v>
      </c>
      <c r="E1843" s="28" t="s">
        <v>2816</v>
      </c>
      <c r="F1843" s="28" t="s">
        <v>10</v>
      </c>
      <c r="G1843" s="22">
        <v>1400000</v>
      </c>
      <c r="H1843" s="22">
        <f t="shared" si="564"/>
        <v>266000</v>
      </c>
      <c r="I1843" s="23">
        <f t="shared" si="565"/>
        <v>1666000</v>
      </c>
      <c r="J1843" s="139" t="s">
        <v>3871</v>
      </c>
    </row>
    <row r="1844" spans="1:10" s="62" customFormat="1" ht="27">
      <c r="A1844" s="31">
        <v>18</v>
      </c>
      <c r="B1844" s="52" t="s">
        <v>194</v>
      </c>
      <c r="C1844" s="21">
        <v>42294721</v>
      </c>
      <c r="D1844" s="36" t="s">
        <v>2817</v>
      </c>
      <c r="E1844" s="37" t="s">
        <v>2818</v>
      </c>
      <c r="F1844" s="28" t="s">
        <v>10</v>
      </c>
      <c r="G1844" s="22">
        <v>1400000</v>
      </c>
      <c r="H1844" s="22">
        <f t="shared" si="564"/>
        <v>266000</v>
      </c>
      <c r="I1844" s="23">
        <f t="shared" si="565"/>
        <v>1666000</v>
      </c>
      <c r="J1844" s="139" t="s">
        <v>3871</v>
      </c>
    </row>
    <row r="1845" spans="1:10" s="62" customFormat="1" ht="27">
      <c r="A1845" s="31">
        <v>19</v>
      </c>
      <c r="B1845" s="52" t="s">
        <v>194</v>
      </c>
      <c r="C1845" s="21">
        <v>42294201</v>
      </c>
      <c r="D1845" s="36" t="s">
        <v>2819</v>
      </c>
      <c r="E1845" s="37" t="s">
        <v>2820</v>
      </c>
      <c r="F1845" s="28" t="s">
        <v>10</v>
      </c>
      <c r="G1845" s="22">
        <v>1915000</v>
      </c>
      <c r="H1845" s="22">
        <f t="shared" si="564"/>
        <v>363850</v>
      </c>
      <c r="I1845" s="23">
        <f t="shared" si="565"/>
        <v>2278850</v>
      </c>
      <c r="J1845" s="139" t="s">
        <v>3871</v>
      </c>
    </row>
    <row r="1846" spans="1:10" s="62" customFormat="1" ht="27">
      <c r="A1846" s="31">
        <v>20</v>
      </c>
      <c r="B1846" s="52" t="s">
        <v>194</v>
      </c>
      <c r="C1846" s="21">
        <v>42294201</v>
      </c>
      <c r="D1846" s="36" t="s">
        <v>2821</v>
      </c>
      <c r="E1846" s="37" t="s">
        <v>2822</v>
      </c>
      <c r="F1846" s="28" t="s">
        <v>10</v>
      </c>
      <c r="G1846" s="22">
        <v>1915000</v>
      </c>
      <c r="H1846" s="22">
        <f t="shared" si="564"/>
        <v>363850</v>
      </c>
      <c r="I1846" s="23">
        <f t="shared" si="565"/>
        <v>2278850</v>
      </c>
      <c r="J1846" s="139" t="s">
        <v>3871</v>
      </c>
    </row>
    <row r="1847" spans="1:10" s="62" customFormat="1" ht="27">
      <c r="A1847" s="31">
        <v>21</v>
      </c>
      <c r="B1847" s="56" t="s">
        <v>2823</v>
      </c>
      <c r="C1847" s="21">
        <v>42295305</v>
      </c>
      <c r="D1847" s="36" t="s">
        <v>2824</v>
      </c>
      <c r="E1847" s="37" t="s">
        <v>2825</v>
      </c>
      <c r="F1847" s="28" t="s">
        <v>10</v>
      </c>
      <c r="G1847" s="22">
        <v>2200000</v>
      </c>
      <c r="H1847" s="22">
        <f t="shared" si="564"/>
        <v>418000</v>
      </c>
      <c r="I1847" s="23">
        <f t="shared" si="565"/>
        <v>2618000</v>
      </c>
      <c r="J1847" s="139" t="s">
        <v>3871</v>
      </c>
    </row>
    <row r="1848" spans="1:10" s="62" customFormat="1" ht="27">
      <c r="A1848" s="31">
        <v>22</v>
      </c>
      <c r="B1848" s="52" t="s">
        <v>194</v>
      </c>
      <c r="C1848" s="21">
        <v>42222306</v>
      </c>
      <c r="D1848" s="36" t="s">
        <v>2826</v>
      </c>
      <c r="E1848" s="37" t="s">
        <v>2827</v>
      </c>
      <c r="F1848" s="28" t="s">
        <v>10</v>
      </c>
      <c r="G1848" s="22">
        <v>2200000</v>
      </c>
      <c r="H1848" s="22">
        <f t="shared" si="564"/>
        <v>418000</v>
      </c>
      <c r="I1848" s="23">
        <f t="shared" si="565"/>
        <v>2618000</v>
      </c>
      <c r="J1848" s="139" t="s">
        <v>3871</v>
      </c>
    </row>
    <row r="1849" spans="1:10" s="62" customFormat="1" ht="27">
      <c r="A1849" s="31">
        <v>23</v>
      </c>
      <c r="B1849" s="52" t="s">
        <v>194</v>
      </c>
      <c r="C1849" s="21">
        <v>42221512</v>
      </c>
      <c r="D1849" s="36" t="s">
        <v>2828</v>
      </c>
      <c r="E1849" s="37" t="s">
        <v>2829</v>
      </c>
      <c r="F1849" s="28" t="s">
        <v>10</v>
      </c>
      <c r="G1849" s="22">
        <v>2200000</v>
      </c>
      <c r="H1849" s="22">
        <f t="shared" si="564"/>
        <v>418000</v>
      </c>
      <c r="I1849" s="23">
        <f t="shared" si="565"/>
        <v>2618000</v>
      </c>
      <c r="J1849" s="139" t="s">
        <v>3871</v>
      </c>
    </row>
    <row r="1850" spans="1:10" s="62" customFormat="1" ht="18">
      <c r="A1850" s="31">
        <v>24</v>
      </c>
      <c r="B1850" s="56">
        <v>1196490681</v>
      </c>
      <c r="C1850" s="21">
        <v>42294721</v>
      </c>
      <c r="D1850" s="36" t="s">
        <v>2830</v>
      </c>
      <c r="E1850" s="37" t="s">
        <v>2831</v>
      </c>
      <c r="F1850" s="28" t="s">
        <v>10</v>
      </c>
      <c r="G1850" s="22">
        <v>206000</v>
      </c>
      <c r="H1850" s="22">
        <f t="shared" si="564"/>
        <v>39140</v>
      </c>
      <c r="I1850" s="23">
        <f t="shared" si="565"/>
        <v>245140</v>
      </c>
      <c r="J1850" s="139" t="s">
        <v>3871</v>
      </c>
    </row>
    <row r="1851" spans="1:10" s="62" customFormat="1" ht="27">
      <c r="A1851" s="31">
        <v>25</v>
      </c>
      <c r="B1851" s="56">
        <v>1196490773</v>
      </c>
      <c r="C1851" s="21">
        <v>42294201</v>
      </c>
      <c r="D1851" s="36" t="s">
        <v>2832</v>
      </c>
      <c r="E1851" s="37" t="s">
        <v>2833</v>
      </c>
      <c r="F1851" s="28" t="s">
        <v>10</v>
      </c>
      <c r="G1851" s="22">
        <v>1600000</v>
      </c>
      <c r="H1851" s="22">
        <f t="shared" si="564"/>
        <v>304000</v>
      </c>
      <c r="I1851" s="23">
        <f t="shared" si="565"/>
        <v>1904000</v>
      </c>
      <c r="J1851" s="139" t="s">
        <v>3872</v>
      </c>
    </row>
    <row r="1852" spans="1:10" s="62" customFormat="1" ht="27">
      <c r="A1852" s="31">
        <v>26</v>
      </c>
      <c r="B1852" s="56">
        <v>1196490779</v>
      </c>
      <c r="C1852" s="21">
        <v>42294201</v>
      </c>
      <c r="D1852" s="36" t="s">
        <v>2834</v>
      </c>
      <c r="E1852" s="37" t="s">
        <v>2835</v>
      </c>
      <c r="F1852" s="28" t="s">
        <v>10</v>
      </c>
      <c r="G1852" s="22">
        <v>3800000</v>
      </c>
      <c r="H1852" s="22">
        <f t="shared" si="564"/>
        <v>722000</v>
      </c>
      <c r="I1852" s="23">
        <f t="shared" si="565"/>
        <v>4522000</v>
      </c>
      <c r="J1852" s="139" t="s">
        <v>3871</v>
      </c>
    </row>
    <row r="1853" spans="1:10" s="62" customFormat="1" ht="36">
      <c r="A1853" s="31">
        <v>27</v>
      </c>
      <c r="B1853" s="56" t="s">
        <v>2836</v>
      </c>
      <c r="C1853" s="21">
        <v>42295305</v>
      </c>
      <c r="D1853" s="36" t="s">
        <v>2837</v>
      </c>
      <c r="E1853" s="37" t="s">
        <v>2838</v>
      </c>
      <c r="F1853" s="28" t="s">
        <v>10</v>
      </c>
      <c r="G1853" s="22">
        <v>330000</v>
      </c>
      <c r="H1853" s="22">
        <f t="shared" si="564"/>
        <v>62700</v>
      </c>
      <c r="I1853" s="23">
        <f t="shared" si="565"/>
        <v>392700</v>
      </c>
      <c r="J1853" s="139" t="s">
        <v>3872</v>
      </c>
    </row>
    <row r="1854" spans="1:10" s="62" customFormat="1" ht="36">
      <c r="A1854" s="31">
        <v>28</v>
      </c>
      <c r="B1854" s="52" t="s">
        <v>194</v>
      </c>
      <c r="C1854" s="21">
        <v>42222306</v>
      </c>
      <c r="D1854" s="36" t="s">
        <v>2839</v>
      </c>
      <c r="E1854" s="37" t="s">
        <v>2840</v>
      </c>
      <c r="F1854" s="28" t="s">
        <v>10</v>
      </c>
      <c r="G1854" s="22">
        <v>330000</v>
      </c>
      <c r="H1854" s="22">
        <f t="shared" si="564"/>
        <v>62700</v>
      </c>
      <c r="I1854" s="23">
        <f t="shared" si="565"/>
        <v>392700</v>
      </c>
      <c r="J1854" s="139" t="s">
        <v>3872</v>
      </c>
    </row>
    <row r="1855" spans="1:10" s="62" customFormat="1" ht="36">
      <c r="A1855" s="31">
        <v>29</v>
      </c>
      <c r="B1855" s="52" t="s">
        <v>194</v>
      </c>
      <c r="C1855" s="21">
        <v>42222306</v>
      </c>
      <c r="D1855" s="36" t="s">
        <v>2841</v>
      </c>
      <c r="E1855" s="37" t="s">
        <v>2842</v>
      </c>
      <c r="F1855" s="28" t="s">
        <v>10</v>
      </c>
      <c r="G1855" s="22">
        <v>330000</v>
      </c>
      <c r="H1855" s="22">
        <f t="shared" si="564"/>
        <v>62700</v>
      </c>
      <c r="I1855" s="23">
        <f t="shared" si="565"/>
        <v>392700</v>
      </c>
      <c r="J1855" s="139" t="s">
        <v>3872</v>
      </c>
    </row>
    <row r="1856" spans="1:10" s="62" customFormat="1" ht="36">
      <c r="A1856" s="31">
        <v>30</v>
      </c>
      <c r="B1856" s="52" t="s">
        <v>194</v>
      </c>
      <c r="C1856" s="21">
        <v>42222306</v>
      </c>
      <c r="D1856" s="36" t="s">
        <v>2843</v>
      </c>
      <c r="E1856" s="37" t="s">
        <v>2844</v>
      </c>
      <c r="F1856" s="28" t="s">
        <v>10</v>
      </c>
      <c r="G1856" s="22">
        <v>330000</v>
      </c>
      <c r="H1856" s="22">
        <f t="shared" si="564"/>
        <v>62700</v>
      </c>
      <c r="I1856" s="23">
        <f t="shared" si="565"/>
        <v>392700</v>
      </c>
      <c r="J1856" s="139" t="s">
        <v>3872</v>
      </c>
    </row>
    <row r="1857" spans="1:10" s="62" customFormat="1" ht="27">
      <c r="A1857" s="31">
        <v>31</v>
      </c>
      <c r="B1857" s="56">
        <v>1228405012</v>
      </c>
      <c r="C1857" s="21">
        <v>42222306</v>
      </c>
      <c r="D1857" s="36" t="s">
        <v>2845</v>
      </c>
      <c r="E1857" s="37" t="s">
        <v>2846</v>
      </c>
      <c r="F1857" s="28" t="s">
        <v>10</v>
      </c>
      <c r="G1857" s="22">
        <v>16000</v>
      </c>
      <c r="H1857" s="22">
        <f t="shared" si="564"/>
        <v>3040</v>
      </c>
      <c r="I1857" s="23">
        <f t="shared" si="565"/>
        <v>19040</v>
      </c>
      <c r="J1857" s="139" t="s">
        <v>3871</v>
      </c>
    </row>
    <row r="1858" spans="1:10" s="62" customFormat="1" ht="63">
      <c r="A1858" s="31">
        <v>32</v>
      </c>
      <c r="B1858" s="56">
        <v>1196490651</v>
      </c>
      <c r="C1858" s="21">
        <v>42222306</v>
      </c>
      <c r="D1858" s="36" t="s">
        <v>2847</v>
      </c>
      <c r="E1858" s="37" t="s">
        <v>2848</v>
      </c>
      <c r="F1858" s="28" t="s">
        <v>10</v>
      </c>
      <c r="G1858" s="22">
        <v>600000</v>
      </c>
      <c r="H1858" s="22">
        <f t="shared" si="564"/>
        <v>114000</v>
      </c>
      <c r="I1858" s="23">
        <f t="shared" si="565"/>
        <v>714000</v>
      </c>
      <c r="J1858" s="139" t="s">
        <v>3871</v>
      </c>
    </row>
    <row r="1859" spans="1:10" s="62" customFormat="1" ht="90">
      <c r="A1859" s="31">
        <v>33</v>
      </c>
      <c r="B1859" s="52" t="s">
        <v>194</v>
      </c>
      <c r="C1859" s="21">
        <v>42222306</v>
      </c>
      <c r="D1859" s="36" t="s">
        <v>2849</v>
      </c>
      <c r="E1859" s="37" t="s">
        <v>2849</v>
      </c>
      <c r="F1859" s="28" t="s">
        <v>10</v>
      </c>
      <c r="G1859" s="22"/>
      <c r="H1859" s="22"/>
      <c r="I1859" s="23"/>
      <c r="J1859" s="139" t="s">
        <v>3880</v>
      </c>
    </row>
    <row r="1860" spans="1:10" s="62" customFormat="1" ht="27">
      <c r="A1860" s="31">
        <v>34</v>
      </c>
      <c r="B1860" s="56">
        <v>1196410069</v>
      </c>
      <c r="C1860" s="21">
        <v>42222306</v>
      </c>
      <c r="D1860" s="36" t="s">
        <v>2850</v>
      </c>
      <c r="E1860" s="37" t="s">
        <v>2851</v>
      </c>
      <c r="F1860" s="28" t="s">
        <v>10</v>
      </c>
      <c r="G1860" s="22">
        <v>800000</v>
      </c>
      <c r="H1860" s="22">
        <f t="shared" ref="H1860:H1876" si="566">ROUND(G1860*0.19,0)</f>
        <v>152000</v>
      </c>
      <c r="I1860" s="23">
        <f t="shared" ref="I1860:I1876" si="567">+G1860+H1860</f>
        <v>952000</v>
      </c>
      <c r="J1860" s="139" t="s">
        <v>3871</v>
      </c>
    </row>
    <row r="1861" spans="1:10" s="62" customFormat="1">
      <c r="A1861" s="31">
        <v>35</v>
      </c>
      <c r="B1861" s="56">
        <v>1196491335</v>
      </c>
      <c r="C1861" s="21">
        <v>42222306</v>
      </c>
      <c r="D1861" s="36" t="s">
        <v>2852</v>
      </c>
      <c r="E1861" s="37" t="s">
        <v>2853</v>
      </c>
      <c r="F1861" s="28" t="s">
        <v>10</v>
      </c>
      <c r="G1861" s="22">
        <v>63000</v>
      </c>
      <c r="H1861" s="22">
        <f t="shared" si="566"/>
        <v>11970</v>
      </c>
      <c r="I1861" s="23">
        <f t="shared" si="567"/>
        <v>74970</v>
      </c>
      <c r="J1861" s="139" t="s">
        <v>3872</v>
      </c>
    </row>
    <row r="1862" spans="1:10" s="62" customFormat="1" ht="27">
      <c r="A1862" s="31">
        <v>36</v>
      </c>
      <c r="B1862" s="56">
        <v>1196410079</v>
      </c>
      <c r="C1862" s="21">
        <v>42222306</v>
      </c>
      <c r="D1862" s="36" t="s">
        <v>2854</v>
      </c>
      <c r="E1862" s="37" t="s">
        <v>2855</v>
      </c>
      <c r="F1862" s="28" t="s">
        <v>10</v>
      </c>
      <c r="G1862" s="22">
        <v>160000</v>
      </c>
      <c r="H1862" s="22">
        <f t="shared" si="566"/>
        <v>30400</v>
      </c>
      <c r="I1862" s="23">
        <f t="shared" si="567"/>
        <v>190400</v>
      </c>
      <c r="J1862" s="139" t="s">
        <v>3872</v>
      </c>
    </row>
    <row r="1863" spans="1:10" s="62" customFormat="1" ht="27">
      <c r="A1863" s="31">
        <v>37</v>
      </c>
      <c r="B1863" s="52" t="s">
        <v>194</v>
      </c>
      <c r="C1863" s="21">
        <v>42222306</v>
      </c>
      <c r="D1863" s="36" t="s">
        <v>2856</v>
      </c>
      <c r="E1863" s="37" t="s">
        <v>2857</v>
      </c>
      <c r="F1863" s="28" t="s">
        <v>10</v>
      </c>
      <c r="G1863" s="22">
        <v>160000</v>
      </c>
      <c r="H1863" s="22">
        <f t="shared" si="566"/>
        <v>30400</v>
      </c>
      <c r="I1863" s="23">
        <f t="shared" si="567"/>
        <v>190400</v>
      </c>
      <c r="J1863" s="139" t="s">
        <v>3872</v>
      </c>
    </row>
    <row r="1864" spans="1:10" s="62" customFormat="1" ht="27">
      <c r="A1864" s="31">
        <v>38</v>
      </c>
      <c r="B1864" s="56">
        <v>1196410080</v>
      </c>
      <c r="C1864" s="21">
        <v>42222306</v>
      </c>
      <c r="D1864" s="36" t="s">
        <v>2858</v>
      </c>
      <c r="E1864" s="37" t="s">
        <v>2859</v>
      </c>
      <c r="F1864" s="28" t="s">
        <v>10</v>
      </c>
      <c r="G1864" s="22">
        <v>158000</v>
      </c>
      <c r="H1864" s="22">
        <f t="shared" si="566"/>
        <v>30020</v>
      </c>
      <c r="I1864" s="23">
        <f t="shared" si="567"/>
        <v>188020</v>
      </c>
      <c r="J1864" s="139" t="s">
        <v>3872</v>
      </c>
    </row>
    <row r="1865" spans="1:10" s="62" customFormat="1" ht="27">
      <c r="A1865" s="31">
        <v>39</v>
      </c>
      <c r="B1865" s="56">
        <v>1196410081</v>
      </c>
      <c r="C1865" s="21">
        <v>42222306</v>
      </c>
      <c r="D1865" s="36" t="s">
        <v>2860</v>
      </c>
      <c r="E1865" s="37" t="s">
        <v>2861</v>
      </c>
      <c r="F1865" s="28" t="s">
        <v>10</v>
      </c>
      <c r="G1865" s="22">
        <v>230000</v>
      </c>
      <c r="H1865" s="22">
        <f t="shared" si="566"/>
        <v>43700</v>
      </c>
      <c r="I1865" s="23">
        <f t="shared" si="567"/>
        <v>273700</v>
      </c>
      <c r="J1865" s="139" t="s">
        <v>3871</v>
      </c>
    </row>
    <row r="1866" spans="1:10" s="62" customFormat="1" ht="27">
      <c r="A1866" s="31">
        <v>40</v>
      </c>
      <c r="B1866" s="52" t="s">
        <v>194</v>
      </c>
      <c r="C1866" s="21">
        <v>42222306</v>
      </c>
      <c r="D1866" s="36" t="s">
        <v>2862</v>
      </c>
      <c r="E1866" s="37" t="s">
        <v>2863</v>
      </c>
      <c r="F1866" s="28" t="s">
        <v>10</v>
      </c>
      <c r="G1866" s="22">
        <v>230000</v>
      </c>
      <c r="H1866" s="22">
        <f t="shared" si="566"/>
        <v>43700</v>
      </c>
      <c r="I1866" s="23">
        <f t="shared" si="567"/>
        <v>273700</v>
      </c>
      <c r="J1866" s="139" t="s">
        <v>3871</v>
      </c>
    </row>
    <row r="1867" spans="1:10" s="62" customFormat="1" ht="27">
      <c r="A1867" s="31">
        <v>41</v>
      </c>
      <c r="B1867" s="52" t="s">
        <v>194</v>
      </c>
      <c r="C1867" s="21">
        <v>42222306</v>
      </c>
      <c r="D1867" s="36" t="s">
        <v>2864</v>
      </c>
      <c r="E1867" s="37" t="s">
        <v>2865</v>
      </c>
      <c r="F1867" s="28" t="s">
        <v>10</v>
      </c>
      <c r="G1867" s="22">
        <v>230000</v>
      </c>
      <c r="H1867" s="22">
        <f t="shared" si="566"/>
        <v>43700</v>
      </c>
      <c r="I1867" s="23">
        <f t="shared" si="567"/>
        <v>273700</v>
      </c>
      <c r="J1867" s="139" t="s">
        <v>3871</v>
      </c>
    </row>
    <row r="1868" spans="1:10" s="62" customFormat="1" ht="27">
      <c r="A1868" s="31">
        <v>42</v>
      </c>
      <c r="B1868" s="52" t="s">
        <v>194</v>
      </c>
      <c r="C1868" s="21">
        <v>42222306</v>
      </c>
      <c r="D1868" s="36" t="s">
        <v>2866</v>
      </c>
      <c r="E1868" s="37" t="s">
        <v>2867</v>
      </c>
      <c r="F1868" s="28" t="s">
        <v>10</v>
      </c>
      <c r="G1868" s="22">
        <v>230000</v>
      </c>
      <c r="H1868" s="22">
        <f t="shared" si="566"/>
        <v>43700</v>
      </c>
      <c r="I1868" s="23">
        <f t="shared" si="567"/>
        <v>273700</v>
      </c>
      <c r="J1868" s="139" t="s">
        <v>3871</v>
      </c>
    </row>
    <row r="1869" spans="1:10" s="62" customFormat="1" ht="27">
      <c r="A1869" s="31">
        <v>43</v>
      </c>
      <c r="B1869" s="52" t="s">
        <v>194</v>
      </c>
      <c r="C1869" s="21">
        <v>42222306</v>
      </c>
      <c r="D1869" s="36" t="s">
        <v>2868</v>
      </c>
      <c r="E1869" s="37" t="s">
        <v>2869</v>
      </c>
      <c r="F1869" s="28" t="s">
        <v>10</v>
      </c>
      <c r="G1869" s="22">
        <v>230000</v>
      </c>
      <c r="H1869" s="22">
        <f t="shared" si="566"/>
        <v>43700</v>
      </c>
      <c r="I1869" s="23">
        <f t="shared" si="567"/>
        <v>273700</v>
      </c>
      <c r="J1869" s="139" t="s">
        <v>3871</v>
      </c>
    </row>
    <row r="1870" spans="1:10" s="62" customFormat="1" ht="45">
      <c r="A1870" s="31">
        <v>44</v>
      </c>
      <c r="B1870" s="56">
        <v>1196410082</v>
      </c>
      <c r="C1870" s="21">
        <v>42222306</v>
      </c>
      <c r="D1870" s="36" t="s">
        <v>2870</v>
      </c>
      <c r="E1870" s="37" t="s">
        <v>2871</v>
      </c>
      <c r="F1870" s="28" t="s">
        <v>10</v>
      </c>
      <c r="G1870" s="22">
        <v>300000</v>
      </c>
      <c r="H1870" s="22">
        <f t="shared" si="566"/>
        <v>57000</v>
      </c>
      <c r="I1870" s="23">
        <f t="shared" si="567"/>
        <v>357000</v>
      </c>
      <c r="J1870" s="139" t="s">
        <v>3871</v>
      </c>
    </row>
    <row r="1871" spans="1:10" s="62" customFormat="1" ht="18">
      <c r="A1871" s="31">
        <v>45</v>
      </c>
      <c r="B1871" s="52" t="s">
        <v>194</v>
      </c>
      <c r="C1871" s="21">
        <v>42222306</v>
      </c>
      <c r="D1871" s="97" t="s">
        <v>2872</v>
      </c>
      <c r="E1871" s="98" t="s">
        <v>2873</v>
      </c>
      <c r="F1871" s="28" t="s">
        <v>10</v>
      </c>
      <c r="G1871" s="22">
        <v>190000</v>
      </c>
      <c r="H1871" s="22">
        <f t="shared" si="566"/>
        <v>36100</v>
      </c>
      <c r="I1871" s="23">
        <f t="shared" si="567"/>
        <v>226100</v>
      </c>
      <c r="J1871" s="139" t="s">
        <v>3872</v>
      </c>
    </row>
    <row r="1872" spans="1:10" s="62" customFormat="1" ht="18">
      <c r="A1872" s="31">
        <v>46</v>
      </c>
      <c r="B1872" s="52" t="s">
        <v>194</v>
      </c>
      <c r="C1872" s="21">
        <v>42222306</v>
      </c>
      <c r="D1872" s="99" t="s">
        <v>2874</v>
      </c>
      <c r="E1872" s="100" t="s">
        <v>2875</v>
      </c>
      <c r="F1872" s="28" t="s">
        <v>10</v>
      </c>
      <c r="G1872" s="22">
        <v>190000</v>
      </c>
      <c r="H1872" s="22">
        <f t="shared" si="566"/>
        <v>36100</v>
      </c>
      <c r="I1872" s="23">
        <f t="shared" si="567"/>
        <v>226100</v>
      </c>
      <c r="J1872" s="139" t="s">
        <v>3872</v>
      </c>
    </row>
    <row r="1873" spans="1:10" s="62" customFormat="1" ht="63">
      <c r="A1873" s="31">
        <v>47</v>
      </c>
      <c r="B1873" s="52" t="s">
        <v>194</v>
      </c>
      <c r="C1873" s="21">
        <v>42222306</v>
      </c>
      <c r="D1873" s="101" t="s">
        <v>2876</v>
      </c>
      <c r="E1873" s="102" t="s">
        <v>2876</v>
      </c>
      <c r="F1873" s="28" t="s">
        <v>399</v>
      </c>
      <c r="G1873" s="22">
        <v>1300000</v>
      </c>
      <c r="H1873" s="22">
        <f t="shared" si="566"/>
        <v>247000</v>
      </c>
      <c r="I1873" s="23">
        <f t="shared" si="567"/>
        <v>1547000</v>
      </c>
      <c r="J1873" s="139" t="s">
        <v>3872</v>
      </c>
    </row>
    <row r="1874" spans="1:10" s="62" customFormat="1" ht="63">
      <c r="A1874" s="31">
        <v>48</v>
      </c>
      <c r="B1874" s="52" t="s">
        <v>194</v>
      </c>
      <c r="C1874" s="21">
        <v>42222306</v>
      </c>
      <c r="D1874" s="101" t="s">
        <v>2877</v>
      </c>
      <c r="E1874" s="102" t="s">
        <v>2877</v>
      </c>
      <c r="F1874" s="28" t="s">
        <v>399</v>
      </c>
      <c r="G1874" s="22">
        <v>1300000</v>
      </c>
      <c r="H1874" s="22">
        <f t="shared" si="566"/>
        <v>247000</v>
      </c>
      <c r="I1874" s="23">
        <f t="shared" si="567"/>
        <v>1547000</v>
      </c>
      <c r="J1874" s="139" t="s">
        <v>3872</v>
      </c>
    </row>
    <row r="1875" spans="1:10" s="62" customFormat="1" ht="63">
      <c r="A1875" s="31">
        <v>49</v>
      </c>
      <c r="B1875" s="52" t="s">
        <v>194</v>
      </c>
      <c r="C1875" s="21">
        <v>42222306</v>
      </c>
      <c r="D1875" s="101" t="s">
        <v>2878</v>
      </c>
      <c r="E1875" s="102" t="s">
        <v>2878</v>
      </c>
      <c r="F1875" s="28" t="s">
        <v>399</v>
      </c>
      <c r="G1875" s="22">
        <v>1300000</v>
      </c>
      <c r="H1875" s="22">
        <f t="shared" si="566"/>
        <v>247000</v>
      </c>
      <c r="I1875" s="23">
        <f t="shared" si="567"/>
        <v>1547000</v>
      </c>
      <c r="J1875" s="139" t="s">
        <v>3872</v>
      </c>
    </row>
    <row r="1876" spans="1:10" s="62" customFormat="1" ht="63">
      <c r="A1876" s="31">
        <v>50</v>
      </c>
      <c r="B1876" s="52" t="s">
        <v>194</v>
      </c>
      <c r="C1876" s="21">
        <v>42222306</v>
      </c>
      <c r="D1876" s="101" t="s">
        <v>2879</v>
      </c>
      <c r="E1876" s="102" t="s">
        <v>2879</v>
      </c>
      <c r="F1876" s="28" t="s">
        <v>10</v>
      </c>
      <c r="G1876" s="22">
        <v>1300000</v>
      </c>
      <c r="H1876" s="22">
        <f t="shared" si="566"/>
        <v>247000</v>
      </c>
      <c r="I1876" s="23">
        <f t="shared" si="567"/>
        <v>1547000</v>
      </c>
      <c r="J1876" s="139" t="s">
        <v>3872</v>
      </c>
    </row>
    <row r="1877" spans="1:10" s="150" customFormat="1">
      <c r="A1877" s="142"/>
      <c r="B1877" s="17"/>
      <c r="C1877" s="143"/>
      <c r="D1877" s="143"/>
      <c r="E1877" s="143"/>
      <c r="F1877" s="143"/>
      <c r="G1877" s="148"/>
      <c r="H1877" s="148"/>
      <c r="I1877" s="149"/>
    </row>
    <row r="1878" spans="1:10" s="62" customFormat="1" ht="18">
      <c r="A1878" s="39" t="s">
        <v>2778</v>
      </c>
      <c r="B1878" s="166" t="s">
        <v>2881</v>
      </c>
      <c r="C1878" s="166"/>
      <c r="D1878" s="166"/>
      <c r="E1878" s="166"/>
      <c r="F1878" s="29" t="s">
        <v>648</v>
      </c>
      <c r="G1878" s="174" t="s">
        <v>3845</v>
      </c>
      <c r="H1878" s="175"/>
      <c r="I1878" s="176"/>
    </row>
    <row r="1879" spans="1:10" s="62" customFormat="1" ht="27">
      <c r="A1879" s="14" t="s">
        <v>2</v>
      </c>
      <c r="B1879" s="14" t="s">
        <v>3</v>
      </c>
      <c r="C1879" s="15" t="s">
        <v>4</v>
      </c>
      <c r="D1879" s="15" t="s">
        <v>5</v>
      </c>
      <c r="E1879" s="15" t="s">
        <v>3366</v>
      </c>
      <c r="F1879" s="15" t="s">
        <v>7</v>
      </c>
      <c r="G1879" s="16" t="s">
        <v>3347</v>
      </c>
      <c r="H1879" s="16" t="s">
        <v>3348</v>
      </c>
      <c r="I1879" s="16" t="s">
        <v>3349</v>
      </c>
    </row>
    <row r="1880" spans="1:10" s="62" customFormat="1" ht="54">
      <c r="A1880" s="31">
        <v>1</v>
      </c>
      <c r="B1880" s="27">
        <v>1196460022</v>
      </c>
      <c r="C1880" s="28">
        <v>42295300</v>
      </c>
      <c r="D1880" s="36" t="s">
        <v>2882</v>
      </c>
      <c r="E1880" s="38" t="s">
        <v>2883</v>
      </c>
      <c r="F1880" s="28" t="s">
        <v>399</v>
      </c>
      <c r="G1880" s="22">
        <v>3498000</v>
      </c>
      <c r="H1880" s="22">
        <f>ROUND(G1880*0.19,0)</f>
        <v>664620</v>
      </c>
      <c r="I1880" s="23">
        <f>+G1880+H1880</f>
        <v>4162620</v>
      </c>
      <c r="J1880" s="62" t="s">
        <v>3872</v>
      </c>
    </row>
    <row r="1881" spans="1:10" s="62" customFormat="1" ht="63">
      <c r="A1881" s="31">
        <v>2</v>
      </c>
      <c r="B1881" s="27">
        <v>1196460046</v>
      </c>
      <c r="C1881" s="28">
        <v>42295300</v>
      </c>
      <c r="D1881" s="36" t="s">
        <v>2884</v>
      </c>
      <c r="E1881" s="38" t="s">
        <v>2885</v>
      </c>
      <c r="F1881" s="28" t="s">
        <v>399</v>
      </c>
      <c r="G1881" s="22">
        <v>2796000</v>
      </c>
      <c r="H1881" s="22">
        <f t="shared" ref="H1881:H1884" si="568">ROUND(G1881*0.19,0)</f>
        <v>531240</v>
      </c>
      <c r="I1881" s="23">
        <f t="shared" ref="I1881:I1884" si="569">+G1881+H1881</f>
        <v>3327240</v>
      </c>
      <c r="J1881" s="62" t="s">
        <v>3872</v>
      </c>
    </row>
    <row r="1882" spans="1:10" s="62" customFormat="1" ht="63">
      <c r="A1882" s="31">
        <v>3</v>
      </c>
      <c r="B1882" s="27">
        <v>1196460047</v>
      </c>
      <c r="C1882" s="28">
        <v>42295300</v>
      </c>
      <c r="D1882" s="36" t="s">
        <v>2886</v>
      </c>
      <c r="E1882" s="38" t="s">
        <v>2887</v>
      </c>
      <c r="F1882" s="28" t="s">
        <v>399</v>
      </c>
      <c r="G1882" s="22">
        <v>16143600</v>
      </c>
      <c r="H1882" s="22">
        <f t="shared" si="568"/>
        <v>3067284</v>
      </c>
      <c r="I1882" s="23">
        <f t="shared" si="569"/>
        <v>19210884</v>
      </c>
      <c r="J1882" s="62" t="s">
        <v>3872</v>
      </c>
    </row>
    <row r="1883" spans="1:10" ht="63">
      <c r="A1883" s="31">
        <v>4</v>
      </c>
      <c r="B1883" s="27">
        <v>1196460408</v>
      </c>
      <c r="C1883" s="28">
        <v>42295300</v>
      </c>
      <c r="D1883" s="36" t="s">
        <v>2888</v>
      </c>
      <c r="E1883" s="38" t="s">
        <v>2888</v>
      </c>
      <c r="F1883" s="28" t="s">
        <v>1286</v>
      </c>
      <c r="G1883" s="22">
        <v>1498457</v>
      </c>
      <c r="H1883" s="22">
        <f t="shared" si="568"/>
        <v>284707</v>
      </c>
      <c r="I1883" s="23">
        <f t="shared" si="569"/>
        <v>1783164</v>
      </c>
      <c r="J1883" s="62" t="s">
        <v>3872</v>
      </c>
    </row>
    <row r="1884" spans="1:10" ht="45">
      <c r="A1884" s="31">
        <v>5</v>
      </c>
      <c r="B1884" s="27">
        <v>1196460702</v>
      </c>
      <c r="C1884" s="28">
        <v>42295300</v>
      </c>
      <c r="D1884" s="36" t="s">
        <v>2889</v>
      </c>
      <c r="E1884" s="38" t="s">
        <v>2890</v>
      </c>
      <c r="F1884" s="28" t="s">
        <v>399</v>
      </c>
      <c r="G1884" s="22">
        <v>1482762</v>
      </c>
      <c r="H1884" s="22">
        <f t="shared" si="568"/>
        <v>281725</v>
      </c>
      <c r="I1884" s="23">
        <f t="shared" si="569"/>
        <v>1764487</v>
      </c>
      <c r="J1884" s="62" t="s">
        <v>3872</v>
      </c>
    </row>
    <row r="1885" spans="1:10" s="147" customFormat="1">
      <c r="A1885" s="142"/>
      <c r="B1885" s="17"/>
      <c r="C1885" s="143"/>
      <c r="D1885" s="143"/>
      <c r="E1885" s="143"/>
      <c r="F1885" s="143"/>
      <c r="G1885" s="148"/>
      <c r="H1885" s="148"/>
      <c r="I1885" s="149"/>
    </row>
    <row r="1886" spans="1:10" ht="13.5" customHeight="1">
      <c r="A1886" s="39" t="s">
        <v>2880</v>
      </c>
      <c r="B1886" s="166" t="s">
        <v>2892</v>
      </c>
      <c r="C1886" s="166"/>
      <c r="D1886" s="166"/>
      <c r="E1886" s="166"/>
      <c r="F1886" s="29" t="s">
        <v>355</v>
      </c>
      <c r="G1886" s="174" t="s">
        <v>3713</v>
      </c>
      <c r="H1886" s="175"/>
      <c r="I1886" s="176"/>
    </row>
    <row r="1887" spans="1:10" ht="27">
      <c r="A1887" s="14" t="s">
        <v>2</v>
      </c>
      <c r="B1887" s="14" t="s">
        <v>3</v>
      </c>
      <c r="C1887" s="15" t="s">
        <v>4</v>
      </c>
      <c r="D1887" s="15" t="s">
        <v>5</v>
      </c>
      <c r="E1887" s="15" t="s">
        <v>3366</v>
      </c>
      <c r="F1887" s="15" t="s">
        <v>7</v>
      </c>
      <c r="G1887" s="16" t="s">
        <v>3347</v>
      </c>
      <c r="H1887" s="16" t="s">
        <v>3348</v>
      </c>
      <c r="I1887" s="16" t="s">
        <v>3349</v>
      </c>
    </row>
    <row r="1888" spans="1:10" ht="27">
      <c r="A1888" s="31">
        <v>1</v>
      </c>
      <c r="B1888" s="27">
        <v>1128599001</v>
      </c>
      <c r="C1888" s="28" t="s">
        <v>2893</v>
      </c>
      <c r="D1888" s="36" t="s">
        <v>2892</v>
      </c>
      <c r="E1888" s="28" t="s">
        <v>2894</v>
      </c>
      <c r="F1888" s="28" t="s">
        <v>53</v>
      </c>
      <c r="G1888" s="22">
        <v>792000</v>
      </c>
      <c r="H1888" s="22">
        <f>ROUND(G1888*0.19,0)</f>
        <v>150480</v>
      </c>
      <c r="I1888" s="152">
        <f>+G1888+H1888</f>
        <v>942480</v>
      </c>
    </row>
    <row r="1889" spans="1:16" s="147" customFormat="1">
      <c r="A1889" s="142"/>
      <c r="B1889" s="17"/>
      <c r="C1889" s="143"/>
      <c r="D1889" s="143"/>
      <c r="E1889" s="143"/>
      <c r="F1889" s="143"/>
      <c r="G1889" s="144"/>
      <c r="H1889" s="145"/>
      <c r="I1889" s="146"/>
    </row>
    <row r="1890" spans="1:16" ht="13.5" customHeight="1">
      <c r="A1890" s="39" t="s">
        <v>2891</v>
      </c>
      <c r="B1890" s="166" t="s">
        <v>2896</v>
      </c>
      <c r="C1890" s="166"/>
      <c r="D1890" s="166"/>
      <c r="E1890" s="166"/>
      <c r="F1890" s="166" t="s">
        <v>2895</v>
      </c>
      <c r="G1890" s="171"/>
      <c r="H1890" s="180" t="s">
        <v>3714</v>
      </c>
      <c r="I1890" s="181"/>
      <c r="J1890" s="182"/>
      <c r="K1890" s="180" t="s">
        <v>3739</v>
      </c>
      <c r="L1890" s="181"/>
      <c r="M1890" s="182"/>
      <c r="N1890" s="180" t="s">
        <v>3986</v>
      </c>
      <c r="O1890" s="181"/>
      <c r="P1890" s="182"/>
    </row>
    <row r="1891" spans="1:16" ht="19.5" customHeight="1">
      <c r="A1891" s="166" t="s">
        <v>2891</v>
      </c>
      <c r="B1891" s="170"/>
      <c r="C1891" s="166"/>
      <c r="D1891" s="166" t="s">
        <v>2897</v>
      </c>
      <c r="E1891" s="166"/>
      <c r="F1891" s="166"/>
      <c r="G1891" s="171"/>
      <c r="H1891" s="183"/>
      <c r="I1891" s="184"/>
      <c r="J1891" s="185"/>
      <c r="K1891" s="183"/>
      <c r="L1891" s="184"/>
      <c r="M1891" s="185"/>
      <c r="N1891" s="183"/>
      <c r="O1891" s="184"/>
      <c r="P1891" s="185"/>
    </row>
    <row r="1892" spans="1:16" ht="57" customHeight="1">
      <c r="A1892" s="166"/>
      <c r="B1892" s="170"/>
      <c r="C1892" s="166"/>
      <c r="D1892" s="166" t="s">
        <v>2898</v>
      </c>
      <c r="E1892" s="166"/>
      <c r="F1892" s="166"/>
      <c r="G1892" s="171"/>
      <c r="H1892" s="183"/>
      <c r="I1892" s="184"/>
      <c r="J1892" s="185"/>
      <c r="K1892" s="183"/>
      <c r="L1892" s="184"/>
      <c r="M1892" s="185"/>
      <c r="N1892" s="183"/>
      <c r="O1892" s="184"/>
      <c r="P1892" s="185"/>
    </row>
    <row r="1893" spans="1:16" ht="34.5" customHeight="1">
      <c r="A1893" s="166"/>
      <c r="B1893" s="170"/>
      <c r="C1893" s="166"/>
      <c r="D1893" s="166" t="s">
        <v>2899</v>
      </c>
      <c r="E1893" s="166"/>
      <c r="F1893" s="166"/>
      <c r="G1893" s="171"/>
      <c r="H1893" s="177"/>
      <c r="I1893" s="178"/>
      <c r="J1893" s="179"/>
      <c r="K1893" s="177"/>
      <c r="L1893" s="178"/>
      <c r="M1893" s="179"/>
      <c r="N1893" s="177"/>
      <c r="O1893" s="178"/>
      <c r="P1893" s="179"/>
    </row>
    <row r="1894" spans="1:16" ht="27">
      <c r="A1894" s="14" t="s">
        <v>2</v>
      </c>
      <c r="B1894" s="14" t="s">
        <v>2900</v>
      </c>
      <c r="C1894" s="15" t="s">
        <v>2901</v>
      </c>
      <c r="D1894" s="15" t="s">
        <v>5</v>
      </c>
      <c r="E1894" s="15" t="s">
        <v>3366</v>
      </c>
      <c r="F1894" s="15" t="s">
        <v>6</v>
      </c>
      <c r="G1894" s="16" t="s">
        <v>7</v>
      </c>
      <c r="H1894" s="16" t="s">
        <v>3347</v>
      </c>
      <c r="I1894" s="16" t="s">
        <v>3348</v>
      </c>
      <c r="J1894" s="15" t="s">
        <v>3349</v>
      </c>
      <c r="K1894" s="16" t="s">
        <v>3347</v>
      </c>
      <c r="L1894" s="16" t="s">
        <v>3348</v>
      </c>
      <c r="M1894" s="15" t="s">
        <v>3349</v>
      </c>
      <c r="N1894" s="16" t="s">
        <v>3347</v>
      </c>
      <c r="O1894" s="16" t="s">
        <v>3348</v>
      </c>
      <c r="P1894" s="15" t="s">
        <v>3349</v>
      </c>
    </row>
    <row r="1895" spans="1:16" ht="72">
      <c r="A1895" s="52">
        <v>1</v>
      </c>
      <c r="B1895" s="87">
        <v>1186220408</v>
      </c>
      <c r="C1895" s="87" t="s">
        <v>2902</v>
      </c>
      <c r="D1895" s="172" t="s">
        <v>2903</v>
      </c>
      <c r="E1895" s="43" t="s">
        <v>2904</v>
      </c>
      <c r="F1895" s="87" t="s">
        <v>3497</v>
      </c>
      <c r="G1895" s="103">
        <v>1</v>
      </c>
      <c r="H1895" s="104">
        <v>7500000</v>
      </c>
      <c r="I1895" s="23">
        <v>0</v>
      </c>
      <c r="J1895" s="23">
        <f>+H1895+I1895</f>
        <v>7500000</v>
      </c>
      <c r="K1895" s="104">
        <v>10000000</v>
      </c>
      <c r="L1895" s="23">
        <v>0</v>
      </c>
      <c r="M1895" s="23">
        <f>+K1895+L1895</f>
        <v>10000000</v>
      </c>
      <c r="N1895" s="104">
        <v>9550000</v>
      </c>
      <c r="O1895" s="23">
        <v>0</v>
      </c>
      <c r="P1895" s="23">
        <f>+N1895+O1895</f>
        <v>9550000</v>
      </c>
    </row>
    <row r="1896" spans="1:16" ht="90">
      <c r="A1896" s="52">
        <v>2</v>
      </c>
      <c r="B1896" s="87">
        <v>1186220409</v>
      </c>
      <c r="C1896" s="87" t="s">
        <v>2902</v>
      </c>
      <c r="D1896" s="172"/>
      <c r="E1896" s="43" t="s">
        <v>2905</v>
      </c>
      <c r="F1896" s="87" t="s">
        <v>3498</v>
      </c>
      <c r="G1896" s="103">
        <v>1</v>
      </c>
      <c r="H1896" s="104">
        <v>1200000</v>
      </c>
      <c r="I1896" s="23">
        <v>0</v>
      </c>
      <c r="J1896" s="23">
        <f t="shared" ref="J1896:J1905" si="570">+H1896+I1896</f>
        <v>1200000</v>
      </c>
      <c r="K1896" s="104">
        <v>850000</v>
      </c>
      <c r="L1896" s="23">
        <v>0</v>
      </c>
      <c r="M1896" s="23">
        <f t="shared" ref="M1896:M1959" si="571">+K1896+L1896</f>
        <v>850000</v>
      </c>
      <c r="N1896" s="104">
        <v>820000</v>
      </c>
      <c r="O1896" s="23">
        <v>0</v>
      </c>
      <c r="P1896" s="23">
        <f t="shared" ref="P1896:P1901" si="572">+N1896+O1896</f>
        <v>820000</v>
      </c>
    </row>
    <row r="1897" spans="1:16" ht="90">
      <c r="A1897" s="52">
        <v>3</v>
      </c>
      <c r="B1897" s="87">
        <v>1186220410</v>
      </c>
      <c r="C1897" s="87" t="s">
        <v>2902</v>
      </c>
      <c r="D1897" s="172"/>
      <c r="E1897" s="43" t="s">
        <v>2906</v>
      </c>
      <c r="F1897" s="87" t="s">
        <v>3499</v>
      </c>
      <c r="G1897" s="103">
        <v>1</v>
      </c>
      <c r="H1897" s="104">
        <v>1200000</v>
      </c>
      <c r="I1897" s="23">
        <v>0</v>
      </c>
      <c r="J1897" s="23">
        <f t="shared" si="570"/>
        <v>1200000</v>
      </c>
      <c r="K1897" s="104">
        <v>850000</v>
      </c>
      <c r="L1897" s="23">
        <v>0</v>
      </c>
      <c r="M1897" s="23">
        <f t="shared" si="571"/>
        <v>850000</v>
      </c>
      <c r="N1897" s="104">
        <v>820000</v>
      </c>
      <c r="O1897" s="23">
        <v>0</v>
      </c>
      <c r="P1897" s="23">
        <f t="shared" si="572"/>
        <v>820000</v>
      </c>
    </row>
    <row r="1898" spans="1:16" ht="108">
      <c r="A1898" s="52">
        <v>4</v>
      </c>
      <c r="B1898" s="56">
        <v>1186220411</v>
      </c>
      <c r="C1898" s="87" t="s">
        <v>2902</v>
      </c>
      <c r="D1898" s="172"/>
      <c r="E1898" s="43" t="s">
        <v>3375</v>
      </c>
      <c r="F1898" s="35" t="s">
        <v>3500</v>
      </c>
      <c r="G1898" s="103">
        <v>1</v>
      </c>
      <c r="H1898" s="104">
        <v>4000000</v>
      </c>
      <c r="I1898" s="23">
        <v>0</v>
      </c>
      <c r="J1898" s="23">
        <f t="shared" si="570"/>
        <v>4000000</v>
      </c>
      <c r="K1898" s="104">
        <v>3800000</v>
      </c>
      <c r="L1898" s="23">
        <v>0</v>
      </c>
      <c r="M1898" s="23">
        <f t="shared" si="571"/>
        <v>3800000</v>
      </c>
      <c r="N1898" s="104">
        <v>2500000</v>
      </c>
      <c r="O1898" s="23">
        <v>0</v>
      </c>
      <c r="P1898" s="23">
        <f t="shared" si="572"/>
        <v>2500000</v>
      </c>
    </row>
    <row r="1899" spans="1:16" ht="90">
      <c r="A1899" s="52">
        <v>5</v>
      </c>
      <c r="B1899" s="56">
        <v>1186220412</v>
      </c>
      <c r="C1899" s="87" t="s">
        <v>2902</v>
      </c>
      <c r="D1899" s="172"/>
      <c r="E1899" s="43" t="s">
        <v>2907</v>
      </c>
      <c r="F1899" s="35" t="s">
        <v>3501</v>
      </c>
      <c r="G1899" s="103">
        <v>1</v>
      </c>
      <c r="H1899" s="104">
        <v>450000</v>
      </c>
      <c r="I1899" s="23">
        <v>0</v>
      </c>
      <c r="J1899" s="23">
        <f t="shared" si="570"/>
        <v>450000</v>
      </c>
      <c r="K1899" s="104">
        <v>850000</v>
      </c>
      <c r="L1899" s="23">
        <v>0</v>
      </c>
      <c r="M1899" s="23">
        <f t="shared" si="571"/>
        <v>850000</v>
      </c>
      <c r="N1899" s="104">
        <v>450000</v>
      </c>
      <c r="O1899" s="23">
        <v>0</v>
      </c>
      <c r="P1899" s="23">
        <f t="shared" si="572"/>
        <v>450000</v>
      </c>
    </row>
    <row r="1900" spans="1:16" ht="36">
      <c r="A1900" s="52">
        <v>6</v>
      </c>
      <c r="B1900" s="56" t="s">
        <v>46</v>
      </c>
      <c r="C1900" s="87" t="s">
        <v>2902</v>
      </c>
      <c r="D1900" s="172"/>
      <c r="E1900" s="43" t="s">
        <v>2908</v>
      </c>
      <c r="F1900" s="87" t="s">
        <v>2908</v>
      </c>
      <c r="G1900" s="103">
        <v>1</v>
      </c>
      <c r="H1900" s="104"/>
      <c r="I1900" s="23"/>
      <c r="J1900" s="23"/>
      <c r="K1900" s="104">
        <v>800000</v>
      </c>
      <c r="L1900" s="23">
        <f>ROUND(K1900*0.19,0)</f>
        <v>152000</v>
      </c>
      <c r="M1900" s="23">
        <f t="shared" si="571"/>
        <v>952000</v>
      </c>
      <c r="N1900" s="104"/>
      <c r="O1900" s="23"/>
      <c r="P1900" s="23"/>
    </row>
    <row r="1901" spans="1:16" ht="36">
      <c r="A1901" s="52">
        <v>7</v>
      </c>
      <c r="B1901" s="56" t="s">
        <v>46</v>
      </c>
      <c r="C1901" s="87" t="s">
        <v>2902</v>
      </c>
      <c r="D1901" s="172"/>
      <c r="E1901" s="43" t="s">
        <v>2909</v>
      </c>
      <c r="F1901" s="87" t="s">
        <v>2909</v>
      </c>
      <c r="G1901" s="103">
        <v>1</v>
      </c>
      <c r="H1901" s="104">
        <v>400000</v>
      </c>
      <c r="I1901" s="23">
        <v>0</v>
      </c>
      <c r="J1901" s="23">
        <f t="shared" si="570"/>
        <v>400000</v>
      </c>
      <c r="K1901" s="104">
        <v>400000</v>
      </c>
      <c r="L1901" s="23">
        <v>0</v>
      </c>
      <c r="M1901" s="23">
        <f t="shared" si="571"/>
        <v>400000</v>
      </c>
      <c r="N1901" s="104">
        <v>450000</v>
      </c>
      <c r="O1901" s="23">
        <v>0</v>
      </c>
      <c r="P1901" s="23">
        <f t="shared" si="572"/>
        <v>450000</v>
      </c>
    </row>
    <row r="1902" spans="1:16" ht="45">
      <c r="A1902" s="52">
        <v>8</v>
      </c>
      <c r="B1902" s="56">
        <v>1186220414</v>
      </c>
      <c r="C1902" s="87" t="s">
        <v>2902</v>
      </c>
      <c r="D1902" s="172"/>
      <c r="E1902" s="43" t="s">
        <v>2910</v>
      </c>
      <c r="F1902" s="87" t="s">
        <v>2910</v>
      </c>
      <c r="G1902" s="103">
        <v>1</v>
      </c>
      <c r="H1902" s="104">
        <v>450000</v>
      </c>
      <c r="I1902" s="23">
        <f>ROUND(H1902*0.19,0)</f>
        <v>85500</v>
      </c>
      <c r="J1902" s="23">
        <f t="shared" si="570"/>
        <v>535500</v>
      </c>
      <c r="K1902" s="104">
        <v>400000</v>
      </c>
      <c r="L1902" s="23">
        <f>ROUND(K1902*0.19,0)</f>
        <v>76000</v>
      </c>
      <c r="M1902" s="23">
        <f t="shared" si="571"/>
        <v>476000</v>
      </c>
      <c r="N1902" s="104"/>
      <c r="O1902" s="23"/>
      <c r="P1902" s="23"/>
    </row>
    <row r="1903" spans="1:16" ht="45">
      <c r="A1903" s="52">
        <v>9</v>
      </c>
      <c r="B1903" s="56" t="s">
        <v>46</v>
      </c>
      <c r="C1903" s="87" t="s">
        <v>2902</v>
      </c>
      <c r="D1903" s="172"/>
      <c r="E1903" s="43" t="s">
        <v>2911</v>
      </c>
      <c r="F1903" s="87" t="s">
        <v>2911</v>
      </c>
      <c r="G1903" s="103">
        <v>1</v>
      </c>
      <c r="H1903" s="104">
        <v>450000</v>
      </c>
      <c r="I1903" s="23">
        <f t="shared" ref="I1903:I1904" si="573">ROUND(H1903*0.19,0)</f>
        <v>85500</v>
      </c>
      <c r="J1903" s="23">
        <f t="shared" si="570"/>
        <v>535500</v>
      </c>
      <c r="K1903" s="104">
        <v>400000</v>
      </c>
      <c r="L1903" s="23">
        <f>ROUND(K1903*0.19,0)</f>
        <v>76000</v>
      </c>
      <c r="M1903" s="23">
        <f t="shared" si="571"/>
        <v>476000</v>
      </c>
      <c r="N1903" s="104"/>
      <c r="O1903" s="23"/>
      <c r="P1903" s="23"/>
    </row>
    <row r="1904" spans="1:16" ht="54">
      <c r="A1904" s="52">
        <v>10</v>
      </c>
      <c r="B1904" s="56" t="s">
        <v>46</v>
      </c>
      <c r="C1904" s="87" t="s">
        <v>2902</v>
      </c>
      <c r="D1904" s="172"/>
      <c r="E1904" s="43" t="s">
        <v>2912</v>
      </c>
      <c r="F1904" s="87" t="s">
        <v>2913</v>
      </c>
      <c r="G1904" s="103">
        <v>1</v>
      </c>
      <c r="H1904" s="104">
        <v>170000</v>
      </c>
      <c r="I1904" s="23">
        <f t="shared" si="573"/>
        <v>32300</v>
      </c>
      <c r="J1904" s="23">
        <f t="shared" si="570"/>
        <v>202300</v>
      </c>
      <c r="K1904" s="104"/>
      <c r="L1904" s="23"/>
      <c r="M1904" s="23"/>
      <c r="N1904" s="104"/>
      <c r="O1904" s="23"/>
      <c r="P1904" s="23"/>
    </row>
    <row r="1905" spans="1:16" ht="36">
      <c r="A1905" s="52">
        <v>11</v>
      </c>
      <c r="B1905" s="56" t="s">
        <v>46</v>
      </c>
      <c r="C1905" s="87" t="s">
        <v>2902</v>
      </c>
      <c r="D1905" s="172"/>
      <c r="E1905" s="43" t="s">
        <v>2914</v>
      </c>
      <c r="F1905" s="87" t="s">
        <v>2914</v>
      </c>
      <c r="G1905" s="103">
        <v>1</v>
      </c>
      <c r="H1905" s="104">
        <v>1700000</v>
      </c>
      <c r="I1905" s="23">
        <v>0</v>
      </c>
      <c r="J1905" s="23">
        <f t="shared" si="570"/>
        <v>1700000</v>
      </c>
      <c r="K1905" s="104">
        <v>1800000</v>
      </c>
      <c r="L1905" s="23">
        <v>0</v>
      </c>
      <c r="M1905" s="23">
        <f t="shared" si="571"/>
        <v>1800000</v>
      </c>
      <c r="N1905" s="104"/>
      <c r="O1905" s="23"/>
      <c r="P1905" s="23"/>
    </row>
    <row r="1906" spans="1:16" ht="90">
      <c r="A1906" s="52">
        <v>12</v>
      </c>
      <c r="B1906" s="56" t="s">
        <v>46</v>
      </c>
      <c r="C1906" s="87" t="s">
        <v>2902</v>
      </c>
      <c r="D1906" s="172"/>
      <c r="E1906" s="43" t="s">
        <v>2915</v>
      </c>
      <c r="F1906" s="87" t="s">
        <v>2915</v>
      </c>
      <c r="G1906" s="103">
        <v>1</v>
      </c>
      <c r="H1906" s="104"/>
      <c r="I1906" s="23"/>
      <c r="J1906" s="153"/>
      <c r="K1906" s="104">
        <v>250000</v>
      </c>
      <c r="L1906" s="23">
        <f>ROUND(K1906*0.19,0)</f>
        <v>47500</v>
      </c>
      <c r="M1906" s="23">
        <f t="shared" si="571"/>
        <v>297500</v>
      </c>
      <c r="N1906" s="104">
        <v>107000</v>
      </c>
      <c r="O1906" s="23">
        <f>ROUND(N1906*0.19,0)</f>
        <v>20330</v>
      </c>
      <c r="P1906" s="23">
        <f t="shared" ref="P1906:P1969" si="574">+N1906+O1906</f>
        <v>127330</v>
      </c>
    </row>
    <row r="1907" spans="1:16" ht="108">
      <c r="A1907" s="52">
        <v>13</v>
      </c>
      <c r="B1907" s="56">
        <v>1186220413</v>
      </c>
      <c r="C1907" s="87" t="s">
        <v>2902</v>
      </c>
      <c r="D1907" s="172"/>
      <c r="E1907" s="43" t="s">
        <v>4084</v>
      </c>
      <c r="F1907" s="87" t="s">
        <v>4084</v>
      </c>
      <c r="G1907" s="103">
        <v>1</v>
      </c>
      <c r="H1907" s="104">
        <v>150000</v>
      </c>
      <c r="I1907" s="23">
        <f t="shared" ref="I1907" si="575">ROUND(H1907*0.19,0)</f>
        <v>28500</v>
      </c>
      <c r="J1907" s="23">
        <f t="shared" ref="J1907:J1912" si="576">+H1907+I1907</f>
        <v>178500</v>
      </c>
      <c r="K1907" s="104">
        <v>150000</v>
      </c>
      <c r="L1907" s="23">
        <v>0</v>
      </c>
      <c r="M1907" s="23">
        <f t="shared" si="571"/>
        <v>150000</v>
      </c>
      <c r="N1907" s="104">
        <v>115000</v>
      </c>
      <c r="O1907" s="23">
        <v>0</v>
      </c>
      <c r="P1907" s="23">
        <f t="shared" si="574"/>
        <v>115000</v>
      </c>
    </row>
    <row r="1908" spans="1:16" ht="38.25" customHeight="1">
      <c r="A1908" s="11">
        <v>14</v>
      </c>
      <c r="B1908" s="56">
        <v>1186220416</v>
      </c>
      <c r="C1908" s="87" t="s">
        <v>2902</v>
      </c>
      <c r="D1908" s="172" t="s">
        <v>2916</v>
      </c>
      <c r="E1908" s="43" t="s">
        <v>2917</v>
      </c>
      <c r="F1908" s="35" t="s">
        <v>2917</v>
      </c>
      <c r="G1908" s="103">
        <v>1</v>
      </c>
      <c r="H1908" s="104">
        <v>19000000</v>
      </c>
      <c r="I1908" s="23">
        <v>0</v>
      </c>
      <c r="J1908" s="23">
        <f t="shared" si="576"/>
        <v>19000000</v>
      </c>
      <c r="K1908" s="104">
        <v>23000000</v>
      </c>
      <c r="L1908" s="23">
        <v>0</v>
      </c>
      <c r="M1908" s="23">
        <f t="shared" si="571"/>
        <v>23000000</v>
      </c>
      <c r="N1908" s="104">
        <v>22080000</v>
      </c>
      <c r="O1908" s="23">
        <v>0</v>
      </c>
      <c r="P1908" s="23">
        <f t="shared" si="574"/>
        <v>22080000</v>
      </c>
    </row>
    <row r="1909" spans="1:16" ht="90">
      <c r="A1909" s="11">
        <v>15</v>
      </c>
      <c r="B1909" s="56">
        <v>1186220417</v>
      </c>
      <c r="C1909" s="87" t="s">
        <v>2902</v>
      </c>
      <c r="D1909" s="172"/>
      <c r="E1909" s="43" t="s">
        <v>2918</v>
      </c>
      <c r="F1909" s="35" t="s">
        <v>2918</v>
      </c>
      <c r="G1909" s="103">
        <v>1</v>
      </c>
      <c r="H1909" s="104">
        <v>1200000</v>
      </c>
      <c r="I1909" s="23">
        <v>0</v>
      </c>
      <c r="J1909" s="23">
        <f t="shared" si="576"/>
        <v>1200000</v>
      </c>
      <c r="K1909" s="104">
        <v>850000</v>
      </c>
      <c r="L1909" s="23">
        <v>0</v>
      </c>
      <c r="M1909" s="23">
        <f t="shared" si="571"/>
        <v>850000</v>
      </c>
      <c r="N1909" s="104">
        <v>820000</v>
      </c>
      <c r="O1909" s="23">
        <v>0</v>
      </c>
      <c r="P1909" s="23">
        <f t="shared" si="574"/>
        <v>820000</v>
      </c>
    </row>
    <row r="1910" spans="1:16" ht="108">
      <c r="A1910" s="11">
        <v>16</v>
      </c>
      <c r="B1910" s="56">
        <v>1186220418</v>
      </c>
      <c r="C1910" s="87" t="s">
        <v>2902</v>
      </c>
      <c r="D1910" s="172"/>
      <c r="E1910" s="43" t="s">
        <v>2919</v>
      </c>
      <c r="F1910" s="87" t="s">
        <v>2919</v>
      </c>
      <c r="G1910" s="103">
        <v>1</v>
      </c>
      <c r="H1910" s="104">
        <v>3000000</v>
      </c>
      <c r="I1910" s="23">
        <v>0</v>
      </c>
      <c r="J1910" s="23">
        <f t="shared" si="576"/>
        <v>3000000</v>
      </c>
      <c r="K1910" s="104">
        <v>4500000</v>
      </c>
      <c r="L1910" s="23">
        <v>0</v>
      </c>
      <c r="M1910" s="23">
        <f t="shared" si="571"/>
        <v>4500000</v>
      </c>
      <c r="N1910" s="104">
        <v>4200000</v>
      </c>
      <c r="O1910" s="23">
        <v>0</v>
      </c>
      <c r="P1910" s="23">
        <f t="shared" si="574"/>
        <v>4200000</v>
      </c>
    </row>
    <row r="1911" spans="1:16" ht="117">
      <c r="A1911" s="11">
        <v>17</v>
      </c>
      <c r="B1911" s="56">
        <v>1186220419</v>
      </c>
      <c r="C1911" s="87" t="s">
        <v>2902</v>
      </c>
      <c r="D1911" s="172"/>
      <c r="E1911" s="43" t="s">
        <v>2920</v>
      </c>
      <c r="F1911" s="87" t="s">
        <v>2920</v>
      </c>
      <c r="G1911" s="103">
        <v>1</v>
      </c>
      <c r="H1911" s="104">
        <v>4000000</v>
      </c>
      <c r="I1911" s="23">
        <v>0</v>
      </c>
      <c r="J1911" s="23">
        <f t="shared" si="576"/>
        <v>4000000</v>
      </c>
      <c r="K1911" s="104">
        <v>3800000</v>
      </c>
      <c r="L1911" s="23">
        <v>0</v>
      </c>
      <c r="M1911" s="23">
        <f t="shared" si="571"/>
        <v>3800000</v>
      </c>
      <c r="N1911" s="104">
        <v>2500000</v>
      </c>
      <c r="O1911" s="23">
        <v>0</v>
      </c>
      <c r="P1911" s="23">
        <f t="shared" si="574"/>
        <v>2500000</v>
      </c>
    </row>
    <row r="1912" spans="1:16" ht="81">
      <c r="A1912" s="11">
        <v>18</v>
      </c>
      <c r="B1912" s="56">
        <v>1186220423</v>
      </c>
      <c r="C1912" s="87" t="s">
        <v>2902</v>
      </c>
      <c r="D1912" s="172"/>
      <c r="E1912" s="43" t="s">
        <v>2921</v>
      </c>
      <c r="F1912" s="35" t="s">
        <v>2922</v>
      </c>
      <c r="G1912" s="103">
        <v>1</v>
      </c>
      <c r="H1912" s="104">
        <v>450000</v>
      </c>
      <c r="I1912" s="23">
        <v>0</v>
      </c>
      <c r="J1912" s="23">
        <f t="shared" si="576"/>
        <v>450000</v>
      </c>
      <c r="K1912" s="104">
        <v>850000</v>
      </c>
      <c r="L1912" s="23">
        <v>0</v>
      </c>
      <c r="M1912" s="23">
        <f t="shared" si="571"/>
        <v>850000</v>
      </c>
      <c r="N1912" s="104">
        <v>450000</v>
      </c>
      <c r="O1912" s="23">
        <v>0</v>
      </c>
      <c r="P1912" s="23">
        <f t="shared" si="574"/>
        <v>450000</v>
      </c>
    </row>
    <row r="1913" spans="1:16" ht="36">
      <c r="A1913" s="11">
        <v>19</v>
      </c>
      <c r="B1913" s="56" t="s">
        <v>46</v>
      </c>
      <c r="C1913" s="87" t="s">
        <v>2902</v>
      </c>
      <c r="D1913" s="172"/>
      <c r="E1913" s="43" t="s">
        <v>2908</v>
      </c>
      <c r="F1913" s="87" t="s">
        <v>2908</v>
      </c>
      <c r="G1913" s="103">
        <v>1</v>
      </c>
      <c r="H1913" s="104"/>
      <c r="I1913" s="23"/>
      <c r="J1913" s="153"/>
      <c r="K1913" s="104">
        <v>800000</v>
      </c>
      <c r="L1913" s="23">
        <f>ROUND(K1913*0.19,0)</f>
        <v>152000</v>
      </c>
      <c r="M1913" s="23">
        <f t="shared" si="571"/>
        <v>952000</v>
      </c>
      <c r="N1913" s="104"/>
      <c r="O1913" s="23"/>
      <c r="P1913" s="23"/>
    </row>
    <row r="1914" spans="1:16" ht="36">
      <c r="A1914" s="11">
        <v>20</v>
      </c>
      <c r="B1914" s="56" t="s">
        <v>46</v>
      </c>
      <c r="C1914" s="87" t="s">
        <v>2902</v>
      </c>
      <c r="D1914" s="172"/>
      <c r="E1914" s="43" t="s">
        <v>2909</v>
      </c>
      <c r="F1914" s="87" t="s">
        <v>2909</v>
      </c>
      <c r="G1914" s="103">
        <v>1</v>
      </c>
      <c r="H1914" s="104">
        <v>400000</v>
      </c>
      <c r="I1914" s="23">
        <v>0</v>
      </c>
      <c r="J1914" s="23">
        <f t="shared" ref="J1914:J1918" si="577">+H1914+I1914</f>
        <v>400000</v>
      </c>
      <c r="K1914" s="104">
        <v>400000</v>
      </c>
      <c r="L1914" s="23">
        <v>0</v>
      </c>
      <c r="M1914" s="23">
        <f t="shared" si="571"/>
        <v>400000</v>
      </c>
      <c r="N1914" s="104">
        <v>450000</v>
      </c>
      <c r="O1914" s="23">
        <v>0</v>
      </c>
      <c r="P1914" s="23">
        <f t="shared" si="574"/>
        <v>450000</v>
      </c>
    </row>
    <row r="1915" spans="1:16" ht="45">
      <c r="A1915" s="11">
        <v>21</v>
      </c>
      <c r="B1915" s="56" t="s">
        <v>46</v>
      </c>
      <c r="C1915" s="87" t="s">
        <v>2902</v>
      </c>
      <c r="D1915" s="172"/>
      <c r="E1915" s="43" t="s">
        <v>2910</v>
      </c>
      <c r="F1915" s="87" t="s">
        <v>2910</v>
      </c>
      <c r="G1915" s="103">
        <v>1</v>
      </c>
      <c r="H1915" s="104">
        <v>450000</v>
      </c>
      <c r="I1915" s="23">
        <f t="shared" ref="I1915:I1917" si="578">ROUND(H1915*0.19,0)</f>
        <v>85500</v>
      </c>
      <c r="J1915" s="23">
        <f t="shared" si="577"/>
        <v>535500</v>
      </c>
      <c r="K1915" s="104">
        <v>400000</v>
      </c>
      <c r="L1915" s="23">
        <f>ROUND(K1915*0.19,0)</f>
        <v>76000</v>
      </c>
      <c r="M1915" s="23">
        <f t="shared" si="571"/>
        <v>476000</v>
      </c>
      <c r="N1915" s="104"/>
      <c r="O1915" s="23"/>
      <c r="P1915" s="23"/>
    </row>
    <row r="1916" spans="1:16" ht="45">
      <c r="A1916" s="11">
        <v>22</v>
      </c>
      <c r="B1916" s="56" t="s">
        <v>46</v>
      </c>
      <c r="C1916" s="87" t="s">
        <v>2902</v>
      </c>
      <c r="D1916" s="172"/>
      <c r="E1916" s="43" t="s">
        <v>2911</v>
      </c>
      <c r="F1916" s="87" t="s">
        <v>2911</v>
      </c>
      <c r="G1916" s="103">
        <v>1</v>
      </c>
      <c r="H1916" s="104">
        <v>450000</v>
      </c>
      <c r="I1916" s="23">
        <f t="shared" si="578"/>
        <v>85500</v>
      </c>
      <c r="J1916" s="23">
        <f t="shared" si="577"/>
        <v>535500</v>
      </c>
      <c r="K1916" s="104">
        <v>400000</v>
      </c>
      <c r="L1916" s="23">
        <f t="shared" ref="L1916:L1917" si="579">ROUND(K1916*0.19,0)</f>
        <v>76000</v>
      </c>
      <c r="M1916" s="23">
        <f t="shared" si="571"/>
        <v>476000</v>
      </c>
      <c r="N1916" s="104"/>
      <c r="O1916" s="23"/>
      <c r="P1916" s="23"/>
    </row>
    <row r="1917" spans="1:16" ht="18">
      <c r="A1917" s="11">
        <v>23</v>
      </c>
      <c r="B1917" s="56" t="s">
        <v>46</v>
      </c>
      <c r="C1917" s="87" t="s">
        <v>2902</v>
      </c>
      <c r="D1917" s="172"/>
      <c r="E1917" s="43" t="s">
        <v>2923</v>
      </c>
      <c r="F1917" s="87" t="s">
        <v>2923</v>
      </c>
      <c r="G1917" s="103">
        <v>1</v>
      </c>
      <c r="H1917" s="104">
        <v>170000</v>
      </c>
      <c r="I1917" s="23">
        <f t="shared" si="578"/>
        <v>32300</v>
      </c>
      <c r="J1917" s="23">
        <f t="shared" si="577"/>
        <v>202300</v>
      </c>
      <c r="K1917" s="104">
        <v>400000</v>
      </c>
      <c r="L1917" s="23">
        <f t="shared" si="579"/>
        <v>76000</v>
      </c>
      <c r="M1917" s="23">
        <f t="shared" si="571"/>
        <v>476000</v>
      </c>
      <c r="N1917" s="104"/>
      <c r="O1917" s="23"/>
      <c r="P1917" s="23"/>
    </row>
    <row r="1918" spans="1:16" ht="36">
      <c r="A1918" s="11">
        <v>24</v>
      </c>
      <c r="B1918" s="56" t="s">
        <v>46</v>
      </c>
      <c r="C1918" s="87" t="s">
        <v>2902</v>
      </c>
      <c r="D1918" s="172"/>
      <c r="E1918" s="43" t="s">
        <v>2914</v>
      </c>
      <c r="F1918" s="87" t="s">
        <v>2914</v>
      </c>
      <c r="G1918" s="103">
        <v>1</v>
      </c>
      <c r="H1918" s="104">
        <v>1700000</v>
      </c>
      <c r="I1918" s="23">
        <v>0</v>
      </c>
      <c r="J1918" s="23">
        <f t="shared" si="577"/>
        <v>1700000</v>
      </c>
      <c r="K1918" s="104">
        <v>1800000</v>
      </c>
      <c r="L1918" s="23">
        <v>0</v>
      </c>
      <c r="M1918" s="23">
        <f t="shared" si="571"/>
        <v>1800000</v>
      </c>
      <c r="N1918" s="104"/>
      <c r="O1918" s="23"/>
      <c r="P1918" s="23"/>
    </row>
    <row r="1919" spans="1:16" ht="90">
      <c r="A1919" s="11">
        <v>25</v>
      </c>
      <c r="B1919" s="56" t="s">
        <v>46</v>
      </c>
      <c r="C1919" s="87" t="s">
        <v>2902</v>
      </c>
      <c r="D1919" s="172"/>
      <c r="E1919" s="43" t="s">
        <v>2915</v>
      </c>
      <c r="F1919" s="87" t="s">
        <v>2915</v>
      </c>
      <c r="G1919" s="103">
        <v>1</v>
      </c>
      <c r="H1919" s="104"/>
      <c r="I1919" s="23"/>
      <c r="J1919" s="153"/>
      <c r="K1919" s="104">
        <v>250000</v>
      </c>
      <c r="L1919" s="23">
        <f t="shared" ref="L1919" si="580">ROUND(K1919*0.19,0)</f>
        <v>47500</v>
      </c>
      <c r="M1919" s="23">
        <f t="shared" si="571"/>
        <v>297500</v>
      </c>
      <c r="N1919" s="104">
        <v>107000</v>
      </c>
      <c r="O1919" s="23">
        <f t="shared" ref="O1919" si="581">ROUND(N1919*0.19,0)</f>
        <v>20330</v>
      </c>
      <c r="P1919" s="23">
        <f t="shared" si="574"/>
        <v>127330</v>
      </c>
    </row>
    <row r="1920" spans="1:16" ht="90">
      <c r="A1920" s="11">
        <v>26</v>
      </c>
      <c r="B1920" s="56">
        <v>1186220448</v>
      </c>
      <c r="C1920" s="87" t="s">
        <v>2902</v>
      </c>
      <c r="D1920" s="172"/>
      <c r="E1920" s="43" t="s">
        <v>2924</v>
      </c>
      <c r="F1920" s="35" t="s">
        <v>2925</v>
      </c>
      <c r="G1920" s="103">
        <v>1</v>
      </c>
      <c r="H1920" s="104">
        <v>150000</v>
      </c>
      <c r="I1920" s="23">
        <f t="shared" ref="I1920" si="582">ROUND(H1920*0.19,0)</f>
        <v>28500</v>
      </c>
      <c r="J1920" s="23">
        <f t="shared" ref="J1920:J1933" si="583">+H1920+I1920</f>
        <v>178500</v>
      </c>
      <c r="K1920" s="104">
        <v>150000</v>
      </c>
      <c r="L1920" s="23">
        <v>0</v>
      </c>
      <c r="M1920" s="23">
        <f t="shared" si="571"/>
        <v>150000</v>
      </c>
      <c r="N1920" s="104">
        <v>115000</v>
      </c>
      <c r="O1920" s="23">
        <v>0</v>
      </c>
      <c r="P1920" s="23">
        <f t="shared" si="574"/>
        <v>115000</v>
      </c>
    </row>
    <row r="1921" spans="1:16" ht="153">
      <c r="A1921" s="11">
        <v>27</v>
      </c>
      <c r="B1921" s="56">
        <v>1186220455</v>
      </c>
      <c r="C1921" s="87" t="s">
        <v>2902</v>
      </c>
      <c r="D1921" s="172" t="s">
        <v>2926</v>
      </c>
      <c r="E1921" s="43" t="s">
        <v>2927</v>
      </c>
      <c r="F1921" s="87" t="s">
        <v>2927</v>
      </c>
      <c r="G1921" s="103">
        <v>1</v>
      </c>
      <c r="H1921" s="104">
        <v>19000000</v>
      </c>
      <c r="I1921" s="23">
        <v>0</v>
      </c>
      <c r="J1921" s="23">
        <f t="shared" si="583"/>
        <v>19000000</v>
      </c>
      <c r="K1921" s="104">
        <v>23000000</v>
      </c>
      <c r="L1921" s="23">
        <v>0</v>
      </c>
      <c r="M1921" s="23">
        <f t="shared" si="571"/>
        <v>23000000</v>
      </c>
      <c r="N1921" s="104">
        <v>22080000</v>
      </c>
      <c r="O1921" s="23">
        <v>0</v>
      </c>
      <c r="P1921" s="23">
        <f t="shared" si="574"/>
        <v>22080000</v>
      </c>
    </row>
    <row r="1922" spans="1:16" ht="162">
      <c r="A1922" s="11">
        <v>28</v>
      </c>
      <c r="B1922" s="56">
        <v>1186220467</v>
      </c>
      <c r="C1922" s="87" t="s">
        <v>2902</v>
      </c>
      <c r="D1922" s="172"/>
      <c r="E1922" s="43" t="s">
        <v>2928</v>
      </c>
      <c r="F1922" s="87" t="s">
        <v>2928</v>
      </c>
      <c r="G1922" s="103">
        <v>1</v>
      </c>
      <c r="H1922" s="104">
        <v>19000000</v>
      </c>
      <c r="I1922" s="23">
        <v>0</v>
      </c>
      <c r="J1922" s="23">
        <f t="shared" si="583"/>
        <v>19000000</v>
      </c>
      <c r="K1922" s="104">
        <v>25000000</v>
      </c>
      <c r="L1922" s="23">
        <v>0</v>
      </c>
      <c r="M1922" s="23">
        <f t="shared" si="571"/>
        <v>25000000</v>
      </c>
      <c r="N1922" s="104">
        <v>22080000</v>
      </c>
      <c r="O1922" s="23">
        <v>0</v>
      </c>
      <c r="P1922" s="23">
        <f t="shared" si="574"/>
        <v>22080000</v>
      </c>
    </row>
    <row r="1923" spans="1:16" ht="135">
      <c r="A1923" s="11">
        <v>29</v>
      </c>
      <c r="B1923" s="56">
        <v>1186220468</v>
      </c>
      <c r="C1923" s="87" t="s">
        <v>2902</v>
      </c>
      <c r="D1923" s="172"/>
      <c r="E1923" s="43" t="s">
        <v>2929</v>
      </c>
      <c r="F1923" s="87" t="s">
        <v>2929</v>
      </c>
      <c r="G1923" s="103">
        <v>1</v>
      </c>
      <c r="H1923" s="104">
        <v>19000000</v>
      </c>
      <c r="I1923" s="23">
        <v>0</v>
      </c>
      <c r="J1923" s="23">
        <f t="shared" si="583"/>
        <v>19000000</v>
      </c>
      <c r="K1923" s="104">
        <v>23000000</v>
      </c>
      <c r="L1923" s="23">
        <v>0</v>
      </c>
      <c r="M1923" s="23">
        <f t="shared" si="571"/>
        <v>23000000</v>
      </c>
      <c r="N1923" s="104">
        <v>9550000</v>
      </c>
      <c r="O1923" s="23">
        <v>0</v>
      </c>
      <c r="P1923" s="23">
        <f t="shared" si="574"/>
        <v>9550000</v>
      </c>
    </row>
    <row r="1924" spans="1:16" ht="162">
      <c r="A1924" s="11">
        <v>30</v>
      </c>
      <c r="B1924" s="56">
        <v>1186220465</v>
      </c>
      <c r="C1924" s="87" t="s">
        <v>2902</v>
      </c>
      <c r="D1924" s="172"/>
      <c r="E1924" s="43" t="s">
        <v>2930</v>
      </c>
      <c r="F1924" s="87" t="s">
        <v>2930</v>
      </c>
      <c r="G1924" s="103">
        <v>1</v>
      </c>
      <c r="H1924" s="104">
        <v>19000000</v>
      </c>
      <c r="I1924" s="23">
        <v>0</v>
      </c>
      <c r="J1924" s="23">
        <f t="shared" si="583"/>
        <v>19000000</v>
      </c>
      <c r="K1924" s="104">
        <v>25000000</v>
      </c>
      <c r="L1924" s="23">
        <v>0</v>
      </c>
      <c r="M1924" s="23">
        <f t="shared" si="571"/>
        <v>25000000</v>
      </c>
      <c r="N1924" s="104">
        <v>22080000</v>
      </c>
      <c r="O1924" s="23">
        <v>0</v>
      </c>
      <c r="P1924" s="23">
        <f t="shared" si="574"/>
        <v>22080000</v>
      </c>
    </row>
    <row r="1925" spans="1:16" ht="144">
      <c r="A1925" s="11">
        <v>31</v>
      </c>
      <c r="B1925" s="56">
        <v>1186220466</v>
      </c>
      <c r="C1925" s="87" t="s">
        <v>2902</v>
      </c>
      <c r="D1925" s="172"/>
      <c r="E1925" s="43" t="s">
        <v>2931</v>
      </c>
      <c r="F1925" s="87" t="s">
        <v>2931</v>
      </c>
      <c r="G1925" s="103">
        <v>1</v>
      </c>
      <c r="H1925" s="104">
        <v>1200000</v>
      </c>
      <c r="I1925" s="23">
        <v>0</v>
      </c>
      <c r="J1925" s="23">
        <f t="shared" si="583"/>
        <v>1200000</v>
      </c>
      <c r="K1925" s="104">
        <v>850000</v>
      </c>
      <c r="L1925" s="23">
        <v>0</v>
      </c>
      <c r="M1925" s="23">
        <f t="shared" si="571"/>
        <v>850000</v>
      </c>
      <c r="N1925" s="104"/>
      <c r="O1925" s="23"/>
      <c r="P1925" s="23"/>
    </row>
    <row r="1926" spans="1:16" ht="180">
      <c r="A1926" s="11">
        <v>32</v>
      </c>
      <c r="B1926" s="56">
        <v>1186220469</v>
      </c>
      <c r="C1926" s="87" t="s">
        <v>2902</v>
      </c>
      <c r="D1926" s="172"/>
      <c r="E1926" s="43" t="s">
        <v>2932</v>
      </c>
      <c r="F1926" s="87" t="s">
        <v>2932</v>
      </c>
      <c r="G1926" s="103">
        <v>1</v>
      </c>
      <c r="H1926" s="104">
        <v>3000000</v>
      </c>
      <c r="I1926" s="23">
        <v>0</v>
      </c>
      <c r="J1926" s="23">
        <f t="shared" si="583"/>
        <v>3000000</v>
      </c>
      <c r="K1926" s="104">
        <v>4500000</v>
      </c>
      <c r="L1926" s="23">
        <v>0</v>
      </c>
      <c r="M1926" s="23">
        <f t="shared" si="571"/>
        <v>4500000</v>
      </c>
      <c r="N1926" s="104">
        <v>4200000</v>
      </c>
      <c r="O1926" s="23">
        <v>0</v>
      </c>
      <c r="P1926" s="23">
        <f t="shared" si="574"/>
        <v>4200000</v>
      </c>
    </row>
    <row r="1927" spans="1:16" ht="117">
      <c r="A1927" s="11">
        <v>33</v>
      </c>
      <c r="B1927" s="56">
        <v>1186220470</v>
      </c>
      <c r="C1927" s="87" t="s">
        <v>2902</v>
      </c>
      <c r="D1927" s="172"/>
      <c r="E1927" s="43" t="s">
        <v>2933</v>
      </c>
      <c r="F1927" s="87" t="s">
        <v>2933</v>
      </c>
      <c r="G1927" s="103">
        <v>1</v>
      </c>
      <c r="H1927" s="104">
        <v>4000000</v>
      </c>
      <c r="I1927" s="23">
        <v>0</v>
      </c>
      <c r="J1927" s="23">
        <f t="shared" si="583"/>
        <v>4000000</v>
      </c>
      <c r="K1927" s="104">
        <v>3800000</v>
      </c>
      <c r="L1927" s="23">
        <v>0</v>
      </c>
      <c r="M1927" s="23">
        <f t="shared" si="571"/>
        <v>3800000</v>
      </c>
      <c r="N1927" s="104">
        <v>2500000</v>
      </c>
      <c r="O1927" s="23">
        <v>0</v>
      </c>
      <c r="P1927" s="23">
        <f t="shared" si="574"/>
        <v>2500000</v>
      </c>
    </row>
    <row r="1928" spans="1:16" ht="84" customHeight="1">
      <c r="A1928" s="11">
        <v>34</v>
      </c>
      <c r="B1928" s="56">
        <v>1186220471</v>
      </c>
      <c r="C1928" s="87" t="s">
        <v>2902</v>
      </c>
      <c r="D1928" s="172"/>
      <c r="E1928" s="43" t="s">
        <v>2934</v>
      </c>
      <c r="F1928" s="87" t="s">
        <v>2934</v>
      </c>
      <c r="G1928" s="103">
        <v>1</v>
      </c>
      <c r="H1928" s="104">
        <v>1200000</v>
      </c>
      <c r="I1928" s="23">
        <v>0</v>
      </c>
      <c r="J1928" s="23">
        <f t="shared" si="583"/>
        <v>1200000</v>
      </c>
      <c r="K1928" s="104">
        <v>850000</v>
      </c>
      <c r="L1928" s="23">
        <v>0</v>
      </c>
      <c r="M1928" s="23">
        <f t="shared" si="571"/>
        <v>850000</v>
      </c>
      <c r="N1928" s="104">
        <v>820000</v>
      </c>
      <c r="O1928" s="23">
        <v>0</v>
      </c>
      <c r="P1928" s="23">
        <f t="shared" si="574"/>
        <v>820000</v>
      </c>
    </row>
    <row r="1929" spans="1:16" ht="72">
      <c r="A1929" s="11">
        <v>35</v>
      </c>
      <c r="B1929" s="56">
        <v>1186220472</v>
      </c>
      <c r="C1929" s="87" t="s">
        <v>2902</v>
      </c>
      <c r="D1929" s="172"/>
      <c r="E1929" s="43" t="s">
        <v>2935</v>
      </c>
      <c r="F1929" s="87" t="s">
        <v>2935</v>
      </c>
      <c r="G1929" s="103">
        <v>1</v>
      </c>
      <c r="H1929" s="104">
        <v>450000</v>
      </c>
      <c r="I1929" s="23">
        <v>0</v>
      </c>
      <c r="J1929" s="23">
        <f t="shared" si="583"/>
        <v>450000</v>
      </c>
      <c r="K1929" s="104">
        <v>850000</v>
      </c>
      <c r="L1929" s="23">
        <v>0</v>
      </c>
      <c r="M1929" s="23">
        <f t="shared" si="571"/>
        <v>850000</v>
      </c>
      <c r="N1929" s="104">
        <v>450000</v>
      </c>
      <c r="O1929" s="23">
        <v>0</v>
      </c>
      <c r="P1929" s="23">
        <f t="shared" si="574"/>
        <v>450000</v>
      </c>
    </row>
    <row r="1930" spans="1:16" ht="72">
      <c r="A1930" s="11">
        <v>36</v>
      </c>
      <c r="B1930" s="56">
        <v>1186220473</v>
      </c>
      <c r="C1930" s="87" t="s">
        <v>2902</v>
      </c>
      <c r="D1930" s="172"/>
      <c r="E1930" s="43" t="s">
        <v>2936</v>
      </c>
      <c r="F1930" s="35" t="s">
        <v>2936</v>
      </c>
      <c r="G1930" s="103">
        <v>1</v>
      </c>
      <c r="H1930" s="104">
        <v>150000</v>
      </c>
      <c r="I1930" s="23">
        <f t="shared" ref="I1930" si="584">ROUND(H1930*0.19,0)</f>
        <v>28500</v>
      </c>
      <c r="J1930" s="23">
        <f t="shared" si="583"/>
        <v>178500</v>
      </c>
      <c r="K1930" s="104">
        <v>150000</v>
      </c>
      <c r="L1930" s="23">
        <v>0</v>
      </c>
      <c r="M1930" s="23">
        <f t="shared" si="571"/>
        <v>150000</v>
      </c>
      <c r="N1930" s="104">
        <v>115000</v>
      </c>
      <c r="O1930" s="23">
        <v>0</v>
      </c>
      <c r="P1930" s="23">
        <f t="shared" si="574"/>
        <v>115000</v>
      </c>
    </row>
    <row r="1931" spans="1:16" ht="153">
      <c r="A1931" s="11">
        <v>37</v>
      </c>
      <c r="B1931" s="56">
        <v>1186220345</v>
      </c>
      <c r="C1931" s="87" t="s">
        <v>2902</v>
      </c>
      <c r="D1931" s="172"/>
      <c r="E1931" s="43" t="s">
        <v>2937</v>
      </c>
      <c r="F1931" s="35" t="s">
        <v>2938</v>
      </c>
      <c r="G1931" s="103">
        <v>1</v>
      </c>
      <c r="H1931" s="104">
        <v>1200000</v>
      </c>
      <c r="I1931" s="23">
        <v>0</v>
      </c>
      <c r="J1931" s="23">
        <f t="shared" si="583"/>
        <v>1200000</v>
      </c>
      <c r="K1931" s="104">
        <v>850000</v>
      </c>
      <c r="L1931" s="23">
        <v>0</v>
      </c>
      <c r="M1931" s="23">
        <f t="shared" si="571"/>
        <v>850000</v>
      </c>
      <c r="N1931" s="104">
        <v>820000</v>
      </c>
      <c r="O1931" s="23">
        <v>0</v>
      </c>
      <c r="P1931" s="23">
        <f t="shared" si="574"/>
        <v>820000</v>
      </c>
    </row>
    <row r="1932" spans="1:16" ht="189">
      <c r="A1932" s="11">
        <v>38</v>
      </c>
      <c r="B1932" s="56">
        <v>1186220346</v>
      </c>
      <c r="C1932" s="87" t="s">
        <v>2902</v>
      </c>
      <c r="D1932" s="172"/>
      <c r="E1932" s="43" t="s">
        <v>2939</v>
      </c>
      <c r="F1932" s="87" t="s">
        <v>2939</v>
      </c>
      <c r="G1932" s="103">
        <v>1</v>
      </c>
      <c r="H1932" s="104">
        <v>3000000</v>
      </c>
      <c r="I1932" s="23">
        <v>0</v>
      </c>
      <c r="J1932" s="23">
        <f t="shared" si="583"/>
        <v>3000000</v>
      </c>
      <c r="K1932" s="104">
        <v>4600000</v>
      </c>
      <c r="L1932" s="23">
        <v>0</v>
      </c>
      <c r="M1932" s="23">
        <f t="shared" si="571"/>
        <v>4600000</v>
      </c>
      <c r="N1932" s="104">
        <v>4200000</v>
      </c>
      <c r="O1932" s="23">
        <v>0</v>
      </c>
      <c r="P1932" s="23">
        <f t="shared" si="574"/>
        <v>4200000</v>
      </c>
    </row>
    <row r="1933" spans="1:16" ht="180">
      <c r="A1933" s="11">
        <v>39</v>
      </c>
      <c r="B1933" s="56">
        <v>1186220348</v>
      </c>
      <c r="C1933" s="87" t="s">
        <v>2902</v>
      </c>
      <c r="D1933" s="172"/>
      <c r="E1933" s="43" t="s">
        <v>2940</v>
      </c>
      <c r="F1933" s="87" t="s">
        <v>2940</v>
      </c>
      <c r="G1933" s="103">
        <v>1</v>
      </c>
      <c r="H1933" s="104">
        <v>4000000</v>
      </c>
      <c r="I1933" s="23">
        <v>0</v>
      </c>
      <c r="J1933" s="23">
        <f t="shared" si="583"/>
        <v>4000000</v>
      </c>
      <c r="K1933" s="104">
        <v>3800000</v>
      </c>
      <c r="L1933" s="23">
        <v>0</v>
      </c>
      <c r="M1933" s="23">
        <f t="shared" si="571"/>
        <v>3800000</v>
      </c>
      <c r="N1933" s="104">
        <v>2500000</v>
      </c>
      <c r="O1933" s="23">
        <v>0</v>
      </c>
      <c r="P1933" s="23">
        <f t="shared" si="574"/>
        <v>2500000</v>
      </c>
    </row>
    <row r="1934" spans="1:16" ht="27">
      <c r="A1934" s="11">
        <v>40</v>
      </c>
      <c r="B1934" s="56" t="s">
        <v>46</v>
      </c>
      <c r="C1934" s="87" t="s">
        <v>2902</v>
      </c>
      <c r="D1934" s="172"/>
      <c r="E1934" s="105" t="s">
        <v>2941</v>
      </c>
      <c r="F1934" s="106" t="s">
        <v>2941</v>
      </c>
      <c r="G1934" s="103">
        <v>1</v>
      </c>
      <c r="H1934" s="104"/>
      <c r="I1934" s="23"/>
      <c r="J1934" s="153"/>
      <c r="K1934" s="104">
        <v>800000</v>
      </c>
      <c r="L1934" s="23">
        <f t="shared" ref="L1934:L1939" si="585">ROUND(K1934*0.19,0)</f>
        <v>152000</v>
      </c>
      <c r="M1934" s="23">
        <f t="shared" si="571"/>
        <v>952000</v>
      </c>
      <c r="N1934" s="104"/>
      <c r="O1934" s="23"/>
      <c r="P1934" s="23"/>
    </row>
    <row r="1935" spans="1:16" ht="108">
      <c r="A1935" s="11">
        <v>41</v>
      </c>
      <c r="B1935" s="56" t="s">
        <v>46</v>
      </c>
      <c r="C1935" s="87" t="s">
        <v>2902</v>
      </c>
      <c r="D1935" s="172"/>
      <c r="E1935" s="35" t="s">
        <v>2942</v>
      </c>
      <c r="F1935" s="35" t="s">
        <v>2942</v>
      </c>
      <c r="G1935" s="103">
        <v>1</v>
      </c>
      <c r="H1935" s="104"/>
      <c r="I1935" s="23"/>
      <c r="J1935" s="153"/>
      <c r="K1935" s="104">
        <v>250000</v>
      </c>
      <c r="L1935" s="23">
        <f t="shared" si="585"/>
        <v>47500</v>
      </c>
      <c r="M1935" s="23">
        <f t="shared" si="571"/>
        <v>297500</v>
      </c>
      <c r="N1935" s="104">
        <v>107000</v>
      </c>
      <c r="O1935" s="23">
        <f t="shared" ref="O1935:O1937" si="586">ROUND(N1935*0.19,0)</f>
        <v>20330</v>
      </c>
      <c r="P1935" s="23">
        <f t="shared" si="574"/>
        <v>127330</v>
      </c>
    </row>
    <row r="1936" spans="1:16" ht="99">
      <c r="A1936" s="11">
        <v>42</v>
      </c>
      <c r="B1936" s="56" t="s">
        <v>46</v>
      </c>
      <c r="C1936" s="87" t="s">
        <v>2902</v>
      </c>
      <c r="D1936" s="172"/>
      <c r="E1936" s="43" t="s">
        <v>2943</v>
      </c>
      <c r="F1936" s="87" t="s">
        <v>2943</v>
      </c>
      <c r="G1936" s="103">
        <v>1</v>
      </c>
      <c r="H1936" s="104"/>
      <c r="I1936" s="23"/>
      <c r="J1936" s="153"/>
      <c r="K1936" s="104">
        <v>250000</v>
      </c>
      <c r="L1936" s="23">
        <f t="shared" si="585"/>
        <v>47500</v>
      </c>
      <c r="M1936" s="23">
        <f t="shared" si="571"/>
        <v>297500</v>
      </c>
      <c r="N1936" s="104">
        <v>45500</v>
      </c>
      <c r="O1936" s="23">
        <f t="shared" si="586"/>
        <v>8645</v>
      </c>
      <c r="P1936" s="23">
        <f t="shared" si="574"/>
        <v>54145</v>
      </c>
    </row>
    <row r="1937" spans="1:16" ht="119.25" customHeight="1">
      <c r="A1937" s="11">
        <v>43</v>
      </c>
      <c r="B1937" s="56" t="s">
        <v>46</v>
      </c>
      <c r="C1937" s="87" t="s">
        <v>2902</v>
      </c>
      <c r="D1937" s="172"/>
      <c r="E1937" s="107" t="s">
        <v>2944</v>
      </c>
      <c r="F1937" s="108" t="s">
        <v>2944</v>
      </c>
      <c r="G1937" s="103">
        <v>1</v>
      </c>
      <c r="H1937" s="104"/>
      <c r="I1937" s="23"/>
      <c r="J1937" s="153"/>
      <c r="K1937" s="104">
        <v>250000</v>
      </c>
      <c r="L1937" s="23">
        <f t="shared" si="585"/>
        <v>47500</v>
      </c>
      <c r="M1937" s="23">
        <f t="shared" si="571"/>
        <v>297500</v>
      </c>
      <c r="N1937" s="104">
        <v>374850</v>
      </c>
      <c r="O1937" s="23">
        <f t="shared" si="586"/>
        <v>71222</v>
      </c>
      <c r="P1937" s="23">
        <f t="shared" si="574"/>
        <v>446072</v>
      </c>
    </row>
    <row r="1938" spans="1:16" ht="18">
      <c r="A1938" s="11">
        <v>44</v>
      </c>
      <c r="B1938" s="56" t="s">
        <v>46</v>
      </c>
      <c r="C1938" s="87" t="s">
        <v>2902</v>
      </c>
      <c r="D1938" s="172"/>
      <c r="E1938" s="107" t="s">
        <v>2945</v>
      </c>
      <c r="F1938" s="108" t="s">
        <v>2945</v>
      </c>
      <c r="G1938" s="103">
        <v>1</v>
      </c>
      <c r="H1938" s="104"/>
      <c r="I1938" s="23"/>
      <c r="J1938" s="153"/>
      <c r="K1938" s="104">
        <v>250000</v>
      </c>
      <c r="L1938" s="23">
        <f t="shared" si="585"/>
        <v>47500</v>
      </c>
      <c r="M1938" s="23">
        <f t="shared" si="571"/>
        <v>297500</v>
      </c>
      <c r="N1938" s="104"/>
      <c r="O1938" s="23"/>
      <c r="P1938" s="23"/>
    </row>
    <row r="1939" spans="1:16" ht="45">
      <c r="A1939" s="11">
        <v>45</v>
      </c>
      <c r="B1939" s="56" t="s">
        <v>46</v>
      </c>
      <c r="C1939" s="87" t="s">
        <v>2902</v>
      </c>
      <c r="D1939" s="172"/>
      <c r="E1939" s="43" t="s">
        <v>2946</v>
      </c>
      <c r="F1939" s="87" t="s">
        <v>2946</v>
      </c>
      <c r="G1939" s="103">
        <v>1</v>
      </c>
      <c r="H1939" s="104"/>
      <c r="I1939" s="23"/>
      <c r="J1939" s="153"/>
      <c r="K1939" s="104">
        <v>250000</v>
      </c>
      <c r="L1939" s="23">
        <f t="shared" si="585"/>
        <v>47500</v>
      </c>
      <c r="M1939" s="23">
        <f t="shared" si="571"/>
        <v>297500</v>
      </c>
      <c r="N1939" s="104"/>
      <c r="O1939" s="23"/>
      <c r="P1939" s="23"/>
    </row>
    <row r="1940" spans="1:16" ht="153">
      <c r="A1940" s="11">
        <v>46</v>
      </c>
      <c r="B1940" s="56">
        <v>1186220350</v>
      </c>
      <c r="C1940" s="87" t="s">
        <v>2902</v>
      </c>
      <c r="D1940" s="172"/>
      <c r="E1940" s="43" t="s">
        <v>2947</v>
      </c>
      <c r="F1940" s="35" t="s">
        <v>2947</v>
      </c>
      <c r="G1940" s="103">
        <v>1</v>
      </c>
      <c r="H1940" s="104">
        <v>1200000</v>
      </c>
      <c r="I1940" s="23">
        <v>0</v>
      </c>
      <c r="J1940" s="23">
        <f t="shared" ref="J1940:J1952" si="587">+H1940+I1940</f>
        <v>1200000</v>
      </c>
      <c r="K1940" s="104">
        <v>850000</v>
      </c>
      <c r="L1940" s="23">
        <v>0</v>
      </c>
      <c r="M1940" s="23">
        <f t="shared" si="571"/>
        <v>850000</v>
      </c>
      <c r="N1940" s="104">
        <v>820000</v>
      </c>
      <c r="O1940" s="23">
        <v>0</v>
      </c>
      <c r="P1940" s="23">
        <f t="shared" si="574"/>
        <v>820000</v>
      </c>
    </row>
    <row r="1941" spans="1:16" ht="72">
      <c r="A1941" s="11">
        <v>47</v>
      </c>
      <c r="B1941" s="27">
        <v>1186220475</v>
      </c>
      <c r="C1941" s="38" t="s">
        <v>2902</v>
      </c>
      <c r="D1941" s="172" t="s">
        <v>2948</v>
      </c>
      <c r="E1941" s="43" t="s">
        <v>2949</v>
      </c>
      <c r="F1941" s="87" t="s">
        <v>2949</v>
      </c>
      <c r="G1941" s="103">
        <v>1</v>
      </c>
      <c r="H1941" s="104">
        <v>15000000</v>
      </c>
      <c r="I1941" s="23">
        <v>0</v>
      </c>
      <c r="J1941" s="23">
        <f t="shared" si="587"/>
        <v>15000000</v>
      </c>
      <c r="K1941" s="104">
        <v>18000000</v>
      </c>
      <c r="L1941" s="23">
        <v>0</v>
      </c>
      <c r="M1941" s="23">
        <f t="shared" si="571"/>
        <v>18000000</v>
      </c>
      <c r="N1941" s="104">
        <v>17685000</v>
      </c>
      <c r="O1941" s="23">
        <v>0</v>
      </c>
      <c r="P1941" s="23">
        <f t="shared" si="574"/>
        <v>17685000</v>
      </c>
    </row>
    <row r="1942" spans="1:16" ht="99">
      <c r="A1942" s="11">
        <v>48</v>
      </c>
      <c r="B1942" s="27">
        <v>1186220476</v>
      </c>
      <c r="C1942" s="38" t="s">
        <v>2902</v>
      </c>
      <c r="D1942" s="172"/>
      <c r="E1942" s="43" t="s">
        <v>2950</v>
      </c>
      <c r="F1942" s="87" t="s">
        <v>2950</v>
      </c>
      <c r="G1942" s="103">
        <v>1</v>
      </c>
      <c r="H1942" s="104">
        <v>3000000</v>
      </c>
      <c r="I1942" s="23">
        <v>0</v>
      </c>
      <c r="J1942" s="23">
        <f t="shared" si="587"/>
        <v>3000000</v>
      </c>
      <c r="K1942" s="104">
        <v>4500000</v>
      </c>
      <c r="L1942" s="23">
        <v>0</v>
      </c>
      <c r="M1942" s="23">
        <f t="shared" si="571"/>
        <v>4500000</v>
      </c>
      <c r="N1942" s="104">
        <v>4200000</v>
      </c>
      <c r="O1942" s="23">
        <v>0</v>
      </c>
      <c r="P1942" s="23">
        <f t="shared" si="574"/>
        <v>4200000</v>
      </c>
    </row>
    <row r="1943" spans="1:16" ht="54">
      <c r="A1943" s="11">
        <v>49</v>
      </c>
      <c r="B1943" s="27">
        <v>1186220477</v>
      </c>
      <c r="C1943" s="38" t="s">
        <v>2902</v>
      </c>
      <c r="D1943" s="172"/>
      <c r="E1943" s="43" t="s">
        <v>2951</v>
      </c>
      <c r="F1943" s="87" t="s">
        <v>2951</v>
      </c>
      <c r="G1943" s="103">
        <v>1</v>
      </c>
      <c r="H1943" s="104">
        <v>150000</v>
      </c>
      <c r="I1943" s="23">
        <f t="shared" ref="I1943" si="588">ROUND(H1943*0.19,0)</f>
        <v>28500</v>
      </c>
      <c r="J1943" s="23">
        <f t="shared" si="587"/>
        <v>178500</v>
      </c>
      <c r="K1943" s="104">
        <v>150000</v>
      </c>
      <c r="L1943" s="23">
        <v>0</v>
      </c>
      <c r="M1943" s="23">
        <f t="shared" si="571"/>
        <v>150000</v>
      </c>
      <c r="N1943" s="104">
        <v>115000</v>
      </c>
      <c r="O1943" s="23">
        <v>0</v>
      </c>
      <c r="P1943" s="23">
        <f t="shared" si="574"/>
        <v>115000</v>
      </c>
    </row>
    <row r="1944" spans="1:16" ht="63">
      <c r="A1944" s="11">
        <v>50</v>
      </c>
      <c r="B1944" s="27">
        <v>1186220478</v>
      </c>
      <c r="C1944" s="87" t="s">
        <v>2902</v>
      </c>
      <c r="D1944" s="172" t="s">
        <v>2952</v>
      </c>
      <c r="E1944" s="43" t="s">
        <v>2953</v>
      </c>
      <c r="F1944" s="87" t="s">
        <v>2953</v>
      </c>
      <c r="G1944" s="103">
        <v>1</v>
      </c>
      <c r="H1944" s="104">
        <v>15000000</v>
      </c>
      <c r="I1944" s="23">
        <v>0</v>
      </c>
      <c r="J1944" s="23">
        <f t="shared" si="587"/>
        <v>15000000</v>
      </c>
      <c r="K1944" s="104">
        <v>19000000</v>
      </c>
      <c r="L1944" s="23">
        <v>0</v>
      </c>
      <c r="M1944" s="23">
        <f t="shared" si="571"/>
        <v>19000000</v>
      </c>
      <c r="N1944" s="104">
        <v>18790000</v>
      </c>
      <c r="O1944" s="23">
        <v>0</v>
      </c>
      <c r="P1944" s="23">
        <f t="shared" si="574"/>
        <v>18790000</v>
      </c>
    </row>
    <row r="1945" spans="1:16" ht="108">
      <c r="A1945" s="11">
        <v>51</v>
      </c>
      <c r="B1945" s="27">
        <v>1186220480</v>
      </c>
      <c r="C1945" s="87" t="s">
        <v>2902</v>
      </c>
      <c r="D1945" s="172"/>
      <c r="E1945" s="43" t="s">
        <v>2954</v>
      </c>
      <c r="F1945" s="87" t="s">
        <v>2954</v>
      </c>
      <c r="G1945" s="103">
        <v>1</v>
      </c>
      <c r="H1945" s="104">
        <v>3000000</v>
      </c>
      <c r="I1945" s="23">
        <v>0</v>
      </c>
      <c r="J1945" s="23">
        <f t="shared" si="587"/>
        <v>3000000</v>
      </c>
      <c r="K1945" s="104">
        <v>4600000</v>
      </c>
      <c r="L1945" s="23">
        <v>0</v>
      </c>
      <c r="M1945" s="23">
        <f t="shared" si="571"/>
        <v>4600000</v>
      </c>
      <c r="N1945" s="104">
        <v>4200000</v>
      </c>
      <c r="O1945" s="23">
        <v>0</v>
      </c>
      <c r="P1945" s="23">
        <f t="shared" si="574"/>
        <v>4200000</v>
      </c>
    </row>
    <row r="1946" spans="1:16" ht="72">
      <c r="A1946" s="11">
        <v>52</v>
      </c>
      <c r="B1946" s="27">
        <v>1186220483</v>
      </c>
      <c r="C1946" s="87" t="s">
        <v>2902</v>
      </c>
      <c r="D1946" s="172"/>
      <c r="E1946" s="43" t="s">
        <v>2955</v>
      </c>
      <c r="F1946" s="35" t="s">
        <v>2955</v>
      </c>
      <c r="G1946" s="103">
        <v>1</v>
      </c>
      <c r="H1946" s="104">
        <v>1200000</v>
      </c>
      <c r="I1946" s="23">
        <v>0</v>
      </c>
      <c r="J1946" s="23">
        <f t="shared" si="587"/>
        <v>1200000</v>
      </c>
      <c r="K1946" s="104">
        <v>850000</v>
      </c>
      <c r="L1946" s="23">
        <v>0</v>
      </c>
      <c r="M1946" s="23">
        <f t="shared" si="571"/>
        <v>850000</v>
      </c>
      <c r="N1946" s="104">
        <v>820000</v>
      </c>
      <c r="O1946" s="23">
        <v>0</v>
      </c>
      <c r="P1946" s="23">
        <f t="shared" si="574"/>
        <v>820000</v>
      </c>
    </row>
    <row r="1947" spans="1:16" ht="72">
      <c r="A1947" s="11">
        <v>53</v>
      </c>
      <c r="B1947" s="27">
        <v>1186220307</v>
      </c>
      <c r="C1947" s="87" t="s">
        <v>2902</v>
      </c>
      <c r="D1947" s="172"/>
      <c r="E1947" s="43" t="s">
        <v>2956</v>
      </c>
      <c r="F1947" s="87" t="s">
        <v>2956</v>
      </c>
      <c r="G1947" s="103">
        <v>1</v>
      </c>
      <c r="H1947" s="104">
        <v>150000</v>
      </c>
      <c r="I1947" s="23">
        <f t="shared" ref="I1947" si="589">ROUND(H1947*0.19,0)</f>
        <v>28500</v>
      </c>
      <c r="J1947" s="23">
        <f t="shared" si="587"/>
        <v>178500</v>
      </c>
      <c r="K1947" s="104">
        <v>150000</v>
      </c>
      <c r="L1947" s="23">
        <v>0</v>
      </c>
      <c r="M1947" s="23">
        <f t="shared" si="571"/>
        <v>150000</v>
      </c>
      <c r="N1947" s="104">
        <v>115000</v>
      </c>
      <c r="O1947" s="23">
        <v>0</v>
      </c>
      <c r="P1947" s="23">
        <f t="shared" si="574"/>
        <v>115000</v>
      </c>
    </row>
    <row r="1948" spans="1:16" ht="90">
      <c r="A1948" s="11">
        <v>54</v>
      </c>
      <c r="B1948" s="56">
        <v>1186220308</v>
      </c>
      <c r="C1948" s="87" t="s">
        <v>2902</v>
      </c>
      <c r="D1948" s="172" t="s">
        <v>2957</v>
      </c>
      <c r="E1948" s="43" t="s">
        <v>2958</v>
      </c>
      <c r="F1948" s="87" t="s">
        <v>2958</v>
      </c>
      <c r="G1948" s="103">
        <v>1</v>
      </c>
      <c r="H1948" s="104">
        <v>15000000</v>
      </c>
      <c r="I1948" s="23">
        <v>0</v>
      </c>
      <c r="J1948" s="23">
        <f t="shared" si="587"/>
        <v>15000000</v>
      </c>
      <c r="K1948" s="104">
        <v>18000000</v>
      </c>
      <c r="L1948" s="23">
        <v>0</v>
      </c>
      <c r="M1948" s="23">
        <f t="shared" si="571"/>
        <v>18000000</v>
      </c>
      <c r="N1948" s="104">
        <v>17685000</v>
      </c>
      <c r="O1948" s="23">
        <v>0</v>
      </c>
      <c r="P1948" s="23">
        <f t="shared" si="574"/>
        <v>17685000</v>
      </c>
    </row>
    <row r="1949" spans="1:16" ht="99">
      <c r="A1949" s="11">
        <v>55</v>
      </c>
      <c r="B1949" s="56">
        <v>1186220351</v>
      </c>
      <c r="C1949" s="87" t="s">
        <v>2902</v>
      </c>
      <c r="D1949" s="172"/>
      <c r="E1949" s="43" t="s">
        <v>2959</v>
      </c>
      <c r="F1949" s="87" t="s">
        <v>2959</v>
      </c>
      <c r="G1949" s="103">
        <v>1</v>
      </c>
      <c r="H1949" s="104">
        <v>15000000</v>
      </c>
      <c r="I1949" s="23">
        <v>0</v>
      </c>
      <c r="J1949" s="23">
        <f t="shared" si="587"/>
        <v>15000000</v>
      </c>
      <c r="K1949" s="104">
        <v>4500000</v>
      </c>
      <c r="L1949" s="23">
        <v>0</v>
      </c>
      <c r="M1949" s="23">
        <f t="shared" si="571"/>
        <v>4500000</v>
      </c>
      <c r="N1949" s="104">
        <v>18790000</v>
      </c>
      <c r="O1949" s="23">
        <v>0</v>
      </c>
      <c r="P1949" s="23">
        <f t="shared" si="574"/>
        <v>18790000</v>
      </c>
    </row>
    <row r="1950" spans="1:16" ht="81">
      <c r="A1950" s="11">
        <v>56</v>
      </c>
      <c r="B1950" s="56">
        <v>1186220451</v>
      </c>
      <c r="C1950" s="87" t="s">
        <v>2902</v>
      </c>
      <c r="D1950" s="172"/>
      <c r="E1950" s="43" t="s">
        <v>2960</v>
      </c>
      <c r="F1950" s="87" t="s">
        <v>2960</v>
      </c>
      <c r="G1950" s="103">
        <v>1</v>
      </c>
      <c r="H1950" s="104">
        <v>1200000</v>
      </c>
      <c r="I1950" s="23">
        <v>0</v>
      </c>
      <c r="J1950" s="23">
        <f t="shared" si="587"/>
        <v>1200000</v>
      </c>
      <c r="K1950" s="104">
        <v>850000</v>
      </c>
      <c r="L1950" s="23">
        <v>0</v>
      </c>
      <c r="M1950" s="23">
        <f t="shared" si="571"/>
        <v>850000</v>
      </c>
      <c r="N1950" s="104">
        <v>820000</v>
      </c>
      <c r="O1950" s="23">
        <v>0</v>
      </c>
      <c r="P1950" s="23">
        <f t="shared" si="574"/>
        <v>820000</v>
      </c>
    </row>
    <row r="1951" spans="1:16" ht="117">
      <c r="A1951" s="11">
        <v>57</v>
      </c>
      <c r="B1951" s="56">
        <v>1186220335</v>
      </c>
      <c r="C1951" s="87" t="s">
        <v>2902</v>
      </c>
      <c r="D1951" s="172"/>
      <c r="E1951" s="43" t="s">
        <v>2961</v>
      </c>
      <c r="F1951" s="87" t="s">
        <v>2961</v>
      </c>
      <c r="G1951" s="103">
        <v>1</v>
      </c>
      <c r="H1951" s="104">
        <v>3000000</v>
      </c>
      <c r="I1951" s="23">
        <v>0</v>
      </c>
      <c r="J1951" s="23">
        <f t="shared" si="587"/>
        <v>3000000</v>
      </c>
      <c r="K1951" s="104">
        <v>4500000</v>
      </c>
      <c r="L1951" s="23">
        <v>0</v>
      </c>
      <c r="M1951" s="23">
        <f t="shared" si="571"/>
        <v>4500000</v>
      </c>
      <c r="N1951" s="104">
        <v>4200000</v>
      </c>
      <c r="O1951" s="23">
        <v>0</v>
      </c>
      <c r="P1951" s="23">
        <f t="shared" si="574"/>
        <v>4200000</v>
      </c>
    </row>
    <row r="1952" spans="1:16" ht="63">
      <c r="A1952" s="11">
        <v>58</v>
      </c>
      <c r="B1952" s="56">
        <v>1186220345</v>
      </c>
      <c r="C1952" s="87" t="s">
        <v>2902</v>
      </c>
      <c r="D1952" s="172"/>
      <c r="E1952" s="43" t="s">
        <v>2962</v>
      </c>
      <c r="F1952" s="87" t="s">
        <v>2962</v>
      </c>
      <c r="G1952" s="103">
        <v>1</v>
      </c>
      <c r="H1952" s="104">
        <v>150000</v>
      </c>
      <c r="I1952" s="23">
        <f t="shared" ref="I1952" si="590">ROUND(H1952*0.19,0)</f>
        <v>28500</v>
      </c>
      <c r="J1952" s="23">
        <f t="shared" si="587"/>
        <v>178500</v>
      </c>
      <c r="K1952" s="104">
        <v>150000</v>
      </c>
      <c r="L1952" s="23">
        <v>0</v>
      </c>
      <c r="M1952" s="23">
        <f t="shared" si="571"/>
        <v>150000</v>
      </c>
      <c r="N1952" s="104">
        <v>115000</v>
      </c>
      <c r="O1952" s="23">
        <v>0</v>
      </c>
      <c r="P1952" s="23">
        <f t="shared" si="574"/>
        <v>115000</v>
      </c>
    </row>
    <row r="1953" spans="1:16" ht="27">
      <c r="A1953" s="11">
        <v>59</v>
      </c>
      <c r="B1953" s="56"/>
      <c r="C1953" s="87" t="s">
        <v>2902</v>
      </c>
      <c r="D1953" s="172"/>
      <c r="E1953" s="43" t="s">
        <v>2941</v>
      </c>
      <c r="F1953" s="87" t="s">
        <v>2941</v>
      </c>
      <c r="G1953" s="103">
        <v>1</v>
      </c>
      <c r="H1953" s="104"/>
      <c r="I1953" s="23"/>
      <c r="J1953" s="153"/>
      <c r="K1953" s="104">
        <v>800000</v>
      </c>
      <c r="L1953" s="23">
        <f t="shared" ref="L1953:L1958" si="591">ROUND(K1953*0.19,0)</f>
        <v>152000</v>
      </c>
      <c r="M1953" s="23">
        <f t="shared" si="571"/>
        <v>952000</v>
      </c>
      <c r="N1953" s="104"/>
      <c r="O1953" s="23"/>
      <c r="P1953" s="23"/>
    </row>
    <row r="1954" spans="1:16" ht="108">
      <c r="A1954" s="11">
        <v>60</v>
      </c>
      <c r="B1954" s="56">
        <v>1186220354</v>
      </c>
      <c r="C1954" s="87" t="s">
        <v>2902</v>
      </c>
      <c r="D1954" s="172"/>
      <c r="E1954" s="35" t="s">
        <v>2942</v>
      </c>
      <c r="F1954" s="35" t="s">
        <v>2942</v>
      </c>
      <c r="G1954" s="103">
        <v>1</v>
      </c>
      <c r="H1954" s="104"/>
      <c r="I1954" s="23"/>
      <c r="J1954" s="153"/>
      <c r="K1954" s="104">
        <v>250000</v>
      </c>
      <c r="L1954" s="23">
        <f t="shared" si="591"/>
        <v>47500</v>
      </c>
      <c r="M1954" s="23">
        <f t="shared" si="571"/>
        <v>297500</v>
      </c>
      <c r="N1954" s="104">
        <v>107000</v>
      </c>
      <c r="O1954" s="23">
        <f t="shared" ref="O1954:O1956" si="592">ROUND(N1954*0.19,0)</f>
        <v>20330</v>
      </c>
      <c r="P1954" s="23">
        <f t="shared" si="574"/>
        <v>127330</v>
      </c>
    </row>
    <row r="1955" spans="1:16" ht="99">
      <c r="A1955" s="11">
        <v>61</v>
      </c>
      <c r="B1955" s="56">
        <v>1186220353</v>
      </c>
      <c r="C1955" s="87" t="s">
        <v>2902</v>
      </c>
      <c r="D1955" s="172"/>
      <c r="E1955" s="43" t="s">
        <v>2943</v>
      </c>
      <c r="F1955" s="87" t="s">
        <v>2943</v>
      </c>
      <c r="G1955" s="103">
        <v>1</v>
      </c>
      <c r="H1955" s="104"/>
      <c r="I1955" s="23"/>
      <c r="J1955" s="153"/>
      <c r="K1955" s="104">
        <v>250000</v>
      </c>
      <c r="L1955" s="23">
        <f t="shared" si="591"/>
        <v>47500</v>
      </c>
      <c r="M1955" s="23">
        <f t="shared" si="571"/>
        <v>297500</v>
      </c>
      <c r="N1955" s="104">
        <v>45000</v>
      </c>
      <c r="O1955" s="23">
        <f t="shared" si="592"/>
        <v>8550</v>
      </c>
      <c r="P1955" s="23">
        <f t="shared" si="574"/>
        <v>53550</v>
      </c>
    </row>
    <row r="1956" spans="1:16" ht="108">
      <c r="A1956" s="11">
        <v>62</v>
      </c>
      <c r="B1956" s="35" t="s">
        <v>137</v>
      </c>
      <c r="C1956" s="87" t="s">
        <v>2902</v>
      </c>
      <c r="D1956" s="172"/>
      <c r="E1956" s="107" t="s">
        <v>2944</v>
      </c>
      <c r="F1956" s="108" t="s">
        <v>2944</v>
      </c>
      <c r="G1956" s="103">
        <v>1</v>
      </c>
      <c r="H1956" s="104"/>
      <c r="I1956" s="23"/>
      <c r="J1956" s="153"/>
      <c r="K1956" s="104">
        <v>250000</v>
      </c>
      <c r="L1956" s="23">
        <f t="shared" si="591"/>
        <v>47500</v>
      </c>
      <c r="M1956" s="23">
        <f t="shared" si="571"/>
        <v>297500</v>
      </c>
      <c r="N1956" s="104">
        <v>374850</v>
      </c>
      <c r="O1956" s="23">
        <f t="shared" si="592"/>
        <v>71222</v>
      </c>
      <c r="P1956" s="23">
        <f t="shared" si="574"/>
        <v>446072</v>
      </c>
    </row>
    <row r="1957" spans="1:16" ht="18">
      <c r="A1957" s="11">
        <v>63</v>
      </c>
      <c r="B1957" s="35" t="s">
        <v>137</v>
      </c>
      <c r="C1957" s="87" t="s">
        <v>2902</v>
      </c>
      <c r="D1957" s="172"/>
      <c r="E1957" s="107" t="s">
        <v>2945</v>
      </c>
      <c r="F1957" s="108" t="s">
        <v>2945</v>
      </c>
      <c r="G1957" s="103">
        <v>1</v>
      </c>
      <c r="H1957" s="104"/>
      <c r="I1957" s="23"/>
      <c r="J1957" s="153"/>
      <c r="K1957" s="104">
        <v>250000</v>
      </c>
      <c r="L1957" s="23">
        <f t="shared" si="591"/>
        <v>47500</v>
      </c>
      <c r="M1957" s="23">
        <f t="shared" si="571"/>
        <v>297500</v>
      </c>
      <c r="N1957" s="104"/>
      <c r="O1957" s="23"/>
      <c r="P1957" s="23"/>
    </row>
    <row r="1958" spans="1:16" ht="45">
      <c r="A1958" s="11">
        <v>64</v>
      </c>
      <c r="B1958" s="35" t="s">
        <v>137</v>
      </c>
      <c r="C1958" s="87" t="s">
        <v>2902</v>
      </c>
      <c r="D1958" s="172"/>
      <c r="E1958" s="43" t="s">
        <v>2946</v>
      </c>
      <c r="F1958" s="87" t="s">
        <v>2946</v>
      </c>
      <c r="G1958" s="103">
        <v>1</v>
      </c>
      <c r="H1958" s="104"/>
      <c r="I1958" s="23"/>
      <c r="J1958" s="153"/>
      <c r="K1958" s="104">
        <v>250000</v>
      </c>
      <c r="L1958" s="23">
        <f t="shared" si="591"/>
        <v>47500</v>
      </c>
      <c r="M1958" s="23">
        <f t="shared" si="571"/>
        <v>297500</v>
      </c>
      <c r="N1958" s="104"/>
      <c r="O1958" s="23"/>
      <c r="P1958" s="23"/>
    </row>
    <row r="1959" spans="1:16" ht="63.75" customHeight="1">
      <c r="A1959" s="11">
        <v>65</v>
      </c>
      <c r="B1959" s="35" t="s">
        <v>137</v>
      </c>
      <c r="C1959" s="87" t="s">
        <v>2902</v>
      </c>
      <c r="D1959" s="172" t="s">
        <v>4085</v>
      </c>
      <c r="E1959" s="43" t="s">
        <v>2963</v>
      </c>
      <c r="F1959" s="87" t="s">
        <v>2963</v>
      </c>
      <c r="G1959" s="103">
        <v>1</v>
      </c>
      <c r="H1959" s="104">
        <v>7500000</v>
      </c>
      <c r="I1959" s="23">
        <v>0</v>
      </c>
      <c r="J1959" s="23">
        <f t="shared" ref="J1959:J1963" si="593">+H1959+I1959</f>
        <v>7500000</v>
      </c>
      <c r="K1959" s="104">
        <v>10000000</v>
      </c>
      <c r="L1959" s="23">
        <v>0</v>
      </c>
      <c r="M1959" s="23">
        <f t="shared" si="571"/>
        <v>10000000</v>
      </c>
      <c r="N1959" s="104">
        <v>9550000</v>
      </c>
      <c r="O1959" s="23">
        <v>0</v>
      </c>
      <c r="P1959" s="23">
        <f t="shared" si="574"/>
        <v>9550000</v>
      </c>
    </row>
    <row r="1960" spans="1:16" ht="99">
      <c r="A1960" s="11">
        <v>66</v>
      </c>
      <c r="B1960" s="87">
        <v>1186220409</v>
      </c>
      <c r="C1960" s="87" t="s">
        <v>2902</v>
      </c>
      <c r="D1960" s="172"/>
      <c r="E1960" s="43" t="s">
        <v>2905</v>
      </c>
      <c r="F1960" s="87" t="s">
        <v>2905</v>
      </c>
      <c r="G1960" s="103">
        <v>1</v>
      </c>
      <c r="H1960" s="104">
        <v>1200000</v>
      </c>
      <c r="I1960" s="23">
        <v>0</v>
      </c>
      <c r="J1960" s="23">
        <f t="shared" si="593"/>
        <v>1200000</v>
      </c>
      <c r="K1960" s="104">
        <v>850000</v>
      </c>
      <c r="L1960" s="23">
        <v>0</v>
      </c>
      <c r="M1960" s="23">
        <f t="shared" ref="M1960:M2000" si="594">+K1960+L1960</f>
        <v>850000</v>
      </c>
      <c r="N1960" s="104">
        <v>820000</v>
      </c>
      <c r="O1960" s="23">
        <v>0</v>
      </c>
      <c r="P1960" s="23">
        <f t="shared" si="574"/>
        <v>820000</v>
      </c>
    </row>
    <row r="1961" spans="1:16" ht="99">
      <c r="A1961" s="11">
        <v>67</v>
      </c>
      <c r="B1961" s="87">
        <v>1186220410</v>
      </c>
      <c r="C1961" s="87" t="s">
        <v>2902</v>
      </c>
      <c r="D1961" s="172"/>
      <c r="E1961" s="43" t="s">
        <v>2964</v>
      </c>
      <c r="F1961" s="87" t="s">
        <v>2906</v>
      </c>
      <c r="G1961" s="103">
        <v>1</v>
      </c>
      <c r="H1961" s="104">
        <v>1200000</v>
      </c>
      <c r="I1961" s="23">
        <v>0</v>
      </c>
      <c r="J1961" s="23">
        <f t="shared" si="593"/>
        <v>1200000</v>
      </c>
      <c r="K1961" s="104">
        <v>850000</v>
      </c>
      <c r="L1961" s="23">
        <v>0</v>
      </c>
      <c r="M1961" s="23">
        <f t="shared" si="594"/>
        <v>850000</v>
      </c>
      <c r="N1961" s="104">
        <v>820000</v>
      </c>
      <c r="O1961" s="23">
        <v>0</v>
      </c>
      <c r="P1961" s="23">
        <f t="shared" si="574"/>
        <v>820000</v>
      </c>
    </row>
    <row r="1962" spans="1:16" ht="117">
      <c r="A1962" s="11">
        <v>68</v>
      </c>
      <c r="B1962" s="35" t="s">
        <v>137</v>
      </c>
      <c r="C1962" s="87" t="s">
        <v>2902</v>
      </c>
      <c r="D1962" s="172"/>
      <c r="E1962" s="43" t="s">
        <v>2965</v>
      </c>
      <c r="F1962" s="87" t="s">
        <v>2965</v>
      </c>
      <c r="G1962" s="103">
        <v>1</v>
      </c>
      <c r="H1962" s="104">
        <v>1200000</v>
      </c>
      <c r="I1962" s="23">
        <v>0</v>
      </c>
      <c r="J1962" s="23">
        <f t="shared" si="593"/>
        <v>1200000</v>
      </c>
      <c r="K1962" s="104">
        <v>3000000</v>
      </c>
      <c r="L1962" s="23">
        <v>0</v>
      </c>
      <c r="M1962" s="23">
        <f t="shared" si="594"/>
        <v>3000000</v>
      </c>
      <c r="N1962" s="104"/>
      <c r="O1962" s="23"/>
      <c r="P1962" s="23"/>
    </row>
    <row r="1963" spans="1:16" ht="171">
      <c r="A1963" s="11">
        <v>69</v>
      </c>
      <c r="B1963" s="35" t="s">
        <v>137</v>
      </c>
      <c r="C1963" s="87" t="s">
        <v>2902</v>
      </c>
      <c r="D1963" s="172"/>
      <c r="E1963" s="43" t="s">
        <v>2966</v>
      </c>
      <c r="F1963" s="87" t="s">
        <v>2966</v>
      </c>
      <c r="G1963" s="103">
        <v>1</v>
      </c>
      <c r="H1963" s="104">
        <v>2600000</v>
      </c>
      <c r="I1963" s="23">
        <v>0</v>
      </c>
      <c r="J1963" s="23">
        <f t="shared" si="593"/>
        <v>2600000</v>
      </c>
      <c r="K1963" s="104">
        <v>1800000</v>
      </c>
      <c r="L1963" s="23">
        <v>0</v>
      </c>
      <c r="M1963" s="23">
        <f t="shared" si="594"/>
        <v>1800000</v>
      </c>
      <c r="N1963" s="104"/>
      <c r="O1963" s="23"/>
      <c r="P1963" s="23"/>
    </row>
    <row r="1964" spans="1:16" ht="126">
      <c r="A1964" s="11">
        <v>70</v>
      </c>
      <c r="B1964" s="35" t="s">
        <v>137</v>
      </c>
      <c r="C1964" s="87" t="s">
        <v>2902</v>
      </c>
      <c r="D1964" s="172"/>
      <c r="E1964" s="43" t="s">
        <v>2967</v>
      </c>
      <c r="F1964" s="87" t="s">
        <v>2967</v>
      </c>
      <c r="G1964" s="103">
        <v>1</v>
      </c>
      <c r="H1964" s="104"/>
      <c r="I1964" s="23"/>
      <c r="J1964" s="153"/>
      <c r="K1964" s="104">
        <v>1800000</v>
      </c>
      <c r="L1964" s="23">
        <v>0</v>
      </c>
      <c r="M1964" s="23">
        <f t="shared" si="594"/>
        <v>1800000</v>
      </c>
      <c r="N1964" s="104"/>
      <c r="O1964" s="23"/>
      <c r="P1964" s="23"/>
    </row>
    <row r="1965" spans="1:16" ht="27">
      <c r="A1965" s="11">
        <v>71</v>
      </c>
      <c r="B1965" s="35" t="s">
        <v>137</v>
      </c>
      <c r="C1965" s="87" t="s">
        <v>2902</v>
      </c>
      <c r="D1965" s="172"/>
      <c r="E1965" s="43" t="s">
        <v>2941</v>
      </c>
      <c r="F1965" s="87" t="s">
        <v>2941</v>
      </c>
      <c r="G1965" s="103">
        <v>1</v>
      </c>
      <c r="H1965" s="104"/>
      <c r="I1965" s="23"/>
      <c r="J1965" s="153"/>
      <c r="K1965" s="104">
        <v>800000</v>
      </c>
      <c r="L1965" s="23">
        <f t="shared" ref="L1965:L1966" si="595">ROUND(K1965*0.19,0)</f>
        <v>152000</v>
      </c>
      <c r="M1965" s="23">
        <f t="shared" si="594"/>
        <v>952000</v>
      </c>
      <c r="N1965" s="104"/>
      <c r="O1965" s="23"/>
      <c r="P1965" s="23"/>
    </row>
    <row r="1966" spans="1:16" ht="108">
      <c r="A1966" s="11">
        <v>72</v>
      </c>
      <c r="B1966" s="35" t="s">
        <v>137</v>
      </c>
      <c r="C1966" s="87" t="s">
        <v>2902</v>
      </c>
      <c r="D1966" s="172"/>
      <c r="E1966" s="35" t="s">
        <v>2942</v>
      </c>
      <c r="F1966" s="35" t="s">
        <v>2942</v>
      </c>
      <c r="G1966" s="103">
        <v>1</v>
      </c>
      <c r="H1966" s="104"/>
      <c r="I1966" s="23"/>
      <c r="J1966" s="153"/>
      <c r="K1966" s="104">
        <v>250000</v>
      </c>
      <c r="L1966" s="23">
        <f t="shared" si="595"/>
        <v>47500</v>
      </c>
      <c r="M1966" s="23">
        <f t="shared" si="594"/>
        <v>297500</v>
      </c>
      <c r="N1966" s="104">
        <v>107000</v>
      </c>
      <c r="O1966" s="23">
        <f t="shared" ref="O1966" si="596">ROUND(N1966*0.19,0)</f>
        <v>20330</v>
      </c>
      <c r="P1966" s="23">
        <f t="shared" si="574"/>
        <v>127330</v>
      </c>
    </row>
    <row r="1967" spans="1:16" ht="108">
      <c r="A1967" s="11">
        <v>73</v>
      </c>
      <c r="B1967" s="56">
        <v>1186220413</v>
      </c>
      <c r="C1967" s="87" t="s">
        <v>2902</v>
      </c>
      <c r="D1967" s="172"/>
      <c r="E1967" s="43" t="s">
        <v>4086</v>
      </c>
      <c r="F1967" s="35" t="s">
        <v>4087</v>
      </c>
      <c r="G1967" s="103">
        <v>1</v>
      </c>
      <c r="H1967" s="104">
        <v>150000</v>
      </c>
      <c r="I1967" s="23">
        <f t="shared" ref="I1967" si="597">ROUND(H1967*0.19,0)</f>
        <v>28500</v>
      </c>
      <c r="J1967" s="23">
        <f t="shared" ref="J1967:J1972" si="598">+H1967+I1967</f>
        <v>178500</v>
      </c>
      <c r="K1967" s="104">
        <v>150000</v>
      </c>
      <c r="L1967" s="23">
        <v>0</v>
      </c>
      <c r="M1967" s="23">
        <f t="shared" si="594"/>
        <v>150000</v>
      </c>
      <c r="N1967" s="104">
        <v>115000</v>
      </c>
      <c r="O1967" s="23">
        <v>0</v>
      </c>
      <c r="P1967" s="23">
        <f t="shared" si="574"/>
        <v>115000</v>
      </c>
    </row>
    <row r="1968" spans="1:16" ht="81">
      <c r="A1968" s="11">
        <v>74</v>
      </c>
      <c r="B1968" s="35" t="s">
        <v>137</v>
      </c>
      <c r="C1968" s="87" t="s">
        <v>2902</v>
      </c>
      <c r="D1968" s="172" t="s">
        <v>2968</v>
      </c>
      <c r="E1968" s="43" t="s">
        <v>2969</v>
      </c>
      <c r="F1968" s="35" t="s">
        <v>2970</v>
      </c>
      <c r="G1968" s="103">
        <v>1</v>
      </c>
      <c r="H1968" s="104">
        <v>19000000</v>
      </c>
      <c r="I1968" s="23">
        <v>0</v>
      </c>
      <c r="J1968" s="23">
        <f t="shared" si="598"/>
        <v>19000000</v>
      </c>
      <c r="K1968" s="104">
        <v>23000000</v>
      </c>
      <c r="L1968" s="23">
        <v>0</v>
      </c>
      <c r="M1968" s="23">
        <f t="shared" si="594"/>
        <v>23000000</v>
      </c>
      <c r="N1968" s="104">
        <v>22080000</v>
      </c>
      <c r="O1968" s="23">
        <v>0</v>
      </c>
      <c r="P1968" s="23">
        <f t="shared" si="574"/>
        <v>22080000</v>
      </c>
    </row>
    <row r="1969" spans="1:16" ht="90">
      <c r="A1969" s="11">
        <v>75</v>
      </c>
      <c r="B1969" s="56">
        <v>1186220417</v>
      </c>
      <c r="C1969" s="87" t="s">
        <v>2902</v>
      </c>
      <c r="D1969" s="172"/>
      <c r="E1969" s="43" t="s">
        <v>2918</v>
      </c>
      <c r="F1969" s="35" t="s">
        <v>2918</v>
      </c>
      <c r="G1969" s="103">
        <v>1</v>
      </c>
      <c r="H1969" s="104">
        <v>1200000</v>
      </c>
      <c r="I1969" s="23">
        <v>0</v>
      </c>
      <c r="J1969" s="23">
        <f t="shared" si="598"/>
        <v>1200000</v>
      </c>
      <c r="K1969" s="104">
        <v>850000</v>
      </c>
      <c r="L1969" s="23">
        <v>0</v>
      </c>
      <c r="M1969" s="23">
        <f t="shared" si="594"/>
        <v>850000</v>
      </c>
      <c r="N1969" s="104">
        <v>820000</v>
      </c>
      <c r="O1969" s="23">
        <v>0</v>
      </c>
      <c r="P1969" s="23">
        <f t="shared" si="574"/>
        <v>820000</v>
      </c>
    </row>
    <row r="1970" spans="1:16" ht="108">
      <c r="A1970" s="11">
        <v>76</v>
      </c>
      <c r="B1970" s="56">
        <v>1186220418</v>
      </c>
      <c r="C1970" s="87" t="s">
        <v>2902</v>
      </c>
      <c r="D1970" s="172"/>
      <c r="E1970" s="43" t="s">
        <v>2971</v>
      </c>
      <c r="F1970" s="35" t="s">
        <v>2971</v>
      </c>
      <c r="G1970" s="103">
        <v>1</v>
      </c>
      <c r="H1970" s="104">
        <v>3000000</v>
      </c>
      <c r="I1970" s="23">
        <v>0</v>
      </c>
      <c r="J1970" s="23">
        <f t="shared" si="598"/>
        <v>3000000</v>
      </c>
      <c r="K1970" s="104">
        <v>4500000</v>
      </c>
      <c r="L1970" s="23">
        <v>0</v>
      </c>
      <c r="M1970" s="23">
        <f t="shared" si="594"/>
        <v>4500000</v>
      </c>
      <c r="N1970" s="104">
        <v>4200000</v>
      </c>
      <c r="O1970" s="23">
        <v>0</v>
      </c>
      <c r="P1970" s="23">
        <f t="shared" ref="P1970:P1974" si="599">+N1970+O1970</f>
        <v>4200000</v>
      </c>
    </row>
    <row r="1971" spans="1:16" ht="126">
      <c r="A1971" s="11">
        <v>77</v>
      </c>
      <c r="B1971" s="35" t="s">
        <v>137</v>
      </c>
      <c r="C1971" s="87" t="s">
        <v>2902</v>
      </c>
      <c r="D1971" s="172"/>
      <c r="E1971" s="43" t="s">
        <v>2972</v>
      </c>
      <c r="F1971" s="87" t="s">
        <v>2972</v>
      </c>
      <c r="G1971" s="103">
        <v>1</v>
      </c>
      <c r="H1971" s="104">
        <v>1200000</v>
      </c>
      <c r="I1971" s="23">
        <v>0</v>
      </c>
      <c r="J1971" s="23">
        <f t="shared" si="598"/>
        <v>1200000</v>
      </c>
      <c r="K1971" s="104">
        <v>3000000</v>
      </c>
      <c r="L1971" s="23">
        <v>0</v>
      </c>
      <c r="M1971" s="23">
        <f t="shared" si="594"/>
        <v>3000000</v>
      </c>
      <c r="N1971" s="104"/>
      <c r="O1971" s="23"/>
      <c r="P1971" s="23"/>
    </row>
    <row r="1972" spans="1:16" ht="180">
      <c r="A1972" s="11">
        <v>78</v>
      </c>
      <c r="B1972" s="35" t="s">
        <v>137</v>
      </c>
      <c r="C1972" s="87" t="s">
        <v>2902</v>
      </c>
      <c r="D1972" s="172"/>
      <c r="E1972" s="43" t="s">
        <v>2973</v>
      </c>
      <c r="F1972" s="87" t="s">
        <v>2973</v>
      </c>
      <c r="G1972" s="103">
        <v>1</v>
      </c>
      <c r="H1972" s="104">
        <v>2600000</v>
      </c>
      <c r="I1972" s="23">
        <v>0</v>
      </c>
      <c r="J1972" s="23">
        <f t="shared" si="598"/>
        <v>2600000</v>
      </c>
      <c r="K1972" s="104">
        <v>1800000</v>
      </c>
      <c r="L1972" s="23">
        <v>0</v>
      </c>
      <c r="M1972" s="23">
        <f t="shared" si="594"/>
        <v>1800000</v>
      </c>
      <c r="N1972" s="104"/>
      <c r="O1972" s="23"/>
      <c r="P1972" s="23"/>
    </row>
    <row r="1973" spans="1:16" ht="135">
      <c r="A1973" s="11">
        <v>79</v>
      </c>
      <c r="B1973" s="35" t="s">
        <v>137</v>
      </c>
      <c r="C1973" s="87" t="s">
        <v>2902</v>
      </c>
      <c r="D1973" s="172"/>
      <c r="E1973" s="43" t="s">
        <v>2974</v>
      </c>
      <c r="F1973" s="87" t="s">
        <v>2974</v>
      </c>
      <c r="G1973" s="103">
        <v>1</v>
      </c>
      <c r="H1973" s="104"/>
      <c r="I1973" s="23"/>
      <c r="J1973" s="153"/>
      <c r="K1973" s="104">
        <v>1800000</v>
      </c>
      <c r="L1973" s="23">
        <v>0</v>
      </c>
      <c r="M1973" s="23">
        <f t="shared" si="594"/>
        <v>1800000</v>
      </c>
      <c r="N1973" s="104"/>
      <c r="O1973" s="23"/>
      <c r="P1973" s="23"/>
    </row>
    <row r="1974" spans="1:16" ht="153">
      <c r="A1974" s="11">
        <v>80</v>
      </c>
      <c r="B1974" s="56">
        <v>1186220448</v>
      </c>
      <c r="C1974" s="87" t="s">
        <v>2902</v>
      </c>
      <c r="D1974" s="172"/>
      <c r="E1974" s="43" t="s">
        <v>4088</v>
      </c>
      <c r="F1974" s="87" t="s">
        <v>4089</v>
      </c>
      <c r="G1974" s="103">
        <v>1</v>
      </c>
      <c r="H1974" s="104">
        <v>150000</v>
      </c>
      <c r="I1974" s="23">
        <f t="shared" ref="I1974:I1978" si="600">ROUND(H1974*0.19,0)</f>
        <v>28500</v>
      </c>
      <c r="J1974" s="23">
        <f t="shared" ref="J1974" si="601">+H1974+I1974</f>
        <v>178500</v>
      </c>
      <c r="K1974" s="104">
        <v>150000</v>
      </c>
      <c r="L1974" s="23">
        <v>0</v>
      </c>
      <c r="M1974" s="23">
        <f t="shared" si="594"/>
        <v>150000</v>
      </c>
      <c r="N1974" s="104">
        <v>115000</v>
      </c>
      <c r="O1974" s="23">
        <v>0</v>
      </c>
      <c r="P1974" s="23">
        <f t="shared" si="599"/>
        <v>115000</v>
      </c>
    </row>
    <row r="1975" spans="1:16" ht="36">
      <c r="A1975" s="11">
        <v>81</v>
      </c>
      <c r="B1975" s="35" t="s">
        <v>137</v>
      </c>
      <c r="C1975" s="87" t="s">
        <v>2902</v>
      </c>
      <c r="D1975" s="172"/>
      <c r="E1975" s="43" t="s">
        <v>2908</v>
      </c>
      <c r="F1975" s="87" t="s">
        <v>2908</v>
      </c>
      <c r="G1975" s="103">
        <v>1</v>
      </c>
      <c r="H1975" s="104"/>
      <c r="I1975" s="23"/>
      <c r="J1975" s="153"/>
      <c r="K1975" s="104">
        <v>800000</v>
      </c>
      <c r="L1975" s="23">
        <f t="shared" ref="L1975:L1976" si="602">ROUND(K1975*0.19,0)</f>
        <v>152000</v>
      </c>
      <c r="M1975" s="23">
        <f t="shared" si="594"/>
        <v>952000</v>
      </c>
      <c r="N1975" s="104"/>
      <c r="O1975" s="23"/>
      <c r="P1975" s="23"/>
    </row>
    <row r="1976" spans="1:16" ht="45">
      <c r="A1976" s="11">
        <v>82</v>
      </c>
      <c r="B1976" s="56">
        <v>1186220414</v>
      </c>
      <c r="C1976" s="87" t="s">
        <v>2902</v>
      </c>
      <c r="D1976" s="172"/>
      <c r="E1976" s="43" t="s">
        <v>2910</v>
      </c>
      <c r="F1976" s="87" t="s">
        <v>2910</v>
      </c>
      <c r="G1976" s="103">
        <v>1</v>
      </c>
      <c r="H1976" s="104">
        <v>450000</v>
      </c>
      <c r="I1976" s="23">
        <f t="shared" si="600"/>
        <v>85500</v>
      </c>
      <c r="J1976" s="23">
        <f t="shared" ref="J1976:J1979" si="603">+H1976+I1976</f>
        <v>535500</v>
      </c>
      <c r="K1976" s="104">
        <v>400000</v>
      </c>
      <c r="L1976" s="23">
        <f t="shared" si="602"/>
        <v>76000</v>
      </c>
      <c r="M1976" s="23">
        <f t="shared" si="594"/>
        <v>476000</v>
      </c>
      <c r="N1976" s="104"/>
      <c r="O1976" s="23"/>
      <c r="P1976" s="23"/>
    </row>
    <row r="1977" spans="1:16" ht="45">
      <c r="A1977" s="11">
        <v>83</v>
      </c>
      <c r="B1977" s="35" t="s">
        <v>137</v>
      </c>
      <c r="C1977" s="87" t="s">
        <v>2902</v>
      </c>
      <c r="D1977" s="172"/>
      <c r="E1977" s="43" t="s">
        <v>2911</v>
      </c>
      <c r="F1977" s="87" t="s">
        <v>2911</v>
      </c>
      <c r="G1977" s="103">
        <v>1</v>
      </c>
      <c r="H1977" s="104">
        <v>450000</v>
      </c>
      <c r="I1977" s="23">
        <f t="shared" si="600"/>
        <v>85500</v>
      </c>
      <c r="J1977" s="23">
        <f t="shared" si="603"/>
        <v>535500</v>
      </c>
      <c r="K1977" s="104">
        <v>400000</v>
      </c>
      <c r="L1977" s="23">
        <v>0</v>
      </c>
      <c r="M1977" s="23">
        <f>+K1977+L1977</f>
        <v>400000</v>
      </c>
      <c r="N1977" s="104"/>
      <c r="O1977" s="23"/>
      <c r="P1977" s="23"/>
    </row>
    <row r="1978" spans="1:16" ht="54">
      <c r="A1978" s="11">
        <v>84</v>
      </c>
      <c r="B1978" s="35" t="s">
        <v>137</v>
      </c>
      <c r="C1978" s="87" t="s">
        <v>2902</v>
      </c>
      <c r="D1978" s="172"/>
      <c r="E1978" s="43" t="s">
        <v>2913</v>
      </c>
      <c r="F1978" s="87" t="s">
        <v>2912</v>
      </c>
      <c r="G1978" s="103">
        <v>1</v>
      </c>
      <c r="H1978" s="104">
        <v>170000</v>
      </c>
      <c r="I1978" s="23">
        <f t="shared" si="600"/>
        <v>32300</v>
      </c>
      <c r="J1978" s="23">
        <f t="shared" si="603"/>
        <v>202300</v>
      </c>
      <c r="K1978" s="104"/>
      <c r="L1978" s="23"/>
      <c r="M1978" s="23"/>
      <c r="N1978" s="104"/>
      <c r="O1978" s="23"/>
      <c r="P1978" s="23"/>
    </row>
    <row r="1979" spans="1:16" ht="36">
      <c r="A1979" s="11">
        <v>85</v>
      </c>
      <c r="B1979" s="35" t="s">
        <v>137</v>
      </c>
      <c r="C1979" s="87" t="s">
        <v>2902</v>
      </c>
      <c r="D1979" s="172"/>
      <c r="E1979" s="43" t="s">
        <v>2914</v>
      </c>
      <c r="F1979" s="87" t="s">
        <v>2914</v>
      </c>
      <c r="G1979" s="103">
        <v>1</v>
      </c>
      <c r="H1979" s="104">
        <v>1700000</v>
      </c>
      <c r="I1979" s="23">
        <v>0</v>
      </c>
      <c r="J1979" s="23">
        <f t="shared" si="603"/>
        <v>1700000</v>
      </c>
      <c r="K1979" s="104">
        <v>1800000</v>
      </c>
      <c r="L1979" s="23">
        <v>0</v>
      </c>
      <c r="M1979" s="23">
        <f t="shared" si="594"/>
        <v>1800000</v>
      </c>
      <c r="N1979" s="104"/>
      <c r="O1979" s="23"/>
      <c r="P1979" s="23"/>
    </row>
    <row r="1980" spans="1:16" ht="90">
      <c r="A1980" s="11">
        <v>86</v>
      </c>
      <c r="B1980" s="35" t="s">
        <v>137</v>
      </c>
      <c r="C1980" s="87" t="s">
        <v>2902</v>
      </c>
      <c r="D1980" s="172"/>
      <c r="E1980" s="43" t="s">
        <v>2915</v>
      </c>
      <c r="F1980" s="87" t="s">
        <v>2915</v>
      </c>
      <c r="G1980" s="103">
        <v>1</v>
      </c>
      <c r="H1980" s="104"/>
      <c r="I1980" s="23"/>
      <c r="J1980" s="153"/>
      <c r="K1980" s="104">
        <v>250000</v>
      </c>
      <c r="L1980" s="23">
        <f t="shared" ref="L1980" si="604">ROUND(K1980*0.19,0)</f>
        <v>47500</v>
      </c>
      <c r="M1980" s="23">
        <f t="shared" si="594"/>
        <v>297500</v>
      </c>
      <c r="N1980" s="104">
        <v>107000</v>
      </c>
      <c r="O1980" s="23">
        <f t="shared" ref="O1980" si="605">ROUND(N1980*0.19,0)</f>
        <v>20330</v>
      </c>
      <c r="P1980" s="23">
        <f t="shared" ref="P1980:P2000" si="606">+N1980+O1980</f>
        <v>127330</v>
      </c>
    </row>
    <row r="1981" spans="1:16" ht="64.5" customHeight="1">
      <c r="A1981" s="11">
        <v>87</v>
      </c>
      <c r="B1981" s="35" t="s">
        <v>137</v>
      </c>
      <c r="C1981" s="87" t="s">
        <v>2902</v>
      </c>
      <c r="D1981" s="172" t="s">
        <v>2975</v>
      </c>
      <c r="E1981" s="43" t="s">
        <v>2969</v>
      </c>
      <c r="F1981" s="35" t="s">
        <v>2970</v>
      </c>
      <c r="G1981" s="103">
        <v>1</v>
      </c>
      <c r="H1981" s="104">
        <v>19000000</v>
      </c>
      <c r="I1981" s="23">
        <v>0</v>
      </c>
      <c r="J1981" s="23">
        <f t="shared" ref="J1981:J1984" si="607">+H1981+I1981</f>
        <v>19000000</v>
      </c>
      <c r="K1981" s="104">
        <v>23000000</v>
      </c>
      <c r="L1981" s="23">
        <v>0</v>
      </c>
      <c r="M1981" s="23">
        <f t="shared" si="594"/>
        <v>23000000</v>
      </c>
      <c r="N1981" s="104">
        <v>22080000</v>
      </c>
      <c r="O1981" s="23">
        <v>0</v>
      </c>
      <c r="P1981" s="23">
        <f t="shared" si="606"/>
        <v>22080000</v>
      </c>
    </row>
    <row r="1982" spans="1:16" ht="81">
      <c r="A1982" s="11">
        <v>88</v>
      </c>
      <c r="B1982" s="35" t="s">
        <v>137</v>
      </c>
      <c r="C1982" s="87" t="s">
        <v>2902</v>
      </c>
      <c r="D1982" s="172"/>
      <c r="E1982" s="43" t="s">
        <v>2969</v>
      </c>
      <c r="F1982" s="35" t="s">
        <v>2970</v>
      </c>
      <c r="G1982" s="103">
        <v>1</v>
      </c>
      <c r="H1982" s="104">
        <v>19000000</v>
      </c>
      <c r="I1982" s="23">
        <v>0</v>
      </c>
      <c r="J1982" s="23">
        <f t="shared" si="607"/>
        <v>19000000</v>
      </c>
      <c r="K1982" s="104">
        <v>23000000</v>
      </c>
      <c r="L1982" s="23">
        <v>0</v>
      </c>
      <c r="M1982" s="23">
        <f t="shared" si="594"/>
        <v>23000000</v>
      </c>
      <c r="N1982" s="104">
        <v>22080000</v>
      </c>
      <c r="O1982" s="23">
        <v>0</v>
      </c>
      <c r="P1982" s="23">
        <f t="shared" si="606"/>
        <v>22080000</v>
      </c>
    </row>
    <row r="1983" spans="1:16" ht="171">
      <c r="A1983" s="11">
        <v>89</v>
      </c>
      <c r="B1983" s="35" t="s">
        <v>137</v>
      </c>
      <c r="C1983" s="87" t="s">
        <v>2902</v>
      </c>
      <c r="D1983" s="172"/>
      <c r="E1983" s="43" t="s">
        <v>2976</v>
      </c>
      <c r="F1983" s="87" t="s">
        <v>2976</v>
      </c>
      <c r="G1983" s="103">
        <v>1</v>
      </c>
      <c r="H1983" s="104">
        <v>1200000</v>
      </c>
      <c r="I1983" s="23">
        <v>0</v>
      </c>
      <c r="J1983" s="23">
        <f t="shared" si="607"/>
        <v>1200000</v>
      </c>
      <c r="K1983" s="104">
        <v>3000000</v>
      </c>
      <c r="L1983" s="23">
        <v>0</v>
      </c>
      <c r="M1983" s="23">
        <f t="shared" si="594"/>
        <v>3000000</v>
      </c>
      <c r="N1983" s="104"/>
      <c r="O1983" s="23"/>
      <c r="P1983" s="23"/>
    </row>
    <row r="1984" spans="1:16" ht="180">
      <c r="A1984" s="11">
        <v>90</v>
      </c>
      <c r="B1984" s="35" t="s">
        <v>137</v>
      </c>
      <c r="C1984" s="87" t="s">
        <v>2902</v>
      </c>
      <c r="D1984" s="172"/>
      <c r="E1984" s="43" t="s">
        <v>2977</v>
      </c>
      <c r="F1984" s="87" t="s">
        <v>2978</v>
      </c>
      <c r="G1984" s="103">
        <v>1</v>
      </c>
      <c r="H1984" s="104">
        <v>450000</v>
      </c>
      <c r="I1984" s="23">
        <v>0</v>
      </c>
      <c r="J1984" s="23">
        <f t="shared" si="607"/>
        <v>450000</v>
      </c>
      <c r="K1984" s="104">
        <v>1800000</v>
      </c>
      <c r="L1984" s="23">
        <v>0</v>
      </c>
      <c r="M1984" s="23">
        <f t="shared" si="594"/>
        <v>1800000</v>
      </c>
      <c r="N1984" s="104"/>
      <c r="O1984" s="23"/>
      <c r="P1984" s="23"/>
    </row>
    <row r="1985" spans="1:16" ht="207">
      <c r="A1985" s="11">
        <v>91</v>
      </c>
      <c r="B1985" s="35" t="s">
        <v>137</v>
      </c>
      <c r="C1985" s="87" t="s">
        <v>2902</v>
      </c>
      <c r="D1985" s="172"/>
      <c r="E1985" s="43" t="s">
        <v>2979</v>
      </c>
      <c r="F1985" s="87" t="s">
        <v>2979</v>
      </c>
      <c r="G1985" s="103">
        <v>1</v>
      </c>
      <c r="H1985" s="104"/>
      <c r="I1985" s="23"/>
      <c r="J1985" s="153"/>
      <c r="K1985" s="104">
        <v>1800000</v>
      </c>
      <c r="L1985" s="23">
        <v>0</v>
      </c>
      <c r="M1985" s="23">
        <f t="shared" si="594"/>
        <v>1800000</v>
      </c>
      <c r="N1985" s="104"/>
      <c r="O1985" s="23"/>
      <c r="P1985" s="23"/>
    </row>
    <row r="1986" spans="1:16" ht="99">
      <c r="A1986" s="11">
        <v>92</v>
      </c>
      <c r="B1986" s="35" t="s">
        <v>137</v>
      </c>
      <c r="C1986" s="87" t="s">
        <v>2902</v>
      </c>
      <c r="D1986" s="172"/>
      <c r="E1986" s="43" t="s">
        <v>2980</v>
      </c>
      <c r="F1986" s="87" t="s">
        <v>2980</v>
      </c>
      <c r="G1986" s="103">
        <v>1</v>
      </c>
      <c r="H1986" s="104">
        <v>400000</v>
      </c>
      <c r="I1986" s="23">
        <v>0</v>
      </c>
      <c r="J1986" s="23">
        <f t="shared" ref="J1986:J1991" si="608">+H1986+I1986</f>
        <v>400000</v>
      </c>
      <c r="K1986" s="104">
        <v>400000</v>
      </c>
      <c r="L1986" s="23">
        <v>0</v>
      </c>
      <c r="M1986" s="23">
        <f t="shared" si="594"/>
        <v>400000</v>
      </c>
      <c r="N1986" s="104">
        <v>450000</v>
      </c>
      <c r="O1986" s="23">
        <v>0</v>
      </c>
      <c r="P1986" s="23">
        <f t="shared" si="606"/>
        <v>450000</v>
      </c>
    </row>
    <row r="1987" spans="1:16" ht="81">
      <c r="A1987" s="11">
        <v>93</v>
      </c>
      <c r="B1987" s="35" t="s">
        <v>137</v>
      </c>
      <c r="C1987" s="87" t="s">
        <v>2902</v>
      </c>
      <c r="D1987" s="172"/>
      <c r="E1987" s="43" t="s">
        <v>2981</v>
      </c>
      <c r="F1987" s="87" t="s">
        <v>2981</v>
      </c>
      <c r="G1987" s="103">
        <v>1</v>
      </c>
      <c r="H1987" s="104">
        <v>450000</v>
      </c>
      <c r="I1987" s="23">
        <v>0</v>
      </c>
      <c r="J1987" s="23">
        <f t="shared" si="608"/>
        <v>450000</v>
      </c>
      <c r="K1987" s="104">
        <v>400000</v>
      </c>
      <c r="L1987" s="23">
        <f t="shared" ref="L1987" si="609">ROUND(K1987*0.19,0)</f>
        <v>76000</v>
      </c>
      <c r="M1987" s="23">
        <f t="shared" si="594"/>
        <v>476000</v>
      </c>
      <c r="N1987" s="104">
        <v>416500</v>
      </c>
      <c r="O1987" s="23">
        <f t="shared" ref="O1987" si="610">ROUND(N1987*0.19,0)</f>
        <v>79135</v>
      </c>
      <c r="P1987" s="23">
        <f t="shared" si="606"/>
        <v>495635</v>
      </c>
    </row>
    <row r="1988" spans="1:16" ht="153">
      <c r="A1988" s="11">
        <v>94</v>
      </c>
      <c r="B1988" s="56">
        <v>1186220345</v>
      </c>
      <c r="C1988" s="87" t="s">
        <v>2902</v>
      </c>
      <c r="D1988" s="172"/>
      <c r="E1988" s="43" t="s">
        <v>2938</v>
      </c>
      <c r="F1988" s="87" t="s">
        <v>2938</v>
      </c>
      <c r="G1988" s="103">
        <v>1</v>
      </c>
      <c r="H1988" s="104">
        <v>1200000</v>
      </c>
      <c r="I1988" s="23">
        <v>0</v>
      </c>
      <c r="J1988" s="23">
        <f t="shared" si="608"/>
        <v>1200000</v>
      </c>
      <c r="K1988" s="104">
        <v>850000</v>
      </c>
      <c r="L1988" s="23">
        <v>0</v>
      </c>
      <c r="M1988" s="23">
        <f t="shared" si="594"/>
        <v>850000</v>
      </c>
      <c r="N1988" s="104">
        <v>820000</v>
      </c>
      <c r="O1988" s="23">
        <v>0</v>
      </c>
      <c r="P1988" s="23">
        <f t="shared" si="606"/>
        <v>820000</v>
      </c>
    </row>
    <row r="1989" spans="1:16" ht="189">
      <c r="A1989" s="11">
        <v>95</v>
      </c>
      <c r="B1989" s="56">
        <v>1186220346</v>
      </c>
      <c r="C1989" s="87" t="s">
        <v>2902</v>
      </c>
      <c r="D1989" s="172"/>
      <c r="E1989" s="43" t="s">
        <v>2982</v>
      </c>
      <c r="F1989" s="87" t="s">
        <v>2983</v>
      </c>
      <c r="G1989" s="103">
        <v>1</v>
      </c>
      <c r="H1989" s="104">
        <v>3000000</v>
      </c>
      <c r="I1989" s="23">
        <v>0</v>
      </c>
      <c r="J1989" s="23">
        <f t="shared" si="608"/>
        <v>3000000</v>
      </c>
      <c r="K1989" s="104">
        <v>4500000</v>
      </c>
      <c r="L1989" s="23">
        <v>0</v>
      </c>
      <c r="M1989" s="23">
        <f t="shared" si="594"/>
        <v>4500000</v>
      </c>
      <c r="N1989" s="104">
        <v>4200000</v>
      </c>
      <c r="O1989" s="23">
        <v>0</v>
      </c>
      <c r="P1989" s="23">
        <f t="shared" si="606"/>
        <v>4200000</v>
      </c>
    </row>
    <row r="1990" spans="1:16" ht="180">
      <c r="A1990" s="11">
        <v>96</v>
      </c>
      <c r="B1990" s="56">
        <v>1186220348</v>
      </c>
      <c r="C1990" s="87" t="s">
        <v>2902</v>
      </c>
      <c r="D1990" s="172"/>
      <c r="E1990" s="43" t="s">
        <v>2984</v>
      </c>
      <c r="F1990" s="87" t="s">
        <v>2984</v>
      </c>
      <c r="G1990" s="103">
        <v>1</v>
      </c>
      <c r="H1990" s="104">
        <v>4000000</v>
      </c>
      <c r="I1990" s="23">
        <v>0</v>
      </c>
      <c r="J1990" s="23">
        <f t="shared" si="608"/>
        <v>4000000</v>
      </c>
      <c r="K1990" s="104">
        <v>3800000</v>
      </c>
      <c r="L1990" s="23">
        <v>0</v>
      </c>
      <c r="M1990" s="23">
        <f t="shared" si="594"/>
        <v>3800000</v>
      </c>
      <c r="N1990" s="104">
        <v>2500000</v>
      </c>
      <c r="O1990" s="23">
        <v>0</v>
      </c>
      <c r="P1990" s="23">
        <f t="shared" si="606"/>
        <v>2500000</v>
      </c>
    </row>
    <row r="1991" spans="1:16" ht="153">
      <c r="A1991" s="11">
        <v>97</v>
      </c>
      <c r="B1991" s="56">
        <v>1186220350</v>
      </c>
      <c r="C1991" s="87" t="s">
        <v>2902</v>
      </c>
      <c r="D1991" s="172"/>
      <c r="E1991" s="43" t="s">
        <v>2947</v>
      </c>
      <c r="F1991" s="35" t="s">
        <v>2947</v>
      </c>
      <c r="G1991" s="103">
        <v>1</v>
      </c>
      <c r="H1991" s="104">
        <v>1200000</v>
      </c>
      <c r="I1991" s="23">
        <v>0</v>
      </c>
      <c r="J1991" s="23">
        <f t="shared" si="608"/>
        <v>1200000</v>
      </c>
      <c r="K1991" s="104">
        <v>850000</v>
      </c>
      <c r="L1991" s="23">
        <v>0</v>
      </c>
      <c r="M1991" s="23">
        <f t="shared" si="594"/>
        <v>850000</v>
      </c>
      <c r="N1991" s="104">
        <v>820000</v>
      </c>
      <c r="O1991" s="23">
        <v>0</v>
      </c>
      <c r="P1991" s="23">
        <f t="shared" si="606"/>
        <v>820000</v>
      </c>
    </row>
    <row r="1992" spans="1:16" ht="27">
      <c r="A1992" s="11">
        <v>98</v>
      </c>
      <c r="B1992" s="56" t="s">
        <v>46</v>
      </c>
      <c r="C1992" s="87" t="s">
        <v>2902</v>
      </c>
      <c r="D1992" s="172"/>
      <c r="E1992" s="43" t="s">
        <v>2941</v>
      </c>
      <c r="F1992" s="87" t="s">
        <v>2941</v>
      </c>
      <c r="G1992" s="103">
        <v>1</v>
      </c>
      <c r="H1992" s="104"/>
      <c r="I1992" s="23"/>
      <c r="J1992" s="153"/>
      <c r="K1992" s="104">
        <v>800000</v>
      </c>
      <c r="L1992" s="23">
        <f t="shared" ref="L1992:L1997" si="611">ROUND(K1992*0.19,0)</f>
        <v>152000</v>
      </c>
      <c r="M1992" s="23">
        <f t="shared" si="594"/>
        <v>952000</v>
      </c>
      <c r="N1992" s="104"/>
      <c r="O1992" s="23"/>
      <c r="P1992" s="23"/>
    </row>
    <row r="1993" spans="1:16" ht="108">
      <c r="A1993" s="11">
        <v>99</v>
      </c>
      <c r="B1993" s="56" t="s">
        <v>46</v>
      </c>
      <c r="C1993" s="87" t="s">
        <v>2902</v>
      </c>
      <c r="D1993" s="172"/>
      <c r="E1993" s="35" t="s">
        <v>2942</v>
      </c>
      <c r="F1993" s="35" t="s">
        <v>2942</v>
      </c>
      <c r="G1993" s="103">
        <v>1</v>
      </c>
      <c r="H1993" s="104"/>
      <c r="I1993" s="23"/>
      <c r="J1993" s="153"/>
      <c r="K1993" s="104">
        <v>250000</v>
      </c>
      <c r="L1993" s="23">
        <f t="shared" si="611"/>
        <v>47500</v>
      </c>
      <c r="M1993" s="23">
        <f t="shared" si="594"/>
        <v>297500</v>
      </c>
      <c r="N1993" s="104">
        <v>107000</v>
      </c>
      <c r="O1993" s="23">
        <f t="shared" ref="O1993:O1995" si="612">ROUND(N1993*0.19,0)</f>
        <v>20330</v>
      </c>
      <c r="P1993" s="23">
        <f t="shared" si="606"/>
        <v>127330</v>
      </c>
    </row>
    <row r="1994" spans="1:16" ht="99">
      <c r="A1994" s="11">
        <v>100</v>
      </c>
      <c r="B1994" s="56" t="s">
        <v>46</v>
      </c>
      <c r="C1994" s="87" t="s">
        <v>2902</v>
      </c>
      <c r="D1994" s="172"/>
      <c r="E1994" s="43" t="s">
        <v>2943</v>
      </c>
      <c r="F1994" s="87" t="s">
        <v>2943</v>
      </c>
      <c r="G1994" s="103">
        <v>1</v>
      </c>
      <c r="H1994" s="104"/>
      <c r="I1994" s="23"/>
      <c r="J1994" s="153"/>
      <c r="K1994" s="104">
        <v>250000</v>
      </c>
      <c r="L1994" s="23">
        <f t="shared" si="611"/>
        <v>47500</v>
      </c>
      <c r="M1994" s="23">
        <f t="shared" si="594"/>
        <v>297500</v>
      </c>
      <c r="N1994" s="104">
        <v>45500</v>
      </c>
      <c r="O1994" s="23">
        <f t="shared" si="612"/>
        <v>8645</v>
      </c>
      <c r="P1994" s="23">
        <f t="shared" si="606"/>
        <v>54145</v>
      </c>
    </row>
    <row r="1995" spans="1:16" ht="108">
      <c r="A1995" s="11">
        <v>101</v>
      </c>
      <c r="B1995" s="56" t="s">
        <v>46</v>
      </c>
      <c r="C1995" s="87" t="s">
        <v>2902</v>
      </c>
      <c r="D1995" s="172"/>
      <c r="E1995" s="107" t="s">
        <v>2944</v>
      </c>
      <c r="F1995" s="108" t="s">
        <v>2944</v>
      </c>
      <c r="G1995" s="103">
        <v>1</v>
      </c>
      <c r="H1995" s="104"/>
      <c r="I1995" s="23"/>
      <c r="J1995" s="153"/>
      <c r="K1995" s="104">
        <v>250000</v>
      </c>
      <c r="L1995" s="23">
        <f t="shared" si="611"/>
        <v>47500</v>
      </c>
      <c r="M1995" s="23">
        <f t="shared" si="594"/>
        <v>297500</v>
      </c>
      <c r="N1995" s="104">
        <v>374850</v>
      </c>
      <c r="O1995" s="23">
        <f t="shared" si="612"/>
        <v>71222</v>
      </c>
      <c r="P1995" s="23">
        <f t="shared" si="606"/>
        <v>446072</v>
      </c>
    </row>
    <row r="1996" spans="1:16" ht="18">
      <c r="A1996" s="11">
        <v>102</v>
      </c>
      <c r="B1996" s="56" t="s">
        <v>46</v>
      </c>
      <c r="C1996" s="87" t="s">
        <v>2902</v>
      </c>
      <c r="D1996" s="172"/>
      <c r="E1996" s="107" t="s">
        <v>2945</v>
      </c>
      <c r="F1996" s="108" t="s">
        <v>2945</v>
      </c>
      <c r="G1996" s="103">
        <v>1</v>
      </c>
      <c r="H1996" s="104"/>
      <c r="I1996" s="23"/>
      <c r="J1996" s="153"/>
      <c r="K1996" s="104">
        <v>250000</v>
      </c>
      <c r="L1996" s="23">
        <f t="shared" si="611"/>
        <v>47500</v>
      </c>
      <c r="M1996" s="23">
        <f t="shared" si="594"/>
        <v>297500</v>
      </c>
      <c r="N1996" s="104"/>
      <c r="O1996" s="23"/>
      <c r="P1996" s="23"/>
    </row>
    <row r="1997" spans="1:16" ht="45">
      <c r="A1997" s="11">
        <v>103</v>
      </c>
      <c r="B1997" s="56" t="s">
        <v>46</v>
      </c>
      <c r="C1997" s="87" t="s">
        <v>2902</v>
      </c>
      <c r="D1997" s="172"/>
      <c r="E1997" s="43" t="s">
        <v>2946</v>
      </c>
      <c r="F1997" s="87" t="s">
        <v>2946</v>
      </c>
      <c r="G1997" s="103">
        <v>1</v>
      </c>
      <c r="H1997" s="104"/>
      <c r="I1997" s="23"/>
      <c r="J1997" s="153"/>
      <c r="K1997" s="104">
        <v>250000</v>
      </c>
      <c r="L1997" s="23">
        <f t="shared" si="611"/>
        <v>47500</v>
      </c>
      <c r="M1997" s="23">
        <f t="shared" si="594"/>
        <v>297500</v>
      </c>
      <c r="N1997" s="104"/>
      <c r="O1997" s="23"/>
      <c r="P1997" s="23"/>
    </row>
    <row r="1998" spans="1:16" ht="63.75" customHeight="1">
      <c r="A1998" s="11">
        <v>104</v>
      </c>
      <c r="B1998" s="56">
        <v>1186220475</v>
      </c>
      <c r="C1998" s="87" t="s">
        <v>2902</v>
      </c>
      <c r="D1998" s="172" t="s">
        <v>2985</v>
      </c>
      <c r="E1998" s="43" t="s">
        <v>2986</v>
      </c>
      <c r="F1998" s="35" t="s">
        <v>2986</v>
      </c>
      <c r="G1998" s="103">
        <v>1</v>
      </c>
      <c r="H1998" s="104">
        <v>15000000</v>
      </c>
      <c r="I1998" s="23">
        <v>0</v>
      </c>
      <c r="J1998" s="23">
        <f t="shared" ref="J1998:J2000" si="613">+H1998+I1998</f>
        <v>15000000</v>
      </c>
      <c r="K1998" s="104">
        <v>18000000</v>
      </c>
      <c r="L1998" s="23">
        <v>0</v>
      </c>
      <c r="M1998" s="23">
        <f t="shared" si="594"/>
        <v>18000000</v>
      </c>
      <c r="N1998" s="104">
        <v>17685000</v>
      </c>
      <c r="O1998" s="23">
        <v>0</v>
      </c>
      <c r="P1998" s="23">
        <f t="shared" si="606"/>
        <v>17685000</v>
      </c>
    </row>
    <row r="1999" spans="1:16" ht="117">
      <c r="A1999" s="11">
        <v>105</v>
      </c>
      <c r="B1999" s="56">
        <v>1186220476</v>
      </c>
      <c r="C1999" s="87" t="s">
        <v>2902</v>
      </c>
      <c r="D1999" s="172"/>
      <c r="E1999" s="40" t="s">
        <v>2987</v>
      </c>
      <c r="F1999" s="35" t="s">
        <v>2988</v>
      </c>
      <c r="G1999" s="103">
        <v>1</v>
      </c>
      <c r="H1999" s="104">
        <v>3000000</v>
      </c>
      <c r="I1999" s="23">
        <v>0</v>
      </c>
      <c r="J1999" s="23">
        <f t="shared" si="613"/>
        <v>3000000</v>
      </c>
      <c r="K1999" s="104">
        <v>4500000</v>
      </c>
      <c r="L1999" s="23">
        <v>0</v>
      </c>
      <c r="M1999" s="23">
        <f t="shared" si="594"/>
        <v>4500000</v>
      </c>
      <c r="N1999" s="104">
        <v>4200000</v>
      </c>
      <c r="O1999" s="23">
        <v>0</v>
      </c>
      <c r="P1999" s="23">
        <f t="shared" si="606"/>
        <v>4200000</v>
      </c>
    </row>
    <row r="2000" spans="1:16" ht="54">
      <c r="A2000" s="11">
        <v>106</v>
      </c>
      <c r="B2000" s="56">
        <v>1186220477</v>
      </c>
      <c r="C2000" s="87" t="s">
        <v>2902</v>
      </c>
      <c r="D2000" s="172"/>
      <c r="E2000" s="40" t="s">
        <v>2989</v>
      </c>
      <c r="F2000" s="35" t="s">
        <v>2989</v>
      </c>
      <c r="G2000" s="103">
        <v>1</v>
      </c>
      <c r="H2000" s="104">
        <v>150000</v>
      </c>
      <c r="I2000" s="23">
        <f>ROUND(H2000*0.19,0)</f>
        <v>28500</v>
      </c>
      <c r="J2000" s="23">
        <f t="shared" si="613"/>
        <v>178500</v>
      </c>
      <c r="K2000" s="104">
        <v>150000</v>
      </c>
      <c r="L2000" s="23">
        <v>0</v>
      </c>
      <c r="M2000" s="23">
        <f t="shared" si="594"/>
        <v>150000</v>
      </c>
      <c r="N2000" s="104">
        <v>115000</v>
      </c>
      <c r="O2000" s="23">
        <v>0</v>
      </c>
      <c r="P2000" s="23">
        <f t="shared" si="606"/>
        <v>115000</v>
      </c>
    </row>
    <row r="2001" spans="1:18" s="147" customFormat="1">
      <c r="A2001" s="142"/>
      <c r="B2001" s="154"/>
      <c r="C2001" s="155"/>
      <c r="D2001" s="156"/>
      <c r="E2001" s="156"/>
      <c r="F2001" s="155"/>
      <c r="G2001" s="157"/>
      <c r="H2001" s="157"/>
      <c r="I2001" s="146"/>
      <c r="J2001" s="17"/>
      <c r="K2001" s="157"/>
      <c r="L2001" s="146"/>
      <c r="M2001" s="17"/>
      <c r="N2001" s="157"/>
      <c r="O2001" s="146"/>
      <c r="P2001" s="17"/>
    </row>
    <row r="2002" spans="1:18" ht="18">
      <c r="A2002" s="39" t="s">
        <v>3536</v>
      </c>
      <c r="B2002" s="166" t="s">
        <v>2991</v>
      </c>
      <c r="C2002" s="166"/>
      <c r="D2002" s="166"/>
      <c r="E2002" s="166"/>
      <c r="F2002" s="29" t="s">
        <v>2895</v>
      </c>
      <c r="G2002" s="177" t="s">
        <v>3739</v>
      </c>
      <c r="H2002" s="178"/>
      <c r="I2002" s="179"/>
    </row>
    <row r="2003" spans="1:18" ht="27">
      <c r="A2003" s="14" t="s">
        <v>2</v>
      </c>
      <c r="B2003" s="14" t="s">
        <v>3</v>
      </c>
      <c r="C2003" s="15" t="s">
        <v>4</v>
      </c>
      <c r="D2003" s="15" t="s">
        <v>5</v>
      </c>
      <c r="E2003" s="15" t="s">
        <v>3366</v>
      </c>
      <c r="F2003" s="15" t="s">
        <v>7</v>
      </c>
      <c r="G2003" s="16" t="s">
        <v>3347</v>
      </c>
      <c r="H2003" s="16" t="s">
        <v>3348</v>
      </c>
      <c r="I2003" s="16" t="s">
        <v>3349</v>
      </c>
    </row>
    <row r="2004" spans="1:18" ht="90">
      <c r="A2004" s="31">
        <v>1</v>
      </c>
      <c r="B2004" s="35" t="s">
        <v>3364</v>
      </c>
      <c r="C2004" s="21">
        <v>42295143</v>
      </c>
      <c r="D2004" s="36" t="s">
        <v>2992</v>
      </c>
      <c r="E2004" s="37" t="s">
        <v>2992</v>
      </c>
      <c r="F2004" s="28" t="s">
        <v>53</v>
      </c>
      <c r="G2004" s="22">
        <v>700000</v>
      </c>
      <c r="H2004" s="22">
        <f>ROUND(G2004*0.19,0)</f>
        <v>133000</v>
      </c>
      <c r="I2004" s="23">
        <f>+G2004+H2004</f>
        <v>833000</v>
      </c>
    </row>
    <row r="2005" spans="1:18" s="147" customFormat="1">
      <c r="A2005" s="142"/>
      <c r="B2005" s="17"/>
      <c r="C2005" s="143"/>
      <c r="D2005" s="143"/>
      <c r="E2005" s="143"/>
      <c r="F2005" s="143"/>
      <c r="G2005" s="148"/>
      <c r="H2005" s="148"/>
      <c r="I2005" s="149"/>
    </row>
    <row r="2006" spans="1:18" s="62" customFormat="1" ht="18">
      <c r="A2006" s="39" t="s">
        <v>2990</v>
      </c>
      <c r="B2006" s="166" t="s">
        <v>2994</v>
      </c>
      <c r="C2006" s="166"/>
      <c r="D2006" s="166"/>
      <c r="E2006" s="166"/>
      <c r="F2006" s="29" t="s">
        <v>405</v>
      </c>
      <c r="G2006" s="174" t="s">
        <v>3714</v>
      </c>
      <c r="H2006" s="175"/>
      <c r="I2006" s="176"/>
      <c r="J2006" s="174" t="s">
        <v>3739</v>
      </c>
      <c r="K2006" s="175"/>
      <c r="L2006" s="176"/>
      <c r="M2006" s="174" t="s">
        <v>3754</v>
      </c>
      <c r="N2006" s="175"/>
      <c r="O2006" s="176"/>
      <c r="P2006" s="174" t="s">
        <v>3986</v>
      </c>
      <c r="Q2006" s="175"/>
      <c r="R2006" s="176"/>
    </row>
    <row r="2007" spans="1:18" s="62" customFormat="1" ht="27">
      <c r="A2007" s="14" t="s">
        <v>2</v>
      </c>
      <c r="B2007" s="14" t="s">
        <v>3</v>
      </c>
      <c r="C2007" s="15" t="s">
        <v>4</v>
      </c>
      <c r="D2007" s="15" t="s">
        <v>5</v>
      </c>
      <c r="E2007" s="15" t="s">
        <v>3366</v>
      </c>
      <c r="F2007" s="15" t="s">
        <v>7</v>
      </c>
      <c r="G2007" s="16" t="s">
        <v>3347</v>
      </c>
      <c r="H2007" s="16" t="s">
        <v>3348</v>
      </c>
      <c r="I2007" s="16" t="s">
        <v>3349</v>
      </c>
      <c r="J2007" s="16" t="s">
        <v>3347</v>
      </c>
      <c r="K2007" s="16" t="s">
        <v>3348</v>
      </c>
      <c r="L2007" s="16" t="s">
        <v>3349</v>
      </c>
      <c r="M2007" s="16" t="s">
        <v>3347</v>
      </c>
      <c r="N2007" s="16" t="s">
        <v>3348</v>
      </c>
      <c r="O2007" s="16" t="s">
        <v>3349</v>
      </c>
      <c r="P2007" s="16" t="s">
        <v>3347</v>
      </c>
      <c r="Q2007" s="16" t="s">
        <v>3348</v>
      </c>
      <c r="R2007" s="16" t="s">
        <v>3349</v>
      </c>
    </row>
    <row r="2008" spans="1:18" s="140" customFormat="1" ht="45">
      <c r="A2008" s="30">
        <v>1</v>
      </c>
      <c r="B2008" s="35" t="s">
        <v>3364</v>
      </c>
      <c r="C2008" s="35">
        <v>42203400</v>
      </c>
      <c r="D2008" s="40" t="s">
        <v>2995</v>
      </c>
      <c r="E2008" s="43" t="s">
        <v>2996</v>
      </c>
      <c r="F2008" s="35" t="s">
        <v>10</v>
      </c>
      <c r="G2008" s="24">
        <v>595897</v>
      </c>
      <c r="H2008" s="24">
        <v>0</v>
      </c>
      <c r="I2008" s="25">
        <f>+G2008+H2008</f>
        <v>595897</v>
      </c>
      <c r="J2008" s="24">
        <v>900000</v>
      </c>
      <c r="K2008" s="24">
        <v>0</v>
      </c>
      <c r="L2008" s="25">
        <f>+J2008+K2008</f>
        <v>900000</v>
      </c>
      <c r="M2008" s="24">
        <v>816690</v>
      </c>
      <c r="N2008" s="24">
        <v>0</v>
      </c>
      <c r="O2008" s="25">
        <f>+M2008+N2008</f>
        <v>816690</v>
      </c>
      <c r="P2008" s="24">
        <v>637000</v>
      </c>
      <c r="Q2008" s="24">
        <v>0</v>
      </c>
      <c r="R2008" s="25">
        <f>+P2008+Q2008</f>
        <v>637000</v>
      </c>
    </row>
    <row r="2009" spans="1:18" s="140" customFormat="1" ht="45">
      <c r="A2009" s="30">
        <v>2</v>
      </c>
      <c r="B2009" s="35" t="s">
        <v>3364</v>
      </c>
      <c r="C2009" s="35">
        <v>42203400</v>
      </c>
      <c r="D2009" s="40" t="s">
        <v>2997</v>
      </c>
      <c r="E2009" s="43" t="s">
        <v>2996</v>
      </c>
      <c r="F2009" s="35" t="s">
        <v>10</v>
      </c>
      <c r="G2009" s="24">
        <v>595897</v>
      </c>
      <c r="H2009" s="24">
        <v>0</v>
      </c>
      <c r="I2009" s="25">
        <f>+G2009+H2009</f>
        <v>595897</v>
      </c>
      <c r="J2009" s="24">
        <v>900000</v>
      </c>
      <c r="K2009" s="24">
        <v>0</v>
      </c>
      <c r="L2009" s="25">
        <f>+J2009+K2009</f>
        <v>900000</v>
      </c>
      <c r="M2009" s="24">
        <v>816690</v>
      </c>
      <c r="N2009" s="24">
        <v>0</v>
      </c>
      <c r="O2009" s="25">
        <f>+M2009+N2009</f>
        <v>816690</v>
      </c>
      <c r="P2009" s="24">
        <v>637000</v>
      </c>
      <c r="Q2009" s="24">
        <v>0</v>
      </c>
      <c r="R2009" s="25">
        <f>+P2009+Q2009</f>
        <v>637000</v>
      </c>
    </row>
    <row r="2010" spans="1:18" s="150" customFormat="1">
      <c r="A2010" s="142"/>
      <c r="B2010" s="17"/>
      <c r="C2010" s="143"/>
      <c r="D2010" s="143"/>
      <c r="E2010" s="143"/>
      <c r="F2010" s="143"/>
      <c r="G2010" s="144"/>
      <c r="H2010" s="145"/>
      <c r="I2010" s="151"/>
      <c r="J2010" s="144"/>
      <c r="K2010" s="145"/>
      <c r="L2010" s="151"/>
      <c r="M2010" s="144"/>
      <c r="N2010" s="145"/>
      <c r="O2010" s="151"/>
      <c r="P2010" s="144"/>
      <c r="Q2010" s="145"/>
      <c r="R2010" s="151"/>
    </row>
    <row r="2011" spans="1:18" s="62" customFormat="1" ht="13.5" customHeight="1">
      <c r="A2011" s="39" t="s">
        <v>2993</v>
      </c>
      <c r="B2011" s="166" t="s">
        <v>2999</v>
      </c>
      <c r="C2011" s="166"/>
      <c r="D2011" s="166"/>
      <c r="E2011" s="166"/>
      <c r="F2011" s="29" t="s">
        <v>375</v>
      </c>
      <c r="G2011" s="174" t="s">
        <v>3988</v>
      </c>
      <c r="H2011" s="175"/>
      <c r="I2011" s="176"/>
      <c r="J2011" s="174" t="s">
        <v>3986</v>
      </c>
      <c r="K2011" s="175"/>
      <c r="L2011" s="176"/>
    </row>
    <row r="2012" spans="1:18" s="62" customFormat="1" ht="27">
      <c r="A2012" s="14" t="s">
        <v>2</v>
      </c>
      <c r="B2012" s="14" t="s">
        <v>3</v>
      </c>
      <c r="C2012" s="15" t="s">
        <v>4</v>
      </c>
      <c r="D2012" s="15" t="s">
        <v>5</v>
      </c>
      <c r="E2012" s="15" t="s">
        <v>3366</v>
      </c>
      <c r="F2012" s="15" t="s">
        <v>7</v>
      </c>
      <c r="G2012" s="16" t="s">
        <v>3347</v>
      </c>
      <c r="H2012" s="16" t="s">
        <v>3348</v>
      </c>
      <c r="I2012" s="16" t="s">
        <v>3349</v>
      </c>
      <c r="J2012" s="16" t="s">
        <v>3347</v>
      </c>
      <c r="K2012" s="16" t="s">
        <v>3348</v>
      </c>
      <c r="L2012" s="16" t="s">
        <v>3349</v>
      </c>
    </row>
    <row r="2013" spans="1:18" s="62" customFormat="1" ht="45">
      <c r="A2013" s="31">
        <v>1</v>
      </c>
      <c r="B2013" s="46">
        <v>1196490223</v>
      </c>
      <c r="C2013" s="69" t="s">
        <v>3000</v>
      </c>
      <c r="D2013" s="46" t="s">
        <v>3001</v>
      </c>
      <c r="E2013" s="46" t="s">
        <v>3001</v>
      </c>
      <c r="F2013" s="28" t="s">
        <v>10</v>
      </c>
      <c r="G2013" s="22">
        <v>124630</v>
      </c>
      <c r="H2013" s="22">
        <v>0</v>
      </c>
      <c r="I2013" s="23">
        <f t="shared" ref="I2013:I2014" si="614">+G2013+H2013</f>
        <v>124630</v>
      </c>
      <c r="J2013" s="22">
        <v>172000</v>
      </c>
      <c r="K2013" s="22">
        <v>0</v>
      </c>
      <c r="L2013" s="23">
        <f>+J2013+K2013</f>
        <v>172000</v>
      </c>
    </row>
    <row r="2014" spans="1:18" s="62" customFormat="1" ht="45">
      <c r="A2014" s="31">
        <v>2</v>
      </c>
      <c r="B2014" s="46">
        <v>1196490139</v>
      </c>
      <c r="C2014" s="69" t="s">
        <v>3000</v>
      </c>
      <c r="D2014" s="46" t="s">
        <v>3002</v>
      </c>
      <c r="E2014" s="46" t="s">
        <v>3002</v>
      </c>
      <c r="F2014" s="28" t="s">
        <v>10</v>
      </c>
      <c r="G2014" s="22">
        <v>124630</v>
      </c>
      <c r="H2014" s="22">
        <v>0</v>
      </c>
      <c r="I2014" s="23">
        <f t="shared" si="614"/>
        <v>124630</v>
      </c>
      <c r="J2014" s="22">
        <v>172000</v>
      </c>
      <c r="K2014" s="22">
        <v>0</v>
      </c>
      <c r="L2014" s="23">
        <f>+J2014+K2014</f>
        <v>172000</v>
      </c>
    </row>
    <row r="2015" spans="1:18" s="150" customFormat="1">
      <c r="A2015" s="142"/>
      <c r="B2015" s="17"/>
      <c r="C2015" s="143"/>
      <c r="D2015" s="143"/>
      <c r="E2015" s="143"/>
      <c r="F2015" s="143"/>
      <c r="G2015" s="148"/>
      <c r="H2015" s="148"/>
      <c r="I2015" s="149"/>
      <c r="J2015" s="144"/>
      <c r="K2015" s="145"/>
      <c r="L2015" s="151"/>
    </row>
    <row r="2016" spans="1:18" s="62" customFormat="1" ht="13.5" customHeight="1">
      <c r="A2016" s="39" t="s">
        <v>2998</v>
      </c>
      <c r="B2016" s="166" t="s">
        <v>3005</v>
      </c>
      <c r="C2016" s="166"/>
      <c r="D2016" s="166"/>
      <c r="E2016" s="166"/>
      <c r="F2016" s="29" t="s">
        <v>3003</v>
      </c>
      <c r="G2016" s="174"/>
      <c r="H2016" s="175"/>
      <c r="I2016" s="176"/>
      <c r="J2016" s="174"/>
      <c r="K2016" s="175"/>
      <c r="L2016" s="176"/>
    </row>
    <row r="2017" spans="1:12" s="62" customFormat="1" ht="27">
      <c r="A2017" s="14" t="s">
        <v>2</v>
      </c>
      <c r="B2017" s="14" t="s">
        <v>3</v>
      </c>
      <c r="C2017" s="15" t="s">
        <v>4</v>
      </c>
      <c r="D2017" s="15" t="s">
        <v>5</v>
      </c>
      <c r="E2017" s="15" t="s">
        <v>3366</v>
      </c>
      <c r="F2017" s="15" t="s">
        <v>7</v>
      </c>
      <c r="G2017" s="16" t="s">
        <v>3347</v>
      </c>
      <c r="H2017" s="16" t="s">
        <v>3348</v>
      </c>
      <c r="I2017" s="16" t="s">
        <v>3349</v>
      </c>
      <c r="J2017" s="16" t="s">
        <v>3347</v>
      </c>
      <c r="K2017" s="16" t="s">
        <v>3348</v>
      </c>
      <c r="L2017" s="16" t="s">
        <v>3349</v>
      </c>
    </row>
    <row r="2018" spans="1:12" s="62" customFormat="1" ht="45">
      <c r="A2018" s="31">
        <v>1</v>
      </c>
      <c r="B2018" s="27">
        <v>1186220809</v>
      </c>
      <c r="C2018" s="21">
        <v>42295900</v>
      </c>
      <c r="D2018" s="36" t="s">
        <v>3006</v>
      </c>
      <c r="E2018" s="37" t="s">
        <v>3007</v>
      </c>
      <c r="F2018" s="28" t="s">
        <v>10</v>
      </c>
      <c r="G2018" s="22"/>
      <c r="H2018" s="22"/>
      <c r="I2018" s="23"/>
      <c r="J2018" s="22"/>
      <c r="K2018" s="22"/>
      <c r="L2018" s="23"/>
    </row>
    <row r="2019" spans="1:12" s="150" customFormat="1">
      <c r="A2019" s="142"/>
      <c r="B2019" s="17"/>
      <c r="C2019" s="143"/>
      <c r="D2019" s="143"/>
      <c r="E2019" s="143"/>
      <c r="F2019" s="143"/>
      <c r="G2019" s="148"/>
      <c r="H2019" s="148"/>
      <c r="I2019" s="149"/>
      <c r="J2019" s="148"/>
      <c r="K2019" s="148"/>
      <c r="L2019" s="149"/>
    </row>
    <row r="2020" spans="1:12" s="62" customFormat="1" ht="18">
      <c r="A2020" s="39" t="s">
        <v>3004</v>
      </c>
      <c r="B2020" s="166" t="s">
        <v>3009</v>
      </c>
      <c r="C2020" s="166"/>
      <c r="D2020" s="166"/>
      <c r="E2020" s="166"/>
      <c r="F2020" s="29" t="s">
        <v>648</v>
      </c>
      <c r="G2020" s="174" t="s">
        <v>3849</v>
      </c>
      <c r="H2020" s="175"/>
      <c r="I2020" s="176"/>
    </row>
    <row r="2021" spans="1:12" s="62" customFormat="1" ht="27">
      <c r="A2021" s="14" t="s">
        <v>2</v>
      </c>
      <c r="B2021" s="14" t="s">
        <v>3</v>
      </c>
      <c r="C2021" s="15" t="s">
        <v>4</v>
      </c>
      <c r="D2021" s="15" t="s">
        <v>5</v>
      </c>
      <c r="E2021" s="15" t="s">
        <v>3366</v>
      </c>
      <c r="F2021" s="15" t="s">
        <v>7</v>
      </c>
      <c r="G2021" s="16" t="s">
        <v>3347</v>
      </c>
      <c r="H2021" s="16" t="s">
        <v>3348</v>
      </c>
      <c r="I2021" s="16" t="s">
        <v>3349</v>
      </c>
    </row>
    <row r="2022" spans="1:12" s="62" customFormat="1" ht="36">
      <c r="A2022" s="31">
        <v>1</v>
      </c>
      <c r="B2022" s="35" t="s">
        <v>1696</v>
      </c>
      <c r="C2022" s="46">
        <v>42295905</v>
      </c>
      <c r="D2022" s="44" t="s">
        <v>3010</v>
      </c>
      <c r="E2022" s="46" t="s">
        <v>3011</v>
      </c>
      <c r="F2022" s="28" t="s">
        <v>10</v>
      </c>
      <c r="G2022" s="22">
        <v>1501200</v>
      </c>
      <c r="H2022" s="22">
        <v>0</v>
      </c>
      <c r="I2022" s="23">
        <f t="shared" ref="I2022:I2023" si="615">+G2022+H2022</f>
        <v>1501200</v>
      </c>
    </row>
    <row r="2023" spans="1:12" s="62" customFormat="1" ht="36">
      <c r="A2023" s="31">
        <v>2</v>
      </c>
      <c r="B2023" s="35" t="s">
        <v>1696</v>
      </c>
      <c r="C2023" s="46">
        <v>42295905</v>
      </c>
      <c r="D2023" s="44" t="s">
        <v>3012</v>
      </c>
      <c r="E2023" s="46" t="s">
        <v>3013</v>
      </c>
      <c r="F2023" s="28" t="s">
        <v>10</v>
      </c>
      <c r="G2023" s="22">
        <v>1245600</v>
      </c>
      <c r="H2023" s="22">
        <v>0</v>
      </c>
      <c r="I2023" s="23">
        <f t="shared" si="615"/>
        <v>1245600</v>
      </c>
    </row>
    <row r="2024" spans="1:12" s="62" customFormat="1" ht="72">
      <c r="A2024" s="31">
        <v>3</v>
      </c>
      <c r="B2024" s="56">
        <v>1196420125</v>
      </c>
      <c r="C2024" s="46">
        <v>42295905</v>
      </c>
      <c r="D2024" s="44" t="s">
        <v>3014</v>
      </c>
      <c r="E2024" s="46" t="s">
        <v>3015</v>
      </c>
      <c r="F2024" s="28" t="s">
        <v>10</v>
      </c>
      <c r="G2024" s="22"/>
      <c r="H2024" s="22"/>
      <c r="I2024" s="23"/>
    </row>
    <row r="2025" spans="1:12" s="62" customFormat="1" ht="72">
      <c r="A2025" s="31">
        <v>4</v>
      </c>
      <c r="B2025" s="111">
        <v>1196420126</v>
      </c>
      <c r="C2025" s="46">
        <v>42295905</v>
      </c>
      <c r="D2025" s="44" t="s">
        <v>3016</v>
      </c>
      <c r="E2025" s="46" t="s">
        <v>3017</v>
      </c>
      <c r="F2025" s="28" t="s">
        <v>10</v>
      </c>
      <c r="G2025" s="22"/>
      <c r="H2025" s="22"/>
      <c r="I2025" s="23"/>
    </row>
    <row r="2026" spans="1:12" s="62" customFormat="1" ht="72">
      <c r="A2026" s="31">
        <v>5</v>
      </c>
      <c r="B2026" s="111">
        <v>1196420127</v>
      </c>
      <c r="C2026" s="46">
        <v>42295905</v>
      </c>
      <c r="D2026" s="44" t="s">
        <v>3018</v>
      </c>
      <c r="E2026" s="46" t="s">
        <v>3019</v>
      </c>
      <c r="F2026" s="28" t="s">
        <v>10</v>
      </c>
      <c r="G2026" s="22"/>
      <c r="H2026" s="22"/>
      <c r="I2026" s="23"/>
    </row>
    <row r="2027" spans="1:12" s="62" customFormat="1" ht="72">
      <c r="A2027" s="31">
        <v>6</v>
      </c>
      <c r="B2027" s="111">
        <v>1196420128</v>
      </c>
      <c r="C2027" s="46">
        <v>42295905</v>
      </c>
      <c r="D2027" s="44" t="s">
        <v>3020</v>
      </c>
      <c r="E2027" s="46" t="s">
        <v>3021</v>
      </c>
      <c r="F2027" s="28" t="s">
        <v>10</v>
      </c>
      <c r="G2027" s="22"/>
      <c r="H2027" s="22"/>
      <c r="I2027" s="23"/>
    </row>
    <row r="2028" spans="1:12" s="62" customFormat="1" ht="72">
      <c r="A2028" s="31">
        <v>7</v>
      </c>
      <c r="B2028" s="111">
        <v>1196420129</v>
      </c>
      <c r="C2028" s="46">
        <v>42295905</v>
      </c>
      <c r="D2028" s="44" t="s">
        <v>3022</v>
      </c>
      <c r="E2028" s="46" t="s">
        <v>3023</v>
      </c>
      <c r="F2028" s="28" t="s">
        <v>10</v>
      </c>
      <c r="G2028" s="22"/>
      <c r="H2028" s="22"/>
      <c r="I2028" s="23"/>
    </row>
    <row r="2029" spans="1:12" s="62" customFormat="1" ht="54">
      <c r="A2029" s="31">
        <v>8</v>
      </c>
      <c r="B2029" s="21">
        <v>1196420130</v>
      </c>
      <c r="C2029" s="28">
        <v>42295905</v>
      </c>
      <c r="D2029" s="33" t="s">
        <v>3024</v>
      </c>
      <c r="E2029" s="28" t="s">
        <v>3025</v>
      </c>
      <c r="F2029" s="28" t="s">
        <v>10</v>
      </c>
      <c r="G2029" s="22"/>
      <c r="H2029" s="22"/>
      <c r="I2029" s="23"/>
    </row>
    <row r="2030" spans="1:12" s="62" customFormat="1" ht="54">
      <c r="A2030" s="31">
        <v>9</v>
      </c>
      <c r="B2030" s="21">
        <v>1196420131</v>
      </c>
      <c r="C2030" s="28">
        <v>42295905</v>
      </c>
      <c r="D2030" s="33" t="s">
        <v>3026</v>
      </c>
      <c r="E2030" s="28" t="s">
        <v>3027</v>
      </c>
      <c r="F2030" s="28" t="s">
        <v>10</v>
      </c>
      <c r="G2030" s="22"/>
      <c r="H2030" s="22"/>
      <c r="I2030" s="23"/>
    </row>
    <row r="2031" spans="1:12" s="62" customFormat="1" ht="54">
      <c r="A2031" s="31">
        <v>10</v>
      </c>
      <c r="B2031" s="28">
        <v>1196420112</v>
      </c>
      <c r="C2031" s="28">
        <v>42295905</v>
      </c>
      <c r="D2031" s="33" t="s">
        <v>3028</v>
      </c>
      <c r="E2031" s="28" t="s">
        <v>3029</v>
      </c>
      <c r="F2031" s="28" t="s">
        <v>10</v>
      </c>
      <c r="G2031" s="22"/>
      <c r="H2031" s="22"/>
      <c r="I2031" s="23"/>
    </row>
    <row r="2032" spans="1:12" s="62" customFormat="1" ht="54">
      <c r="A2032" s="31">
        <v>11</v>
      </c>
      <c r="B2032" s="112">
        <v>1196420132</v>
      </c>
      <c r="C2032" s="28">
        <v>42295905</v>
      </c>
      <c r="D2032" s="33" t="s">
        <v>3030</v>
      </c>
      <c r="E2032" s="28" t="s">
        <v>3031</v>
      </c>
      <c r="F2032" s="28" t="s">
        <v>10</v>
      </c>
      <c r="G2032" s="22"/>
      <c r="H2032" s="22"/>
      <c r="I2032" s="23"/>
    </row>
    <row r="2033" spans="1:9" s="147" customFormat="1">
      <c r="A2033" s="142"/>
      <c r="B2033" s="17"/>
      <c r="C2033" s="143"/>
      <c r="D2033" s="143"/>
      <c r="E2033" s="143"/>
      <c r="F2033" s="143"/>
      <c r="G2033" s="148"/>
      <c r="H2033" s="148"/>
      <c r="I2033" s="149"/>
    </row>
    <row r="2034" spans="1:9" s="62" customFormat="1" ht="13.5" customHeight="1">
      <c r="A2034" s="68" t="s">
        <v>3008</v>
      </c>
      <c r="B2034" s="166" t="s">
        <v>3033</v>
      </c>
      <c r="C2034" s="166"/>
      <c r="D2034" s="166"/>
      <c r="E2034" s="166"/>
      <c r="F2034" s="29" t="s">
        <v>675</v>
      </c>
    </row>
    <row r="2035" spans="1:9" s="62" customFormat="1" ht="27">
      <c r="A2035" s="14" t="s">
        <v>2</v>
      </c>
      <c r="B2035" s="14" t="s">
        <v>3</v>
      </c>
      <c r="C2035" s="15" t="s">
        <v>4</v>
      </c>
      <c r="D2035" s="15" t="s">
        <v>5</v>
      </c>
      <c r="E2035" s="15" t="s">
        <v>3366</v>
      </c>
      <c r="F2035" s="15" t="s">
        <v>7</v>
      </c>
    </row>
    <row r="2036" spans="1:9" s="62" customFormat="1" ht="63">
      <c r="A2036" s="31">
        <v>1</v>
      </c>
      <c r="B2036" s="21">
        <v>1196490293</v>
      </c>
      <c r="C2036" s="28">
        <v>42295513</v>
      </c>
      <c r="D2036" s="36" t="s">
        <v>3034</v>
      </c>
      <c r="E2036" s="37" t="s">
        <v>3035</v>
      </c>
      <c r="F2036" s="21" t="s">
        <v>10</v>
      </c>
    </row>
    <row r="2037" spans="1:9" s="62" customFormat="1" ht="72">
      <c r="A2037" s="31">
        <v>2</v>
      </c>
      <c r="B2037" s="21">
        <v>1196490771</v>
      </c>
      <c r="C2037" s="28">
        <v>42295513</v>
      </c>
      <c r="D2037" s="36" t="s">
        <v>3036</v>
      </c>
      <c r="E2037" s="37" t="s">
        <v>3037</v>
      </c>
      <c r="F2037" s="21" t="s">
        <v>10</v>
      </c>
    </row>
    <row r="2038" spans="1:9" s="62" customFormat="1" ht="54">
      <c r="A2038" s="31">
        <v>3</v>
      </c>
      <c r="B2038" s="21">
        <v>1196490774</v>
      </c>
      <c r="C2038" s="28">
        <v>42295513</v>
      </c>
      <c r="D2038" s="36" t="s">
        <v>3038</v>
      </c>
      <c r="E2038" s="37" t="s">
        <v>3039</v>
      </c>
      <c r="F2038" s="21" t="s">
        <v>10</v>
      </c>
    </row>
    <row r="2039" spans="1:9" s="62" customFormat="1" ht="54">
      <c r="A2039" s="31">
        <v>4</v>
      </c>
      <c r="B2039" s="21">
        <v>1196490874</v>
      </c>
      <c r="C2039" s="28">
        <v>42295513</v>
      </c>
      <c r="D2039" s="36" t="s">
        <v>3040</v>
      </c>
      <c r="E2039" s="37" t="s">
        <v>3502</v>
      </c>
      <c r="F2039" s="21" t="s">
        <v>10</v>
      </c>
    </row>
    <row r="2040" spans="1:9" s="62" customFormat="1" ht="45">
      <c r="A2040" s="31">
        <v>5</v>
      </c>
      <c r="B2040" s="21">
        <v>1196490775</v>
      </c>
      <c r="C2040" s="28">
        <v>42295513</v>
      </c>
      <c r="D2040" s="36" t="s">
        <v>3041</v>
      </c>
      <c r="E2040" s="37" t="s">
        <v>3042</v>
      </c>
      <c r="F2040" s="21" t="s">
        <v>10</v>
      </c>
    </row>
    <row r="2041" spans="1:9" s="147" customFormat="1">
      <c r="A2041" s="142"/>
      <c r="B2041" s="17"/>
      <c r="C2041" s="143"/>
      <c r="D2041" s="143"/>
      <c r="E2041" s="143"/>
      <c r="F2041" s="143"/>
    </row>
    <row r="2042" spans="1:9" s="62" customFormat="1" ht="36">
      <c r="A2042" s="39" t="s">
        <v>3032</v>
      </c>
      <c r="B2042" s="166" t="s">
        <v>3044</v>
      </c>
      <c r="C2042" s="166"/>
      <c r="D2042" s="166"/>
      <c r="E2042" s="166"/>
      <c r="F2042" s="29" t="s">
        <v>3372</v>
      </c>
      <c r="G2042" s="174" t="s">
        <v>3985</v>
      </c>
      <c r="H2042" s="175"/>
      <c r="I2042" s="176"/>
    </row>
    <row r="2043" spans="1:9" s="62" customFormat="1" ht="27">
      <c r="A2043" s="14" t="s">
        <v>2</v>
      </c>
      <c r="B2043" s="14" t="s">
        <v>3</v>
      </c>
      <c r="C2043" s="15" t="s">
        <v>4</v>
      </c>
      <c r="D2043" s="15" t="s">
        <v>5</v>
      </c>
      <c r="E2043" s="15" t="s">
        <v>3366</v>
      </c>
      <c r="F2043" s="15" t="s">
        <v>7</v>
      </c>
      <c r="G2043" s="16" t="s">
        <v>3347</v>
      </c>
      <c r="H2043" s="16" t="s">
        <v>3348</v>
      </c>
      <c r="I2043" s="16" t="s">
        <v>3349</v>
      </c>
    </row>
    <row r="2044" spans="1:9" s="62" customFormat="1" ht="45">
      <c r="A2044" s="31">
        <v>1</v>
      </c>
      <c r="B2044" s="35" t="s">
        <v>3364</v>
      </c>
      <c r="C2044" s="28">
        <v>42295513</v>
      </c>
      <c r="D2044" s="40" t="s">
        <v>3045</v>
      </c>
      <c r="E2044" s="41" t="s">
        <v>3046</v>
      </c>
      <c r="F2044" s="35" t="s">
        <v>10</v>
      </c>
      <c r="G2044" s="22">
        <v>12500000</v>
      </c>
      <c r="H2044" s="22">
        <v>0</v>
      </c>
      <c r="I2044" s="23">
        <f t="shared" ref="I2044:I2046" si="616">+G2044+H2044</f>
        <v>12500000</v>
      </c>
    </row>
    <row r="2045" spans="1:9" s="62" customFormat="1" ht="27">
      <c r="A2045" s="31">
        <v>2</v>
      </c>
      <c r="B2045" s="35" t="s">
        <v>3364</v>
      </c>
      <c r="C2045" s="28">
        <v>42295513</v>
      </c>
      <c r="D2045" s="40" t="s">
        <v>3047</v>
      </c>
      <c r="E2045" s="41" t="s">
        <v>3048</v>
      </c>
      <c r="F2045" s="35" t="s">
        <v>10</v>
      </c>
      <c r="G2045" s="22">
        <v>1700000</v>
      </c>
      <c r="H2045" s="22">
        <f t="shared" ref="H2045:H2046" si="617">ROUND(G2045*0.19,0)</f>
        <v>323000</v>
      </c>
      <c r="I2045" s="23">
        <f t="shared" si="616"/>
        <v>2023000</v>
      </c>
    </row>
    <row r="2046" spans="1:9" s="62" customFormat="1" ht="36">
      <c r="A2046" s="31">
        <v>3</v>
      </c>
      <c r="B2046" s="35" t="s">
        <v>3364</v>
      </c>
      <c r="C2046" s="28">
        <v>42295513</v>
      </c>
      <c r="D2046" s="40" t="s">
        <v>3049</v>
      </c>
      <c r="E2046" s="41" t="s">
        <v>3050</v>
      </c>
      <c r="F2046" s="35" t="s">
        <v>10</v>
      </c>
      <c r="G2046" s="22">
        <v>2400000</v>
      </c>
      <c r="H2046" s="22">
        <f t="shared" si="617"/>
        <v>456000</v>
      </c>
      <c r="I2046" s="23">
        <f t="shared" si="616"/>
        <v>2856000</v>
      </c>
    </row>
    <row r="2047" spans="1:9" s="62" customFormat="1" ht="45">
      <c r="A2047" s="31">
        <v>4</v>
      </c>
      <c r="B2047" s="35">
        <v>1186290943</v>
      </c>
      <c r="C2047" s="28">
        <v>42295513</v>
      </c>
      <c r="D2047" s="36" t="s">
        <v>3051</v>
      </c>
      <c r="E2047" s="34" t="s">
        <v>3052</v>
      </c>
      <c r="F2047" s="35" t="s">
        <v>10</v>
      </c>
      <c r="G2047" s="22">
        <v>1419600</v>
      </c>
      <c r="H2047" s="22">
        <v>0</v>
      </c>
      <c r="I2047" s="23">
        <f>+G2047+H2047</f>
        <v>1419600</v>
      </c>
    </row>
    <row r="2048" spans="1:9" s="62" customFormat="1">
      <c r="A2048" s="142"/>
      <c r="B2048" s="31"/>
      <c r="C2048" s="51"/>
      <c r="D2048" s="51"/>
      <c r="E2048" s="51"/>
      <c r="F2048" s="51"/>
      <c r="G2048" s="22"/>
      <c r="H2048" s="22"/>
      <c r="I2048" s="23"/>
    </row>
    <row r="2049" spans="1:15" s="62" customFormat="1" ht="18">
      <c r="A2049" s="39" t="s">
        <v>3043</v>
      </c>
      <c r="B2049" s="166" t="s">
        <v>3054</v>
      </c>
      <c r="C2049" s="166"/>
      <c r="D2049" s="166"/>
      <c r="E2049" s="166"/>
      <c r="F2049" s="29" t="s">
        <v>740</v>
      </c>
      <c r="G2049" s="174" t="s">
        <v>3985</v>
      </c>
      <c r="H2049" s="175"/>
      <c r="I2049" s="176"/>
    </row>
    <row r="2050" spans="1:15" s="62" customFormat="1" ht="27">
      <c r="A2050" s="14" t="s">
        <v>2</v>
      </c>
      <c r="B2050" s="14" t="s">
        <v>3</v>
      </c>
      <c r="C2050" s="15" t="s">
        <v>4</v>
      </c>
      <c r="D2050" s="15" t="s">
        <v>5</v>
      </c>
      <c r="E2050" s="15" t="s">
        <v>3366</v>
      </c>
      <c r="F2050" s="15" t="s">
        <v>7</v>
      </c>
      <c r="G2050" s="16" t="s">
        <v>3347</v>
      </c>
      <c r="H2050" s="16" t="s">
        <v>3348</v>
      </c>
      <c r="I2050" s="16" t="s">
        <v>3349</v>
      </c>
    </row>
    <row r="2051" spans="1:15" s="62" customFormat="1" ht="99">
      <c r="A2051" s="31">
        <v>1</v>
      </c>
      <c r="B2051" s="35">
        <v>1186220781</v>
      </c>
      <c r="C2051" s="28">
        <v>42295513</v>
      </c>
      <c r="D2051" s="74" t="s">
        <v>3055</v>
      </c>
      <c r="E2051" s="53" t="s">
        <v>3056</v>
      </c>
      <c r="F2051" s="49" t="s">
        <v>10</v>
      </c>
      <c r="G2051" s="22">
        <v>11700000</v>
      </c>
      <c r="H2051" s="22">
        <v>0</v>
      </c>
      <c r="I2051" s="23">
        <f t="shared" ref="I2051:I2053" si="618">+G2051+H2051</f>
        <v>11700000</v>
      </c>
    </row>
    <row r="2052" spans="1:15" s="62" customFormat="1" ht="54">
      <c r="A2052" s="31">
        <v>2</v>
      </c>
      <c r="B2052" s="35">
        <v>1199010188</v>
      </c>
      <c r="C2052" s="28">
        <v>42295513</v>
      </c>
      <c r="D2052" s="74" t="s">
        <v>3057</v>
      </c>
      <c r="E2052" s="53" t="s">
        <v>3058</v>
      </c>
      <c r="F2052" s="49" t="s">
        <v>10</v>
      </c>
      <c r="G2052" s="22">
        <v>1890000</v>
      </c>
      <c r="H2052" s="22">
        <v>0</v>
      </c>
      <c r="I2052" s="23">
        <f t="shared" si="618"/>
        <v>1890000</v>
      </c>
    </row>
    <row r="2053" spans="1:15" s="62" customFormat="1" ht="36">
      <c r="A2053" s="31">
        <v>3</v>
      </c>
      <c r="B2053" s="35">
        <v>1176010319</v>
      </c>
      <c r="C2053" s="28">
        <v>42295513</v>
      </c>
      <c r="D2053" s="74" t="s">
        <v>3059</v>
      </c>
      <c r="E2053" s="53" t="s">
        <v>3060</v>
      </c>
      <c r="F2053" s="49" t="s">
        <v>10</v>
      </c>
      <c r="G2053" s="22">
        <v>920000</v>
      </c>
      <c r="H2053" s="22">
        <v>0</v>
      </c>
      <c r="I2053" s="23">
        <f t="shared" si="618"/>
        <v>920000</v>
      </c>
    </row>
    <row r="2054" spans="1:15" s="62" customFormat="1" ht="27">
      <c r="A2054" s="31">
        <v>4</v>
      </c>
      <c r="B2054" s="35" t="s">
        <v>194</v>
      </c>
      <c r="C2054" s="28">
        <v>42295513</v>
      </c>
      <c r="D2054" s="74" t="s">
        <v>3061</v>
      </c>
      <c r="E2054" s="53" t="s">
        <v>3062</v>
      </c>
      <c r="F2054" s="49" t="s">
        <v>3063</v>
      </c>
      <c r="G2054" s="22">
        <v>775000</v>
      </c>
      <c r="H2054" s="22">
        <v>0</v>
      </c>
      <c r="I2054" s="23">
        <f>+G2054+H2054</f>
        <v>775000</v>
      </c>
    </row>
    <row r="2055" spans="1:15" s="150" customFormat="1">
      <c r="A2055" s="142"/>
      <c r="B2055" s="17"/>
      <c r="C2055" s="143"/>
      <c r="D2055" s="143"/>
      <c r="E2055" s="143"/>
      <c r="F2055" s="143"/>
      <c r="G2055" s="148"/>
      <c r="H2055" s="148"/>
      <c r="I2055" s="149"/>
    </row>
    <row r="2056" spans="1:15" s="62" customFormat="1" ht="13.5" customHeight="1">
      <c r="A2056" s="39" t="s">
        <v>3053</v>
      </c>
      <c r="B2056" s="166" t="s">
        <v>3065</v>
      </c>
      <c r="C2056" s="166"/>
      <c r="D2056" s="166"/>
      <c r="E2056" s="166"/>
      <c r="F2056" s="29" t="s">
        <v>355</v>
      </c>
      <c r="G2056" s="174" t="s">
        <v>3714</v>
      </c>
      <c r="H2056" s="175"/>
      <c r="I2056" s="176"/>
    </row>
    <row r="2057" spans="1:15" s="62" customFormat="1" ht="27">
      <c r="A2057" s="14" t="s">
        <v>2</v>
      </c>
      <c r="B2057" s="14" t="s">
        <v>3</v>
      </c>
      <c r="C2057" s="15" t="s">
        <v>4</v>
      </c>
      <c r="D2057" s="15" t="s">
        <v>5</v>
      </c>
      <c r="E2057" s="15" t="s">
        <v>3366</v>
      </c>
      <c r="F2057" s="15" t="s">
        <v>7</v>
      </c>
      <c r="G2057" s="16" t="s">
        <v>3347</v>
      </c>
      <c r="H2057" s="16" t="s">
        <v>3348</v>
      </c>
      <c r="I2057" s="16" t="s">
        <v>3349</v>
      </c>
    </row>
    <row r="2058" spans="1:15" s="62" customFormat="1" ht="45">
      <c r="A2058" s="31">
        <v>1</v>
      </c>
      <c r="B2058" s="18">
        <v>1186220253</v>
      </c>
      <c r="C2058" s="28" t="s">
        <v>2893</v>
      </c>
      <c r="D2058" s="74" t="s">
        <v>3065</v>
      </c>
      <c r="E2058" s="113" t="s">
        <v>3066</v>
      </c>
      <c r="F2058" s="49" t="s">
        <v>10</v>
      </c>
      <c r="G2058" s="22">
        <v>2500000</v>
      </c>
      <c r="H2058" s="22">
        <f>ROUND(G2058*0.19,0)</f>
        <v>475000</v>
      </c>
      <c r="I2058" s="23">
        <f>+G2058+H2058</f>
        <v>2975000</v>
      </c>
    </row>
    <row r="2059" spans="1:15" s="62" customFormat="1">
      <c r="A2059" s="142"/>
      <c r="B2059" s="31"/>
      <c r="C2059" s="51"/>
      <c r="D2059" s="51"/>
      <c r="E2059" s="51"/>
      <c r="F2059" s="51"/>
      <c r="G2059" s="58"/>
      <c r="H2059" s="72"/>
      <c r="I2059" s="73"/>
      <c r="J2059" s="58"/>
      <c r="K2059" s="72"/>
      <c r="L2059" s="73"/>
    </row>
    <row r="2060" spans="1:15" s="62" customFormat="1" ht="13.5" customHeight="1">
      <c r="A2060" s="39" t="s">
        <v>3064</v>
      </c>
      <c r="B2060" s="166" t="s">
        <v>3069</v>
      </c>
      <c r="C2060" s="166"/>
      <c r="D2060" s="166"/>
      <c r="E2060" s="166"/>
      <c r="F2060" s="29" t="s">
        <v>462</v>
      </c>
      <c r="G2060" s="174" t="s">
        <v>3714</v>
      </c>
      <c r="H2060" s="175"/>
      <c r="I2060" s="176"/>
      <c r="J2060" s="174" t="s">
        <v>3739</v>
      </c>
      <c r="K2060" s="175"/>
      <c r="L2060" s="176"/>
      <c r="M2060" s="174" t="s">
        <v>3986</v>
      </c>
      <c r="N2060" s="175"/>
      <c r="O2060" s="176"/>
    </row>
    <row r="2061" spans="1:15" s="62" customFormat="1" ht="27">
      <c r="A2061" s="14" t="s">
        <v>2</v>
      </c>
      <c r="B2061" s="14" t="s">
        <v>3</v>
      </c>
      <c r="C2061" s="15" t="s">
        <v>4</v>
      </c>
      <c r="D2061" s="15" t="s">
        <v>5</v>
      </c>
      <c r="E2061" s="15" t="s">
        <v>3366</v>
      </c>
      <c r="F2061" s="15" t="s">
        <v>7</v>
      </c>
      <c r="G2061" s="16" t="s">
        <v>3347</v>
      </c>
      <c r="H2061" s="16" t="s">
        <v>3348</v>
      </c>
      <c r="I2061" s="16" t="s">
        <v>3349</v>
      </c>
      <c r="J2061" s="16" t="s">
        <v>3347</v>
      </c>
      <c r="K2061" s="16" t="s">
        <v>3348</v>
      </c>
      <c r="L2061" s="16" t="s">
        <v>3349</v>
      </c>
      <c r="M2061" s="16" t="s">
        <v>3347</v>
      </c>
      <c r="N2061" s="16" t="s">
        <v>3348</v>
      </c>
      <c r="O2061" s="16" t="s">
        <v>3349</v>
      </c>
    </row>
    <row r="2062" spans="1:15" s="62" customFormat="1" ht="27">
      <c r="A2062" s="31">
        <v>1</v>
      </c>
      <c r="B2062" s="31">
        <v>1186220240</v>
      </c>
      <c r="C2062" s="49" t="s">
        <v>3070</v>
      </c>
      <c r="D2062" s="74" t="s">
        <v>3071</v>
      </c>
      <c r="E2062" s="49" t="s">
        <v>3072</v>
      </c>
      <c r="F2062" s="49" t="s">
        <v>10</v>
      </c>
      <c r="G2062" s="22">
        <v>595897</v>
      </c>
      <c r="H2062" s="22">
        <v>0</v>
      </c>
      <c r="I2062" s="23">
        <f>+G2062+H2062</f>
        <v>595897</v>
      </c>
      <c r="J2062" s="22"/>
      <c r="K2062" s="22"/>
      <c r="L2062" s="23"/>
      <c r="M2062" s="22">
        <v>690000</v>
      </c>
      <c r="N2062" s="22">
        <v>0</v>
      </c>
      <c r="O2062" s="23">
        <f>+M2062+N2062</f>
        <v>690000</v>
      </c>
    </row>
    <row r="2063" spans="1:15" s="62" customFormat="1">
      <c r="A2063" s="31">
        <v>2</v>
      </c>
      <c r="B2063" s="31">
        <v>1186290565</v>
      </c>
      <c r="C2063" s="49">
        <v>42203405</v>
      </c>
      <c r="D2063" s="74" t="s">
        <v>3073</v>
      </c>
      <c r="E2063" s="49" t="s">
        <v>3074</v>
      </c>
      <c r="F2063" s="49" t="s">
        <v>10</v>
      </c>
      <c r="G2063" s="22"/>
      <c r="H2063" s="22"/>
      <c r="I2063" s="23"/>
      <c r="J2063" s="22">
        <v>3249821</v>
      </c>
      <c r="K2063" s="22">
        <v>0</v>
      </c>
      <c r="L2063" s="23">
        <f t="shared" ref="L2063:L2065" si="619">+J2063+K2063</f>
        <v>3249821</v>
      </c>
      <c r="M2063" s="22"/>
      <c r="N2063" s="22"/>
      <c r="O2063" s="23"/>
    </row>
    <row r="2064" spans="1:15" s="62" customFormat="1" ht="54">
      <c r="A2064" s="31">
        <v>3</v>
      </c>
      <c r="B2064" s="31">
        <v>1186290557</v>
      </c>
      <c r="C2064" s="49" t="s">
        <v>3075</v>
      </c>
      <c r="D2064" s="74" t="s">
        <v>3076</v>
      </c>
      <c r="E2064" s="49" t="s">
        <v>3077</v>
      </c>
      <c r="F2064" s="49" t="s">
        <v>10</v>
      </c>
      <c r="G2064" s="22"/>
      <c r="H2064" s="22"/>
      <c r="I2064" s="23"/>
      <c r="J2064" s="22">
        <v>1868364</v>
      </c>
      <c r="K2064" s="22">
        <f t="shared" ref="K2064:K2065" si="620">ROUND(J2064*0.19,0)</f>
        <v>354989</v>
      </c>
      <c r="L2064" s="23">
        <f t="shared" si="619"/>
        <v>2223353</v>
      </c>
      <c r="M2064" s="22"/>
      <c r="N2064" s="22"/>
      <c r="O2064" s="23"/>
    </row>
    <row r="2065" spans="1:15" s="62" customFormat="1" ht="36">
      <c r="A2065" s="31">
        <v>4</v>
      </c>
      <c r="B2065" s="31">
        <v>1186290561</v>
      </c>
      <c r="C2065" s="49" t="s">
        <v>3078</v>
      </c>
      <c r="D2065" s="74" t="s">
        <v>3079</v>
      </c>
      <c r="E2065" s="49" t="s">
        <v>3080</v>
      </c>
      <c r="F2065" s="49" t="s">
        <v>10</v>
      </c>
      <c r="G2065" s="22"/>
      <c r="H2065" s="22"/>
      <c r="I2065" s="23"/>
      <c r="J2065" s="22">
        <v>1472044</v>
      </c>
      <c r="K2065" s="22">
        <f t="shared" si="620"/>
        <v>279688</v>
      </c>
      <c r="L2065" s="23">
        <f t="shared" si="619"/>
        <v>1751732</v>
      </c>
      <c r="M2065" s="22"/>
      <c r="N2065" s="22"/>
      <c r="O2065" s="23"/>
    </row>
    <row r="2066" spans="1:15" s="62" customFormat="1" ht="18">
      <c r="A2066" s="31">
        <v>5</v>
      </c>
      <c r="B2066" s="31">
        <v>1186220048</v>
      </c>
      <c r="C2066" s="49">
        <v>42295905</v>
      </c>
      <c r="D2066" s="74" t="s">
        <v>3081</v>
      </c>
      <c r="E2066" s="49" t="s">
        <v>3082</v>
      </c>
      <c r="F2066" s="49" t="s">
        <v>10</v>
      </c>
      <c r="G2066" s="22">
        <v>2200000</v>
      </c>
      <c r="H2066" s="22">
        <v>0</v>
      </c>
      <c r="I2066" s="23">
        <f>+G2066+H2066</f>
        <v>2200000</v>
      </c>
      <c r="J2066" s="22">
        <v>2702180</v>
      </c>
      <c r="K2066" s="22">
        <v>0</v>
      </c>
      <c r="L2066" s="23">
        <f>+J2066+K2066</f>
        <v>2702180</v>
      </c>
      <c r="M2066" s="22">
        <v>2334000</v>
      </c>
      <c r="N2066" s="22">
        <v>0</v>
      </c>
      <c r="O2066" s="23">
        <f>+M2066+N2066</f>
        <v>2334000</v>
      </c>
    </row>
    <row r="2067" spans="1:15" s="62" customFormat="1" ht="36">
      <c r="A2067" s="31">
        <v>6</v>
      </c>
      <c r="B2067" s="31">
        <v>1186290057</v>
      </c>
      <c r="C2067" s="49">
        <v>42203406</v>
      </c>
      <c r="D2067" s="74" t="s">
        <v>3083</v>
      </c>
      <c r="E2067" s="49" t="s">
        <v>3083</v>
      </c>
      <c r="F2067" s="49" t="s">
        <v>10</v>
      </c>
      <c r="G2067" s="22"/>
      <c r="H2067" s="22"/>
      <c r="I2067" s="23"/>
      <c r="J2067" s="22">
        <v>1687188</v>
      </c>
      <c r="K2067" s="22">
        <f>ROUND(J2067*0.19,0)</f>
        <v>320566</v>
      </c>
      <c r="L2067" s="23">
        <f>+J2067+K2067</f>
        <v>2007754</v>
      </c>
      <c r="M2067" s="22"/>
      <c r="N2067" s="22"/>
      <c r="O2067" s="23"/>
    </row>
    <row r="2068" spans="1:15" s="62" customFormat="1" ht="27">
      <c r="A2068" s="31">
        <v>7</v>
      </c>
      <c r="B2068" s="31">
        <v>1186220050</v>
      </c>
      <c r="C2068" s="49">
        <v>42296100</v>
      </c>
      <c r="D2068" s="74" t="s">
        <v>3084</v>
      </c>
      <c r="E2068" s="49" t="s">
        <v>3084</v>
      </c>
      <c r="F2068" s="49" t="s">
        <v>10</v>
      </c>
      <c r="G2068" s="22">
        <v>2500000</v>
      </c>
      <c r="H2068" s="22">
        <f>ROUND(G2068*0.19,0)</f>
        <v>475000</v>
      </c>
      <c r="I2068" s="23">
        <f>+G2068+H2068</f>
        <v>2975000</v>
      </c>
      <c r="J2068" s="22">
        <v>2810267</v>
      </c>
      <c r="K2068" s="22">
        <f>ROUND(J2068*0.19,0)</f>
        <v>533951</v>
      </c>
      <c r="L2068" s="23">
        <f>+J2068+K2068</f>
        <v>3344218</v>
      </c>
      <c r="M2068" s="22"/>
      <c r="N2068" s="22"/>
      <c r="O2068" s="23"/>
    </row>
    <row r="2069" spans="1:15" s="62" customFormat="1" ht="45">
      <c r="A2069" s="31">
        <v>8</v>
      </c>
      <c r="B2069" s="31">
        <v>1186290056</v>
      </c>
      <c r="C2069" s="49">
        <v>42203403</v>
      </c>
      <c r="D2069" s="74" t="s">
        <v>3085</v>
      </c>
      <c r="E2069" s="49" t="s">
        <v>3086</v>
      </c>
      <c r="F2069" s="49" t="s">
        <v>10</v>
      </c>
      <c r="G2069" s="22"/>
      <c r="H2069" s="22"/>
      <c r="I2069" s="23"/>
      <c r="J2069" s="22">
        <v>1188959</v>
      </c>
      <c r="K2069" s="22">
        <v>0</v>
      </c>
      <c r="L2069" s="23">
        <f>+J2069+K2069</f>
        <v>1188959</v>
      </c>
      <c r="M2069" s="22"/>
      <c r="N2069" s="22"/>
      <c r="O2069" s="23"/>
    </row>
    <row r="2070" spans="1:15" s="147" customFormat="1">
      <c r="A2070" s="142"/>
      <c r="B2070" s="17"/>
      <c r="C2070" s="143"/>
      <c r="D2070" s="143"/>
      <c r="E2070" s="143"/>
      <c r="F2070" s="143"/>
      <c r="G2070" s="144"/>
      <c r="H2070" s="145"/>
      <c r="I2070" s="146"/>
      <c r="J2070" s="144"/>
      <c r="K2070" s="145"/>
      <c r="L2070" s="146"/>
      <c r="M2070" s="144"/>
      <c r="N2070" s="145"/>
      <c r="O2070" s="146"/>
    </row>
    <row r="2071" spans="1:15" s="62" customFormat="1" ht="31.5" customHeight="1">
      <c r="A2071" s="68" t="s">
        <v>3067</v>
      </c>
      <c r="B2071" s="166" t="s">
        <v>3088</v>
      </c>
      <c r="C2071" s="166"/>
      <c r="D2071" s="166"/>
      <c r="E2071" s="166"/>
      <c r="F2071" s="29" t="s">
        <v>3373</v>
      </c>
      <c r="G2071" s="174" t="s">
        <v>3739</v>
      </c>
      <c r="H2071" s="175"/>
      <c r="I2071" s="176"/>
    </row>
    <row r="2072" spans="1:15" s="62" customFormat="1" ht="27">
      <c r="A2072" s="14" t="s">
        <v>2</v>
      </c>
      <c r="B2072" s="14" t="s">
        <v>3</v>
      </c>
      <c r="C2072" s="15" t="s">
        <v>4</v>
      </c>
      <c r="D2072" s="15" t="s">
        <v>5</v>
      </c>
      <c r="E2072" s="15" t="s">
        <v>3366</v>
      </c>
      <c r="F2072" s="15" t="s">
        <v>7</v>
      </c>
      <c r="G2072" s="16" t="s">
        <v>3347</v>
      </c>
      <c r="H2072" s="16" t="s">
        <v>3348</v>
      </c>
      <c r="I2072" s="16" t="s">
        <v>3349</v>
      </c>
    </row>
    <row r="2073" spans="1:15" s="62" customFormat="1" ht="45">
      <c r="A2073" s="31">
        <v>1</v>
      </c>
      <c r="B2073" s="35" t="s">
        <v>3365</v>
      </c>
      <c r="C2073" s="28">
        <v>42295905</v>
      </c>
      <c r="D2073" s="36" t="s">
        <v>3089</v>
      </c>
      <c r="E2073" s="37" t="s">
        <v>3090</v>
      </c>
      <c r="F2073" s="28" t="s">
        <v>3091</v>
      </c>
      <c r="G2073" s="22">
        <v>1790140</v>
      </c>
      <c r="H2073" s="22">
        <v>0</v>
      </c>
      <c r="I2073" s="23">
        <f t="shared" ref="I2073:I2088" si="621">+G2073+H2073</f>
        <v>1790140</v>
      </c>
    </row>
    <row r="2074" spans="1:15" s="62" customFormat="1" ht="54">
      <c r="A2074" s="31">
        <v>2</v>
      </c>
      <c r="B2074" s="35" t="s">
        <v>3365</v>
      </c>
      <c r="C2074" s="28">
        <v>42295905</v>
      </c>
      <c r="D2074" s="36" t="s">
        <v>3092</v>
      </c>
      <c r="E2074" s="76" t="s">
        <v>3093</v>
      </c>
      <c r="F2074" s="21" t="s">
        <v>10</v>
      </c>
      <c r="G2074" s="22">
        <v>1188959</v>
      </c>
      <c r="H2074" s="22">
        <v>0</v>
      </c>
      <c r="I2074" s="23">
        <f t="shared" si="621"/>
        <v>1188959</v>
      </c>
    </row>
    <row r="2075" spans="1:15" s="62" customFormat="1" ht="90">
      <c r="A2075" s="31">
        <v>3</v>
      </c>
      <c r="B2075" s="35" t="s">
        <v>3365</v>
      </c>
      <c r="C2075" s="28">
        <v>42295905</v>
      </c>
      <c r="D2075" s="36" t="s">
        <v>3094</v>
      </c>
      <c r="E2075" s="76" t="s">
        <v>3095</v>
      </c>
      <c r="F2075" s="21" t="s">
        <v>10</v>
      </c>
      <c r="G2075" s="22">
        <v>3249821</v>
      </c>
      <c r="H2075" s="22">
        <v>0</v>
      </c>
      <c r="I2075" s="23">
        <f t="shared" si="621"/>
        <v>3249821</v>
      </c>
    </row>
    <row r="2076" spans="1:15" s="62" customFormat="1" ht="36">
      <c r="A2076" s="31">
        <v>4</v>
      </c>
      <c r="B2076" s="35" t="s">
        <v>3365</v>
      </c>
      <c r="C2076" s="28">
        <v>42295905</v>
      </c>
      <c r="D2076" s="37" t="s">
        <v>3096</v>
      </c>
      <c r="E2076" s="37" t="s">
        <v>3096</v>
      </c>
      <c r="F2076" s="28" t="s">
        <v>10</v>
      </c>
      <c r="G2076" s="58">
        <v>1472044</v>
      </c>
      <c r="H2076" s="22">
        <f t="shared" ref="H2076:H2077" si="622">ROUND(G2076*0.19,0)</f>
        <v>279688</v>
      </c>
      <c r="I2076" s="23">
        <f t="shared" si="621"/>
        <v>1751732</v>
      </c>
    </row>
    <row r="2077" spans="1:15" s="62" customFormat="1" ht="36">
      <c r="A2077" s="31">
        <v>5</v>
      </c>
      <c r="B2077" s="35" t="s">
        <v>3365</v>
      </c>
      <c r="C2077" s="28">
        <v>42295905</v>
      </c>
      <c r="D2077" s="76" t="s">
        <v>3097</v>
      </c>
      <c r="E2077" s="114" t="s">
        <v>3098</v>
      </c>
      <c r="F2077" s="28" t="s">
        <v>10</v>
      </c>
      <c r="G2077" s="58">
        <v>1687188</v>
      </c>
      <c r="H2077" s="22">
        <f t="shared" si="622"/>
        <v>320566</v>
      </c>
      <c r="I2077" s="23">
        <f t="shared" si="621"/>
        <v>2007754</v>
      </c>
    </row>
    <row r="2078" spans="1:15" s="62" customFormat="1" ht="45">
      <c r="A2078" s="31">
        <v>6</v>
      </c>
      <c r="B2078" s="35" t="s">
        <v>3365</v>
      </c>
      <c r="C2078" s="28">
        <v>42295905</v>
      </c>
      <c r="D2078" s="76" t="s">
        <v>3099</v>
      </c>
      <c r="E2078" s="115" t="s">
        <v>3099</v>
      </c>
      <c r="F2078" s="28" t="s">
        <v>10</v>
      </c>
      <c r="G2078" s="58">
        <v>3307227</v>
      </c>
      <c r="H2078" s="22">
        <v>0</v>
      </c>
      <c r="I2078" s="23">
        <f t="shared" si="621"/>
        <v>3307227</v>
      </c>
    </row>
    <row r="2079" spans="1:15" s="62" customFormat="1" ht="27">
      <c r="A2079" s="31">
        <v>7</v>
      </c>
      <c r="B2079" s="35" t="s">
        <v>3365</v>
      </c>
      <c r="C2079" s="28">
        <v>42295905</v>
      </c>
      <c r="D2079" s="76" t="s">
        <v>3100</v>
      </c>
      <c r="E2079" s="115" t="s">
        <v>3100</v>
      </c>
      <c r="F2079" s="28" t="s">
        <v>10</v>
      </c>
      <c r="G2079" s="58">
        <v>1688170</v>
      </c>
      <c r="H2079" s="22">
        <v>0</v>
      </c>
      <c r="I2079" s="23">
        <f t="shared" si="621"/>
        <v>1688170</v>
      </c>
    </row>
    <row r="2080" spans="1:15" s="62" customFormat="1" ht="27">
      <c r="A2080" s="31">
        <v>8</v>
      </c>
      <c r="B2080" s="35" t="s">
        <v>3365</v>
      </c>
      <c r="C2080" s="28">
        <v>42295905</v>
      </c>
      <c r="D2080" s="76" t="s">
        <v>3101</v>
      </c>
      <c r="E2080" s="116" t="s">
        <v>3101</v>
      </c>
      <c r="F2080" s="28" t="s">
        <v>10</v>
      </c>
      <c r="G2080" s="58">
        <v>3740000</v>
      </c>
      <c r="H2080" s="22">
        <v>0</v>
      </c>
      <c r="I2080" s="23">
        <f t="shared" si="621"/>
        <v>3740000</v>
      </c>
    </row>
    <row r="2081" spans="1:12" s="62" customFormat="1" ht="18">
      <c r="A2081" s="31">
        <v>9</v>
      </c>
      <c r="B2081" s="35" t="s">
        <v>3365</v>
      </c>
      <c r="C2081" s="28">
        <v>42295905</v>
      </c>
      <c r="D2081" s="76" t="s">
        <v>3102</v>
      </c>
      <c r="E2081" s="115" t="s">
        <v>3102</v>
      </c>
      <c r="F2081" s="28" t="s">
        <v>10</v>
      </c>
      <c r="G2081" s="58">
        <v>3249821</v>
      </c>
      <c r="H2081" s="22">
        <v>0</v>
      </c>
      <c r="I2081" s="23">
        <f t="shared" si="621"/>
        <v>3249821</v>
      </c>
    </row>
    <row r="2082" spans="1:12" s="62" customFormat="1" ht="45">
      <c r="A2082" s="31">
        <v>10</v>
      </c>
      <c r="B2082" s="35" t="s">
        <v>3365</v>
      </c>
      <c r="C2082" s="28">
        <v>42295905</v>
      </c>
      <c r="D2082" s="76" t="s">
        <v>3103</v>
      </c>
      <c r="E2082" s="115" t="s">
        <v>3103</v>
      </c>
      <c r="F2082" s="28" t="s">
        <v>10</v>
      </c>
      <c r="G2082" s="58">
        <v>3031721</v>
      </c>
      <c r="H2082" s="22">
        <v>0</v>
      </c>
      <c r="I2082" s="23">
        <f t="shared" si="621"/>
        <v>3031721</v>
      </c>
    </row>
    <row r="2083" spans="1:12" s="62" customFormat="1" ht="18">
      <c r="A2083" s="31">
        <v>11</v>
      </c>
      <c r="B2083" s="35" t="s">
        <v>3365</v>
      </c>
      <c r="C2083" s="28">
        <v>42295905</v>
      </c>
      <c r="D2083" s="76" t="s">
        <v>3104</v>
      </c>
      <c r="E2083" s="115" t="s">
        <v>3104</v>
      </c>
      <c r="F2083" s="28" t="s">
        <v>3105</v>
      </c>
      <c r="G2083" s="58">
        <v>1416250</v>
      </c>
      <c r="H2083" s="22">
        <f t="shared" ref="H2083" si="623">ROUND(G2083*0.19,0)</f>
        <v>269088</v>
      </c>
      <c r="I2083" s="23">
        <f t="shared" si="621"/>
        <v>1685338</v>
      </c>
    </row>
    <row r="2084" spans="1:12" s="62" customFormat="1" ht="36">
      <c r="A2084" s="31">
        <v>12</v>
      </c>
      <c r="B2084" s="35" t="s">
        <v>3365</v>
      </c>
      <c r="C2084" s="28">
        <v>42295905</v>
      </c>
      <c r="D2084" s="76" t="s">
        <v>3106</v>
      </c>
      <c r="E2084" s="115" t="s">
        <v>3106</v>
      </c>
      <c r="F2084" s="28" t="s">
        <v>10</v>
      </c>
      <c r="G2084" s="58">
        <v>1790140</v>
      </c>
      <c r="H2084" s="22">
        <v>0</v>
      </c>
      <c r="I2084" s="23">
        <f t="shared" si="621"/>
        <v>1790140</v>
      </c>
    </row>
    <row r="2085" spans="1:12" s="62" customFormat="1" ht="36">
      <c r="A2085" s="31">
        <v>13</v>
      </c>
      <c r="B2085" s="35" t="s">
        <v>3365</v>
      </c>
      <c r="C2085" s="28">
        <v>42295905</v>
      </c>
      <c r="D2085" s="76" t="s">
        <v>3107</v>
      </c>
      <c r="E2085" s="115" t="s">
        <v>3107</v>
      </c>
      <c r="F2085" s="28" t="s">
        <v>10</v>
      </c>
      <c r="G2085" s="58">
        <v>1790140</v>
      </c>
      <c r="H2085" s="22">
        <v>0</v>
      </c>
      <c r="I2085" s="23">
        <f t="shared" si="621"/>
        <v>1790140</v>
      </c>
    </row>
    <row r="2086" spans="1:12" s="62" customFormat="1" ht="36">
      <c r="A2086" s="31">
        <v>14</v>
      </c>
      <c r="B2086" s="35" t="s">
        <v>3365</v>
      </c>
      <c r="C2086" s="28">
        <v>42295905</v>
      </c>
      <c r="D2086" s="76" t="s">
        <v>3108</v>
      </c>
      <c r="E2086" s="115" t="s">
        <v>3108</v>
      </c>
      <c r="F2086" s="28" t="s">
        <v>10</v>
      </c>
      <c r="G2086" s="58">
        <v>1790140</v>
      </c>
      <c r="H2086" s="22">
        <v>0</v>
      </c>
      <c r="I2086" s="23">
        <f t="shared" si="621"/>
        <v>1790140</v>
      </c>
    </row>
    <row r="2087" spans="1:12" s="62" customFormat="1" ht="36">
      <c r="A2087" s="31">
        <v>15</v>
      </c>
      <c r="B2087" s="35" t="s">
        <v>3365</v>
      </c>
      <c r="C2087" s="28">
        <v>42295905</v>
      </c>
      <c r="D2087" s="76" t="s">
        <v>3109</v>
      </c>
      <c r="E2087" s="115" t="s">
        <v>3109</v>
      </c>
      <c r="F2087" s="28" t="s">
        <v>10</v>
      </c>
      <c r="G2087" s="58">
        <v>1790140</v>
      </c>
      <c r="H2087" s="22">
        <v>0</v>
      </c>
      <c r="I2087" s="23">
        <f t="shared" si="621"/>
        <v>1790140</v>
      </c>
    </row>
    <row r="2088" spans="1:12" s="62" customFormat="1" ht="36">
      <c r="A2088" s="31">
        <v>16</v>
      </c>
      <c r="B2088" s="35" t="s">
        <v>3365</v>
      </c>
      <c r="C2088" s="28">
        <v>42295905</v>
      </c>
      <c r="D2088" s="76" t="s">
        <v>3110</v>
      </c>
      <c r="E2088" s="115" t="s">
        <v>3110</v>
      </c>
      <c r="F2088" s="28" t="s">
        <v>10</v>
      </c>
      <c r="G2088" s="58">
        <v>1790140</v>
      </c>
      <c r="H2088" s="22">
        <v>0</v>
      </c>
      <c r="I2088" s="23">
        <f t="shared" si="621"/>
        <v>1790140</v>
      </c>
    </row>
    <row r="2089" spans="1:12" s="150" customFormat="1">
      <c r="A2089" s="142"/>
      <c r="B2089" s="17"/>
      <c r="C2089" s="143"/>
      <c r="D2089" s="143"/>
      <c r="E2089" s="143"/>
      <c r="F2089" s="143"/>
      <c r="G2089" s="144"/>
      <c r="H2089" s="145"/>
      <c r="I2089" s="151"/>
    </row>
    <row r="2090" spans="1:12" s="62" customFormat="1" ht="13.5" customHeight="1">
      <c r="A2090" s="39" t="s">
        <v>3068</v>
      </c>
      <c r="B2090" s="166" t="s">
        <v>3113</v>
      </c>
      <c r="C2090" s="166"/>
      <c r="D2090" s="166"/>
      <c r="E2090" s="166"/>
      <c r="F2090" s="29" t="s">
        <v>462</v>
      </c>
      <c r="G2090" s="174" t="s">
        <v>3736</v>
      </c>
      <c r="H2090" s="175"/>
      <c r="I2090" s="176"/>
      <c r="J2090" s="174" t="s">
        <v>3739</v>
      </c>
      <c r="K2090" s="175"/>
      <c r="L2090" s="176"/>
    </row>
    <row r="2091" spans="1:12" s="62" customFormat="1" ht="27">
      <c r="A2091" s="14" t="s">
        <v>2</v>
      </c>
      <c r="B2091" s="14" t="s">
        <v>3</v>
      </c>
      <c r="C2091" s="15" t="s">
        <v>4</v>
      </c>
      <c r="D2091" s="15" t="s">
        <v>5</v>
      </c>
      <c r="E2091" s="15" t="s">
        <v>3366</v>
      </c>
      <c r="F2091" s="15" t="s">
        <v>7</v>
      </c>
      <c r="G2091" s="16" t="s">
        <v>3347</v>
      </c>
      <c r="H2091" s="16" t="s">
        <v>3348</v>
      </c>
      <c r="I2091" s="16" t="s">
        <v>3349</v>
      </c>
      <c r="J2091" s="16" t="s">
        <v>3347</v>
      </c>
      <c r="K2091" s="16" t="s">
        <v>3348</v>
      </c>
      <c r="L2091" s="16" t="s">
        <v>3349</v>
      </c>
    </row>
    <row r="2092" spans="1:12" s="62" customFormat="1" ht="54">
      <c r="A2092" s="31">
        <v>1</v>
      </c>
      <c r="B2092" s="31">
        <v>1196491792</v>
      </c>
      <c r="C2092" s="49">
        <v>4214000</v>
      </c>
      <c r="D2092" s="74" t="s">
        <v>3114</v>
      </c>
      <c r="E2092" s="49" t="s">
        <v>3114</v>
      </c>
      <c r="F2092" s="21" t="s">
        <v>10</v>
      </c>
      <c r="G2092" s="22"/>
      <c r="H2092" s="22"/>
      <c r="I2092" s="23"/>
      <c r="J2092" s="22">
        <v>1250000</v>
      </c>
      <c r="K2092" s="22">
        <f t="shared" ref="K2092:K2103" si="624">ROUND(J2092*0.19,0)</f>
        <v>237500</v>
      </c>
      <c r="L2092" s="23">
        <f t="shared" ref="L2092:L2103" si="625">+J2092+K2092</f>
        <v>1487500</v>
      </c>
    </row>
    <row r="2093" spans="1:12" s="62" customFormat="1" ht="63">
      <c r="A2093" s="31">
        <v>2</v>
      </c>
      <c r="B2093" s="31">
        <v>1196491780</v>
      </c>
      <c r="C2093" s="49">
        <v>4214000</v>
      </c>
      <c r="D2093" s="74" t="s">
        <v>3115</v>
      </c>
      <c r="E2093" s="49" t="s">
        <v>3115</v>
      </c>
      <c r="F2093" s="21" t="s">
        <v>10</v>
      </c>
      <c r="G2093" s="22">
        <v>1980000</v>
      </c>
      <c r="H2093" s="22">
        <f t="shared" ref="H2093:H2103" si="626">ROUND(G2093*0.19,0)</f>
        <v>376200</v>
      </c>
      <c r="I2093" s="23">
        <f t="shared" ref="I2093:I2103" si="627">+G2093+H2093</f>
        <v>2356200</v>
      </c>
      <c r="J2093" s="22">
        <v>970000</v>
      </c>
      <c r="K2093" s="22">
        <f t="shared" si="624"/>
        <v>184300</v>
      </c>
      <c r="L2093" s="23">
        <f t="shared" si="625"/>
        <v>1154300</v>
      </c>
    </row>
    <row r="2094" spans="1:12" s="62" customFormat="1" ht="54">
      <c r="A2094" s="31">
        <v>3</v>
      </c>
      <c r="B2094" s="31">
        <v>1196491781</v>
      </c>
      <c r="C2094" s="49">
        <v>4214000</v>
      </c>
      <c r="D2094" s="74" t="s">
        <v>3116</v>
      </c>
      <c r="E2094" s="49" t="s">
        <v>3116</v>
      </c>
      <c r="F2094" s="21" t="s">
        <v>10</v>
      </c>
      <c r="G2094" s="22">
        <v>1980000</v>
      </c>
      <c r="H2094" s="22">
        <f t="shared" si="626"/>
        <v>376200</v>
      </c>
      <c r="I2094" s="23">
        <f t="shared" si="627"/>
        <v>2356200</v>
      </c>
      <c r="J2094" s="22">
        <v>2000000</v>
      </c>
      <c r="K2094" s="22">
        <f t="shared" si="624"/>
        <v>380000</v>
      </c>
      <c r="L2094" s="23">
        <f t="shared" si="625"/>
        <v>2380000</v>
      </c>
    </row>
    <row r="2095" spans="1:12" s="62" customFormat="1" ht="72">
      <c r="A2095" s="31">
        <v>4</v>
      </c>
      <c r="B2095" s="31">
        <v>1196491782</v>
      </c>
      <c r="C2095" s="49">
        <v>4214000</v>
      </c>
      <c r="D2095" s="74" t="s">
        <v>3117</v>
      </c>
      <c r="E2095" s="49" t="s">
        <v>3117</v>
      </c>
      <c r="F2095" s="21" t="s">
        <v>10</v>
      </c>
      <c r="G2095" s="22"/>
      <c r="H2095" s="22"/>
      <c r="I2095" s="23"/>
      <c r="J2095" s="22">
        <v>1600000</v>
      </c>
      <c r="K2095" s="22">
        <f t="shared" si="624"/>
        <v>304000</v>
      </c>
      <c r="L2095" s="23">
        <f t="shared" si="625"/>
        <v>1904000</v>
      </c>
    </row>
    <row r="2096" spans="1:12" s="62" customFormat="1" ht="90">
      <c r="A2096" s="31">
        <v>5</v>
      </c>
      <c r="B2096" s="31">
        <v>1196491783</v>
      </c>
      <c r="C2096" s="49">
        <v>4214000</v>
      </c>
      <c r="D2096" s="74" t="s">
        <v>3118</v>
      </c>
      <c r="E2096" s="49" t="s">
        <v>3118</v>
      </c>
      <c r="F2096" s="21" t="s">
        <v>10</v>
      </c>
      <c r="G2096" s="22">
        <v>3000000</v>
      </c>
      <c r="H2096" s="22">
        <f t="shared" si="626"/>
        <v>570000</v>
      </c>
      <c r="I2096" s="23">
        <f t="shared" si="627"/>
        <v>3570000</v>
      </c>
      <c r="J2096" s="22">
        <v>1600000</v>
      </c>
      <c r="K2096" s="22">
        <f t="shared" si="624"/>
        <v>304000</v>
      </c>
      <c r="L2096" s="23">
        <f t="shared" si="625"/>
        <v>1904000</v>
      </c>
    </row>
    <row r="2097" spans="1:12" s="62" customFormat="1" ht="72">
      <c r="A2097" s="31">
        <v>6</v>
      </c>
      <c r="B2097" s="31">
        <v>1196491784</v>
      </c>
      <c r="C2097" s="49">
        <v>4214000</v>
      </c>
      <c r="D2097" s="74" t="s">
        <v>3119</v>
      </c>
      <c r="E2097" s="49" t="s">
        <v>3119</v>
      </c>
      <c r="F2097" s="21" t="s">
        <v>10</v>
      </c>
      <c r="G2097" s="22">
        <v>1980000</v>
      </c>
      <c r="H2097" s="22">
        <f t="shared" si="626"/>
        <v>376200</v>
      </c>
      <c r="I2097" s="23">
        <f t="shared" si="627"/>
        <v>2356200</v>
      </c>
      <c r="J2097" s="22">
        <v>1600000</v>
      </c>
      <c r="K2097" s="22">
        <f t="shared" si="624"/>
        <v>304000</v>
      </c>
      <c r="L2097" s="23">
        <f t="shared" si="625"/>
        <v>1904000</v>
      </c>
    </row>
    <row r="2098" spans="1:12" s="62" customFormat="1" ht="54">
      <c r="A2098" s="31">
        <v>7</v>
      </c>
      <c r="B2098" s="31">
        <v>1196491786</v>
      </c>
      <c r="C2098" s="49">
        <v>4214000</v>
      </c>
      <c r="D2098" s="74" t="s">
        <v>3120</v>
      </c>
      <c r="E2098" s="49" t="s">
        <v>3120</v>
      </c>
      <c r="F2098" s="21" t="s">
        <v>10</v>
      </c>
      <c r="G2098" s="22"/>
      <c r="H2098" s="22"/>
      <c r="I2098" s="23"/>
      <c r="J2098" s="22">
        <v>4500000</v>
      </c>
      <c r="K2098" s="22">
        <f t="shared" si="624"/>
        <v>855000</v>
      </c>
      <c r="L2098" s="23">
        <f t="shared" si="625"/>
        <v>5355000</v>
      </c>
    </row>
    <row r="2099" spans="1:12" s="62" customFormat="1" ht="63">
      <c r="A2099" s="31">
        <v>8</v>
      </c>
      <c r="B2099" s="31">
        <v>1196491791</v>
      </c>
      <c r="C2099" s="49">
        <v>4214000</v>
      </c>
      <c r="D2099" s="74" t="s">
        <v>3121</v>
      </c>
      <c r="E2099" s="49" t="s">
        <v>3121</v>
      </c>
      <c r="F2099" s="21" t="s">
        <v>10</v>
      </c>
      <c r="G2099" s="22"/>
      <c r="H2099" s="22"/>
      <c r="I2099" s="23"/>
      <c r="J2099" s="22">
        <v>2000000</v>
      </c>
      <c r="K2099" s="22">
        <f t="shared" si="624"/>
        <v>380000</v>
      </c>
      <c r="L2099" s="23">
        <f t="shared" si="625"/>
        <v>2380000</v>
      </c>
    </row>
    <row r="2100" spans="1:12" s="62" customFormat="1">
      <c r="A2100" s="31">
        <v>9</v>
      </c>
      <c r="B2100" s="31">
        <v>1196491785</v>
      </c>
      <c r="C2100" s="49">
        <v>4214000</v>
      </c>
      <c r="D2100" s="74" t="s">
        <v>3122</v>
      </c>
      <c r="E2100" s="49" t="s">
        <v>3122</v>
      </c>
      <c r="F2100" s="21" t="s">
        <v>10</v>
      </c>
      <c r="G2100" s="22"/>
      <c r="H2100" s="22"/>
      <c r="I2100" s="23"/>
      <c r="J2100" s="22">
        <v>3450000</v>
      </c>
      <c r="K2100" s="22">
        <f t="shared" si="624"/>
        <v>655500</v>
      </c>
      <c r="L2100" s="23">
        <f t="shared" si="625"/>
        <v>4105500</v>
      </c>
    </row>
    <row r="2101" spans="1:12" s="62" customFormat="1" ht="54">
      <c r="A2101" s="31">
        <v>10</v>
      </c>
      <c r="B2101" s="31">
        <v>1196491787</v>
      </c>
      <c r="C2101" s="49">
        <v>4214000</v>
      </c>
      <c r="D2101" s="74" t="s">
        <v>3123</v>
      </c>
      <c r="E2101" s="49" t="s">
        <v>3123</v>
      </c>
      <c r="F2101" s="21" t="s">
        <v>10</v>
      </c>
      <c r="G2101" s="22">
        <v>1980000</v>
      </c>
      <c r="H2101" s="22">
        <f t="shared" si="626"/>
        <v>376200</v>
      </c>
      <c r="I2101" s="23">
        <f t="shared" si="627"/>
        <v>2356200</v>
      </c>
      <c r="J2101" s="22">
        <v>1200000</v>
      </c>
      <c r="K2101" s="22">
        <f t="shared" si="624"/>
        <v>228000</v>
      </c>
      <c r="L2101" s="23">
        <f t="shared" si="625"/>
        <v>1428000</v>
      </c>
    </row>
    <row r="2102" spans="1:12" s="62" customFormat="1" ht="45">
      <c r="A2102" s="31">
        <v>11</v>
      </c>
      <c r="B2102" s="31">
        <v>1196491788</v>
      </c>
      <c r="C2102" s="49">
        <v>4214000</v>
      </c>
      <c r="D2102" s="74" t="s">
        <v>3124</v>
      </c>
      <c r="E2102" s="49" t="s">
        <v>3124</v>
      </c>
      <c r="F2102" s="21" t="s">
        <v>10</v>
      </c>
      <c r="G2102" s="22"/>
      <c r="H2102" s="22"/>
      <c r="I2102" s="23"/>
      <c r="J2102" s="22">
        <v>2500000</v>
      </c>
      <c r="K2102" s="22">
        <f t="shared" si="624"/>
        <v>475000</v>
      </c>
      <c r="L2102" s="23">
        <f t="shared" si="625"/>
        <v>2975000</v>
      </c>
    </row>
    <row r="2103" spans="1:12" s="62" customFormat="1" ht="45">
      <c r="A2103" s="31">
        <v>12</v>
      </c>
      <c r="B2103" s="31">
        <v>1196491789</v>
      </c>
      <c r="C2103" s="49">
        <v>4214000</v>
      </c>
      <c r="D2103" s="74" t="s">
        <v>3125</v>
      </c>
      <c r="E2103" s="49" t="s">
        <v>3125</v>
      </c>
      <c r="F2103" s="21" t="s">
        <v>10</v>
      </c>
      <c r="G2103" s="22">
        <v>1980000</v>
      </c>
      <c r="H2103" s="22">
        <f t="shared" si="626"/>
        <v>376200</v>
      </c>
      <c r="I2103" s="23">
        <f t="shared" si="627"/>
        <v>2356200</v>
      </c>
      <c r="J2103" s="22">
        <v>1000000</v>
      </c>
      <c r="K2103" s="22">
        <f t="shared" si="624"/>
        <v>190000</v>
      </c>
      <c r="L2103" s="23">
        <f t="shared" si="625"/>
        <v>1190000</v>
      </c>
    </row>
    <row r="2104" spans="1:12" s="150" customFormat="1">
      <c r="A2104" s="142"/>
      <c r="B2104" s="17"/>
      <c r="C2104" s="143"/>
      <c r="D2104" s="143"/>
      <c r="E2104" s="143"/>
      <c r="F2104" s="143"/>
      <c r="G2104" s="148"/>
      <c r="H2104" s="148"/>
      <c r="I2104" s="149"/>
      <c r="J2104" s="148"/>
      <c r="K2104" s="148"/>
      <c r="L2104" s="149"/>
    </row>
    <row r="2105" spans="1:12" s="62" customFormat="1" ht="18">
      <c r="A2105" s="39" t="s">
        <v>3087</v>
      </c>
      <c r="B2105" s="166" t="s">
        <v>3128</v>
      </c>
      <c r="C2105" s="166"/>
      <c r="D2105" s="166"/>
      <c r="E2105" s="166"/>
      <c r="F2105" s="29" t="s">
        <v>3126</v>
      </c>
      <c r="G2105" s="174" t="s">
        <v>3739</v>
      </c>
      <c r="H2105" s="175"/>
      <c r="I2105" s="176"/>
    </row>
    <row r="2106" spans="1:12" s="62" customFormat="1" ht="27">
      <c r="A2106" s="14" t="s">
        <v>2</v>
      </c>
      <c r="B2106" s="14" t="s">
        <v>3</v>
      </c>
      <c r="C2106" s="15" t="s">
        <v>4</v>
      </c>
      <c r="D2106" s="15" t="s">
        <v>5</v>
      </c>
      <c r="E2106" s="15" t="s">
        <v>3366</v>
      </c>
      <c r="F2106" s="15" t="s">
        <v>7</v>
      </c>
      <c r="G2106" s="16" t="s">
        <v>3347</v>
      </c>
      <c r="H2106" s="16" t="s">
        <v>3348</v>
      </c>
      <c r="I2106" s="16" t="s">
        <v>3349</v>
      </c>
    </row>
    <row r="2107" spans="1:12" s="62" customFormat="1">
      <c r="A2107" s="31">
        <v>1</v>
      </c>
      <c r="B2107" s="31">
        <v>1196491007</v>
      </c>
      <c r="C2107" s="49">
        <v>42181600</v>
      </c>
      <c r="D2107" s="74" t="s">
        <v>3129</v>
      </c>
      <c r="E2107" s="49" t="s">
        <v>3129</v>
      </c>
      <c r="F2107" s="21" t="s">
        <v>10</v>
      </c>
      <c r="G2107" s="22">
        <v>143000</v>
      </c>
      <c r="H2107" s="22">
        <f t="shared" ref="H2107" si="628">ROUND(G2107*0.19,0)</f>
        <v>27170</v>
      </c>
      <c r="I2107" s="23">
        <f t="shared" ref="I2107:I2113" si="629">+G2107+H2107</f>
        <v>170170</v>
      </c>
    </row>
    <row r="2108" spans="1:12" s="62" customFormat="1" ht="18">
      <c r="A2108" s="31">
        <v>2</v>
      </c>
      <c r="B2108" s="31">
        <v>1196491008</v>
      </c>
      <c r="C2108" s="49">
        <v>42000000</v>
      </c>
      <c r="D2108" s="74" t="s">
        <v>3130</v>
      </c>
      <c r="E2108" s="49" t="s">
        <v>3130</v>
      </c>
      <c r="F2108" s="21" t="s">
        <v>10</v>
      </c>
      <c r="G2108" s="22">
        <v>372466</v>
      </c>
      <c r="H2108" s="22">
        <v>0</v>
      </c>
      <c r="I2108" s="23">
        <f t="shared" si="629"/>
        <v>372466</v>
      </c>
    </row>
    <row r="2109" spans="1:12" s="62" customFormat="1" ht="27">
      <c r="A2109" s="31">
        <v>3</v>
      </c>
      <c r="B2109" s="31">
        <v>1196491009</v>
      </c>
      <c r="C2109" s="49">
        <v>42000000</v>
      </c>
      <c r="D2109" s="74" t="s">
        <v>3131</v>
      </c>
      <c r="E2109" s="49" t="s">
        <v>3131</v>
      </c>
      <c r="F2109" s="21" t="s">
        <v>10</v>
      </c>
      <c r="G2109" s="22">
        <v>1901952</v>
      </c>
      <c r="H2109" s="22">
        <v>0</v>
      </c>
      <c r="I2109" s="23">
        <f t="shared" si="629"/>
        <v>1901952</v>
      </c>
    </row>
    <row r="2110" spans="1:12" s="62" customFormat="1">
      <c r="A2110" s="31">
        <v>4</v>
      </c>
      <c r="B2110" s="31">
        <v>1196491142</v>
      </c>
      <c r="C2110" s="49">
        <v>42181600</v>
      </c>
      <c r="D2110" s="74" t="s">
        <v>3132</v>
      </c>
      <c r="E2110" s="49" t="s">
        <v>3132</v>
      </c>
      <c r="F2110" s="21" t="s">
        <v>10</v>
      </c>
      <c r="G2110" s="22">
        <v>17963</v>
      </c>
      <c r="H2110" s="22">
        <v>0</v>
      </c>
      <c r="I2110" s="23">
        <f t="shared" si="629"/>
        <v>17963</v>
      </c>
    </row>
    <row r="2111" spans="1:12" s="62" customFormat="1" ht="90">
      <c r="A2111" s="31">
        <v>5</v>
      </c>
      <c r="B2111" s="31">
        <v>1196490018</v>
      </c>
      <c r="C2111" s="49">
        <v>42181600</v>
      </c>
      <c r="D2111" s="74" t="s">
        <v>3133</v>
      </c>
      <c r="E2111" s="49" t="s">
        <v>3133</v>
      </c>
      <c r="F2111" s="21" t="s">
        <v>10</v>
      </c>
      <c r="G2111" s="22">
        <v>15331846</v>
      </c>
      <c r="H2111" s="22">
        <v>0</v>
      </c>
      <c r="I2111" s="23">
        <f t="shared" si="629"/>
        <v>15331846</v>
      </c>
    </row>
    <row r="2112" spans="1:12" s="62" customFormat="1" ht="45">
      <c r="A2112" s="31">
        <v>6</v>
      </c>
      <c r="B2112" s="31">
        <v>1196490019</v>
      </c>
      <c r="C2112" s="49">
        <v>42181600</v>
      </c>
      <c r="D2112" s="74" t="s">
        <v>3134</v>
      </c>
      <c r="E2112" s="49" t="s">
        <v>3134</v>
      </c>
      <c r="F2112" s="21" t="s">
        <v>10</v>
      </c>
      <c r="G2112" s="22">
        <v>3643586</v>
      </c>
      <c r="H2112" s="22">
        <v>0</v>
      </c>
      <c r="I2112" s="23">
        <f t="shared" si="629"/>
        <v>3643586</v>
      </c>
    </row>
    <row r="2113" spans="1:18" s="62" customFormat="1">
      <c r="A2113" s="31">
        <v>7</v>
      </c>
      <c r="B2113" s="31">
        <v>1196491144</v>
      </c>
      <c r="C2113" s="49">
        <v>42181600</v>
      </c>
      <c r="D2113" s="74" t="s">
        <v>3135</v>
      </c>
      <c r="E2113" s="49" t="s">
        <v>3135</v>
      </c>
      <c r="F2113" s="21" t="s">
        <v>10</v>
      </c>
      <c r="G2113" s="22">
        <v>58200</v>
      </c>
      <c r="H2113" s="22">
        <f t="shared" ref="H2113" si="630">ROUND(G2113*0.19,0)</f>
        <v>11058</v>
      </c>
      <c r="I2113" s="23">
        <f t="shared" si="629"/>
        <v>69258</v>
      </c>
    </row>
    <row r="2114" spans="1:18" s="150" customFormat="1">
      <c r="A2114" s="142"/>
      <c r="B2114" s="17"/>
      <c r="C2114" s="143"/>
      <c r="D2114" s="143"/>
      <c r="E2114" s="143"/>
      <c r="F2114" s="143"/>
      <c r="G2114" s="148"/>
      <c r="H2114" s="148"/>
      <c r="I2114" s="149"/>
    </row>
    <row r="2115" spans="1:18" s="62" customFormat="1" ht="27">
      <c r="A2115" s="39" t="s">
        <v>3111</v>
      </c>
      <c r="B2115" s="166" t="s">
        <v>3138</v>
      </c>
      <c r="C2115" s="166"/>
      <c r="D2115" s="166"/>
      <c r="E2115" s="166"/>
      <c r="F2115" s="29" t="s">
        <v>1311</v>
      </c>
      <c r="G2115" s="174" t="s">
        <v>3708</v>
      </c>
      <c r="H2115" s="175"/>
      <c r="I2115" s="176"/>
      <c r="J2115" s="174" t="s">
        <v>3731</v>
      </c>
      <c r="K2115" s="175"/>
      <c r="L2115" s="176"/>
      <c r="M2115" s="174" t="s">
        <v>3737</v>
      </c>
      <c r="N2115" s="175"/>
      <c r="O2115" s="176"/>
      <c r="P2115" s="174" t="s">
        <v>3746</v>
      </c>
      <c r="Q2115" s="175"/>
      <c r="R2115" s="176"/>
    </row>
    <row r="2116" spans="1:18" s="62" customFormat="1" ht="27">
      <c r="A2116" s="14" t="s">
        <v>2</v>
      </c>
      <c r="B2116" s="14" t="s">
        <v>3</v>
      </c>
      <c r="C2116" s="15" t="s">
        <v>4</v>
      </c>
      <c r="D2116" s="15" t="s">
        <v>5</v>
      </c>
      <c r="E2116" s="15" t="s">
        <v>3366</v>
      </c>
      <c r="F2116" s="15" t="s">
        <v>7</v>
      </c>
      <c r="G2116" s="16" t="s">
        <v>3347</v>
      </c>
      <c r="H2116" s="16" t="s">
        <v>3348</v>
      </c>
      <c r="I2116" s="16" t="s">
        <v>3349</v>
      </c>
      <c r="J2116" s="16" t="s">
        <v>3347</v>
      </c>
      <c r="K2116" s="16" t="s">
        <v>3348</v>
      </c>
      <c r="L2116" s="16" t="s">
        <v>3349</v>
      </c>
      <c r="M2116" s="16" t="s">
        <v>3347</v>
      </c>
      <c r="N2116" s="16" t="s">
        <v>3348</v>
      </c>
      <c r="O2116" s="16" t="s">
        <v>3349</v>
      </c>
      <c r="P2116" s="16" t="s">
        <v>3347</v>
      </c>
      <c r="Q2116" s="16" t="s">
        <v>3348</v>
      </c>
      <c r="R2116" s="16" t="s">
        <v>3349</v>
      </c>
    </row>
    <row r="2117" spans="1:18" s="62" customFormat="1" ht="81">
      <c r="A2117" s="31">
        <v>1</v>
      </c>
      <c r="B2117" s="28">
        <v>1196491496</v>
      </c>
      <c r="C2117" s="21">
        <v>42311707</v>
      </c>
      <c r="D2117" s="33" t="s">
        <v>3139</v>
      </c>
      <c r="E2117" s="28" t="s">
        <v>4090</v>
      </c>
      <c r="F2117" s="28" t="s">
        <v>10</v>
      </c>
      <c r="G2117" s="22">
        <v>3000</v>
      </c>
      <c r="H2117" s="22">
        <v>0</v>
      </c>
      <c r="I2117" s="23">
        <f>+G2117+H2117</f>
        <v>3000</v>
      </c>
      <c r="J2117" s="22"/>
      <c r="K2117" s="22"/>
      <c r="L2117" s="23"/>
      <c r="M2117" s="22"/>
      <c r="N2117" s="22"/>
      <c r="O2117" s="23"/>
      <c r="P2117" s="22">
        <v>2300</v>
      </c>
      <c r="Q2117" s="22">
        <v>0</v>
      </c>
      <c r="R2117" s="23">
        <f>+P2117+Q2117</f>
        <v>2300</v>
      </c>
    </row>
    <row r="2118" spans="1:18" s="62" customFormat="1" ht="36">
      <c r="A2118" s="31">
        <v>2</v>
      </c>
      <c r="B2118" s="28">
        <v>1199020010</v>
      </c>
      <c r="C2118" s="21">
        <v>42311707</v>
      </c>
      <c r="D2118" s="33" t="s">
        <v>3140</v>
      </c>
      <c r="E2118" s="28" t="s">
        <v>3141</v>
      </c>
      <c r="F2118" s="28" t="s">
        <v>10</v>
      </c>
      <c r="G2118" s="22">
        <v>1200</v>
      </c>
      <c r="H2118" s="22">
        <v>0</v>
      </c>
      <c r="I2118" s="23">
        <f t="shared" ref="I2118:I2130" si="631">+G2118+H2118</f>
        <v>1200</v>
      </c>
      <c r="J2118" s="22"/>
      <c r="K2118" s="22"/>
      <c r="L2118" s="23"/>
      <c r="M2118" s="22"/>
      <c r="N2118" s="22"/>
      <c r="O2118" s="23"/>
      <c r="P2118" s="22">
        <v>900</v>
      </c>
      <c r="Q2118" s="22">
        <v>0</v>
      </c>
      <c r="R2118" s="23">
        <f t="shared" ref="R2118:R2130" si="632">+P2118+Q2118</f>
        <v>900</v>
      </c>
    </row>
    <row r="2119" spans="1:18" s="62" customFormat="1" ht="72">
      <c r="A2119" s="31">
        <v>3</v>
      </c>
      <c r="B2119" s="28">
        <v>1199010018</v>
      </c>
      <c r="C2119" s="21">
        <v>42311707</v>
      </c>
      <c r="D2119" s="33" t="s">
        <v>3142</v>
      </c>
      <c r="E2119" s="28" t="s">
        <v>3143</v>
      </c>
      <c r="F2119" s="28" t="s">
        <v>10</v>
      </c>
      <c r="G2119" s="22">
        <v>400</v>
      </c>
      <c r="H2119" s="22">
        <v>0</v>
      </c>
      <c r="I2119" s="23">
        <f t="shared" si="631"/>
        <v>400</v>
      </c>
      <c r="J2119" s="22">
        <v>900</v>
      </c>
      <c r="K2119" s="22">
        <v>0</v>
      </c>
      <c r="L2119" s="23">
        <f t="shared" ref="L2119:L2130" si="633">+J2119+K2119</f>
        <v>900</v>
      </c>
      <c r="M2119" s="22"/>
      <c r="N2119" s="22"/>
      <c r="O2119" s="23"/>
      <c r="P2119" s="22">
        <v>2000</v>
      </c>
      <c r="Q2119" s="22">
        <v>0</v>
      </c>
      <c r="R2119" s="23">
        <f t="shared" si="632"/>
        <v>2000</v>
      </c>
    </row>
    <row r="2120" spans="1:18" s="62" customFormat="1" ht="90">
      <c r="A2120" s="31">
        <v>4</v>
      </c>
      <c r="B2120" s="28">
        <v>1199010017</v>
      </c>
      <c r="C2120" s="21">
        <v>42311707</v>
      </c>
      <c r="D2120" s="33" t="s">
        <v>3144</v>
      </c>
      <c r="E2120" s="28" t="s">
        <v>3145</v>
      </c>
      <c r="F2120" s="28" t="s">
        <v>10</v>
      </c>
      <c r="G2120" s="22">
        <v>6000</v>
      </c>
      <c r="H2120" s="22">
        <v>0</v>
      </c>
      <c r="I2120" s="23">
        <f t="shared" si="631"/>
        <v>6000</v>
      </c>
      <c r="J2120" s="22"/>
      <c r="K2120" s="22"/>
      <c r="L2120" s="23"/>
      <c r="M2120" s="22"/>
      <c r="N2120" s="22"/>
      <c r="O2120" s="23"/>
      <c r="P2120" s="22">
        <v>3500</v>
      </c>
      <c r="Q2120" s="22">
        <v>0</v>
      </c>
      <c r="R2120" s="23">
        <f t="shared" si="632"/>
        <v>3500</v>
      </c>
    </row>
    <row r="2121" spans="1:18" s="62" customFormat="1" ht="90">
      <c r="A2121" s="31">
        <v>5</v>
      </c>
      <c r="B2121" s="28">
        <v>1199010016</v>
      </c>
      <c r="C2121" s="21">
        <v>42311707</v>
      </c>
      <c r="D2121" s="33" t="s">
        <v>3146</v>
      </c>
      <c r="E2121" s="28" t="s">
        <v>3147</v>
      </c>
      <c r="F2121" s="28" t="s">
        <v>10</v>
      </c>
      <c r="G2121" s="22">
        <v>6000</v>
      </c>
      <c r="H2121" s="22">
        <v>0</v>
      </c>
      <c r="I2121" s="23">
        <f t="shared" si="631"/>
        <v>6000</v>
      </c>
      <c r="J2121" s="22"/>
      <c r="K2121" s="22"/>
      <c r="L2121" s="23"/>
      <c r="M2121" s="22"/>
      <c r="N2121" s="22"/>
      <c r="O2121" s="23"/>
      <c r="P2121" s="22">
        <v>3500</v>
      </c>
      <c r="Q2121" s="22">
        <v>0</v>
      </c>
      <c r="R2121" s="23">
        <f t="shared" si="632"/>
        <v>3500</v>
      </c>
    </row>
    <row r="2122" spans="1:18" s="62" customFormat="1" ht="117">
      <c r="A2122" s="31">
        <v>6</v>
      </c>
      <c r="B2122" s="28">
        <v>1196490026</v>
      </c>
      <c r="C2122" s="21">
        <v>42311600</v>
      </c>
      <c r="D2122" s="33" t="s">
        <v>3148</v>
      </c>
      <c r="E2122" s="28" t="s">
        <v>4091</v>
      </c>
      <c r="F2122" s="28" t="s">
        <v>10</v>
      </c>
      <c r="G2122" s="22">
        <v>4000</v>
      </c>
      <c r="H2122" s="22">
        <v>0</v>
      </c>
      <c r="I2122" s="23">
        <f t="shared" si="631"/>
        <v>4000</v>
      </c>
      <c r="J2122" s="22"/>
      <c r="K2122" s="22"/>
      <c r="L2122" s="23"/>
      <c r="M2122" s="22">
        <v>3955</v>
      </c>
      <c r="N2122" s="22">
        <v>0</v>
      </c>
      <c r="O2122" s="23">
        <f>+M2122+N2122</f>
        <v>3955</v>
      </c>
      <c r="P2122" s="22">
        <v>23100</v>
      </c>
      <c r="Q2122" s="22">
        <v>0</v>
      </c>
      <c r="R2122" s="23">
        <f t="shared" si="632"/>
        <v>23100</v>
      </c>
    </row>
    <row r="2123" spans="1:18" s="62" customFormat="1" ht="18">
      <c r="A2123" s="31">
        <v>7</v>
      </c>
      <c r="B2123" s="28">
        <v>1176020079</v>
      </c>
      <c r="C2123" s="21">
        <v>42311521</v>
      </c>
      <c r="D2123" s="33" t="s">
        <v>3149</v>
      </c>
      <c r="E2123" s="28" t="s">
        <v>3150</v>
      </c>
      <c r="F2123" s="28" t="s">
        <v>10</v>
      </c>
      <c r="G2123" s="22">
        <v>15000</v>
      </c>
      <c r="H2123" s="22">
        <v>0</v>
      </c>
      <c r="I2123" s="23">
        <f t="shared" si="631"/>
        <v>15000</v>
      </c>
      <c r="J2123" s="22"/>
      <c r="K2123" s="22"/>
      <c r="L2123" s="23"/>
      <c r="M2123" s="22"/>
      <c r="N2123" s="22"/>
      <c r="O2123" s="23"/>
      <c r="P2123" s="22">
        <v>7500</v>
      </c>
      <c r="Q2123" s="22">
        <v>0</v>
      </c>
      <c r="R2123" s="23">
        <f t="shared" si="632"/>
        <v>7500</v>
      </c>
    </row>
    <row r="2124" spans="1:18" s="62" customFormat="1" ht="81">
      <c r="A2124" s="31">
        <v>8</v>
      </c>
      <c r="B2124" s="28">
        <v>1196491464</v>
      </c>
      <c r="C2124" s="21">
        <v>42311707</v>
      </c>
      <c r="D2124" s="33" t="s">
        <v>4092</v>
      </c>
      <c r="E2124" s="28" t="s">
        <v>3151</v>
      </c>
      <c r="F2124" s="28" t="s">
        <v>10</v>
      </c>
      <c r="G2124" s="22">
        <v>150</v>
      </c>
      <c r="H2124" s="22">
        <v>0</v>
      </c>
      <c r="I2124" s="23">
        <f t="shared" si="631"/>
        <v>150</v>
      </c>
      <c r="J2124" s="22">
        <v>205</v>
      </c>
      <c r="K2124" s="22">
        <v>0</v>
      </c>
      <c r="L2124" s="23">
        <f t="shared" si="633"/>
        <v>205</v>
      </c>
      <c r="M2124" s="22"/>
      <c r="N2124" s="22"/>
      <c r="O2124" s="23"/>
      <c r="P2124" s="22">
        <v>400</v>
      </c>
      <c r="Q2124" s="22">
        <v>0</v>
      </c>
      <c r="R2124" s="23">
        <f t="shared" si="632"/>
        <v>400</v>
      </c>
    </row>
    <row r="2125" spans="1:18" s="62" customFormat="1" ht="63">
      <c r="A2125" s="31">
        <v>9</v>
      </c>
      <c r="B2125" s="28">
        <v>1196491465</v>
      </c>
      <c r="C2125" s="21">
        <v>42311707</v>
      </c>
      <c r="D2125" s="33" t="s">
        <v>4093</v>
      </c>
      <c r="E2125" s="28" t="s">
        <v>3152</v>
      </c>
      <c r="F2125" s="28" t="s">
        <v>10</v>
      </c>
      <c r="G2125" s="22">
        <v>200</v>
      </c>
      <c r="H2125" s="22">
        <v>0</v>
      </c>
      <c r="I2125" s="23">
        <f t="shared" si="631"/>
        <v>200</v>
      </c>
      <c r="J2125" s="22">
        <v>326</v>
      </c>
      <c r="K2125" s="22">
        <v>0</v>
      </c>
      <c r="L2125" s="23">
        <f t="shared" si="633"/>
        <v>326</v>
      </c>
      <c r="M2125" s="22"/>
      <c r="N2125" s="22"/>
      <c r="O2125" s="23"/>
      <c r="P2125" s="22">
        <v>400</v>
      </c>
      <c r="Q2125" s="22">
        <v>0</v>
      </c>
      <c r="R2125" s="23">
        <f t="shared" si="632"/>
        <v>400</v>
      </c>
    </row>
    <row r="2126" spans="1:18" s="62" customFormat="1" ht="81">
      <c r="A2126" s="31">
        <v>10</v>
      </c>
      <c r="B2126" s="28">
        <v>1196490528</v>
      </c>
      <c r="C2126" s="21">
        <v>42311707</v>
      </c>
      <c r="D2126" s="33" t="s">
        <v>3153</v>
      </c>
      <c r="E2126" s="28" t="s">
        <v>3154</v>
      </c>
      <c r="F2126" s="28"/>
      <c r="G2126" s="22">
        <v>600</v>
      </c>
      <c r="H2126" s="22">
        <v>0</v>
      </c>
      <c r="I2126" s="23">
        <f t="shared" si="631"/>
        <v>600</v>
      </c>
      <c r="J2126" s="22"/>
      <c r="K2126" s="22"/>
      <c r="L2126" s="23"/>
      <c r="M2126" s="22"/>
      <c r="N2126" s="22"/>
      <c r="O2126" s="23"/>
      <c r="P2126" s="22">
        <v>800</v>
      </c>
      <c r="Q2126" s="22">
        <v>0</v>
      </c>
      <c r="R2126" s="23">
        <f t="shared" si="632"/>
        <v>800</v>
      </c>
    </row>
    <row r="2127" spans="1:18" s="62" customFormat="1" ht="54">
      <c r="A2127" s="31">
        <v>11</v>
      </c>
      <c r="B2127" s="28">
        <v>1196490703</v>
      </c>
      <c r="C2127" s="21">
        <v>42311707</v>
      </c>
      <c r="D2127" s="33" t="s">
        <v>3155</v>
      </c>
      <c r="E2127" s="28" t="s">
        <v>3156</v>
      </c>
      <c r="F2127" s="28" t="s">
        <v>10</v>
      </c>
      <c r="G2127" s="22">
        <v>200</v>
      </c>
      <c r="H2127" s="22">
        <v>0</v>
      </c>
      <c r="I2127" s="23">
        <f t="shared" si="631"/>
        <v>200</v>
      </c>
      <c r="J2127" s="22"/>
      <c r="K2127" s="22"/>
      <c r="L2127" s="23"/>
      <c r="M2127" s="22"/>
      <c r="N2127" s="22"/>
      <c r="O2127" s="23"/>
      <c r="P2127" s="22">
        <v>7500</v>
      </c>
      <c r="Q2127" s="22">
        <v>0</v>
      </c>
      <c r="R2127" s="23">
        <f t="shared" si="632"/>
        <v>7500</v>
      </c>
    </row>
    <row r="2128" spans="1:18" s="62" customFormat="1" ht="45">
      <c r="A2128" s="31">
        <v>12</v>
      </c>
      <c r="B2128" s="28">
        <v>1196491495</v>
      </c>
      <c r="C2128" s="21">
        <v>42311521</v>
      </c>
      <c r="D2128" s="33" t="s">
        <v>3157</v>
      </c>
      <c r="E2128" s="28" t="s">
        <v>3158</v>
      </c>
      <c r="F2128" s="28" t="s">
        <v>10</v>
      </c>
      <c r="G2128" s="22">
        <v>12000</v>
      </c>
      <c r="H2128" s="22">
        <v>0</v>
      </c>
      <c r="I2128" s="23">
        <f t="shared" si="631"/>
        <v>12000</v>
      </c>
      <c r="J2128" s="22">
        <v>1462</v>
      </c>
      <c r="K2128" s="22">
        <v>0</v>
      </c>
      <c r="L2128" s="23">
        <f t="shared" si="633"/>
        <v>1462</v>
      </c>
      <c r="M2128" s="22"/>
      <c r="N2128" s="22"/>
      <c r="O2128" s="23"/>
      <c r="P2128" s="22">
        <v>7500</v>
      </c>
      <c r="Q2128" s="22">
        <v>0</v>
      </c>
      <c r="R2128" s="23">
        <f t="shared" si="632"/>
        <v>7500</v>
      </c>
    </row>
    <row r="2129" spans="1:18" s="62" customFormat="1" ht="36">
      <c r="A2129" s="31">
        <v>13</v>
      </c>
      <c r="B2129" s="28">
        <v>1196490999</v>
      </c>
      <c r="C2129" s="21">
        <v>42311521</v>
      </c>
      <c r="D2129" s="33" t="s">
        <v>3159</v>
      </c>
      <c r="E2129" s="28" t="s">
        <v>3160</v>
      </c>
      <c r="F2129" s="28" t="s">
        <v>10</v>
      </c>
      <c r="G2129" s="22">
        <v>20000</v>
      </c>
      <c r="H2129" s="22">
        <v>0</v>
      </c>
      <c r="I2129" s="23">
        <f t="shared" si="631"/>
        <v>20000</v>
      </c>
      <c r="J2129" s="22"/>
      <c r="K2129" s="22"/>
      <c r="L2129" s="23">
        <f t="shared" si="633"/>
        <v>0</v>
      </c>
      <c r="M2129" s="22"/>
      <c r="N2129" s="22"/>
      <c r="O2129" s="23"/>
      <c r="P2129" s="22">
        <v>7500</v>
      </c>
      <c r="Q2129" s="22">
        <v>0</v>
      </c>
      <c r="R2129" s="23">
        <f t="shared" si="632"/>
        <v>7500</v>
      </c>
    </row>
    <row r="2130" spans="1:18" s="62" customFormat="1" ht="45">
      <c r="A2130" s="31">
        <v>14</v>
      </c>
      <c r="B2130" s="28">
        <v>1196490676</v>
      </c>
      <c r="C2130" s="21">
        <v>42311521</v>
      </c>
      <c r="D2130" s="33" t="s">
        <v>3161</v>
      </c>
      <c r="E2130" s="28" t="s">
        <v>3162</v>
      </c>
      <c r="F2130" s="28" t="s">
        <v>10</v>
      </c>
      <c r="G2130" s="22">
        <v>1800</v>
      </c>
      <c r="H2130" s="22">
        <v>0</v>
      </c>
      <c r="I2130" s="23">
        <f t="shared" si="631"/>
        <v>1800</v>
      </c>
      <c r="J2130" s="22">
        <v>1242</v>
      </c>
      <c r="K2130" s="22">
        <v>0</v>
      </c>
      <c r="L2130" s="23">
        <f t="shared" si="633"/>
        <v>1242</v>
      </c>
      <c r="M2130" s="22"/>
      <c r="N2130" s="22"/>
      <c r="O2130" s="23"/>
      <c r="P2130" s="22">
        <v>2200</v>
      </c>
      <c r="Q2130" s="22">
        <v>0</v>
      </c>
      <c r="R2130" s="23">
        <f t="shared" si="632"/>
        <v>2200</v>
      </c>
    </row>
    <row r="2131" spans="1:18" s="150" customFormat="1">
      <c r="A2131" s="142"/>
      <c r="B2131" s="17"/>
      <c r="C2131" s="143"/>
      <c r="D2131" s="143"/>
      <c r="E2131" s="143"/>
      <c r="F2131" s="143"/>
      <c r="G2131" s="144"/>
      <c r="H2131" s="145"/>
      <c r="I2131" s="151"/>
      <c r="J2131" s="144"/>
      <c r="K2131" s="145"/>
      <c r="L2131" s="151"/>
      <c r="M2131" s="144"/>
      <c r="N2131" s="145"/>
      <c r="O2131" s="151"/>
      <c r="P2131" s="144"/>
      <c r="Q2131" s="145"/>
      <c r="R2131" s="151"/>
    </row>
    <row r="2132" spans="1:18" s="62" customFormat="1" ht="18">
      <c r="A2132" s="39" t="s">
        <v>3112</v>
      </c>
      <c r="B2132" s="166" t="s">
        <v>3164</v>
      </c>
      <c r="C2132" s="166"/>
      <c r="D2132" s="166"/>
      <c r="E2132" s="166"/>
      <c r="F2132" s="29" t="s">
        <v>648</v>
      </c>
      <c r="G2132" s="174" t="s">
        <v>3732</v>
      </c>
      <c r="H2132" s="175"/>
      <c r="I2132" s="176"/>
      <c r="J2132" s="174" t="s">
        <v>3739</v>
      </c>
      <c r="K2132" s="175"/>
      <c r="L2132" s="176"/>
      <c r="M2132" s="174" t="s">
        <v>3745</v>
      </c>
      <c r="N2132" s="175"/>
      <c r="O2132" s="176"/>
    </row>
    <row r="2133" spans="1:18" s="62" customFormat="1" ht="27">
      <c r="A2133" s="14" t="s">
        <v>2</v>
      </c>
      <c r="B2133" s="14" t="s">
        <v>3</v>
      </c>
      <c r="C2133" s="15" t="s">
        <v>4</v>
      </c>
      <c r="D2133" s="15" t="s">
        <v>5</v>
      </c>
      <c r="E2133" s="15" t="s">
        <v>3366</v>
      </c>
      <c r="F2133" s="15" t="s">
        <v>7</v>
      </c>
      <c r="G2133" s="16" t="s">
        <v>3347</v>
      </c>
      <c r="H2133" s="16" t="s">
        <v>3348</v>
      </c>
      <c r="I2133" s="16" t="s">
        <v>3349</v>
      </c>
      <c r="J2133" s="16" t="s">
        <v>3347</v>
      </c>
      <c r="K2133" s="16" t="s">
        <v>3348</v>
      </c>
      <c r="L2133" s="16" t="s">
        <v>3349</v>
      </c>
      <c r="M2133" s="16" t="s">
        <v>3347</v>
      </c>
      <c r="N2133" s="16" t="s">
        <v>3348</v>
      </c>
      <c r="O2133" s="16" t="s">
        <v>3349</v>
      </c>
    </row>
    <row r="2134" spans="1:18" s="62" customFormat="1" ht="108">
      <c r="A2134" s="31">
        <v>1</v>
      </c>
      <c r="B2134" s="21">
        <v>1196490630</v>
      </c>
      <c r="C2134" s="21">
        <v>42294713</v>
      </c>
      <c r="D2134" s="33" t="s">
        <v>3165</v>
      </c>
      <c r="E2134" s="28" t="s">
        <v>3166</v>
      </c>
      <c r="F2134" s="28" t="s">
        <v>10</v>
      </c>
      <c r="G2134" s="22">
        <v>1365386</v>
      </c>
      <c r="H2134" s="22">
        <f>ROUND(G2134*0.19,0)</f>
        <v>259423</v>
      </c>
      <c r="I2134" s="23">
        <f>+G2134+H2134</f>
        <v>1624809</v>
      </c>
      <c r="J2134" s="22">
        <v>2200000</v>
      </c>
      <c r="K2134" s="22">
        <f>ROUND(J2134*0.19,0)</f>
        <v>418000</v>
      </c>
      <c r="L2134" s="23">
        <f>+J2134+K2134</f>
        <v>2618000</v>
      </c>
      <c r="M2134" s="22"/>
      <c r="N2134" s="22"/>
      <c r="O2134" s="23"/>
    </row>
    <row r="2135" spans="1:18" s="62" customFormat="1" ht="99">
      <c r="A2135" s="31">
        <v>2</v>
      </c>
      <c r="B2135" s="21">
        <v>1196490683</v>
      </c>
      <c r="C2135" s="21">
        <v>42294713</v>
      </c>
      <c r="D2135" s="33" t="s">
        <v>3167</v>
      </c>
      <c r="E2135" s="28" t="s">
        <v>3168</v>
      </c>
      <c r="F2135" s="28" t="s">
        <v>10</v>
      </c>
      <c r="G2135" s="22">
        <v>1365386</v>
      </c>
      <c r="H2135" s="22">
        <f t="shared" ref="H2135:H2139" si="634">ROUND(G2135*0.19,0)</f>
        <v>259423</v>
      </c>
      <c r="I2135" s="23">
        <f t="shared" ref="I2135:I2139" si="635">+G2135+H2135</f>
        <v>1624809</v>
      </c>
      <c r="J2135" s="22">
        <v>2200000</v>
      </c>
      <c r="K2135" s="22">
        <f t="shared" ref="K2135" si="636">ROUND(J2135*0.19,0)</f>
        <v>418000</v>
      </c>
      <c r="L2135" s="23">
        <f t="shared" ref="L2135" si="637">+J2135+K2135</f>
        <v>2618000</v>
      </c>
      <c r="M2135" s="22"/>
      <c r="N2135" s="22"/>
      <c r="O2135" s="23"/>
    </row>
    <row r="2136" spans="1:18" s="62" customFormat="1" ht="27">
      <c r="A2136" s="31">
        <v>3</v>
      </c>
      <c r="B2136" s="21">
        <v>1196491023</v>
      </c>
      <c r="C2136" s="21">
        <v>42294711</v>
      </c>
      <c r="D2136" s="33" t="s">
        <v>3169</v>
      </c>
      <c r="E2136" s="28" t="s">
        <v>3170</v>
      </c>
      <c r="F2136" s="28" t="s">
        <v>10</v>
      </c>
      <c r="G2136" s="22">
        <v>351736</v>
      </c>
      <c r="H2136" s="22">
        <f t="shared" si="634"/>
        <v>66830</v>
      </c>
      <c r="I2136" s="23">
        <f t="shared" si="635"/>
        <v>418566</v>
      </c>
      <c r="J2136" s="22"/>
      <c r="K2136" s="22"/>
      <c r="L2136" s="23"/>
      <c r="M2136" s="22"/>
      <c r="N2136" s="22"/>
      <c r="O2136" s="23"/>
    </row>
    <row r="2137" spans="1:18" s="62" customFormat="1" ht="27">
      <c r="A2137" s="31">
        <v>4</v>
      </c>
      <c r="B2137" s="21">
        <v>1196491024</v>
      </c>
      <c r="C2137" s="21">
        <v>42295303</v>
      </c>
      <c r="D2137" s="33" t="s">
        <v>3171</v>
      </c>
      <c r="E2137" s="28" t="s">
        <v>3172</v>
      </c>
      <c r="F2137" s="28" t="s">
        <v>10</v>
      </c>
      <c r="G2137" s="22">
        <v>12017</v>
      </c>
      <c r="H2137" s="22">
        <f t="shared" si="634"/>
        <v>2283</v>
      </c>
      <c r="I2137" s="23">
        <f t="shared" si="635"/>
        <v>14300</v>
      </c>
      <c r="J2137" s="22"/>
      <c r="K2137" s="22"/>
      <c r="L2137" s="23"/>
      <c r="M2137" s="22">
        <v>16000</v>
      </c>
      <c r="N2137" s="22">
        <f t="shared" ref="N2137" si="638">ROUND(M2137*0.19,0)</f>
        <v>3040</v>
      </c>
      <c r="O2137" s="23">
        <f t="shared" ref="O2137" si="639">+M2137+N2137</f>
        <v>19040</v>
      </c>
    </row>
    <row r="2138" spans="1:18" s="62" customFormat="1" ht="27">
      <c r="A2138" s="31">
        <v>5</v>
      </c>
      <c r="B2138" s="21">
        <v>1196430018</v>
      </c>
      <c r="C2138" s="21">
        <v>42294713</v>
      </c>
      <c r="D2138" s="33" t="s">
        <v>3173</v>
      </c>
      <c r="E2138" s="28" t="s">
        <v>3174</v>
      </c>
      <c r="F2138" s="28" t="s">
        <v>10</v>
      </c>
      <c r="G2138" s="22">
        <v>375050</v>
      </c>
      <c r="H2138" s="22">
        <f t="shared" si="634"/>
        <v>71260</v>
      </c>
      <c r="I2138" s="23">
        <f t="shared" si="635"/>
        <v>446310</v>
      </c>
      <c r="J2138" s="22"/>
      <c r="K2138" s="22"/>
      <c r="L2138" s="23"/>
      <c r="M2138" s="22"/>
      <c r="N2138" s="22"/>
      <c r="O2138" s="23"/>
    </row>
    <row r="2139" spans="1:18" s="62" customFormat="1" ht="27">
      <c r="A2139" s="31">
        <v>6</v>
      </c>
      <c r="B2139" s="21">
        <v>1128599232</v>
      </c>
      <c r="C2139" s="21">
        <v>42294713</v>
      </c>
      <c r="D2139" s="33" t="s">
        <v>3175</v>
      </c>
      <c r="E2139" s="28" t="s">
        <v>3176</v>
      </c>
      <c r="F2139" s="28" t="s">
        <v>3177</v>
      </c>
      <c r="G2139" s="22">
        <v>140000</v>
      </c>
      <c r="H2139" s="22">
        <f t="shared" si="634"/>
        <v>26600</v>
      </c>
      <c r="I2139" s="23">
        <f t="shared" si="635"/>
        <v>166600</v>
      </c>
      <c r="J2139" s="22"/>
      <c r="K2139" s="22"/>
      <c r="L2139" s="23"/>
      <c r="M2139" s="22"/>
      <c r="N2139" s="22"/>
      <c r="O2139" s="23"/>
    </row>
    <row r="2140" spans="1:18" s="150" customFormat="1">
      <c r="A2140" s="142"/>
      <c r="B2140" s="17"/>
      <c r="C2140" s="143"/>
      <c r="D2140" s="143"/>
      <c r="E2140" s="143"/>
      <c r="F2140" s="143"/>
      <c r="G2140" s="148"/>
      <c r="H2140" s="148"/>
      <c r="I2140" s="149"/>
      <c r="J2140" s="148"/>
      <c r="K2140" s="148"/>
      <c r="L2140" s="149"/>
      <c r="M2140" s="148"/>
      <c r="N2140" s="148"/>
      <c r="O2140" s="149"/>
    </row>
    <row r="2141" spans="1:18" s="62" customFormat="1" ht="27">
      <c r="A2141" s="39" t="s">
        <v>3127</v>
      </c>
      <c r="B2141" s="166" t="s">
        <v>3181</v>
      </c>
      <c r="C2141" s="166"/>
      <c r="D2141" s="166"/>
      <c r="E2141" s="166"/>
      <c r="F2141" s="29" t="s">
        <v>1311</v>
      </c>
      <c r="G2141" s="174"/>
      <c r="H2141" s="175"/>
      <c r="I2141" s="176"/>
      <c r="J2141" s="174"/>
      <c r="K2141" s="175"/>
      <c r="L2141" s="176"/>
    </row>
    <row r="2142" spans="1:18" s="62" customFormat="1" ht="27">
      <c r="A2142" s="14" t="s">
        <v>2</v>
      </c>
      <c r="B2142" s="14" t="s">
        <v>3</v>
      </c>
      <c r="C2142" s="15" t="s">
        <v>4</v>
      </c>
      <c r="D2142" s="15" t="s">
        <v>5</v>
      </c>
      <c r="E2142" s="15" t="s">
        <v>3366</v>
      </c>
      <c r="F2142" s="15" t="s">
        <v>7</v>
      </c>
      <c r="G2142" s="16"/>
      <c r="H2142" s="16"/>
      <c r="I2142" s="16"/>
      <c r="J2142" s="16"/>
      <c r="K2142" s="16"/>
      <c r="L2142" s="16"/>
    </row>
    <row r="2143" spans="1:18" s="62" customFormat="1" ht="45">
      <c r="A2143" s="31">
        <v>1</v>
      </c>
      <c r="B2143" s="27">
        <v>1197011053</v>
      </c>
      <c r="C2143" s="28">
        <v>42131700</v>
      </c>
      <c r="D2143" s="36" t="s">
        <v>3182</v>
      </c>
      <c r="E2143" s="38" t="s">
        <v>3183</v>
      </c>
      <c r="F2143" s="28" t="s">
        <v>10</v>
      </c>
      <c r="G2143" s="22"/>
      <c r="H2143" s="22"/>
      <c r="I2143" s="23"/>
      <c r="J2143" s="22"/>
      <c r="K2143" s="22"/>
      <c r="L2143" s="23"/>
    </row>
    <row r="2144" spans="1:18" s="62" customFormat="1" ht="45">
      <c r="A2144" s="31">
        <v>2</v>
      </c>
      <c r="B2144" s="27">
        <v>1197011054</v>
      </c>
      <c r="C2144" s="28">
        <v>42131700</v>
      </c>
      <c r="D2144" s="36" t="s">
        <v>3184</v>
      </c>
      <c r="E2144" s="38" t="s">
        <v>3183</v>
      </c>
      <c r="F2144" s="28" t="s">
        <v>10</v>
      </c>
      <c r="G2144" s="22"/>
      <c r="H2144" s="22"/>
      <c r="I2144" s="23"/>
      <c r="J2144" s="22"/>
      <c r="K2144" s="22"/>
      <c r="L2144" s="23"/>
    </row>
    <row r="2145" spans="1:12" s="150" customFormat="1">
      <c r="A2145" s="142"/>
      <c r="B2145" s="17"/>
      <c r="C2145" s="143"/>
      <c r="D2145" s="143"/>
      <c r="E2145" s="143"/>
      <c r="F2145" s="143"/>
      <c r="G2145" s="148"/>
      <c r="H2145" s="148"/>
      <c r="I2145" s="149"/>
      <c r="J2145" s="148"/>
      <c r="K2145" s="148"/>
      <c r="L2145" s="149"/>
    </row>
    <row r="2146" spans="1:12" s="62" customFormat="1" ht="13.5" customHeight="1">
      <c r="A2146" s="39" t="s">
        <v>3136</v>
      </c>
      <c r="B2146" s="166" t="s">
        <v>3186</v>
      </c>
      <c r="C2146" s="166"/>
      <c r="D2146" s="166"/>
      <c r="E2146" s="166"/>
      <c r="F2146" s="29" t="s">
        <v>355</v>
      </c>
      <c r="G2146" s="174"/>
      <c r="H2146" s="175"/>
      <c r="I2146" s="176"/>
      <c r="J2146" s="174"/>
      <c r="K2146" s="175"/>
      <c r="L2146" s="176"/>
    </row>
    <row r="2147" spans="1:12" s="62" customFormat="1" ht="27">
      <c r="A2147" s="14" t="s">
        <v>2</v>
      </c>
      <c r="B2147" s="14" t="s">
        <v>3</v>
      </c>
      <c r="C2147" s="15" t="s">
        <v>4</v>
      </c>
      <c r="D2147" s="15" t="s">
        <v>5</v>
      </c>
      <c r="E2147" s="15" t="s">
        <v>3366</v>
      </c>
      <c r="F2147" s="15" t="s">
        <v>7</v>
      </c>
      <c r="G2147" s="16"/>
      <c r="H2147" s="16"/>
      <c r="I2147" s="16"/>
      <c r="J2147" s="16"/>
      <c r="K2147" s="16"/>
      <c r="L2147" s="16"/>
    </row>
    <row r="2148" spans="1:12" s="62" customFormat="1" ht="18">
      <c r="A2148" s="31">
        <v>1</v>
      </c>
      <c r="B2148" s="27">
        <v>1186220310</v>
      </c>
      <c r="C2148" s="60" t="s">
        <v>3187</v>
      </c>
      <c r="D2148" s="36" t="s">
        <v>3188</v>
      </c>
      <c r="E2148" s="38" t="s">
        <v>3189</v>
      </c>
      <c r="F2148" s="28" t="s">
        <v>10</v>
      </c>
      <c r="G2148" s="22"/>
      <c r="H2148" s="22"/>
      <c r="I2148" s="23"/>
      <c r="J2148" s="22"/>
      <c r="K2148" s="22"/>
      <c r="L2148" s="23"/>
    </row>
    <row r="2149" spans="1:12" s="150" customFormat="1">
      <c r="A2149" s="142"/>
      <c r="B2149" s="17"/>
      <c r="C2149" s="143"/>
      <c r="D2149" s="143"/>
      <c r="E2149" s="143"/>
      <c r="F2149" s="143"/>
      <c r="G2149" s="148"/>
      <c r="H2149" s="148"/>
      <c r="I2149" s="149"/>
      <c r="J2149" s="148"/>
      <c r="K2149" s="148"/>
      <c r="L2149" s="149"/>
    </row>
    <row r="2150" spans="1:12" s="62" customFormat="1" ht="13.5" customHeight="1">
      <c r="A2150" s="39" t="s">
        <v>3137</v>
      </c>
      <c r="B2150" s="166" t="s">
        <v>3191</v>
      </c>
      <c r="C2150" s="166"/>
      <c r="D2150" s="166"/>
      <c r="E2150" s="166"/>
      <c r="F2150" s="29" t="s">
        <v>355</v>
      </c>
      <c r="G2150" s="174" t="s">
        <v>3729</v>
      </c>
      <c r="H2150" s="175"/>
      <c r="I2150" s="176"/>
    </row>
    <row r="2151" spans="1:12" s="62" customFormat="1" ht="27">
      <c r="A2151" s="14" t="s">
        <v>2</v>
      </c>
      <c r="B2151" s="14" t="s">
        <v>3</v>
      </c>
      <c r="C2151" s="15" t="s">
        <v>4</v>
      </c>
      <c r="D2151" s="15" t="s">
        <v>5</v>
      </c>
      <c r="E2151" s="15" t="s">
        <v>3366</v>
      </c>
      <c r="F2151" s="15" t="s">
        <v>7</v>
      </c>
      <c r="G2151" s="16" t="s">
        <v>3347</v>
      </c>
      <c r="H2151" s="16" t="s">
        <v>3348</v>
      </c>
      <c r="I2151" s="16" t="s">
        <v>3349</v>
      </c>
    </row>
    <row r="2152" spans="1:12" s="62" customFormat="1" ht="36">
      <c r="A2152" s="31">
        <v>1</v>
      </c>
      <c r="B2152" s="27">
        <v>1196490527</v>
      </c>
      <c r="C2152" s="60" t="s">
        <v>3187</v>
      </c>
      <c r="D2152" s="36" t="s">
        <v>3192</v>
      </c>
      <c r="E2152" s="37" t="s">
        <v>3192</v>
      </c>
      <c r="F2152" s="28" t="s">
        <v>53</v>
      </c>
      <c r="G2152" s="22">
        <v>52000</v>
      </c>
      <c r="H2152" s="22">
        <f t="shared" ref="H2152" si="640">ROUND(G2152*0.19,0)</f>
        <v>9880</v>
      </c>
      <c r="I2152" s="23">
        <f t="shared" ref="I2152" si="641">+G2152+H2152</f>
        <v>61880</v>
      </c>
    </row>
    <row r="2153" spans="1:12" s="62" customFormat="1" ht="36">
      <c r="A2153" s="31">
        <v>2</v>
      </c>
      <c r="B2153" s="117">
        <v>1197011119</v>
      </c>
      <c r="C2153" s="60" t="s">
        <v>3187</v>
      </c>
      <c r="D2153" s="74" t="s">
        <v>3193</v>
      </c>
      <c r="E2153" s="53" t="s">
        <v>3193</v>
      </c>
      <c r="F2153" s="28" t="s">
        <v>53</v>
      </c>
      <c r="G2153" s="22"/>
      <c r="H2153" s="22"/>
      <c r="I2153" s="23"/>
    </row>
    <row r="2154" spans="1:12" s="150" customFormat="1">
      <c r="A2154" s="142"/>
      <c r="B2154" s="17"/>
      <c r="C2154" s="143"/>
      <c r="D2154" s="143"/>
      <c r="E2154" s="143"/>
      <c r="F2154" s="143"/>
      <c r="G2154" s="148"/>
      <c r="H2154" s="148"/>
      <c r="I2154" s="149"/>
    </row>
    <row r="2155" spans="1:12" s="62" customFormat="1" ht="13.5" customHeight="1">
      <c r="A2155" s="68" t="s">
        <v>3163</v>
      </c>
      <c r="B2155" s="166" t="s">
        <v>3195</v>
      </c>
      <c r="C2155" s="166"/>
      <c r="D2155" s="166"/>
      <c r="E2155" s="166"/>
      <c r="F2155" s="29" t="s">
        <v>355</v>
      </c>
      <c r="G2155" s="174" t="s">
        <v>3718</v>
      </c>
      <c r="H2155" s="175"/>
      <c r="I2155" s="176"/>
    </row>
    <row r="2156" spans="1:12" s="62" customFormat="1" ht="27">
      <c r="A2156" s="14" t="s">
        <v>2</v>
      </c>
      <c r="B2156" s="14" t="s">
        <v>3</v>
      </c>
      <c r="C2156" s="15" t="s">
        <v>4</v>
      </c>
      <c r="D2156" s="15" t="s">
        <v>5</v>
      </c>
      <c r="E2156" s="15" t="s">
        <v>3366</v>
      </c>
      <c r="F2156" s="15" t="s">
        <v>7</v>
      </c>
      <c r="G2156" s="16" t="s">
        <v>3347</v>
      </c>
      <c r="H2156" s="16" t="s">
        <v>3348</v>
      </c>
      <c r="I2156" s="16" t="s">
        <v>3349</v>
      </c>
    </row>
    <row r="2157" spans="1:12" s="62" customFormat="1" ht="36">
      <c r="A2157" s="31">
        <v>1</v>
      </c>
      <c r="B2157" s="118">
        <v>1199010019</v>
      </c>
      <c r="C2157" s="28">
        <v>42142721</v>
      </c>
      <c r="D2157" s="33" t="s">
        <v>3196</v>
      </c>
      <c r="E2157" s="28" t="s">
        <v>3196</v>
      </c>
      <c r="F2157" s="28" t="s">
        <v>10</v>
      </c>
      <c r="G2157" s="22">
        <v>104700</v>
      </c>
      <c r="H2157" s="22">
        <f t="shared" ref="H2157" si="642">ROUND(G2157*0.19,0)</f>
        <v>19893</v>
      </c>
      <c r="I2157" s="23">
        <f t="shared" ref="I2157" si="643">+G2157+H2157</f>
        <v>124593</v>
      </c>
    </row>
    <row r="2158" spans="1:12" s="150" customFormat="1">
      <c r="A2158" s="142"/>
      <c r="B2158" s="17"/>
      <c r="C2158" s="143"/>
      <c r="D2158" s="143"/>
      <c r="E2158" s="143"/>
      <c r="F2158" s="143"/>
      <c r="G2158" s="144"/>
      <c r="H2158" s="145"/>
      <c r="I2158" s="151"/>
    </row>
    <row r="2159" spans="1:12" s="62" customFormat="1" ht="18">
      <c r="A2159" s="39" t="s">
        <v>3178</v>
      </c>
      <c r="B2159" s="166" t="s">
        <v>3198</v>
      </c>
      <c r="C2159" s="166"/>
      <c r="D2159" s="166"/>
      <c r="E2159" s="166"/>
      <c r="F2159" s="29" t="s">
        <v>483</v>
      </c>
      <c r="G2159" s="174" t="s">
        <v>3741</v>
      </c>
      <c r="H2159" s="175"/>
      <c r="I2159" s="176"/>
    </row>
    <row r="2160" spans="1:12" s="62" customFormat="1" ht="27">
      <c r="A2160" s="14" t="s">
        <v>2</v>
      </c>
      <c r="B2160" s="14" t="s">
        <v>3</v>
      </c>
      <c r="C2160" s="15" t="s">
        <v>4</v>
      </c>
      <c r="D2160" s="15" t="s">
        <v>5</v>
      </c>
      <c r="E2160" s="15" t="s">
        <v>3366</v>
      </c>
      <c r="F2160" s="15" t="s">
        <v>7</v>
      </c>
      <c r="G2160" s="16" t="s">
        <v>3347</v>
      </c>
      <c r="H2160" s="16" t="s">
        <v>3348</v>
      </c>
      <c r="I2160" s="16" t="s">
        <v>3349</v>
      </c>
    </row>
    <row r="2161" spans="1:9" s="62" customFormat="1" ht="99">
      <c r="A2161" s="31">
        <v>1</v>
      </c>
      <c r="B2161" s="35">
        <v>1196430149</v>
      </c>
      <c r="C2161" s="28">
        <v>42203400</v>
      </c>
      <c r="D2161" s="33" t="s">
        <v>3199</v>
      </c>
      <c r="E2161" s="28" t="s">
        <v>3200</v>
      </c>
      <c r="F2161" s="28" t="s">
        <v>53</v>
      </c>
      <c r="G2161" s="22">
        <v>1436700</v>
      </c>
      <c r="H2161" s="22">
        <v>0</v>
      </c>
      <c r="I2161" s="23">
        <f t="shared" ref="I2161:I2164" si="644">+G2161+H2161</f>
        <v>1436700</v>
      </c>
    </row>
    <row r="2162" spans="1:9" s="62" customFormat="1" ht="27">
      <c r="A2162" s="31">
        <v>2</v>
      </c>
      <c r="B2162" s="35">
        <v>1196430020</v>
      </c>
      <c r="C2162" s="28">
        <v>42203400</v>
      </c>
      <c r="D2162" s="33" t="s">
        <v>3201</v>
      </c>
      <c r="E2162" s="28" t="s">
        <v>3201</v>
      </c>
      <c r="F2162" s="28" t="s">
        <v>53</v>
      </c>
      <c r="G2162" s="22">
        <v>2218750</v>
      </c>
      <c r="H2162" s="22">
        <v>0</v>
      </c>
      <c r="I2162" s="23">
        <f t="shared" si="644"/>
        <v>2218750</v>
      </c>
    </row>
    <row r="2163" spans="1:9" s="62" customFormat="1" ht="36">
      <c r="A2163" s="31">
        <v>3</v>
      </c>
      <c r="B2163" s="35">
        <v>1196430008</v>
      </c>
      <c r="C2163" s="28">
        <v>42203400</v>
      </c>
      <c r="D2163" s="33" t="s">
        <v>3202</v>
      </c>
      <c r="E2163" s="28" t="s">
        <v>3202</v>
      </c>
      <c r="F2163" s="28" t="s">
        <v>53</v>
      </c>
      <c r="G2163" s="22">
        <v>4047600</v>
      </c>
      <c r="H2163" s="22">
        <v>0</v>
      </c>
      <c r="I2163" s="23">
        <f t="shared" si="644"/>
        <v>4047600</v>
      </c>
    </row>
    <row r="2164" spans="1:9" s="62" customFormat="1" ht="54">
      <c r="A2164" s="31">
        <v>4</v>
      </c>
      <c r="B2164" s="35" t="s">
        <v>194</v>
      </c>
      <c r="C2164" s="28" t="s">
        <v>3203</v>
      </c>
      <c r="D2164" s="33" t="s">
        <v>3204</v>
      </c>
      <c r="E2164" s="34" t="s">
        <v>3205</v>
      </c>
      <c r="F2164" s="28" t="s">
        <v>53</v>
      </c>
      <c r="G2164" s="22">
        <v>1037600</v>
      </c>
      <c r="H2164" s="22">
        <v>0</v>
      </c>
      <c r="I2164" s="23">
        <f t="shared" si="644"/>
        <v>1037600</v>
      </c>
    </row>
    <row r="2165" spans="1:9" s="62" customFormat="1" ht="54">
      <c r="A2165" s="31">
        <v>5</v>
      </c>
      <c r="B2165" s="56">
        <v>1196430850</v>
      </c>
      <c r="C2165" s="28" t="s">
        <v>3203</v>
      </c>
      <c r="D2165" s="33" t="s">
        <v>3206</v>
      </c>
      <c r="E2165" s="34" t="s">
        <v>3207</v>
      </c>
      <c r="F2165" s="28" t="s">
        <v>53</v>
      </c>
      <c r="G2165" s="22"/>
      <c r="H2165" s="22"/>
      <c r="I2165" s="23"/>
    </row>
    <row r="2166" spans="1:9" s="62" customFormat="1" ht="54">
      <c r="A2166" s="31">
        <v>6</v>
      </c>
      <c r="B2166" s="56">
        <v>1196430032</v>
      </c>
      <c r="C2166" s="28" t="s">
        <v>3203</v>
      </c>
      <c r="D2166" s="33" t="s">
        <v>3208</v>
      </c>
      <c r="E2166" s="34" t="s">
        <v>3209</v>
      </c>
      <c r="F2166" s="28" t="s">
        <v>53</v>
      </c>
      <c r="G2166" s="22"/>
      <c r="H2166" s="22"/>
      <c r="I2166" s="23"/>
    </row>
    <row r="2167" spans="1:9" s="150" customFormat="1">
      <c r="A2167" s="142"/>
      <c r="B2167" s="17"/>
      <c r="C2167" s="143"/>
      <c r="D2167" s="143"/>
      <c r="E2167" s="143"/>
      <c r="F2167" s="143"/>
      <c r="G2167" s="148"/>
      <c r="H2167" s="148"/>
      <c r="I2167" s="149"/>
    </row>
    <row r="2168" spans="1:9" s="62" customFormat="1" ht="18">
      <c r="A2168" s="39" t="s">
        <v>3179</v>
      </c>
      <c r="B2168" s="166" t="s">
        <v>3211</v>
      </c>
      <c r="C2168" s="166"/>
      <c r="D2168" s="166"/>
      <c r="E2168" s="166"/>
      <c r="F2168" s="29" t="s">
        <v>740</v>
      </c>
    </row>
    <row r="2169" spans="1:9" s="62" customFormat="1" ht="27">
      <c r="A2169" s="14" t="s">
        <v>2</v>
      </c>
      <c r="B2169" s="14" t="s">
        <v>3</v>
      </c>
      <c r="C2169" s="15" t="s">
        <v>4</v>
      </c>
      <c r="D2169" s="15" t="s">
        <v>5</v>
      </c>
      <c r="E2169" s="15" t="s">
        <v>3366</v>
      </c>
      <c r="F2169" s="15" t="s">
        <v>7</v>
      </c>
    </row>
    <row r="2170" spans="1:9" s="62" customFormat="1" ht="18">
      <c r="A2170" s="31">
        <v>1</v>
      </c>
      <c r="B2170" s="28">
        <v>1199020024</v>
      </c>
      <c r="C2170" s="28">
        <v>42311707</v>
      </c>
      <c r="D2170" s="33" t="s">
        <v>3212</v>
      </c>
      <c r="E2170" s="28" t="s">
        <v>3213</v>
      </c>
      <c r="F2170" s="28" t="s">
        <v>53</v>
      </c>
    </row>
    <row r="2171" spans="1:9" s="150" customFormat="1">
      <c r="A2171" s="142"/>
      <c r="B2171" s="17"/>
      <c r="C2171" s="143"/>
      <c r="D2171" s="143"/>
      <c r="E2171" s="143"/>
      <c r="F2171" s="143"/>
    </row>
    <row r="2172" spans="1:9" s="62" customFormat="1" ht="18">
      <c r="A2172" s="39" t="s">
        <v>3180</v>
      </c>
      <c r="B2172" s="166" t="s">
        <v>3216</v>
      </c>
      <c r="C2172" s="166"/>
      <c r="D2172" s="166"/>
      <c r="E2172" s="166"/>
      <c r="F2172" s="29" t="s">
        <v>648</v>
      </c>
      <c r="G2172" s="174" t="s">
        <v>3722</v>
      </c>
      <c r="H2172" s="175"/>
      <c r="I2172" s="176"/>
    </row>
    <row r="2173" spans="1:9" s="62" customFormat="1" ht="27">
      <c r="A2173" s="14" t="s">
        <v>2</v>
      </c>
      <c r="B2173" s="14" t="s">
        <v>3</v>
      </c>
      <c r="C2173" s="15" t="s">
        <v>4</v>
      </c>
      <c r="D2173" s="15" t="s">
        <v>5</v>
      </c>
      <c r="E2173" s="15" t="s">
        <v>3366</v>
      </c>
      <c r="F2173" s="15" t="s">
        <v>7</v>
      </c>
      <c r="G2173" s="16" t="s">
        <v>3347</v>
      </c>
      <c r="H2173" s="16" t="s">
        <v>3348</v>
      </c>
      <c r="I2173" s="16" t="s">
        <v>3349</v>
      </c>
    </row>
    <row r="2174" spans="1:9" s="62" customFormat="1" ht="36">
      <c r="A2174" s="31">
        <v>1</v>
      </c>
      <c r="B2174" s="46">
        <v>1198020056</v>
      </c>
      <c r="C2174" s="46">
        <v>42296001</v>
      </c>
      <c r="D2174" s="44" t="s">
        <v>3217</v>
      </c>
      <c r="E2174" s="46" t="s">
        <v>4094</v>
      </c>
      <c r="F2174" s="28" t="s">
        <v>53</v>
      </c>
      <c r="G2174" s="22">
        <v>15000000</v>
      </c>
      <c r="H2174" s="22">
        <v>0</v>
      </c>
      <c r="I2174" s="23">
        <f>+G2174+H2174</f>
        <v>15000000</v>
      </c>
    </row>
    <row r="2175" spans="1:9" s="62" customFormat="1" ht="36">
      <c r="A2175" s="31">
        <v>2</v>
      </c>
      <c r="B2175" s="46">
        <v>1198020065</v>
      </c>
      <c r="C2175" s="46">
        <v>42296001</v>
      </c>
      <c r="D2175" s="44" t="s">
        <v>3218</v>
      </c>
      <c r="E2175" s="46" t="s">
        <v>4095</v>
      </c>
      <c r="F2175" s="28" t="s">
        <v>53</v>
      </c>
      <c r="G2175" s="22">
        <v>15000000</v>
      </c>
      <c r="H2175" s="22">
        <v>0</v>
      </c>
      <c r="I2175" s="23">
        <f t="shared" ref="I2175:I2178" si="645">+G2175+H2175</f>
        <v>15000000</v>
      </c>
    </row>
    <row r="2176" spans="1:9" s="62" customFormat="1" ht="36">
      <c r="A2176" s="31">
        <v>3</v>
      </c>
      <c r="B2176" s="46">
        <v>1198020066</v>
      </c>
      <c r="C2176" s="46">
        <v>42296001</v>
      </c>
      <c r="D2176" s="44" t="s">
        <v>3219</v>
      </c>
      <c r="E2176" s="46" t="s">
        <v>4096</v>
      </c>
      <c r="F2176" s="28" t="s">
        <v>53</v>
      </c>
      <c r="G2176" s="22">
        <v>15000000</v>
      </c>
      <c r="H2176" s="22">
        <v>0</v>
      </c>
      <c r="I2176" s="23">
        <f t="shared" si="645"/>
        <v>15000000</v>
      </c>
    </row>
    <row r="2177" spans="1:9" s="62" customFormat="1" ht="36">
      <c r="A2177" s="31">
        <v>4</v>
      </c>
      <c r="B2177" s="46">
        <v>1198020068</v>
      </c>
      <c r="C2177" s="46">
        <v>42296001</v>
      </c>
      <c r="D2177" s="44" t="s">
        <v>3220</v>
      </c>
      <c r="E2177" s="46" t="s">
        <v>4097</v>
      </c>
      <c r="F2177" s="28" t="s">
        <v>53</v>
      </c>
      <c r="G2177" s="22">
        <v>15000000</v>
      </c>
      <c r="H2177" s="22">
        <v>0</v>
      </c>
      <c r="I2177" s="23">
        <f t="shared" si="645"/>
        <v>15000000</v>
      </c>
    </row>
    <row r="2178" spans="1:9" s="62" customFormat="1" ht="36">
      <c r="A2178" s="31">
        <v>5</v>
      </c>
      <c r="B2178" s="46">
        <v>1198020069</v>
      </c>
      <c r="C2178" s="46">
        <v>42296001</v>
      </c>
      <c r="D2178" s="44" t="s">
        <v>3221</v>
      </c>
      <c r="E2178" s="46" t="s">
        <v>4098</v>
      </c>
      <c r="F2178" s="28" t="s">
        <v>53</v>
      </c>
      <c r="G2178" s="22">
        <v>15000000</v>
      </c>
      <c r="H2178" s="22">
        <v>0</v>
      </c>
      <c r="I2178" s="23">
        <f t="shared" si="645"/>
        <v>15000000</v>
      </c>
    </row>
    <row r="2179" spans="1:9" s="150" customFormat="1">
      <c r="A2179" s="142"/>
      <c r="B2179" s="17"/>
      <c r="C2179" s="143"/>
      <c r="D2179" s="143"/>
      <c r="E2179" s="143"/>
      <c r="F2179" s="143"/>
      <c r="G2179" s="148"/>
      <c r="H2179" s="148"/>
      <c r="I2179" s="149"/>
    </row>
    <row r="2180" spans="1:9" s="62" customFormat="1" ht="13.5" customHeight="1">
      <c r="A2180" s="39" t="s">
        <v>3185</v>
      </c>
      <c r="B2180" s="166" t="s">
        <v>3224</v>
      </c>
      <c r="C2180" s="166"/>
      <c r="D2180" s="166"/>
      <c r="E2180" s="166"/>
      <c r="F2180" s="29" t="s">
        <v>355</v>
      </c>
    </row>
    <row r="2181" spans="1:9" s="62" customFormat="1" ht="27">
      <c r="A2181" s="14" t="s">
        <v>2</v>
      </c>
      <c r="B2181" s="14" t="s">
        <v>3</v>
      </c>
      <c r="C2181" s="15" t="s">
        <v>4</v>
      </c>
      <c r="D2181" s="15" t="s">
        <v>5</v>
      </c>
      <c r="E2181" s="15" t="s">
        <v>3366</v>
      </c>
      <c r="F2181" s="15" t="s">
        <v>7</v>
      </c>
    </row>
    <row r="2182" spans="1:9" s="62" customFormat="1" ht="36">
      <c r="A2182" s="31">
        <v>1</v>
      </c>
      <c r="B2182" s="75">
        <v>1197011091</v>
      </c>
      <c r="C2182" s="28">
        <v>42203400</v>
      </c>
      <c r="D2182" s="44" t="s">
        <v>3225</v>
      </c>
      <c r="E2182" s="46" t="s">
        <v>3503</v>
      </c>
      <c r="F2182" s="28" t="s">
        <v>53</v>
      </c>
    </row>
    <row r="2183" spans="1:9" s="62" customFormat="1" ht="45">
      <c r="A2183" s="31">
        <v>2</v>
      </c>
      <c r="B2183" s="75">
        <v>1197011092</v>
      </c>
      <c r="C2183" s="28">
        <v>42203400</v>
      </c>
      <c r="D2183" s="44" t="s">
        <v>3225</v>
      </c>
      <c r="E2183" s="46" t="s">
        <v>3504</v>
      </c>
      <c r="F2183" s="28" t="s">
        <v>53</v>
      </c>
    </row>
    <row r="2184" spans="1:9" s="150" customFormat="1">
      <c r="A2184" s="142"/>
      <c r="B2184" s="17"/>
      <c r="C2184" s="143"/>
      <c r="D2184" s="143"/>
      <c r="E2184" s="143"/>
      <c r="F2184" s="143"/>
    </row>
    <row r="2185" spans="1:9" s="62" customFormat="1" ht="13.5" customHeight="1">
      <c r="A2185" s="39" t="s">
        <v>3190</v>
      </c>
      <c r="B2185" s="166" t="s">
        <v>3227</v>
      </c>
      <c r="C2185" s="166"/>
      <c r="D2185" s="166"/>
      <c r="E2185" s="166"/>
      <c r="F2185" s="29" t="s">
        <v>355</v>
      </c>
    </row>
    <row r="2186" spans="1:9" s="62" customFormat="1" ht="27">
      <c r="A2186" s="14" t="s">
        <v>2</v>
      </c>
      <c r="B2186" s="14" t="s">
        <v>3</v>
      </c>
      <c r="C2186" s="15" t="s">
        <v>4</v>
      </c>
      <c r="D2186" s="15" t="s">
        <v>5</v>
      </c>
      <c r="E2186" s="15" t="s">
        <v>3366</v>
      </c>
      <c r="F2186" s="15" t="s">
        <v>7</v>
      </c>
    </row>
    <row r="2187" spans="1:9" s="62" customFormat="1" ht="27">
      <c r="A2187" s="31">
        <v>1</v>
      </c>
      <c r="B2187" s="49" t="s">
        <v>3505</v>
      </c>
      <c r="C2187" s="28">
        <v>42203400</v>
      </c>
      <c r="D2187" s="44" t="s">
        <v>3228</v>
      </c>
      <c r="E2187" s="48" t="s">
        <v>3229</v>
      </c>
      <c r="F2187" s="28" t="s">
        <v>53</v>
      </c>
    </row>
    <row r="2188" spans="1:9" s="150" customFormat="1">
      <c r="A2188" s="142"/>
      <c r="B2188" s="17"/>
      <c r="C2188" s="143"/>
      <c r="D2188" s="143"/>
      <c r="E2188" s="143"/>
      <c r="F2188" s="143"/>
    </row>
    <row r="2189" spans="1:9" s="62" customFormat="1" ht="18">
      <c r="A2189" s="39" t="s">
        <v>3194</v>
      </c>
      <c r="B2189" s="166" t="s">
        <v>3231</v>
      </c>
      <c r="C2189" s="166"/>
      <c r="D2189" s="166"/>
      <c r="E2189" s="166"/>
      <c r="F2189" s="29" t="s">
        <v>740</v>
      </c>
      <c r="G2189" s="174" t="s">
        <v>3723</v>
      </c>
      <c r="H2189" s="175"/>
      <c r="I2189" s="176"/>
    </row>
    <row r="2190" spans="1:9" s="62" customFormat="1" ht="27">
      <c r="A2190" s="14" t="s">
        <v>2</v>
      </c>
      <c r="B2190" s="14" t="s">
        <v>3</v>
      </c>
      <c r="C2190" s="15" t="s">
        <v>4</v>
      </c>
      <c r="D2190" s="15" t="s">
        <v>5</v>
      </c>
      <c r="E2190" s="15" t="s">
        <v>3366</v>
      </c>
      <c r="F2190" s="15" t="s">
        <v>7</v>
      </c>
      <c r="G2190" s="16" t="s">
        <v>3347</v>
      </c>
      <c r="H2190" s="16" t="s">
        <v>3348</v>
      </c>
      <c r="I2190" s="16" t="s">
        <v>3349</v>
      </c>
    </row>
    <row r="2191" spans="1:9" s="62" customFormat="1" ht="54">
      <c r="A2191" s="31">
        <v>1</v>
      </c>
      <c r="B2191" s="75">
        <v>1186220575</v>
      </c>
      <c r="C2191" s="46">
        <v>42203403</v>
      </c>
      <c r="D2191" s="44" t="s">
        <v>3232</v>
      </c>
      <c r="E2191" s="46" t="s">
        <v>3232</v>
      </c>
      <c r="F2191" s="28" t="s">
        <v>10</v>
      </c>
      <c r="G2191" s="22">
        <v>4013000</v>
      </c>
      <c r="H2191" s="22">
        <f>ROUND(G2191*0.19,0)</f>
        <v>762470</v>
      </c>
      <c r="I2191" s="23">
        <f>+G2191+H2191</f>
        <v>4775470</v>
      </c>
    </row>
    <row r="2192" spans="1:9" s="62" customFormat="1" ht="54">
      <c r="A2192" s="31">
        <v>2</v>
      </c>
      <c r="B2192" s="75">
        <v>1186220503</v>
      </c>
      <c r="C2192" s="46">
        <v>42203403</v>
      </c>
      <c r="D2192" s="44" t="s">
        <v>3233</v>
      </c>
      <c r="E2192" s="46" t="s">
        <v>3233</v>
      </c>
      <c r="F2192" s="28" t="s">
        <v>10</v>
      </c>
      <c r="G2192" s="22">
        <v>5157000</v>
      </c>
      <c r="H2192" s="22">
        <f>ROUND(G2192*0.19,0)</f>
        <v>979830</v>
      </c>
      <c r="I2192" s="23">
        <f>+G2192+H2192</f>
        <v>6136830</v>
      </c>
    </row>
    <row r="2193" spans="1:15" s="150" customFormat="1">
      <c r="A2193" s="142"/>
      <c r="B2193" s="17"/>
      <c r="C2193" s="143"/>
      <c r="D2193" s="143"/>
      <c r="E2193" s="143"/>
      <c r="F2193" s="143"/>
      <c r="G2193" s="148"/>
      <c r="H2193" s="148"/>
      <c r="I2193" s="149"/>
    </row>
    <row r="2194" spans="1:15" s="62" customFormat="1" ht="18">
      <c r="A2194" s="39" t="s">
        <v>3197</v>
      </c>
      <c r="B2194" s="166" t="s">
        <v>3235</v>
      </c>
      <c r="C2194" s="166"/>
      <c r="D2194" s="166"/>
      <c r="E2194" s="166"/>
      <c r="F2194" s="29" t="s">
        <v>405</v>
      </c>
      <c r="G2194" s="174" t="s">
        <v>3714</v>
      </c>
      <c r="H2194" s="175"/>
      <c r="I2194" s="176"/>
      <c r="J2194" s="174" t="s">
        <v>3754</v>
      </c>
      <c r="K2194" s="175"/>
      <c r="L2194" s="176"/>
      <c r="M2194" s="174" t="s">
        <v>3986</v>
      </c>
      <c r="N2194" s="175"/>
      <c r="O2194" s="176"/>
    </row>
    <row r="2195" spans="1:15" s="62" customFormat="1" ht="27">
      <c r="A2195" s="14" t="s">
        <v>2</v>
      </c>
      <c r="B2195" s="14" t="s">
        <v>3</v>
      </c>
      <c r="C2195" s="15" t="s">
        <v>4</v>
      </c>
      <c r="D2195" s="15" t="s">
        <v>5</v>
      </c>
      <c r="E2195" s="15" t="s">
        <v>3366</v>
      </c>
      <c r="F2195" s="15" t="s">
        <v>7</v>
      </c>
      <c r="G2195" s="16" t="s">
        <v>3347</v>
      </c>
      <c r="H2195" s="16" t="s">
        <v>3348</v>
      </c>
      <c r="I2195" s="16" t="s">
        <v>3349</v>
      </c>
      <c r="J2195" s="16" t="s">
        <v>3347</v>
      </c>
      <c r="K2195" s="16" t="s">
        <v>3348</v>
      </c>
      <c r="L2195" s="16" t="s">
        <v>3349</v>
      </c>
      <c r="M2195" s="16" t="s">
        <v>3347</v>
      </c>
      <c r="N2195" s="16" t="s">
        <v>3348</v>
      </c>
      <c r="O2195" s="16" t="s">
        <v>3349</v>
      </c>
    </row>
    <row r="2196" spans="1:15" s="62" customFormat="1" ht="27">
      <c r="A2196" s="31">
        <v>1</v>
      </c>
      <c r="B2196" s="75">
        <v>1186220594</v>
      </c>
      <c r="C2196" s="46">
        <v>42293400</v>
      </c>
      <c r="D2196" s="44" t="s">
        <v>3236</v>
      </c>
      <c r="E2196" s="46" t="s">
        <v>3236</v>
      </c>
      <c r="F2196" s="28" t="s">
        <v>10</v>
      </c>
      <c r="G2196" s="22"/>
      <c r="H2196" s="22"/>
      <c r="I2196" s="23"/>
      <c r="J2196" s="22">
        <v>12800000</v>
      </c>
      <c r="K2196" s="22">
        <v>0</v>
      </c>
      <c r="L2196" s="23">
        <f>+J2196+K2196</f>
        <v>12800000</v>
      </c>
      <c r="M2196" s="22"/>
      <c r="N2196" s="22"/>
      <c r="O2196" s="23"/>
    </row>
    <row r="2197" spans="1:15" s="62" customFormat="1" ht="27">
      <c r="A2197" s="31">
        <v>2</v>
      </c>
      <c r="B2197" s="75">
        <v>1186220907</v>
      </c>
      <c r="C2197" s="46">
        <v>42293400</v>
      </c>
      <c r="D2197" s="44" t="s">
        <v>3237</v>
      </c>
      <c r="E2197" s="46" t="s">
        <v>3237</v>
      </c>
      <c r="F2197" s="28" t="s">
        <v>10</v>
      </c>
      <c r="G2197" s="22">
        <v>3259200</v>
      </c>
      <c r="H2197" s="22">
        <v>0</v>
      </c>
      <c r="I2197" s="23">
        <f>+G2197+H2197</f>
        <v>3259200</v>
      </c>
      <c r="J2197" s="22">
        <v>2277000</v>
      </c>
      <c r="K2197" s="22">
        <v>0</v>
      </c>
      <c r="L2197" s="23">
        <f>+J2197+K2197</f>
        <v>2277000</v>
      </c>
      <c r="M2197" s="22">
        <v>2334000</v>
      </c>
      <c r="N2197" s="22">
        <v>0</v>
      </c>
      <c r="O2197" s="23">
        <f>+M2197+N2197</f>
        <v>2334000</v>
      </c>
    </row>
    <row r="2198" spans="1:15" s="150" customFormat="1">
      <c r="A2198" s="142"/>
      <c r="B2198" s="17"/>
      <c r="C2198" s="143"/>
      <c r="D2198" s="143"/>
      <c r="E2198" s="143"/>
      <c r="F2198" s="143"/>
      <c r="G2198" s="144"/>
      <c r="H2198" s="145"/>
      <c r="I2198" s="151"/>
      <c r="J2198" s="144"/>
      <c r="K2198" s="145"/>
      <c r="L2198" s="151"/>
      <c r="M2198" s="144"/>
      <c r="N2198" s="145"/>
      <c r="O2198" s="151"/>
    </row>
    <row r="2199" spans="1:15" s="62" customFormat="1" ht="36">
      <c r="A2199" s="39" t="s">
        <v>3210</v>
      </c>
      <c r="B2199" s="166" t="s">
        <v>3238</v>
      </c>
      <c r="C2199" s="166"/>
      <c r="D2199" s="166"/>
      <c r="E2199" s="166"/>
      <c r="F2199" s="29" t="s">
        <v>3374</v>
      </c>
      <c r="G2199" s="174" t="s">
        <v>3711</v>
      </c>
      <c r="H2199" s="175"/>
      <c r="I2199" s="176"/>
      <c r="J2199" s="174" t="s">
        <v>3717</v>
      </c>
      <c r="K2199" s="175"/>
      <c r="L2199" s="176"/>
    </row>
    <row r="2200" spans="1:15" s="62" customFormat="1" ht="27">
      <c r="A2200" s="14" t="s">
        <v>2</v>
      </c>
      <c r="B2200" s="14" t="s">
        <v>3</v>
      </c>
      <c r="C2200" s="15" t="s">
        <v>4</v>
      </c>
      <c r="D2200" s="15" t="s">
        <v>5</v>
      </c>
      <c r="E2200" s="15" t="s">
        <v>3366</v>
      </c>
      <c r="F2200" s="15" t="s">
        <v>7</v>
      </c>
      <c r="G2200" s="16" t="s">
        <v>3347</v>
      </c>
      <c r="H2200" s="16" t="s">
        <v>3348</v>
      </c>
      <c r="I2200" s="16" t="s">
        <v>3349</v>
      </c>
      <c r="J2200" s="16" t="s">
        <v>3347</v>
      </c>
      <c r="K2200" s="16" t="s">
        <v>3348</v>
      </c>
      <c r="L2200" s="16" t="s">
        <v>3349</v>
      </c>
    </row>
    <row r="2201" spans="1:15" s="62" customFormat="1" ht="72">
      <c r="A2201" s="31">
        <v>1</v>
      </c>
      <c r="B2201" s="18">
        <v>1196420145</v>
      </c>
      <c r="C2201" s="28" t="s">
        <v>3239</v>
      </c>
      <c r="D2201" s="44" t="s">
        <v>3240</v>
      </c>
      <c r="E2201" s="119" t="s">
        <v>3241</v>
      </c>
      <c r="F2201" s="28" t="s">
        <v>10</v>
      </c>
      <c r="G2201" s="22">
        <v>5520</v>
      </c>
      <c r="H2201" s="22">
        <v>0</v>
      </c>
      <c r="I2201" s="23">
        <f>+G2201+H2201</f>
        <v>5520</v>
      </c>
      <c r="J2201" s="22">
        <v>110800</v>
      </c>
      <c r="K2201" s="22">
        <v>0</v>
      </c>
      <c r="L2201" s="23">
        <f>+J2201+K2201</f>
        <v>110800</v>
      </c>
    </row>
    <row r="2202" spans="1:15" s="62" customFormat="1" ht="72">
      <c r="A2202" s="31">
        <v>2</v>
      </c>
      <c r="B2202" s="18">
        <v>1196420146</v>
      </c>
      <c r="C2202" s="28" t="s">
        <v>3239</v>
      </c>
      <c r="D2202" s="44" t="s">
        <v>3242</v>
      </c>
      <c r="E2202" s="119" t="s">
        <v>3241</v>
      </c>
      <c r="F2202" s="28" t="s">
        <v>10</v>
      </c>
      <c r="G2202" s="22">
        <v>46570</v>
      </c>
      <c r="H2202" s="22">
        <v>0</v>
      </c>
      <c r="I2202" s="23">
        <f>+G2202+H2202</f>
        <v>46570</v>
      </c>
      <c r="J2202" s="22">
        <v>110800</v>
      </c>
      <c r="K2202" s="22">
        <v>0</v>
      </c>
      <c r="L2202" s="23">
        <f>+J2202+K2202</f>
        <v>110800</v>
      </c>
    </row>
    <row r="2203" spans="1:15" s="62" customFormat="1" ht="72">
      <c r="A2203" s="31">
        <v>3</v>
      </c>
      <c r="B2203" s="18">
        <v>1196420147</v>
      </c>
      <c r="C2203" s="28" t="s">
        <v>3239</v>
      </c>
      <c r="D2203" s="44" t="s">
        <v>3243</v>
      </c>
      <c r="E2203" s="119" t="s">
        <v>3241</v>
      </c>
      <c r="F2203" s="28" t="s">
        <v>10</v>
      </c>
      <c r="G2203" s="22"/>
      <c r="H2203" s="22"/>
      <c r="I2203" s="23"/>
      <c r="J2203" s="22">
        <v>148400</v>
      </c>
      <c r="K2203" s="22">
        <v>0</v>
      </c>
      <c r="L2203" s="23">
        <f>+J2203+K2203</f>
        <v>148400</v>
      </c>
    </row>
    <row r="2204" spans="1:15" s="62" customFormat="1" ht="72">
      <c r="A2204" s="31">
        <v>4</v>
      </c>
      <c r="B2204" s="18">
        <v>1196420151</v>
      </c>
      <c r="C2204" s="28" t="s">
        <v>3239</v>
      </c>
      <c r="D2204" s="44" t="s">
        <v>3244</v>
      </c>
      <c r="E2204" s="119" t="s">
        <v>3241</v>
      </c>
      <c r="F2204" s="28" t="s">
        <v>10</v>
      </c>
      <c r="G2204" s="22"/>
      <c r="H2204" s="22"/>
      <c r="I2204" s="23"/>
      <c r="J2204" s="22">
        <v>148400</v>
      </c>
      <c r="K2204" s="22">
        <v>0</v>
      </c>
      <c r="L2204" s="23">
        <f>+J2204+K2204</f>
        <v>148400</v>
      </c>
    </row>
    <row r="2205" spans="1:15" s="62" customFormat="1" ht="117">
      <c r="A2205" s="31">
        <v>5</v>
      </c>
      <c r="B2205" s="18">
        <v>1196420148</v>
      </c>
      <c r="C2205" s="28" t="s">
        <v>3239</v>
      </c>
      <c r="D2205" s="44" t="s">
        <v>3245</v>
      </c>
      <c r="E2205" s="119" t="s">
        <v>3246</v>
      </c>
      <c r="F2205" s="28" t="s">
        <v>10</v>
      </c>
      <c r="G2205" s="22">
        <v>45210</v>
      </c>
      <c r="H2205" s="22">
        <v>0</v>
      </c>
      <c r="I2205" s="23">
        <f>+G2205+H2205</f>
        <v>45210</v>
      </c>
      <c r="J2205" s="22">
        <v>232000</v>
      </c>
      <c r="K2205" s="22">
        <v>0</v>
      </c>
      <c r="L2205" s="23">
        <f>+J2205+K2205</f>
        <v>232000</v>
      </c>
    </row>
    <row r="2206" spans="1:15" s="150" customFormat="1">
      <c r="A2206" s="142"/>
      <c r="B2206" s="17"/>
      <c r="C2206" s="143"/>
      <c r="D2206" s="143"/>
      <c r="E2206" s="143"/>
      <c r="F2206" s="143"/>
      <c r="G2206" s="144"/>
      <c r="H2206" s="145"/>
      <c r="I2206" s="151"/>
      <c r="J2206" s="144"/>
      <c r="K2206" s="145"/>
      <c r="L2206" s="151"/>
    </row>
    <row r="2207" spans="1:15" s="62" customFormat="1" ht="13.5" customHeight="1">
      <c r="A2207" s="39" t="s">
        <v>3214</v>
      </c>
      <c r="B2207" s="166" t="s">
        <v>3248</v>
      </c>
      <c r="C2207" s="166"/>
      <c r="D2207" s="166"/>
      <c r="E2207" s="166"/>
      <c r="F2207" s="29" t="s">
        <v>3247</v>
      </c>
    </row>
    <row r="2208" spans="1:15" s="62" customFormat="1" ht="27">
      <c r="A2208" s="14" t="s">
        <v>2</v>
      </c>
      <c r="B2208" s="14" t="s">
        <v>3</v>
      </c>
      <c r="C2208" s="15" t="s">
        <v>4</v>
      </c>
      <c r="D2208" s="15" t="s">
        <v>5</v>
      </c>
      <c r="E2208" s="15" t="s">
        <v>3366</v>
      </c>
      <c r="F2208" s="15" t="s">
        <v>7</v>
      </c>
    </row>
    <row r="2209" spans="1:9" s="62" customFormat="1" ht="36">
      <c r="A2209" s="31">
        <v>1</v>
      </c>
      <c r="B2209" s="120">
        <v>1196491665</v>
      </c>
      <c r="C2209" s="120">
        <v>42171703</v>
      </c>
      <c r="D2209" s="46" t="s">
        <v>3249</v>
      </c>
      <c r="E2209" s="46" t="s">
        <v>3250</v>
      </c>
      <c r="F2209" s="46" t="s">
        <v>10</v>
      </c>
    </row>
    <row r="2210" spans="1:9" s="62" customFormat="1" ht="27">
      <c r="A2210" s="31">
        <v>2</v>
      </c>
      <c r="B2210" s="120">
        <v>1196490056</v>
      </c>
      <c r="C2210" s="120">
        <v>42171703</v>
      </c>
      <c r="D2210" s="46" t="s">
        <v>3251</v>
      </c>
      <c r="E2210" s="46" t="s">
        <v>3252</v>
      </c>
      <c r="F2210" s="46" t="s">
        <v>10</v>
      </c>
    </row>
    <row r="2211" spans="1:9" s="150" customFormat="1">
      <c r="A2211" s="142"/>
      <c r="B2211" s="17"/>
      <c r="C2211" s="143"/>
      <c r="D2211" s="143"/>
      <c r="E2211" s="143"/>
      <c r="F2211" s="143"/>
    </row>
    <row r="2212" spans="1:9" s="62" customFormat="1" ht="27.75" customHeight="1">
      <c r="A2212" s="39" t="s">
        <v>3215</v>
      </c>
      <c r="B2212" s="166" t="s">
        <v>3254</v>
      </c>
      <c r="C2212" s="166"/>
      <c r="D2212" s="166"/>
      <c r="E2212" s="166"/>
      <c r="F2212" s="29" t="s">
        <v>3253</v>
      </c>
      <c r="G2212" s="174" t="s">
        <v>3707</v>
      </c>
      <c r="H2212" s="175"/>
      <c r="I2212" s="176"/>
    </row>
    <row r="2213" spans="1:9" s="62" customFormat="1" ht="27">
      <c r="A2213" s="14" t="s">
        <v>2</v>
      </c>
      <c r="B2213" s="14" t="s">
        <v>3</v>
      </c>
      <c r="C2213" s="15" t="s">
        <v>4</v>
      </c>
      <c r="D2213" s="15" t="s">
        <v>5</v>
      </c>
      <c r="E2213" s="15" t="s">
        <v>3366</v>
      </c>
      <c r="F2213" s="15" t="s">
        <v>7</v>
      </c>
      <c r="G2213" s="16" t="s">
        <v>3347</v>
      </c>
      <c r="H2213" s="16" t="s">
        <v>3348</v>
      </c>
      <c r="I2213" s="16" t="s">
        <v>3349</v>
      </c>
    </row>
    <row r="2214" spans="1:9" s="62" customFormat="1" ht="36">
      <c r="A2214" s="31">
        <v>1</v>
      </c>
      <c r="B2214" s="35">
        <v>1196490080</v>
      </c>
      <c r="C2214" s="46">
        <v>42295114</v>
      </c>
      <c r="D2214" s="46" t="s">
        <v>3255</v>
      </c>
      <c r="E2214" s="47" t="s">
        <v>3255</v>
      </c>
      <c r="F2214" s="46" t="s">
        <v>10</v>
      </c>
      <c r="G2214" s="22">
        <v>91000</v>
      </c>
      <c r="H2214" s="22">
        <v>0</v>
      </c>
      <c r="I2214" s="23">
        <f>+G2214+H2214</f>
        <v>91000</v>
      </c>
    </row>
    <row r="2215" spans="1:9" s="62" customFormat="1" ht="36">
      <c r="A2215" s="31">
        <v>2</v>
      </c>
      <c r="B2215" s="35">
        <v>1196490081</v>
      </c>
      <c r="C2215" s="46">
        <v>42295114</v>
      </c>
      <c r="D2215" s="46" t="s">
        <v>3256</v>
      </c>
      <c r="E2215" s="47" t="s">
        <v>3256</v>
      </c>
      <c r="F2215" s="46" t="s">
        <v>10</v>
      </c>
      <c r="G2215" s="22">
        <v>60000</v>
      </c>
      <c r="H2215" s="22">
        <v>0</v>
      </c>
      <c r="I2215" s="23">
        <f t="shared" ref="I2215:I2244" si="646">+G2215+H2215</f>
        <v>60000</v>
      </c>
    </row>
    <row r="2216" spans="1:9" s="62" customFormat="1" ht="18">
      <c r="A2216" s="31">
        <v>3</v>
      </c>
      <c r="B2216" s="35">
        <v>1196490083</v>
      </c>
      <c r="C2216" s="46">
        <v>42294513</v>
      </c>
      <c r="D2216" s="46" t="s">
        <v>3257</v>
      </c>
      <c r="E2216" s="47" t="s">
        <v>3257</v>
      </c>
      <c r="F2216" s="46" t="s">
        <v>10</v>
      </c>
      <c r="G2216" s="22">
        <v>246000</v>
      </c>
      <c r="H2216" s="22">
        <v>0</v>
      </c>
      <c r="I2216" s="23">
        <f t="shared" si="646"/>
        <v>246000</v>
      </c>
    </row>
    <row r="2217" spans="1:9" s="62" customFormat="1">
      <c r="A2217" s="31">
        <v>4</v>
      </c>
      <c r="B2217" s="35">
        <v>1196491038</v>
      </c>
      <c r="C2217" s="46">
        <v>42294523</v>
      </c>
      <c r="D2217" s="46" t="s">
        <v>3258</v>
      </c>
      <c r="E2217" s="47" t="s">
        <v>3258</v>
      </c>
      <c r="F2217" s="46" t="s">
        <v>10</v>
      </c>
      <c r="G2217" s="22">
        <v>190000</v>
      </c>
      <c r="H2217" s="22">
        <v>0</v>
      </c>
      <c r="I2217" s="23">
        <f t="shared" si="646"/>
        <v>190000</v>
      </c>
    </row>
    <row r="2218" spans="1:9" s="62" customFormat="1" ht="36">
      <c r="A2218" s="31">
        <v>5</v>
      </c>
      <c r="B2218" s="35" t="s">
        <v>194</v>
      </c>
      <c r="C2218" s="46">
        <v>42294513</v>
      </c>
      <c r="D2218" s="46" t="s">
        <v>3259</v>
      </c>
      <c r="E2218" s="47" t="s">
        <v>3259</v>
      </c>
      <c r="F2218" s="46" t="s">
        <v>10</v>
      </c>
      <c r="G2218" s="22">
        <v>117000</v>
      </c>
      <c r="H2218" s="22">
        <v>0</v>
      </c>
      <c r="I2218" s="23">
        <f t="shared" si="646"/>
        <v>117000</v>
      </c>
    </row>
    <row r="2219" spans="1:9" s="62" customFormat="1" ht="36">
      <c r="A2219" s="31">
        <v>6</v>
      </c>
      <c r="B2219" s="35" t="s">
        <v>194</v>
      </c>
      <c r="C2219" s="46">
        <v>42294513</v>
      </c>
      <c r="D2219" s="46" t="s">
        <v>3260</v>
      </c>
      <c r="E2219" s="47" t="s">
        <v>3260</v>
      </c>
      <c r="F2219" s="46" t="s">
        <v>10</v>
      </c>
      <c r="G2219" s="22">
        <v>214000</v>
      </c>
      <c r="H2219" s="22">
        <v>0</v>
      </c>
      <c r="I2219" s="23">
        <f t="shared" si="646"/>
        <v>214000</v>
      </c>
    </row>
    <row r="2220" spans="1:9" s="62" customFormat="1" ht="36">
      <c r="A2220" s="31">
        <v>7</v>
      </c>
      <c r="B2220" s="35">
        <v>1196491040</v>
      </c>
      <c r="C2220" s="46">
        <v>42294513</v>
      </c>
      <c r="D2220" s="46" t="s">
        <v>3261</v>
      </c>
      <c r="E2220" s="47" t="s">
        <v>3261</v>
      </c>
      <c r="F2220" s="46" t="s">
        <v>10</v>
      </c>
      <c r="G2220" s="22">
        <v>117000</v>
      </c>
      <c r="H2220" s="22">
        <v>0</v>
      </c>
      <c r="I2220" s="23">
        <f t="shared" si="646"/>
        <v>117000</v>
      </c>
    </row>
    <row r="2221" spans="1:9" s="62" customFormat="1" ht="36">
      <c r="A2221" s="31">
        <v>8</v>
      </c>
      <c r="B2221" s="35">
        <v>1196491042</v>
      </c>
      <c r="C2221" s="46">
        <v>42294513</v>
      </c>
      <c r="D2221" s="46" t="s">
        <v>3262</v>
      </c>
      <c r="E2221" s="47" t="s">
        <v>3262</v>
      </c>
      <c r="F2221" s="46" t="s">
        <v>10</v>
      </c>
      <c r="G2221" s="22">
        <v>243000</v>
      </c>
      <c r="H2221" s="22">
        <v>0</v>
      </c>
      <c r="I2221" s="23">
        <f t="shared" si="646"/>
        <v>243000</v>
      </c>
    </row>
    <row r="2222" spans="1:9" s="62" customFormat="1" ht="36">
      <c r="A2222" s="31">
        <v>9</v>
      </c>
      <c r="B2222" s="35">
        <v>1196491043</v>
      </c>
      <c r="C2222" s="46" t="s">
        <v>3263</v>
      </c>
      <c r="D2222" s="46" t="s">
        <v>3264</v>
      </c>
      <c r="E2222" s="47" t="s">
        <v>3264</v>
      </c>
      <c r="F2222" s="46" t="s">
        <v>10</v>
      </c>
      <c r="G2222" s="22">
        <v>143000</v>
      </c>
      <c r="H2222" s="22">
        <v>0</v>
      </c>
      <c r="I2222" s="23">
        <f t="shared" si="646"/>
        <v>143000</v>
      </c>
    </row>
    <row r="2223" spans="1:9" s="62" customFormat="1" ht="27">
      <c r="A2223" s="31">
        <v>10</v>
      </c>
      <c r="B2223" s="35">
        <v>1196491044</v>
      </c>
      <c r="C2223" s="46" t="s">
        <v>3263</v>
      </c>
      <c r="D2223" s="46" t="s">
        <v>3265</v>
      </c>
      <c r="E2223" s="47" t="s">
        <v>3265</v>
      </c>
      <c r="F2223" s="46" t="s">
        <v>10</v>
      </c>
      <c r="G2223" s="22">
        <v>49000</v>
      </c>
      <c r="H2223" s="22">
        <v>0</v>
      </c>
      <c r="I2223" s="23">
        <f t="shared" si="646"/>
        <v>49000</v>
      </c>
    </row>
    <row r="2224" spans="1:9" s="62" customFormat="1" ht="36">
      <c r="A2224" s="31">
        <v>11</v>
      </c>
      <c r="B2224" s="35">
        <v>1196491047</v>
      </c>
      <c r="C2224" s="46">
        <v>42294513</v>
      </c>
      <c r="D2224" s="46" t="s">
        <v>3266</v>
      </c>
      <c r="E2224" s="47" t="s">
        <v>3266</v>
      </c>
      <c r="F2224" s="46" t="s">
        <v>10</v>
      </c>
      <c r="G2224" s="22">
        <v>498000</v>
      </c>
      <c r="H2224" s="22">
        <v>0</v>
      </c>
      <c r="I2224" s="23">
        <f t="shared" si="646"/>
        <v>498000</v>
      </c>
    </row>
    <row r="2225" spans="1:9" s="62" customFormat="1" ht="18">
      <c r="A2225" s="31">
        <v>12</v>
      </c>
      <c r="B2225" s="35">
        <v>1196491048</v>
      </c>
      <c r="C2225" s="46">
        <v>42294513</v>
      </c>
      <c r="D2225" s="46" t="s">
        <v>3267</v>
      </c>
      <c r="E2225" s="47" t="s">
        <v>3267</v>
      </c>
      <c r="F2225" s="46" t="s">
        <v>10</v>
      </c>
      <c r="G2225" s="22">
        <v>499000</v>
      </c>
      <c r="H2225" s="22">
        <v>0</v>
      </c>
      <c r="I2225" s="23">
        <f t="shared" si="646"/>
        <v>499000</v>
      </c>
    </row>
    <row r="2226" spans="1:9" s="62" customFormat="1" ht="18">
      <c r="A2226" s="31">
        <v>13</v>
      </c>
      <c r="B2226" s="35">
        <v>1196491050</v>
      </c>
      <c r="C2226" s="46">
        <v>42294513</v>
      </c>
      <c r="D2226" s="46" t="s">
        <v>3268</v>
      </c>
      <c r="E2226" s="47" t="s">
        <v>3268</v>
      </c>
      <c r="F2226" s="46" t="s">
        <v>10</v>
      </c>
      <c r="G2226" s="22">
        <v>619000</v>
      </c>
      <c r="H2226" s="22">
        <v>0</v>
      </c>
      <c r="I2226" s="23">
        <f t="shared" si="646"/>
        <v>619000</v>
      </c>
    </row>
    <row r="2227" spans="1:9" s="62" customFormat="1" ht="18">
      <c r="A2227" s="31">
        <v>14</v>
      </c>
      <c r="B2227" s="35">
        <v>1196491049</v>
      </c>
      <c r="C2227" s="46">
        <v>42294513</v>
      </c>
      <c r="D2227" s="46" t="s">
        <v>3269</v>
      </c>
      <c r="E2227" s="47" t="s">
        <v>3269</v>
      </c>
      <c r="F2227" s="46" t="s">
        <v>10</v>
      </c>
      <c r="G2227" s="22">
        <v>619000</v>
      </c>
      <c r="H2227" s="22">
        <v>0</v>
      </c>
      <c r="I2227" s="23">
        <f t="shared" si="646"/>
        <v>619000</v>
      </c>
    </row>
    <row r="2228" spans="1:9" s="62" customFormat="1" ht="18">
      <c r="A2228" s="31">
        <v>15</v>
      </c>
      <c r="B2228" s="35">
        <v>1196491051</v>
      </c>
      <c r="C2228" s="46">
        <v>42294513</v>
      </c>
      <c r="D2228" s="46" t="s">
        <v>3270</v>
      </c>
      <c r="E2228" s="47" t="s">
        <v>3270</v>
      </c>
      <c r="F2228" s="46" t="s">
        <v>10</v>
      </c>
      <c r="G2228" s="22">
        <v>664000</v>
      </c>
      <c r="H2228" s="22">
        <v>0</v>
      </c>
      <c r="I2228" s="23">
        <f t="shared" si="646"/>
        <v>664000</v>
      </c>
    </row>
    <row r="2229" spans="1:9" s="62" customFormat="1" ht="54">
      <c r="A2229" s="31">
        <v>16</v>
      </c>
      <c r="B2229" s="35">
        <v>1196491052</v>
      </c>
      <c r="C2229" s="46">
        <v>42294513</v>
      </c>
      <c r="D2229" s="46" t="s">
        <v>3271</v>
      </c>
      <c r="E2229" s="47" t="s">
        <v>3271</v>
      </c>
      <c r="F2229" s="46" t="s">
        <v>10</v>
      </c>
      <c r="G2229" s="22">
        <v>750000</v>
      </c>
      <c r="H2229" s="22">
        <v>0</v>
      </c>
      <c r="I2229" s="23">
        <f t="shared" si="646"/>
        <v>750000</v>
      </c>
    </row>
    <row r="2230" spans="1:9" s="62" customFormat="1" ht="27">
      <c r="A2230" s="31">
        <v>17</v>
      </c>
      <c r="B2230" s="35">
        <v>1196490521</v>
      </c>
      <c r="C2230" s="46">
        <v>42295114</v>
      </c>
      <c r="D2230" s="46" t="s">
        <v>3272</v>
      </c>
      <c r="E2230" s="47" t="s">
        <v>3272</v>
      </c>
      <c r="F2230" s="46" t="s">
        <v>10</v>
      </c>
      <c r="G2230" s="22">
        <v>318000</v>
      </c>
      <c r="H2230" s="22">
        <v>0</v>
      </c>
      <c r="I2230" s="23">
        <f t="shared" si="646"/>
        <v>318000</v>
      </c>
    </row>
    <row r="2231" spans="1:9" s="62" customFormat="1" ht="27">
      <c r="A2231" s="31">
        <v>18</v>
      </c>
      <c r="B2231" s="35">
        <v>1196490929</v>
      </c>
      <c r="C2231" s="46">
        <v>42294513</v>
      </c>
      <c r="D2231" s="46" t="s">
        <v>3273</v>
      </c>
      <c r="E2231" s="47" t="s">
        <v>3273</v>
      </c>
      <c r="F2231" s="46" t="s">
        <v>10</v>
      </c>
      <c r="G2231" s="22">
        <v>143000</v>
      </c>
      <c r="H2231" s="22">
        <v>0</v>
      </c>
      <c r="I2231" s="23">
        <f t="shared" si="646"/>
        <v>143000</v>
      </c>
    </row>
    <row r="2232" spans="1:9" s="62" customFormat="1" ht="27">
      <c r="A2232" s="31">
        <v>19</v>
      </c>
      <c r="B2232" s="35">
        <v>1196490039</v>
      </c>
      <c r="C2232" s="46">
        <v>42294513</v>
      </c>
      <c r="D2232" s="46" t="s">
        <v>3274</v>
      </c>
      <c r="E2232" s="47" t="s">
        <v>3274</v>
      </c>
      <c r="F2232" s="46" t="s">
        <v>10</v>
      </c>
      <c r="G2232" s="22">
        <v>1002000</v>
      </c>
      <c r="H2232" s="22">
        <v>0</v>
      </c>
      <c r="I2232" s="23">
        <f t="shared" si="646"/>
        <v>1002000</v>
      </c>
    </row>
    <row r="2233" spans="1:9" s="62" customFormat="1" ht="36">
      <c r="A2233" s="31">
        <v>20</v>
      </c>
      <c r="B2233" s="35">
        <v>1196491651</v>
      </c>
      <c r="C2233" s="46">
        <v>42294513</v>
      </c>
      <c r="D2233" s="46" t="s">
        <v>3275</v>
      </c>
      <c r="E2233" s="47" t="s">
        <v>3275</v>
      </c>
      <c r="F2233" s="46" t="s">
        <v>10</v>
      </c>
      <c r="G2233" s="22">
        <v>310000</v>
      </c>
      <c r="H2233" s="22">
        <v>0</v>
      </c>
      <c r="I2233" s="23">
        <f t="shared" si="646"/>
        <v>310000</v>
      </c>
    </row>
    <row r="2234" spans="1:9" s="62" customFormat="1" ht="27">
      <c r="A2234" s="31">
        <v>21</v>
      </c>
      <c r="B2234" s="35">
        <v>1196491653</v>
      </c>
      <c r="C2234" s="46">
        <v>42294513</v>
      </c>
      <c r="D2234" s="46" t="s">
        <v>3276</v>
      </c>
      <c r="E2234" s="47" t="s">
        <v>3276</v>
      </c>
      <c r="F2234" s="46" t="s">
        <v>10</v>
      </c>
      <c r="G2234" s="22">
        <v>27000</v>
      </c>
      <c r="H2234" s="22">
        <v>0</v>
      </c>
      <c r="I2234" s="23">
        <f t="shared" si="646"/>
        <v>27000</v>
      </c>
    </row>
    <row r="2235" spans="1:9" s="62" customFormat="1" ht="27">
      <c r="A2235" s="31">
        <v>22</v>
      </c>
      <c r="B2235" s="35">
        <v>1196491654</v>
      </c>
      <c r="C2235" s="46">
        <v>42294513</v>
      </c>
      <c r="D2235" s="46" t="s">
        <v>3277</v>
      </c>
      <c r="E2235" s="47" t="s">
        <v>3277</v>
      </c>
      <c r="F2235" s="46" t="s">
        <v>10</v>
      </c>
      <c r="G2235" s="22">
        <v>322000</v>
      </c>
      <c r="H2235" s="22">
        <v>0</v>
      </c>
      <c r="I2235" s="23">
        <f t="shared" si="646"/>
        <v>322000</v>
      </c>
    </row>
    <row r="2236" spans="1:9" s="62" customFormat="1" ht="27">
      <c r="A2236" s="31">
        <v>23</v>
      </c>
      <c r="B2236" s="35">
        <v>1196490108</v>
      </c>
      <c r="C2236" s="46">
        <v>42294513</v>
      </c>
      <c r="D2236" s="46" t="s">
        <v>3278</v>
      </c>
      <c r="E2236" s="47" t="s">
        <v>3278</v>
      </c>
      <c r="F2236" s="46" t="s">
        <v>10</v>
      </c>
      <c r="G2236" s="22">
        <v>640000</v>
      </c>
      <c r="H2236" s="22">
        <v>0</v>
      </c>
      <c r="I2236" s="23">
        <f t="shared" si="646"/>
        <v>640000</v>
      </c>
    </row>
    <row r="2237" spans="1:9" s="62" customFormat="1" ht="27">
      <c r="A2237" s="31">
        <v>24</v>
      </c>
      <c r="B2237" s="35">
        <v>1196491655</v>
      </c>
      <c r="C2237" s="46">
        <v>42294513</v>
      </c>
      <c r="D2237" s="46" t="s">
        <v>3279</v>
      </c>
      <c r="E2237" s="47" t="s">
        <v>3279</v>
      </c>
      <c r="F2237" s="46" t="s">
        <v>10</v>
      </c>
      <c r="G2237" s="22">
        <v>608000</v>
      </c>
      <c r="H2237" s="22">
        <v>0</v>
      </c>
      <c r="I2237" s="23">
        <f t="shared" si="646"/>
        <v>608000</v>
      </c>
    </row>
    <row r="2238" spans="1:9" s="62" customFormat="1" ht="27">
      <c r="A2238" s="31">
        <v>25</v>
      </c>
      <c r="B2238" s="35">
        <v>1196491656</v>
      </c>
      <c r="C2238" s="46">
        <v>42294513</v>
      </c>
      <c r="D2238" s="46" t="s">
        <v>3280</v>
      </c>
      <c r="E2238" s="47" t="s">
        <v>3280</v>
      </c>
      <c r="F2238" s="46" t="s">
        <v>10</v>
      </c>
      <c r="G2238" s="22">
        <v>85000</v>
      </c>
      <c r="H2238" s="22">
        <v>0</v>
      </c>
      <c r="I2238" s="23">
        <f t="shared" si="646"/>
        <v>85000</v>
      </c>
    </row>
    <row r="2239" spans="1:9" s="62" customFormat="1" ht="54">
      <c r="A2239" s="31">
        <v>26</v>
      </c>
      <c r="B2239" s="35">
        <v>1196490522</v>
      </c>
      <c r="C2239" s="46">
        <v>42294513</v>
      </c>
      <c r="D2239" s="46" t="s">
        <v>3281</v>
      </c>
      <c r="E2239" s="47" t="s">
        <v>3281</v>
      </c>
      <c r="F2239" s="46" t="s">
        <v>10</v>
      </c>
      <c r="G2239" s="22">
        <v>292000</v>
      </c>
      <c r="H2239" s="22">
        <v>0</v>
      </c>
      <c r="I2239" s="23">
        <f t="shared" si="646"/>
        <v>292000</v>
      </c>
    </row>
    <row r="2240" spans="1:9" s="62" customFormat="1" ht="18">
      <c r="A2240" s="31">
        <v>27</v>
      </c>
      <c r="B2240" s="35">
        <v>1196491270</v>
      </c>
      <c r="C2240" s="46">
        <v>42294513</v>
      </c>
      <c r="D2240" s="46" t="s">
        <v>3282</v>
      </c>
      <c r="E2240" s="47" t="s">
        <v>3282</v>
      </c>
      <c r="F2240" s="46" t="s">
        <v>53</v>
      </c>
      <c r="G2240" s="22">
        <v>65000</v>
      </c>
      <c r="H2240" s="22">
        <v>0</v>
      </c>
      <c r="I2240" s="23">
        <f t="shared" si="646"/>
        <v>65000</v>
      </c>
    </row>
    <row r="2241" spans="1:12" s="62" customFormat="1" ht="36">
      <c r="A2241" s="31">
        <v>28</v>
      </c>
      <c r="B2241" s="35" t="s">
        <v>3283</v>
      </c>
      <c r="C2241" s="46">
        <v>42294513</v>
      </c>
      <c r="D2241" s="46" t="s">
        <v>3284</v>
      </c>
      <c r="E2241" s="47" t="s">
        <v>3285</v>
      </c>
      <c r="F2241" s="46" t="s">
        <v>53</v>
      </c>
      <c r="G2241" s="22">
        <v>453000</v>
      </c>
      <c r="H2241" s="22">
        <v>0</v>
      </c>
      <c r="I2241" s="23">
        <f t="shared" si="646"/>
        <v>453000</v>
      </c>
    </row>
    <row r="2242" spans="1:12" s="62" customFormat="1" ht="18">
      <c r="A2242" s="31">
        <v>29</v>
      </c>
      <c r="B2242" s="35" t="s">
        <v>3283</v>
      </c>
      <c r="C2242" s="46">
        <v>42294513</v>
      </c>
      <c r="D2242" s="46" t="s">
        <v>3286</v>
      </c>
      <c r="E2242" s="47" t="s">
        <v>3287</v>
      </c>
      <c r="F2242" s="46" t="s">
        <v>53</v>
      </c>
      <c r="G2242" s="22">
        <v>459000</v>
      </c>
      <c r="H2242" s="22">
        <v>0</v>
      </c>
      <c r="I2242" s="23">
        <f t="shared" si="646"/>
        <v>459000</v>
      </c>
    </row>
    <row r="2243" spans="1:12" s="62" customFormat="1" ht="27">
      <c r="A2243" s="31">
        <v>30</v>
      </c>
      <c r="B2243" s="35" t="s">
        <v>3283</v>
      </c>
      <c r="C2243" s="46">
        <v>42294513</v>
      </c>
      <c r="D2243" s="46" t="s">
        <v>3288</v>
      </c>
      <c r="E2243" s="47" t="s">
        <v>3288</v>
      </c>
      <c r="F2243" s="46" t="s">
        <v>53</v>
      </c>
      <c r="G2243" s="22">
        <v>143000</v>
      </c>
      <c r="H2243" s="22">
        <v>0</v>
      </c>
      <c r="I2243" s="23">
        <f t="shared" si="646"/>
        <v>143000</v>
      </c>
    </row>
    <row r="2244" spans="1:12" s="62" customFormat="1" ht="36">
      <c r="A2244" s="31">
        <v>31</v>
      </c>
      <c r="B2244" s="35" t="s">
        <v>3283</v>
      </c>
      <c r="C2244" s="46">
        <v>42294513</v>
      </c>
      <c r="D2244" s="46" t="s">
        <v>3289</v>
      </c>
      <c r="E2244" s="47" t="s">
        <v>3289</v>
      </c>
      <c r="F2244" s="46" t="s">
        <v>53</v>
      </c>
      <c r="G2244" s="22">
        <v>300000</v>
      </c>
      <c r="H2244" s="22">
        <v>0</v>
      </c>
      <c r="I2244" s="23">
        <f t="shared" si="646"/>
        <v>300000</v>
      </c>
    </row>
    <row r="2245" spans="1:12" s="150" customFormat="1">
      <c r="A2245" s="142"/>
      <c r="B2245" s="17"/>
      <c r="C2245" s="143"/>
      <c r="D2245" s="143"/>
      <c r="E2245" s="143"/>
      <c r="F2245" s="143"/>
      <c r="G2245" s="144"/>
      <c r="H2245" s="145"/>
      <c r="I2245" s="151"/>
    </row>
    <row r="2246" spans="1:12" s="62" customFormat="1" ht="30.75" customHeight="1">
      <c r="A2246" s="39" t="s">
        <v>3222</v>
      </c>
      <c r="B2246" s="166" t="s">
        <v>3290</v>
      </c>
      <c r="C2246" s="166"/>
      <c r="D2246" s="166"/>
      <c r="E2246" s="166"/>
      <c r="F2246" s="29" t="s">
        <v>3253</v>
      </c>
      <c r="G2246" s="174" t="s">
        <v>3709</v>
      </c>
      <c r="H2246" s="175"/>
      <c r="I2246" s="176"/>
      <c r="J2246" s="174" t="s">
        <v>3730</v>
      </c>
      <c r="K2246" s="175"/>
      <c r="L2246" s="176"/>
    </row>
    <row r="2247" spans="1:12" s="62" customFormat="1" ht="27">
      <c r="A2247" s="14" t="s">
        <v>2</v>
      </c>
      <c r="B2247" s="14" t="s">
        <v>3</v>
      </c>
      <c r="C2247" s="15" t="s">
        <v>4</v>
      </c>
      <c r="D2247" s="15" t="s">
        <v>5</v>
      </c>
      <c r="E2247" s="15" t="s">
        <v>3366</v>
      </c>
      <c r="F2247" s="15" t="s">
        <v>7</v>
      </c>
      <c r="G2247" s="16" t="s">
        <v>3347</v>
      </c>
      <c r="H2247" s="16" t="s">
        <v>3348</v>
      </c>
      <c r="I2247" s="16" t="s">
        <v>3349</v>
      </c>
      <c r="J2247" s="16" t="s">
        <v>3347</v>
      </c>
      <c r="K2247" s="16" t="s">
        <v>3348</v>
      </c>
      <c r="L2247" s="16" t="s">
        <v>3349</v>
      </c>
    </row>
    <row r="2248" spans="1:12" s="62" customFormat="1" ht="18">
      <c r="A2248" s="31">
        <v>1</v>
      </c>
      <c r="B2248" s="121">
        <v>1196490190</v>
      </c>
      <c r="C2248" s="46">
        <v>42183060</v>
      </c>
      <c r="D2248" s="46" t="s">
        <v>3291</v>
      </c>
      <c r="E2248" s="47" t="s">
        <v>3291</v>
      </c>
      <c r="F2248" s="46" t="s">
        <v>10</v>
      </c>
      <c r="G2248" s="22"/>
      <c r="H2248" s="22"/>
      <c r="I2248" s="23"/>
      <c r="J2248" s="22"/>
      <c r="K2248" s="22"/>
      <c r="L2248" s="23"/>
    </row>
    <row r="2249" spans="1:12" s="62" customFormat="1">
      <c r="A2249" s="31">
        <v>2</v>
      </c>
      <c r="B2249" s="121">
        <v>1196490192</v>
      </c>
      <c r="C2249" s="46">
        <v>42183060</v>
      </c>
      <c r="D2249" s="46" t="s">
        <v>3292</v>
      </c>
      <c r="E2249" s="47" t="s">
        <v>3292</v>
      </c>
      <c r="F2249" s="46" t="s">
        <v>10</v>
      </c>
      <c r="G2249" s="22"/>
      <c r="H2249" s="22"/>
      <c r="I2249" s="23"/>
      <c r="J2249" s="22"/>
      <c r="K2249" s="22"/>
      <c r="L2249" s="23"/>
    </row>
    <row r="2250" spans="1:12" s="62" customFormat="1" ht="36">
      <c r="A2250" s="31">
        <v>3</v>
      </c>
      <c r="B2250" s="121">
        <v>1196490320</v>
      </c>
      <c r="C2250" s="46">
        <v>42294522</v>
      </c>
      <c r="D2250" s="46" t="s">
        <v>3293</v>
      </c>
      <c r="E2250" s="47" t="s">
        <v>3293</v>
      </c>
      <c r="F2250" s="46" t="s">
        <v>10</v>
      </c>
      <c r="G2250" s="22"/>
      <c r="H2250" s="22"/>
      <c r="I2250" s="23"/>
      <c r="J2250" s="22">
        <v>171000</v>
      </c>
      <c r="K2250" s="22">
        <v>0</v>
      </c>
      <c r="L2250" s="23">
        <f>+J2250+K2250</f>
        <v>171000</v>
      </c>
    </row>
    <row r="2251" spans="1:12" s="62" customFormat="1" ht="27">
      <c r="A2251" s="31">
        <v>4</v>
      </c>
      <c r="B2251" s="121">
        <v>1196490755</v>
      </c>
      <c r="C2251" s="46">
        <v>14111818</v>
      </c>
      <c r="D2251" s="46" t="s">
        <v>3294</v>
      </c>
      <c r="E2251" s="47" t="s">
        <v>3294</v>
      </c>
      <c r="F2251" s="46" t="s">
        <v>10</v>
      </c>
      <c r="G2251" s="22"/>
      <c r="H2251" s="22"/>
      <c r="I2251" s="23"/>
      <c r="J2251" s="22"/>
      <c r="K2251" s="22"/>
      <c r="L2251" s="23"/>
    </row>
    <row r="2252" spans="1:12" s="62" customFormat="1" ht="27">
      <c r="A2252" s="31">
        <v>5</v>
      </c>
      <c r="B2252" s="121">
        <v>1196490870</v>
      </c>
      <c r="C2252" s="46">
        <v>42294512</v>
      </c>
      <c r="D2252" s="46" t="s">
        <v>3295</v>
      </c>
      <c r="E2252" s="47" t="s">
        <v>3295</v>
      </c>
      <c r="F2252" s="46" t="s">
        <v>10</v>
      </c>
      <c r="G2252" s="22"/>
      <c r="H2252" s="22"/>
      <c r="I2252" s="23"/>
      <c r="J2252" s="22"/>
      <c r="K2252" s="22"/>
      <c r="L2252" s="23"/>
    </row>
    <row r="2253" spans="1:12" s="62" customFormat="1" ht="27">
      <c r="A2253" s="31">
        <v>6</v>
      </c>
      <c r="B2253" s="69">
        <v>1176010096</v>
      </c>
      <c r="C2253" s="46">
        <v>42262008</v>
      </c>
      <c r="D2253" s="46" t="s">
        <v>3296</v>
      </c>
      <c r="E2253" s="47" t="s">
        <v>3296</v>
      </c>
      <c r="F2253" s="46" t="s">
        <v>10</v>
      </c>
      <c r="G2253" s="22"/>
      <c r="H2253" s="22"/>
      <c r="I2253" s="23"/>
      <c r="J2253" s="22"/>
      <c r="K2253" s="22"/>
      <c r="L2253" s="23"/>
    </row>
    <row r="2254" spans="1:12" s="62" customFormat="1" ht="54">
      <c r="A2254" s="31">
        <v>7</v>
      </c>
      <c r="B2254" s="69">
        <v>1196491669</v>
      </c>
      <c r="C2254" s="46">
        <v>42183018</v>
      </c>
      <c r="D2254" s="46" t="s">
        <v>3297</v>
      </c>
      <c r="E2254" s="47" t="s">
        <v>3297</v>
      </c>
      <c r="F2254" s="46" t="s">
        <v>10</v>
      </c>
      <c r="G2254" s="22"/>
      <c r="H2254" s="22"/>
      <c r="I2254" s="23"/>
      <c r="J2254" s="22"/>
      <c r="K2254" s="22"/>
      <c r="L2254" s="23"/>
    </row>
    <row r="2255" spans="1:12" s="62" customFormat="1" ht="27">
      <c r="A2255" s="31">
        <v>8</v>
      </c>
      <c r="B2255" s="69">
        <v>1128599550</v>
      </c>
      <c r="C2255" s="46">
        <v>42183018</v>
      </c>
      <c r="D2255" s="46" t="s">
        <v>3298</v>
      </c>
      <c r="E2255" s="47" t="s">
        <v>3298</v>
      </c>
      <c r="F2255" s="46" t="s">
        <v>10</v>
      </c>
      <c r="G2255" s="22">
        <v>500000</v>
      </c>
      <c r="H2255" s="22">
        <f>ROUND(G2255*0.19,0)</f>
        <v>95000</v>
      </c>
      <c r="I2255" s="23">
        <f t="shared" ref="I2255" si="647">+G2255+H2255</f>
        <v>595000</v>
      </c>
      <c r="J2255" s="22">
        <v>500000</v>
      </c>
      <c r="K2255" s="22">
        <f>ROUND(J2255*0.19,0)</f>
        <v>95000</v>
      </c>
      <c r="L2255" s="23">
        <f t="shared" ref="L2255" si="648">+J2255+K2255</f>
        <v>595000</v>
      </c>
    </row>
    <row r="2256" spans="1:12" s="62" customFormat="1" ht="36">
      <c r="A2256" s="31">
        <v>9</v>
      </c>
      <c r="B2256" s="121">
        <v>1196490880</v>
      </c>
      <c r="C2256" s="46">
        <v>42183018</v>
      </c>
      <c r="D2256" s="46" t="s">
        <v>3299</v>
      </c>
      <c r="E2256" s="47" t="s">
        <v>3299</v>
      </c>
      <c r="F2256" s="46" t="s">
        <v>10</v>
      </c>
      <c r="G2256" s="22"/>
      <c r="H2256" s="22"/>
      <c r="I2256" s="23"/>
      <c r="J2256" s="22"/>
      <c r="K2256" s="22"/>
      <c r="L2256" s="23"/>
    </row>
    <row r="2257" spans="1:15" s="150" customFormat="1">
      <c r="A2257" s="142"/>
      <c r="B2257" s="17"/>
      <c r="C2257" s="143"/>
      <c r="D2257" s="143"/>
      <c r="E2257" s="143"/>
      <c r="F2257" s="143"/>
      <c r="G2257" s="148"/>
      <c r="H2257" s="148"/>
      <c r="I2257" s="149"/>
      <c r="J2257" s="148"/>
      <c r="K2257" s="148"/>
      <c r="L2257" s="149"/>
    </row>
    <row r="2258" spans="1:15" s="62" customFormat="1" ht="30.75" customHeight="1">
      <c r="A2258" s="68" t="s">
        <v>3223</v>
      </c>
      <c r="B2258" s="166" t="s">
        <v>3300</v>
      </c>
      <c r="C2258" s="166"/>
      <c r="D2258" s="166"/>
      <c r="E2258" s="166"/>
      <c r="F2258" s="29" t="s">
        <v>3253</v>
      </c>
      <c r="G2258" s="174" t="s">
        <v>3707</v>
      </c>
      <c r="H2258" s="175"/>
      <c r="I2258" s="176"/>
      <c r="J2258" s="174" t="s">
        <v>3709</v>
      </c>
      <c r="K2258" s="175"/>
      <c r="L2258" s="176"/>
      <c r="M2258" s="174" t="s">
        <v>3730</v>
      </c>
      <c r="N2258" s="175"/>
      <c r="O2258" s="176"/>
    </row>
    <row r="2259" spans="1:15" s="62" customFormat="1" ht="27">
      <c r="A2259" s="14" t="s">
        <v>2</v>
      </c>
      <c r="B2259" s="14" t="s">
        <v>3</v>
      </c>
      <c r="C2259" s="15" t="s">
        <v>4</v>
      </c>
      <c r="D2259" s="15" t="s">
        <v>5</v>
      </c>
      <c r="E2259" s="15" t="s">
        <v>3366</v>
      </c>
      <c r="F2259" s="15" t="s">
        <v>7</v>
      </c>
      <c r="G2259" s="16" t="s">
        <v>3347</v>
      </c>
      <c r="H2259" s="16" t="s">
        <v>3348</v>
      </c>
      <c r="I2259" s="16" t="s">
        <v>3349</v>
      </c>
      <c r="J2259" s="16" t="s">
        <v>3347</v>
      </c>
      <c r="K2259" s="16" t="s">
        <v>3348</v>
      </c>
      <c r="L2259" s="16" t="s">
        <v>3349</v>
      </c>
      <c r="M2259" s="16" t="s">
        <v>3347</v>
      </c>
      <c r="N2259" s="16" t="s">
        <v>3348</v>
      </c>
      <c r="O2259" s="16" t="s">
        <v>3349</v>
      </c>
    </row>
    <row r="2260" spans="1:15" s="62" customFormat="1" ht="12.75" customHeight="1">
      <c r="A2260" s="31">
        <v>1</v>
      </c>
      <c r="B2260" s="121">
        <v>1196490546</v>
      </c>
      <c r="C2260" s="46">
        <v>42294517</v>
      </c>
      <c r="D2260" s="46" t="s">
        <v>3301</v>
      </c>
      <c r="E2260" s="47" t="s">
        <v>3301</v>
      </c>
      <c r="F2260" s="46" t="s">
        <v>10</v>
      </c>
      <c r="G2260" s="58"/>
      <c r="H2260" s="72"/>
      <c r="I2260" s="73"/>
      <c r="J2260" s="58"/>
      <c r="K2260" s="72"/>
      <c r="L2260" s="73"/>
      <c r="M2260" s="22">
        <v>593250</v>
      </c>
      <c r="N2260" s="22">
        <v>0</v>
      </c>
      <c r="O2260" s="23">
        <f t="shared" ref="O2260:O2262" si="649">+M2260+N2260</f>
        <v>593250</v>
      </c>
    </row>
    <row r="2261" spans="1:15" s="62" customFormat="1" ht="27">
      <c r="A2261" s="31">
        <v>2</v>
      </c>
      <c r="B2261" s="69">
        <v>1196490198</v>
      </c>
      <c r="C2261" s="46">
        <v>4229451</v>
      </c>
      <c r="D2261" s="46" t="s">
        <v>3302</v>
      </c>
      <c r="E2261" s="47" t="s">
        <v>3302</v>
      </c>
      <c r="F2261" s="46" t="s">
        <v>10</v>
      </c>
      <c r="G2261" s="58"/>
      <c r="H2261" s="72"/>
      <c r="I2261" s="73"/>
      <c r="J2261" s="58"/>
      <c r="K2261" s="72"/>
      <c r="L2261" s="73"/>
      <c r="M2261" s="22">
        <v>106080</v>
      </c>
      <c r="N2261" s="22">
        <v>0</v>
      </c>
      <c r="O2261" s="23">
        <f t="shared" si="649"/>
        <v>106080</v>
      </c>
    </row>
    <row r="2262" spans="1:15" s="62" customFormat="1" ht="12.75" customHeight="1">
      <c r="A2262" s="31">
        <v>3</v>
      </c>
      <c r="B2262" s="69">
        <v>1196490202</v>
      </c>
      <c r="C2262" s="46">
        <v>42294217</v>
      </c>
      <c r="D2262" s="46" t="s">
        <v>3303</v>
      </c>
      <c r="E2262" s="47" t="s">
        <v>3303</v>
      </c>
      <c r="F2262" s="46" t="s">
        <v>10</v>
      </c>
      <c r="G2262" s="22">
        <v>337000</v>
      </c>
      <c r="H2262" s="22">
        <v>0</v>
      </c>
      <c r="I2262" s="23">
        <f t="shared" ref="I2262" si="650">+G2262+H2262</f>
        <v>337000</v>
      </c>
      <c r="J2262" s="22"/>
      <c r="K2262" s="22"/>
      <c r="L2262" s="23"/>
      <c r="M2262" s="22">
        <v>39900</v>
      </c>
      <c r="N2262" s="22">
        <v>0</v>
      </c>
      <c r="O2262" s="23">
        <f t="shared" si="649"/>
        <v>39900</v>
      </c>
    </row>
    <row r="2263" spans="1:15" s="62" customFormat="1" ht="45">
      <c r="A2263" s="31">
        <v>4</v>
      </c>
      <c r="B2263" s="121">
        <v>1196490191</v>
      </c>
      <c r="C2263" s="46">
        <v>42294517</v>
      </c>
      <c r="D2263" s="46" t="s">
        <v>3304</v>
      </c>
      <c r="E2263" s="47" t="s">
        <v>3304</v>
      </c>
      <c r="F2263" s="46" t="s">
        <v>10</v>
      </c>
      <c r="G2263" s="58"/>
      <c r="H2263" s="72"/>
      <c r="I2263" s="73"/>
      <c r="J2263" s="22">
        <v>600000</v>
      </c>
      <c r="K2263" s="22">
        <v>0</v>
      </c>
      <c r="L2263" s="23">
        <f t="shared" ref="L2263:L2265" si="651">+J2263+K2263</f>
        <v>600000</v>
      </c>
      <c r="M2263" s="22"/>
      <c r="N2263" s="22"/>
      <c r="O2263" s="23"/>
    </row>
    <row r="2264" spans="1:15" s="62" customFormat="1" ht="12.75" customHeight="1">
      <c r="A2264" s="31">
        <v>5</v>
      </c>
      <c r="B2264" s="121">
        <v>1196490984</v>
      </c>
      <c r="C2264" s="46">
        <v>42294517</v>
      </c>
      <c r="D2264" s="46" t="s">
        <v>3305</v>
      </c>
      <c r="E2264" s="47" t="s">
        <v>3305</v>
      </c>
      <c r="F2264" s="46" t="s">
        <v>10</v>
      </c>
      <c r="G2264" s="58">
        <v>418000</v>
      </c>
      <c r="H2264" s="22">
        <v>0</v>
      </c>
      <c r="I2264" s="23">
        <f t="shared" ref="I2264:I2265" si="652">+G2264+H2264</f>
        <v>418000</v>
      </c>
      <c r="J2264" s="58">
        <v>330000</v>
      </c>
      <c r="K2264" s="22">
        <v>0</v>
      </c>
      <c r="L2264" s="23">
        <f t="shared" si="651"/>
        <v>330000</v>
      </c>
      <c r="M2264" s="58"/>
      <c r="N2264" s="22"/>
      <c r="O2264" s="23"/>
    </row>
    <row r="2265" spans="1:15" s="62" customFormat="1" ht="36">
      <c r="A2265" s="31">
        <v>6</v>
      </c>
      <c r="B2265" s="69">
        <v>1196491438</v>
      </c>
      <c r="C2265" s="46">
        <v>42294517</v>
      </c>
      <c r="D2265" s="46" t="s">
        <v>3306</v>
      </c>
      <c r="E2265" s="47" t="s">
        <v>3306</v>
      </c>
      <c r="F2265" s="46" t="s">
        <v>10</v>
      </c>
      <c r="G2265" s="58">
        <v>200000</v>
      </c>
      <c r="H2265" s="22">
        <v>0</v>
      </c>
      <c r="I2265" s="23">
        <f t="shared" si="652"/>
        <v>200000</v>
      </c>
      <c r="J2265" s="58">
        <v>250000</v>
      </c>
      <c r="K2265" s="22">
        <v>0</v>
      </c>
      <c r="L2265" s="23">
        <f t="shared" si="651"/>
        <v>250000</v>
      </c>
      <c r="M2265" s="58"/>
      <c r="N2265" s="22"/>
      <c r="O2265" s="23"/>
    </row>
    <row r="2266" spans="1:15" s="62" customFormat="1" ht="12.75" customHeight="1">
      <c r="A2266" s="31">
        <v>7</v>
      </c>
      <c r="B2266" s="69">
        <v>1196491670</v>
      </c>
      <c r="C2266" s="46">
        <v>42294500</v>
      </c>
      <c r="D2266" s="46" t="s">
        <v>3307</v>
      </c>
      <c r="E2266" s="47" t="s">
        <v>3307</v>
      </c>
      <c r="F2266" s="46" t="s">
        <v>10</v>
      </c>
      <c r="G2266" s="58"/>
      <c r="H2266" s="72"/>
      <c r="I2266" s="73"/>
      <c r="J2266" s="58"/>
      <c r="K2266" s="72"/>
      <c r="L2266" s="73"/>
      <c r="M2266" s="58"/>
      <c r="N2266" s="72"/>
      <c r="O2266" s="73"/>
    </row>
    <row r="2267" spans="1:15" s="62" customFormat="1" ht="45">
      <c r="A2267" s="31">
        <v>8</v>
      </c>
      <c r="B2267" s="121">
        <v>1196490184</v>
      </c>
      <c r="C2267" s="46">
        <v>42294517</v>
      </c>
      <c r="D2267" s="46" t="s">
        <v>3308</v>
      </c>
      <c r="E2267" s="47" t="s">
        <v>3308</v>
      </c>
      <c r="F2267" s="46" t="s">
        <v>10</v>
      </c>
      <c r="G2267" s="58"/>
      <c r="H2267" s="72"/>
      <c r="I2267" s="73"/>
      <c r="J2267" s="58">
        <v>610000</v>
      </c>
      <c r="K2267" s="22">
        <v>0</v>
      </c>
      <c r="L2267" s="23">
        <f t="shared" ref="L2267:L2274" si="653">+J2267+K2267</f>
        <v>610000</v>
      </c>
      <c r="M2267" s="58">
        <v>620000</v>
      </c>
      <c r="N2267" s="22">
        <v>0</v>
      </c>
      <c r="O2267" s="23">
        <f t="shared" ref="O2267:O2273" si="654">+M2267+N2267</f>
        <v>620000</v>
      </c>
    </row>
    <row r="2268" spans="1:15" s="62" customFormat="1" ht="12.75" customHeight="1">
      <c r="A2268" s="31">
        <v>9</v>
      </c>
      <c r="B2268" s="121">
        <v>1196490355</v>
      </c>
      <c r="C2268" s="46">
        <v>42294517</v>
      </c>
      <c r="D2268" s="46" t="s">
        <v>3309</v>
      </c>
      <c r="E2268" s="47" t="s">
        <v>3309</v>
      </c>
      <c r="F2268" s="46" t="s">
        <v>10</v>
      </c>
      <c r="G2268" s="58"/>
      <c r="H2268" s="72"/>
      <c r="I2268" s="73"/>
      <c r="J2268" s="58">
        <v>790000</v>
      </c>
      <c r="K2268" s="22">
        <v>0</v>
      </c>
      <c r="L2268" s="23">
        <f t="shared" si="653"/>
        <v>790000</v>
      </c>
      <c r="M2268" s="58">
        <v>719250</v>
      </c>
      <c r="N2268" s="22">
        <v>0</v>
      </c>
      <c r="O2268" s="23">
        <f t="shared" si="654"/>
        <v>719250</v>
      </c>
    </row>
    <row r="2269" spans="1:15" s="62" customFormat="1" ht="45">
      <c r="A2269" s="31">
        <v>10</v>
      </c>
      <c r="B2269" s="121">
        <v>1196490354</v>
      </c>
      <c r="C2269" s="46">
        <v>42294517</v>
      </c>
      <c r="D2269" s="46" t="s">
        <v>3310</v>
      </c>
      <c r="E2269" s="47" t="s">
        <v>3310</v>
      </c>
      <c r="F2269" s="46" t="s">
        <v>10</v>
      </c>
      <c r="G2269" s="58"/>
      <c r="H2269" s="72"/>
      <c r="I2269" s="73"/>
      <c r="J2269" s="58">
        <v>610000</v>
      </c>
      <c r="K2269" s="22">
        <v>0</v>
      </c>
      <c r="L2269" s="23">
        <f t="shared" si="653"/>
        <v>610000</v>
      </c>
      <c r="M2269" s="58">
        <v>620000</v>
      </c>
      <c r="N2269" s="22">
        <v>0</v>
      </c>
      <c r="O2269" s="23">
        <f t="shared" si="654"/>
        <v>620000</v>
      </c>
    </row>
    <row r="2270" spans="1:15" s="62" customFormat="1" ht="76.5" customHeight="1">
      <c r="A2270" s="31">
        <v>11</v>
      </c>
      <c r="B2270" s="121">
        <v>1196491666</v>
      </c>
      <c r="C2270" s="46">
        <v>42294517</v>
      </c>
      <c r="D2270" s="46" t="s">
        <v>3311</v>
      </c>
      <c r="E2270" s="47" t="s">
        <v>3311</v>
      </c>
      <c r="F2270" s="46" t="s">
        <v>10</v>
      </c>
      <c r="G2270" s="58"/>
      <c r="H2270" s="72"/>
      <c r="I2270" s="73"/>
      <c r="J2270" s="58">
        <v>1450000</v>
      </c>
      <c r="K2270" s="22">
        <v>0</v>
      </c>
      <c r="L2270" s="23">
        <f t="shared" si="653"/>
        <v>1450000</v>
      </c>
      <c r="M2270" s="58"/>
      <c r="N2270" s="22"/>
      <c r="O2270" s="23"/>
    </row>
    <row r="2271" spans="1:15" s="62" customFormat="1" ht="54">
      <c r="A2271" s="31">
        <v>12</v>
      </c>
      <c r="B2271" s="121">
        <v>1196491667</v>
      </c>
      <c r="C2271" s="46">
        <v>42294517</v>
      </c>
      <c r="D2271" s="46" t="s">
        <v>3312</v>
      </c>
      <c r="E2271" s="47" t="s">
        <v>3312</v>
      </c>
      <c r="F2271" s="46" t="s">
        <v>10</v>
      </c>
      <c r="G2271" s="58"/>
      <c r="H2271" s="72"/>
      <c r="I2271" s="73"/>
      <c r="J2271" s="58">
        <v>850000</v>
      </c>
      <c r="K2271" s="22">
        <v>0</v>
      </c>
      <c r="L2271" s="23">
        <f t="shared" si="653"/>
        <v>850000</v>
      </c>
      <c r="M2271" s="58"/>
      <c r="N2271" s="22"/>
      <c r="O2271" s="23"/>
    </row>
    <row r="2272" spans="1:15" s="62" customFormat="1" ht="12.75" customHeight="1">
      <c r="A2272" s="31">
        <v>13</v>
      </c>
      <c r="B2272" s="121">
        <v>1196491668</v>
      </c>
      <c r="C2272" s="46">
        <v>42294517</v>
      </c>
      <c r="D2272" s="46" t="s">
        <v>3313</v>
      </c>
      <c r="E2272" s="47" t="s">
        <v>3313</v>
      </c>
      <c r="F2272" s="46" t="s">
        <v>10</v>
      </c>
      <c r="G2272" s="58"/>
      <c r="H2272" s="72"/>
      <c r="I2272" s="73"/>
      <c r="J2272" s="58">
        <v>850000</v>
      </c>
      <c r="K2272" s="22">
        <v>0</v>
      </c>
      <c r="L2272" s="23">
        <f t="shared" si="653"/>
        <v>850000</v>
      </c>
      <c r="M2272" s="58"/>
      <c r="N2272" s="22"/>
      <c r="O2272" s="23"/>
    </row>
    <row r="2273" spans="1:21" s="62" customFormat="1" ht="45">
      <c r="A2273" s="31">
        <v>14</v>
      </c>
      <c r="B2273" s="121">
        <v>1196490353</v>
      </c>
      <c r="C2273" s="46">
        <v>42294517</v>
      </c>
      <c r="D2273" s="46" t="s">
        <v>3314</v>
      </c>
      <c r="E2273" s="47" t="s">
        <v>3314</v>
      </c>
      <c r="F2273" s="46" t="s">
        <v>10</v>
      </c>
      <c r="G2273" s="58"/>
      <c r="H2273" s="72"/>
      <c r="I2273" s="73"/>
      <c r="J2273" s="58">
        <v>790000</v>
      </c>
      <c r="K2273" s="22">
        <v>0</v>
      </c>
      <c r="L2273" s="23">
        <f t="shared" si="653"/>
        <v>790000</v>
      </c>
      <c r="M2273" s="58">
        <v>719250</v>
      </c>
      <c r="N2273" s="22">
        <v>0</v>
      </c>
      <c r="O2273" s="23">
        <f t="shared" si="654"/>
        <v>719250</v>
      </c>
    </row>
    <row r="2274" spans="1:21" s="62" customFormat="1" ht="63">
      <c r="A2274" s="31">
        <v>15</v>
      </c>
      <c r="B2274" s="121">
        <v>1196491224</v>
      </c>
      <c r="C2274" s="46">
        <v>42295505</v>
      </c>
      <c r="D2274" s="46" t="s">
        <v>3315</v>
      </c>
      <c r="E2274" s="47" t="s">
        <v>3315</v>
      </c>
      <c r="F2274" s="46" t="s">
        <v>10</v>
      </c>
      <c r="G2274" s="58"/>
      <c r="H2274" s="72"/>
      <c r="I2274" s="73"/>
      <c r="J2274" s="58">
        <v>1450000</v>
      </c>
      <c r="K2274" s="22">
        <v>0</v>
      </c>
      <c r="L2274" s="23">
        <f t="shared" si="653"/>
        <v>1450000</v>
      </c>
      <c r="M2274" s="58"/>
      <c r="N2274" s="22"/>
      <c r="O2274" s="23"/>
    </row>
    <row r="2275" spans="1:21" s="62" customFormat="1" ht="45">
      <c r="A2275" s="31">
        <v>16</v>
      </c>
      <c r="B2275" s="121">
        <v>1196490800</v>
      </c>
      <c r="C2275" s="46">
        <v>42295505</v>
      </c>
      <c r="D2275" s="46" t="s">
        <v>3316</v>
      </c>
      <c r="E2275" s="47" t="s">
        <v>3316</v>
      </c>
      <c r="F2275" s="46" t="s">
        <v>53</v>
      </c>
      <c r="G2275" s="58"/>
      <c r="H2275" s="72"/>
      <c r="I2275" s="73"/>
      <c r="J2275" s="58"/>
      <c r="K2275" s="72"/>
      <c r="L2275" s="73"/>
      <c r="M2275" s="58">
        <v>1627500</v>
      </c>
      <c r="N2275" s="22">
        <v>0</v>
      </c>
      <c r="O2275" s="23">
        <f t="shared" ref="O2275" si="655">+M2275+N2275</f>
        <v>1627500</v>
      </c>
    </row>
    <row r="2276" spans="1:21" s="62" customFormat="1" ht="117">
      <c r="A2276" s="31">
        <v>17</v>
      </c>
      <c r="B2276" s="122">
        <v>1196490193</v>
      </c>
      <c r="C2276" s="123">
        <v>42294517</v>
      </c>
      <c r="D2276" s="124" t="s">
        <v>3317</v>
      </c>
      <c r="E2276" s="124" t="s">
        <v>3506</v>
      </c>
      <c r="F2276" s="46" t="s">
        <v>53</v>
      </c>
      <c r="G2276" s="58">
        <v>491000</v>
      </c>
      <c r="H2276" s="22">
        <v>0</v>
      </c>
      <c r="I2276" s="23">
        <f t="shared" ref="I2276:I2277" si="656">+G2276+H2276</f>
        <v>491000</v>
      </c>
      <c r="J2276" s="58"/>
      <c r="K2276" s="22"/>
      <c r="L2276" s="23"/>
      <c r="M2276" s="58"/>
      <c r="N2276" s="22"/>
      <c r="O2276" s="23"/>
    </row>
    <row r="2277" spans="1:21" s="62" customFormat="1" ht="45">
      <c r="A2277" s="31">
        <v>18</v>
      </c>
      <c r="B2277" s="125">
        <v>1196490872</v>
      </c>
      <c r="C2277" s="123">
        <v>42294517</v>
      </c>
      <c r="D2277" s="124" t="s">
        <v>3318</v>
      </c>
      <c r="E2277" s="124" t="s">
        <v>3319</v>
      </c>
      <c r="F2277" s="46" t="s">
        <v>53</v>
      </c>
      <c r="G2277" s="58">
        <v>1390000</v>
      </c>
      <c r="H2277" s="22">
        <v>0</v>
      </c>
      <c r="I2277" s="23">
        <f t="shared" si="656"/>
        <v>1390000</v>
      </c>
      <c r="J2277" s="58"/>
      <c r="K2277" s="22"/>
      <c r="L2277" s="23"/>
      <c r="M2277" s="58"/>
      <c r="N2277" s="22"/>
      <c r="O2277" s="23"/>
    </row>
    <row r="2278" spans="1:21" s="150" customFormat="1">
      <c r="A2278" s="142"/>
      <c r="B2278" s="17"/>
      <c r="C2278" s="143"/>
      <c r="D2278" s="143"/>
      <c r="E2278" s="143"/>
      <c r="F2278" s="143"/>
      <c r="G2278" s="144"/>
      <c r="H2278" s="145"/>
      <c r="I2278" s="151"/>
      <c r="J2278" s="144"/>
      <c r="K2278" s="145"/>
      <c r="L2278" s="151"/>
      <c r="M2278" s="144"/>
      <c r="N2278" s="145"/>
      <c r="O2278" s="151"/>
    </row>
    <row r="2279" spans="1:21" s="62" customFormat="1" ht="29.25" customHeight="1">
      <c r="A2279" s="39" t="s">
        <v>3226</v>
      </c>
      <c r="B2279" s="166" t="s">
        <v>3320</v>
      </c>
      <c r="C2279" s="166"/>
      <c r="D2279" s="166"/>
      <c r="E2279" s="166"/>
      <c r="F2279" s="29" t="s">
        <v>3253</v>
      </c>
    </row>
    <row r="2280" spans="1:21" s="62" customFormat="1" ht="27">
      <c r="A2280" s="14" t="s">
        <v>2</v>
      </c>
      <c r="B2280" s="14" t="s">
        <v>3</v>
      </c>
      <c r="C2280" s="15" t="s">
        <v>4</v>
      </c>
      <c r="D2280" s="15" t="s">
        <v>5</v>
      </c>
      <c r="E2280" s="15" t="s">
        <v>3366</v>
      </c>
      <c r="F2280" s="15" t="s">
        <v>7</v>
      </c>
    </row>
    <row r="2281" spans="1:21" s="62" customFormat="1" ht="36">
      <c r="A2281" s="31">
        <v>1</v>
      </c>
      <c r="B2281" s="121">
        <v>1196420034</v>
      </c>
      <c r="C2281" s="46">
        <v>42295505</v>
      </c>
      <c r="D2281" s="46" t="s">
        <v>3321</v>
      </c>
      <c r="E2281" s="47" t="s">
        <v>3322</v>
      </c>
      <c r="F2281" s="46" t="s">
        <v>10</v>
      </c>
    </row>
    <row r="2282" spans="1:21" s="150" customFormat="1">
      <c r="A2282" s="142"/>
      <c r="B2282" s="17"/>
      <c r="C2282" s="143"/>
      <c r="D2282" s="143"/>
      <c r="E2282" s="143"/>
      <c r="F2282" s="143"/>
    </row>
    <row r="2283" spans="1:21" s="62" customFormat="1" ht="27.75" customHeight="1">
      <c r="A2283" s="39" t="s">
        <v>3230</v>
      </c>
      <c r="B2283" s="166" t="s">
        <v>3323</v>
      </c>
      <c r="C2283" s="166"/>
      <c r="D2283" s="166"/>
      <c r="E2283" s="166"/>
      <c r="F2283" s="29" t="s">
        <v>3253</v>
      </c>
      <c r="G2283" s="174" t="s">
        <v>3707</v>
      </c>
      <c r="H2283" s="175"/>
      <c r="I2283" s="176"/>
      <c r="J2283" s="174" t="s">
        <v>3730</v>
      </c>
      <c r="K2283" s="175"/>
      <c r="L2283" s="176"/>
      <c r="M2283" s="174" t="s">
        <v>3742</v>
      </c>
      <c r="N2283" s="175"/>
      <c r="O2283" s="176"/>
      <c r="P2283" s="174" t="s">
        <v>3745</v>
      </c>
      <c r="Q2283" s="175"/>
      <c r="R2283" s="176"/>
      <c r="S2283" s="174" t="s">
        <v>3757</v>
      </c>
      <c r="T2283" s="175"/>
      <c r="U2283" s="176"/>
    </row>
    <row r="2284" spans="1:21" s="62" customFormat="1" ht="27">
      <c r="A2284" s="14" t="s">
        <v>2</v>
      </c>
      <c r="B2284" s="14" t="s">
        <v>3</v>
      </c>
      <c r="C2284" s="15" t="s">
        <v>4</v>
      </c>
      <c r="D2284" s="15" t="s">
        <v>5</v>
      </c>
      <c r="E2284" s="15" t="s">
        <v>3366</v>
      </c>
      <c r="F2284" s="15" t="s">
        <v>7</v>
      </c>
      <c r="G2284" s="16" t="s">
        <v>3347</v>
      </c>
      <c r="H2284" s="16" t="s">
        <v>3348</v>
      </c>
      <c r="I2284" s="16" t="s">
        <v>3349</v>
      </c>
      <c r="J2284" s="16" t="s">
        <v>3347</v>
      </c>
      <c r="K2284" s="16" t="s">
        <v>3348</v>
      </c>
      <c r="L2284" s="16" t="s">
        <v>3349</v>
      </c>
      <c r="M2284" s="16" t="s">
        <v>3347</v>
      </c>
      <c r="N2284" s="16" t="s">
        <v>3348</v>
      </c>
      <c r="O2284" s="16" t="s">
        <v>3349</v>
      </c>
      <c r="P2284" s="16" t="s">
        <v>3347</v>
      </c>
      <c r="Q2284" s="16" t="s">
        <v>3348</v>
      </c>
      <c r="R2284" s="16" t="s">
        <v>3349</v>
      </c>
      <c r="S2284" s="16" t="s">
        <v>3347</v>
      </c>
      <c r="T2284" s="16" t="s">
        <v>3348</v>
      </c>
      <c r="U2284" s="16" t="s">
        <v>3349</v>
      </c>
    </row>
    <row r="2285" spans="1:21" s="62" customFormat="1" ht="63">
      <c r="A2285" s="31">
        <v>1</v>
      </c>
      <c r="B2285" s="121">
        <v>1196490542</v>
      </c>
      <c r="C2285" s="46">
        <v>42294511</v>
      </c>
      <c r="D2285" s="46" t="s">
        <v>3324</v>
      </c>
      <c r="E2285" s="46" t="s">
        <v>3324</v>
      </c>
      <c r="F2285" s="46" t="s">
        <v>10</v>
      </c>
      <c r="G2285" s="58"/>
      <c r="H2285" s="72"/>
      <c r="I2285" s="73"/>
      <c r="J2285" s="58"/>
      <c r="K2285" s="72"/>
      <c r="L2285" s="73"/>
      <c r="M2285" s="22">
        <v>455000</v>
      </c>
      <c r="N2285" s="22">
        <f>ROUND(M2285*0.19,0)</f>
        <v>86450</v>
      </c>
      <c r="O2285" s="23">
        <f>+M2285+N2285</f>
        <v>541450</v>
      </c>
      <c r="P2285" s="22"/>
      <c r="Q2285" s="22"/>
      <c r="R2285" s="23"/>
      <c r="S2285" s="22"/>
      <c r="T2285" s="22"/>
      <c r="U2285" s="23"/>
    </row>
    <row r="2286" spans="1:21" s="62" customFormat="1" ht="27">
      <c r="A2286" s="31">
        <v>2</v>
      </c>
      <c r="B2286" s="121">
        <v>1196490688</v>
      </c>
      <c r="C2286" s="46" t="s">
        <v>3325</v>
      </c>
      <c r="D2286" s="46" t="s">
        <v>3326</v>
      </c>
      <c r="E2286" s="46" t="s">
        <v>3326</v>
      </c>
      <c r="F2286" s="46" t="s">
        <v>10</v>
      </c>
      <c r="G2286" s="58">
        <v>56500</v>
      </c>
      <c r="H2286" s="22">
        <v>0</v>
      </c>
      <c r="I2286" s="23">
        <f t="shared" ref="I2286:I2289" si="657">+G2286+H2286</f>
        <v>56500</v>
      </c>
      <c r="J2286" s="58"/>
      <c r="K2286" s="22"/>
      <c r="L2286" s="23"/>
      <c r="M2286" s="22">
        <f>138000/6</f>
        <v>23000</v>
      </c>
      <c r="N2286" s="22">
        <f t="shared" ref="N2286:N2289" si="658">ROUND(M2286*0.19,0)</f>
        <v>4370</v>
      </c>
      <c r="O2286" s="23">
        <f t="shared" ref="O2286:O2289" si="659">+M2286+N2286</f>
        <v>27370</v>
      </c>
      <c r="P2286" s="22"/>
      <c r="Q2286" s="22"/>
      <c r="R2286" s="23"/>
      <c r="S2286" s="22"/>
      <c r="T2286" s="22"/>
      <c r="U2286" s="23"/>
    </row>
    <row r="2287" spans="1:21" s="62" customFormat="1" ht="27">
      <c r="A2287" s="31">
        <v>3</v>
      </c>
      <c r="B2287" s="121">
        <v>1196490682</v>
      </c>
      <c r="C2287" s="46" t="s">
        <v>3325</v>
      </c>
      <c r="D2287" s="46" t="s">
        <v>3327</v>
      </c>
      <c r="E2287" s="46" t="s">
        <v>3327</v>
      </c>
      <c r="F2287" s="46" t="s">
        <v>10</v>
      </c>
      <c r="G2287" s="58">
        <v>61500</v>
      </c>
      <c r="H2287" s="22">
        <v>0</v>
      </c>
      <c r="I2287" s="23">
        <f t="shared" si="657"/>
        <v>61500</v>
      </c>
      <c r="J2287" s="58"/>
      <c r="K2287" s="22"/>
      <c r="L2287" s="23"/>
      <c r="M2287" s="22">
        <f>246600/6</f>
        <v>41100</v>
      </c>
      <c r="N2287" s="22">
        <f t="shared" si="658"/>
        <v>7809</v>
      </c>
      <c r="O2287" s="23">
        <f t="shared" si="659"/>
        <v>48909</v>
      </c>
      <c r="P2287" s="22"/>
      <c r="Q2287" s="22"/>
      <c r="R2287" s="23"/>
      <c r="S2287" s="22"/>
      <c r="T2287" s="22"/>
      <c r="U2287" s="23"/>
    </row>
    <row r="2288" spans="1:21" s="62" customFormat="1" ht="27">
      <c r="A2288" s="31">
        <v>4</v>
      </c>
      <c r="B2288" s="121">
        <v>1196491059</v>
      </c>
      <c r="C2288" s="46" t="s">
        <v>3325</v>
      </c>
      <c r="D2288" s="46" t="s">
        <v>3328</v>
      </c>
      <c r="E2288" s="46" t="s">
        <v>3328</v>
      </c>
      <c r="F2288" s="46" t="s">
        <v>10</v>
      </c>
      <c r="G2288" s="58">
        <v>77500</v>
      </c>
      <c r="H2288" s="22">
        <v>0</v>
      </c>
      <c r="I2288" s="23">
        <f t="shared" si="657"/>
        <v>77500</v>
      </c>
      <c r="J2288" s="58"/>
      <c r="K2288" s="22"/>
      <c r="L2288" s="23"/>
      <c r="M2288" s="22">
        <f>238800/6</f>
        <v>39800</v>
      </c>
      <c r="N2288" s="22">
        <f t="shared" si="658"/>
        <v>7562</v>
      </c>
      <c r="O2288" s="23">
        <f t="shared" si="659"/>
        <v>47362</v>
      </c>
      <c r="P2288" s="22"/>
      <c r="Q2288" s="22"/>
      <c r="R2288" s="23"/>
      <c r="S2288" s="22"/>
      <c r="T2288" s="22"/>
      <c r="U2288" s="23"/>
    </row>
    <row r="2289" spans="1:21" s="62" customFormat="1" ht="27">
      <c r="A2289" s="31">
        <v>5</v>
      </c>
      <c r="B2289" s="121">
        <v>1196491060</v>
      </c>
      <c r="C2289" s="46">
        <v>42294511</v>
      </c>
      <c r="D2289" s="46" t="s">
        <v>3329</v>
      </c>
      <c r="E2289" s="46" t="s">
        <v>3329</v>
      </c>
      <c r="F2289" s="46" t="s">
        <v>10</v>
      </c>
      <c r="G2289" s="58">
        <v>77500</v>
      </c>
      <c r="H2289" s="22">
        <v>0</v>
      </c>
      <c r="I2289" s="23">
        <f t="shared" si="657"/>
        <v>77500</v>
      </c>
      <c r="J2289" s="58"/>
      <c r="K2289" s="22"/>
      <c r="L2289" s="23"/>
      <c r="M2289" s="22">
        <f>238800/6</f>
        <v>39800</v>
      </c>
      <c r="N2289" s="22">
        <f t="shared" si="658"/>
        <v>7562</v>
      </c>
      <c r="O2289" s="23">
        <f t="shared" si="659"/>
        <v>47362</v>
      </c>
      <c r="P2289" s="22"/>
      <c r="Q2289" s="22"/>
      <c r="R2289" s="23"/>
      <c r="S2289" s="22"/>
      <c r="T2289" s="22"/>
      <c r="U2289" s="23"/>
    </row>
    <row r="2290" spans="1:21" s="62" customFormat="1" ht="18">
      <c r="A2290" s="31">
        <v>6</v>
      </c>
      <c r="B2290" s="69">
        <v>1196490540</v>
      </c>
      <c r="C2290" s="46">
        <v>42294500</v>
      </c>
      <c r="D2290" s="46" t="s">
        <v>3330</v>
      </c>
      <c r="E2290" s="46" t="s">
        <v>3330</v>
      </c>
      <c r="F2290" s="46" t="s">
        <v>10</v>
      </c>
      <c r="G2290" s="58"/>
      <c r="H2290" s="72"/>
      <c r="I2290" s="73"/>
      <c r="J2290" s="58"/>
      <c r="K2290" s="72"/>
      <c r="L2290" s="73"/>
      <c r="M2290" s="22"/>
      <c r="N2290" s="22"/>
      <c r="O2290" s="23"/>
      <c r="P2290" s="22"/>
      <c r="Q2290" s="22"/>
      <c r="R2290" s="23"/>
      <c r="S2290" s="22"/>
      <c r="T2290" s="22"/>
      <c r="U2290" s="23"/>
    </row>
    <row r="2291" spans="1:21" s="62" customFormat="1" ht="18">
      <c r="A2291" s="31">
        <v>7</v>
      </c>
      <c r="B2291" s="69">
        <v>1196491671</v>
      </c>
      <c r="C2291" s="46">
        <v>4229450</v>
      </c>
      <c r="D2291" s="46" t="s">
        <v>3331</v>
      </c>
      <c r="E2291" s="46" t="s">
        <v>3331</v>
      </c>
      <c r="F2291" s="46" t="s">
        <v>10</v>
      </c>
      <c r="G2291" s="58"/>
      <c r="H2291" s="72"/>
      <c r="I2291" s="73"/>
      <c r="J2291" s="58"/>
      <c r="K2291" s="72"/>
      <c r="L2291" s="73"/>
      <c r="M2291" s="22"/>
      <c r="N2291" s="22"/>
      <c r="O2291" s="23"/>
      <c r="P2291" s="22"/>
      <c r="Q2291" s="22"/>
      <c r="R2291" s="23"/>
      <c r="S2291" s="22"/>
      <c r="T2291" s="22"/>
      <c r="U2291" s="23"/>
    </row>
    <row r="2292" spans="1:21" s="62" customFormat="1">
      <c r="A2292" s="31">
        <v>8</v>
      </c>
      <c r="B2292" s="69">
        <v>1196460071</v>
      </c>
      <c r="C2292" s="46">
        <v>42294500</v>
      </c>
      <c r="D2292" s="46" t="s">
        <v>3332</v>
      </c>
      <c r="E2292" s="46" t="s">
        <v>3332</v>
      </c>
      <c r="F2292" s="46" t="s">
        <v>10</v>
      </c>
      <c r="G2292" s="58"/>
      <c r="H2292" s="72"/>
      <c r="I2292" s="73"/>
      <c r="J2292" s="58"/>
      <c r="K2292" s="72"/>
      <c r="L2292" s="73"/>
      <c r="M2292" s="22">
        <f>642000/12</f>
        <v>53500</v>
      </c>
      <c r="N2292" s="22">
        <v>0</v>
      </c>
      <c r="O2292" s="23">
        <f t="shared" ref="O2292:O2294" si="660">+M2292+N2292</f>
        <v>53500</v>
      </c>
      <c r="P2292" s="22"/>
      <c r="Q2292" s="22"/>
      <c r="R2292" s="23"/>
      <c r="S2292" s="22"/>
      <c r="T2292" s="22"/>
      <c r="U2292" s="23"/>
    </row>
    <row r="2293" spans="1:21" s="62" customFormat="1" ht="18">
      <c r="A2293" s="31">
        <v>9</v>
      </c>
      <c r="B2293" s="69">
        <v>1196460361</v>
      </c>
      <c r="C2293" s="46">
        <v>42294500</v>
      </c>
      <c r="D2293" s="46" t="s">
        <v>3333</v>
      </c>
      <c r="E2293" s="46" t="s">
        <v>3333</v>
      </c>
      <c r="F2293" s="46" t="s">
        <v>10</v>
      </c>
      <c r="G2293" s="58"/>
      <c r="H2293" s="72"/>
      <c r="I2293" s="73"/>
      <c r="J2293" s="58"/>
      <c r="K2293" s="72"/>
      <c r="L2293" s="73"/>
      <c r="M2293" s="22">
        <f>642000/12</f>
        <v>53500</v>
      </c>
      <c r="N2293" s="22">
        <v>0</v>
      </c>
      <c r="O2293" s="23">
        <f t="shared" si="660"/>
        <v>53500</v>
      </c>
      <c r="P2293" s="22"/>
      <c r="Q2293" s="22"/>
      <c r="R2293" s="23"/>
      <c r="S2293" s="22"/>
      <c r="T2293" s="22"/>
      <c r="U2293" s="23"/>
    </row>
    <row r="2294" spans="1:21" s="62" customFormat="1" ht="18">
      <c r="A2294" s="31">
        <v>10</v>
      </c>
      <c r="B2294" s="121">
        <v>1196490488</v>
      </c>
      <c r="C2294" s="46">
        <v>42294500</v>
      </c>
      <c r="D2294" s="46" t="s">
        <v>3334</v>
      </c>
      <c r="E2294" s="46" t="s">
        <v>3334</v>
      </c>
      <c r="F2294" s="46" t="s">
        <v>10</v>
      </c>
      <c r="G2294" s="58">
        <v>186800</v>
      </c>
      <c r="H2294" s="22">
        <v>0</v>
      </c>
      <c r="I2294" s="23">
        <f t="shared" ref="I2294" si="661">+G2294+H2294</f>
        <v>186800</v>
      </c>
      <c r="J2294" s="58"/>
      <c r="K2294" s="22"/>
      <c r="L2294" s="23"/>
      <c r="M2294" s="22">
        <f>770000/6</f>
        <v>128333.33333333333</v>
      </c>
      <c r="N2294" s="22">
        <f t="shared" ref="N2294" si="662">ROUND(M2294*0.19,0)</f>
        <v>24383</v>
      </c>
      <c r="O2294" s="23">
        <f t="shared" si="660"/>
        <v>152716.33333333331</v>
      </c>
      <c r="P2294" s="22"/>
      <c r="Q2294" s="22"/>
      <c r="R2294" s="23"/>
      <c r="S2294" s="22"/>
      <c r="T2294" s="22"/>
      <c r="U2294" s="23"/>
    </row>
    <row r="2295" spans="1:21" s="62" customFormat="1" ht="45">
      <c r="A2295" s="31">
        <v>11</v>
      </c>
      <c r="B2295" s="121">
        <v>1196420018</v>
      </c>
      <c r="C2295" s="46">
        <v>42294500</v>
      </c>
      <c r="D2295" s="46" t="s">
        <v>3335</v>
      </c>
      <c r="E2295" s="46" t="s">
        <v>3335</v>
      </c>
      <c r="F2295" s="46" t="s">
        <v>10</v>
      </c>
      <c r="G2295" s="58"/>
      <c r="H2295" s="72"/>
      <c r="I2295" s="73"/>
      <c r="J2295" s="58">
        <v>242500</v>
      </c>
      <c r="K2295" s="22">
        <v>0</v>
      </c>
      <c r="L2295" s="23">
        <f t="shared" ref="L2295" si="663">+J2295+K2295</f>
        <v>242500</v>
      </c>
      <c r="M2295" s="22"/>
      <c r="N2295" s="22"/>
      <c r="O2295" s="23"/>
      <c r="P2295" s="22"/>
      <c r="Q2295" s="22"/>
      <c r="R2295" s="23"/>
      <c r="S2295" s="22"/>
      <c r="T2295" s="22"/>
      <c r="U2295" s="23"/>
    </row>
    <row r="2296" spans="1:21" s="62" customFormat="1" ht="18">
      <c r="A2296" s="31">
        <v>12</v>
      </c>
      <c r="B2296" s="121">
        <v>1196490524</v>
      </c>
      <c r="C2296" s="46">
        <v>42294501</v>
      </c>
      <c r="D2296" s="46" t="s">
        <v>3336</v>
      </c>
      <c r="E2296" s="46" t="s">
        <v>3336</v>
      </c>
      <c r="F2296" s="46" t="s">
        <v>10</v>
      </c>
      <c r="G2296" s="58"/>
      <c r="H2296" s="72"/>
      <c r="I2296" s="73"/>
      <c r="J2296" s="58"/>
      <c r="K2296" s="72"/>
      <c r="L2296" s="73"/>
      <c r="M2296" s="22"/>
      <c r="N2296" s="22"/>
      <c r="O2296" s="23"/>
      <c r="P2296" s="22"/>
      <c r="Q2296" s="22"/>
      <c r="R2296" s="23"/>
      <c r="S2296" s="22">
        <v>75000</v>
      </c>
      <c r="T2296" s="22">
        <v>0</v>
      </c>
      <c r="U2296" s="23">
        <f t="shared" ref="U2296:U2298" si="664">+S2296+T2296</f>
        <v>75000</v>
      </c>
    </row>
    <row r="2297" spans="1:21" s="62" customFormat="1" ht="45">
      <c r="A2297" s="31">
        <v>13</v>
      </c>
      <c r="B2297" s="121">
        <v>1198010069</v>
      </c>
      <c r="C2297" s="46">
        <v>42294501</v>
      </c>
      <c r="D2297" s="46" t="s">
        <v>3337</v>
      </c>
      <c r="E2297" s="46" t="s">
        <v>3337</v>
      </c>
      <c r="F2297" s="46" t="s">
        <v>10</v>
      </c>
      <c r="G2297" s="58"/>
      <c r="H2297" s="72"/>
      <c r="I2297" s="73"/>
      <c r="J2297" s="58"/>
      <c r="K2297" s="72"/>
      <c r="L2297" s="73"/>
      <c r="M2297" s="22"/>
      <c r="N2297" s="22"/>
      <c r="O2297" s="23"/>
      <c r="P2297" s="22"/>
      <c r="Q2297" s="22"/>
      <c r="R2297" s="23"/>
      <c r="S2297" s="22">
        <v>75000</v>
      </c>
      <c r="T2297" s="22">
        <v>0</v>
      </c>
      <c r="U2297" s="23">
        <f t="shared" si="664"/>
        <v>75000</v>
      </c>
    </row>
    <row r="2298" spans="1:21" s="62" customFormat="1" ht="54">
      <c r="A2298" s="31">
        <v>14</v>
      </c>
      <c r="B2298" s="121">
        <v>1196490239</v>
      </c>
      <c r="C2298" s="46">
        <v>42295505</v>
      </c>
      <c r="D2298" s="46" t="s">
        <v>3338</v>
      </c>
      <c r="E2298" s="46" t="s">
        <v>3338</v>
      </c>
      <c r="F2298" s="46" t="s">
        <v>10</v>
      </c>
      <c r="G2298" s="58"/>
      <c r="H2298" s="72"/>
      <c r="I2298" s="73"/>
      <c r="J2298" s="58"/>
      <c r="K2298" s="72"/>
      <c r="L2298" s="73"/>
      <c r="M2298" s="22"/>
      <c r="N2298" s="22"/>
      <c r="O2298" s="23"/>
      <c r="P2298" s="22"/>
      <c r="Q2298" s="22"/>
      <c r="R2298" s="23"/>
      <c r="S2298" s="22">
        <v>214000</v>
      </c>
      <c r="T2298" s="22">
        <v>0</v>
      </c>
      <c r="U2298" s="23">
        <f t="shared" si="664"/>
        <v>214000</v>
      </c>
    </row>
    <row r="2299" spans="1:21" s="62" customFormat="1" ht="18">
      <c r="A2299" s="31">
        <v>15</v>
      </c>
      <c r="B2299" s="121">
        <v>1216890326</v>
      </c>
      <c r="C2299" s="46">
        <v>42294500</v>
      </c>
      <c r="D2299" s="46" t="s">
        <v>3339</v>
      </c>
      <c r="E2299" s="46" t="s">
        <v>3339</v>
      </c>
      <c r="F2299" s="46" t="s">
        <v>10</v>
      </c>
      <c r="G2299" s="58"/>
      <c r="H2299" s="72"/>
      <c r="I2299" s="73"/>
      <c r="J2299" s="58"/>
      <c r="K2299" s="72"/>
      <c r="L2299" s="73"/>
      <c r="M2299" s="22">
        <v>187000</v>
      </c>
      <c r="N2299" s="22">
        <f t="shared" ref="N2299:N2302" si="665">ROUND(M2299*0.19,0)</f>
        <v>35530</v>
      </c>
      <c r="O2299" s="23">
        <f t="shared" ref="O2299:O2302" si="666">+M2299+N2299</f>
        <v>222530</v>
      </c>
      <c r="P2299" s="22">
        <v>215000</v>
      </c>
      <c r="Q2299" s="22">
        <f t="shared" ref="Q2299:Q2300" si="667">ROUND(P2299*0.19,0)</f>
        <v>40850</v>
      </c>
      <c r="R2299" s="23">
        <f t="shared" ref="R2299:R2300" si="668">+P2299+Q2299</f>
        <v>255850</v>
      </c>
      <c r="S2299" s="22"/>
      <c r="T2299" s="22"/>
      <c r="U2299" s="23"/>
    </row>
    <row r="2300" spans="1:21" s="62" customFormat="1" ht="18">
      <c r="A2300" s="31">
        <v>16</v>
      </c>
      <c r="B2300" s="121">
        <v>1216890327</v>
      </c>
      <c r="C2300" s="46">
        <v>42294500</v>
      </c>
      <c r="D2300" s="46" t="s">
        <v>3340</v>
      </c>
      <c r="E2300" s="46" t="s">
        <v>3340</v>
      </c>
      <c r="F2300" s="46" t="s">
        <v>10</v>
      </c>
      <c r="G2300" s="58"/>
      <c r="H2300" s="72"/>
      <c r="I2300" s="73"/>
      <c r="J2300" s="58"/>
      <c r="K2300" s="72"/>
      <c r="L2300" s="73"/>
      <c r="M2300" s="22">
        <v>187000</v>
      </c>
      <c r="N2300" s="22">
        <f t="shared" si="665"/>
        <v>35530</v>
      </c>
      <c r="O2300" s="23">
        <f t="shared" si="666"/>
        <v>222530</v>
      </c>
      <c r="P2300" s="22">
        <v>215000</v>
      </c>
      <c r="Q2300" s="22">
        <f t="shared" si="667"/>
        <v>40850</v>
      </c>
      <c r="R2300" s="23">
        <f t="shared" si="668"/>
        <v>255850</v>
      </c>
      <c r="S2300" s="22"/>
      <c r="T2300" s="22"/>
      <c r="U2300" s="23"/>
    </row>
    <row r="2301" spans="1:21" s="62" customFormat="1" ht="63">
      <c r="A2301" s="31">
        <v>17</v>
      </c>
      <c r="B2301" s="94">
        <v>1196460761</v>
      </c>
      <c r="C2301" s="21">
        <v>42292900</v>
      </c>
      <c r="D2301" s="93" t="s">
        <v>3341</v>
      </c>
      <c r="E2301" s="94" t="s">
        <v>3342</v>
      </c>
      <c r="F2301" s="28" t="s">
        <v>10</v>
      </c>
      <c r="G2301" s="58"/>
      <c r="H2301" s="72"/>
      <c r="I2301" s="73"/>
      <c r="J2301" s="58"/>
      <c r="K2301" s="72"/>
      <c r="L2301" s="73"/>
      <c r="M2301" s="22">
        <f>417600/12</f>
        <v>34800</v>
      </c>
      <c r="N2301" s="22">
        <v>0</v>
      </c>
      <c r="O2301" s="23">
        <f t="shared" si="666"/>
        <v>34800</v>
      </c>
      <c r="P2301" s="22"/>
      <c r="Q2301" s="22"/>
      <c r="R2301" s="23"/>
      <c r="S2301" s="22"/>
      <c r="T2301" s="22"/>
      <c r="U2301" s="23"/>
    </row>
    <row r="2302" spans="1:21" s="62" customFormat="1" ht="27">
      <c r="A2302" s="31">
        <v>18</v>
      </c>
      <c r="B2302" s="121">
        <v>1196490263</v>
      </c>
      <c r="C2302" s="46">
        <v>42294526</v>
      </c>
      <c r="D2302" s="46" t="s">
        <v>3343</v>
      </c>
      <c r="E2302" s="46" t="s">
        <v>3343</v>
      </c>
      <c r="F2302" s="46" t="s">
        <v>10</v>
      </c>
      <c r="G2302" s="58"/>
      <c r="H2302" s="72"/>
      <c r="I2302" s="73"/>
      <c r="J2302" s="58"/>
      <c r="K2302" s="72"/>
      <c r="L2302" s="73"/>
      <c r="M2302" s="22">
        <v>187000</v>
      </c>
      <c r="N2302" s="22">
        <f t="shared" si="665"/>
        <v>35530</v>
      </c>
      <c r="O2302" s="23">
        <f t="shared" si="666"/>
        <v>222530</v>
      </c>
      <c r="P2302" s="22"/>
      <c r="Q2302" s="22"/>
      <c r="R2302" s="23"/>
      <c r="S2302" s="22"/>
      <c r="T2302" s="22"/>
      <c r="U2302" s="23"/>
    </row>
    <row r="2303" spans="1:21" s="150" customFormat="1">
      <c r="A2303" s="142"/>
      <c r="B2303" s="17"/>
      <c r="C2303" s="143"/>
      <c r="D2303" s="143"/>
      <c r="E2303" s="143"/>
      <c r="F2303" s="143"/>
      <c r="G2303" s="144"/>
      <c r="H2303" s="145"/>
      <c r="I2303" s="151"/>
      <c r="J2303" s="144"/>
      <c r="K2303" s="145"/>
      <c r="L2303" s="151"/>
      <c r="M2303" s="148"/>
      <c r="N2303" s="148"/>
      <c r="O2303" s="149"/>
      <c r="P2303" s="148"/>
      <c r="Q2303" s="148"/>
      <c r="R2303" s="149"/>
      <c r="S2303" s="148"/>
      <c r="T2303" s="148"/>
      <c r="U2303" s="149"/>
    </row>
    <row r="2304" spans="1:21" s="62" customFormat="1" ht="13.5" customHeight="1">
      <c r="A2304" s="39" t="s">
        <v>3234</v>
      </c>
      <c r="B2304" s="166" t="s">
        <v>3344</v>
      </c>
      <c r="C2304" s="166"/>
      <c r="D2304" s="166"/>
      <c r="E2304" s="166"/>
      <c r="F2304" s="29" t="s">
        <v>3253</v>
      </c>
      <c r="G2304" s="174" t="s">
        <v>3757</v>
      </c>
      <c r="H2304" s="175"/>
      <c r="I2304" s="176"/>
    </row>
    <row r="2305" spans="1:9" s="62" customFormat="1" ht="27">
      <c r="A2305" s="14" t="s">
        <v>2</v>
      </c>
      <c r="B2305" s="14" t="s">
        <v>3</v>
      </c>
      <c r="C2305" s="15" t="s">
        <v>4</v>
      </c>
      <c r="D2305" s="15" t="s">
        <v>5</v>
      </c>
      <c r="E2305" s="15" t="s">
        <v>3366</v>
      </c>
      <c r="F2305" s="15" t="s">
        <v>7</v>
      </c>
      <c r="G2305" s="16" t="s">
        <v>3347</v>
      </c>
      <c r="H2305" s="16" t="s">
        <v>3348</v>
      </c>
      <c r="I2305" s="16" t="s">
        <v>3349</v>
      </c>
    </row>
    <row r="2306" spans="1:9" s="62" customFormat="1" ht="45">
      <c r="A2306" s="31">
        <v>1</v>
      </c>
      <c r="B2306" s="69">
        <v>1270020003</v>
      </c>
      <c r="C2306" s="46">
        <v>42295505</v>
      </c>
      <c r="D2306" s="46" t="s">
        <v>3345</v>
      </c>
      <c r="E2306" s="47" t="s">
        <v>3346</v>
      </c>
      <c r="F2306" s="46" t="s">
        <v>10</v>
      </c>
      <c r="G2306" s="22">
        <v>950000</v>
      </c>
      <c r="H2306" s="22">
        <v>0</v>
      </c>
      <c r="I2306" s="23">
        <f>+G2306+H2306</f>
        <v>950000</v>
      </c>
    </row>
    <row r="2307" spans="1:9" s="147" customFormat="1">
      <c r="A2307" s="142"/>
      <c r="B2307" s="17"/>
      <c r="C2307" s="143"/>
      <c r="D2307" s="143"/>
      <c r="E2307" s="143"/>
      <c r="F2307" s="143"/>
      <c r="G2307" s="148"/>
      <c r="H2307" s="148"/>
      <c r="I2307" s="149"/>
    </row>
  </sheetData>
  <mergeCells count="568">
    <mergeCell ref="P50:R50"/>
    <mergeCell ref="P1:R1"/>
    <mergeCell ref="S1:U1"/>
    <mergeCell ref="V1:X1"/>
    <mergeCell ref="Y1:AA1"/>
    <mergeCell ref="B29:E29"/>
    <mergeCell ref="G29:I29"/>
    <mergeCell ref="B1:E1"/>
    <mergeCell ref="G1:I1"/>
    <mergeCell ref="J1:L1"/>
    <mergeCell ref="M1:O1"/>
    <mergeCell ref="B66:E66"/>
    <mergeCell ref="G66:I66"/>
    <mergeCell ref="B72:E72"/>
    <mergeCell ref="G72:I72"/>
    <mergeCell ref="J72:L72"/>
    <mergeCell ref="M72:O72"/>
    <mergeCell ref="B50:E50"/>
    <mergeCell ref="G50:I50"/>
    <mergeCell ref="J50:L50"/>
    <mergeCell ref="M50:O50"/>
    <mergeCell ref="B95:E95"/>
    <mergeCell ref="G95:I95"/>
    <mergeCell ref="B99:E99"/>
    <mergeCell ref="B87:E87"/>
    <mergeCell ref="G87:I87"/>
    <mergeCell ref="J87:L87"/>
    <mergeCell ref="M87:O87"/>
    <mergeCell ref="P72:R72"/>
    <mergeCell ref="B84:E84"/>
    <mergeCell ref="G84:I84"/>
    <mergeCell ref="B122:E122"/>
    <mergeCell ref="G122:I122"/>
    <mergeCell ref="J122:L122"/>
    <mergeCell ref="M122:O122"/>
    <mergeCell ref="M105:O105"/>
    <mergeCell ref="B118:E118"/>
    <mergeCell ref="G118:I118"/>
    <mergeCell ref="B102:E102"/>
    <mergeCell ref="G102:I102"/>
    <mergeCell ref="B105:E105"/>
    <mergeCell ref="G105:I105"/>
    <mergeCell ref="J105:L105"/>
    <mergeCell ref="S162:U162"/>
    <mergeCell ref="B176:E176"/>
    <mergeCell ref="G176:I176"/>
    <mergeCell ref="J176:L176"/>
    <mergeCell ref="B162:E162"/>
    <mergeCell ref="G162:I162"/>
    <mergeCell ref="J162:L162"/>
    <mergeCell ref="M162:O162"/>
    <mergeCell ref="P162:R162"/>
    <mergeCell ref="B184:E184"/>
    <mergeCell ref="G184:I184"/>
    <mergeCell ref="J184:L184"/>
    <mergeCell ref="M184:O184"/>
    <mergeCell ref="P184:R184"/>
    <mergeCell ref="B180:E180"/>
    <mergeCell ref="G180:I180"/>
    <mergeCell ref="J180:L180"/>
    <mergeCell ref="M180:O180"/>
    <mergeCell ref="B200:E200"/>
    <mergeCell ref="G200:I200"/>
    <mergeCell ref="B203:E203"/>
    <mergeCell ref="G203:I203"/>
    <mergeCell ref="J203:L203"/>
    <mergeCell ref="B197:E197"/>
    <mergeCell ref="G197:I197"/>
    <mergeCell ref="J197:L197"/>
    <mergeCell ref="M197:O197"/>
    <mergeCell ref="B218:E218"/>
    <mergeCell ref="G218:I218"/>
    <mergeCell ref="J218:L218"/>
    <mergeCell ref="B224:E224"/>
    <mergeCell ref="G224:I224"/>
    <mergeCell ref="B212:E212"/>
    <mergeCell ref="B215:E215"/>
    <mergeCell ref="G215:I215"/>
    <mergeCell ref="M203:O203"/>
    <mergeCell ref="B209:E209"/>
    <mergeCell ref="G209:I209"/>
    <mergeCell ref="J209:L209"/>
    <mergeCell ref="B255:E255"/>
    <mergeCell ref="B261:E261"/>
    <mergeCell ref="B241:E241"/>
    <mergeCell ref="G241:I241"/>
    <mergeCell ref="J241:L241"/>
    <mergeCell ref="B245:E245"/>
    <mergeCell ref="G245:I245"/>
    <mergeCell ref="B231:E231"/>
    <mergeCell ref="G231:I231"/>
    <mergeCell ref="J231:L231"/>
    <mergeCell ref="B236:E236"/>
    <mergeCell ref="G236:I236"/>
    <mergeCell ref="M277:O277"/>
    <mergeCell ref="B273:E273"/>
    <mergeCell ref="G273:I273"/>
    <mergeCell ref="J273:L273"/>
    <mergeCell ref="B267:E267"/>
    <mergeCell ref="G267:I267"/>
    <mergeCell ref="J267:L267"/>
    <mergeCell ref="M267:O267"/>
    <mergeCell ref="B264:E264"/>
    <mergeCell ref="G264:I264"/>
    <mergeCell ref="J264:L264"/>
    <mergeCell ref="M264:O264"/>
    <mergeCell ref="B290:E290"/>
    <mergeCell ref="G290:I290"/>
    <mergeCell ref="J290:L290"/>
    <mergeCell ref="B295:E295"/>
    <mergeCell ref="B283:E283"/>
    <mergeCell ref="G283:I283"/>
    <mergeCell ref="B287:E287"/>
    <mergeCell ref="G287:I287"/>
    <mergeCell ref="B277:E277"/>
    <mergeCell ref="G277:I277"/>
    <mergeCell ref="J277:L277"/>
    <mergeCell ref="M326:O326"/>
    <mergeCell ref="P326:R326"/>
    <mergeCell ref="S326:U326"/>
    <mergeCell ref="B343:E343"/>
    <mergeCell ref="G343:I343"/>
    <mergeCell ref="J343:L343"/>
    <mergeCell ref="B298:E298"/>
    <mergeCell ref="G298:I298"/>
    <mergeCell ref="B326:E326"/>
    <mergeCell ref="G326:I326"/>
    <mergeCell ref="J326:L326"/>
    <mergeCell ref="B367:E367"/>
    <mergeCell ref="G367:I367"/>
    <mergeCell ref="B381:E381"/>
    <mergeCell ref="G381:I381"/>
    <mergeCell ref="J381:L381"/>
    <mergeCell ref="B348:E348"/>
    <mergeCell ref="G348:I348"/>
    <mergeCell ref="J348:L348"/>
    <mergeCell ref="M348:O348"/>
    <mergeCell ref="M415:O415"/>
    <mergeCell ref="B396:E396"/>
    <mergeCell ref="G396:I396"/>
    <mergeCell ref="J396:L396"/>
    <mergeCell ref="B405:E405"/>
    <mergeCell ref="G405:I405"/>
    <mergeCell ref="J405:L405"/>
    <mergeCell ref="B386:E386"/>
    <mergeCell ref="G386:I386"/>
    <mergeCell ref="B393:E393"/>
    <mergeCell ref="B443:E443"/>
    <mergeCell ref="G443:I443"/>
    <mergeCell ref="B446:E446"/>
    <mergeCell ref="G446:I446"/>
    <mergeCell ref="J446:L446"/>
    <mergeCell ref="B437:E437"/>
    <mergeCell ref="G437:I437"/>
    <mergeCell ref="J437:L437"/>
    <mergeCell ref="B409:E409"/>
    <mergeCell ref="G409:I409"/>
    <mergeCell ref="J409:L409"/>
    <mergeCell ref="B415:E415"/>
    <mergeCell ref="G415:I415"/>
    <mergeCell ref="J415:L415"/>
    <mergeCell ref="B486:E486"/>
    <mergeCell ref="B491:E491"/>
    <mergeCell ref="G491:I491"/>
    <mergeCell ref="M446:O446"/>
    <mergeCell ref="P446:R446"/>
    <mergeCell ref="S446:U446"/>
    <mergeCell ref="B460:E460"/>
    <mergeCell ref="G460:I460"/>
    <mergeCell ref="J460:L460"/>
    <mergeCell ref="B502:E502"/>
    <mergeCell ref="G502:I502"/>
    <mergeCell ref="J502:L502"/>
    <mergeCell ref="M502:O502"/>
    <mergeCell ref="J491:L491"/>
    <mergeCell ref="M491:O491"/>
    <mergeCell ref="B495:E495"/>
    <mergeCell ref="G495:I495"/>
    <mergeCell ref="J495:L495"/>
    <mergeCell ref="B524:E524"/>
    <mergeCell ref="G524:I524"/>
    <mergeCell ref="J524:L524"/>
    <mergeCell ref="B528:E528"/>
    <mergeCell ref="S513:U513"/>
    <mergeCell ref="B520:E520"/>
    <mergeCell ref="G520:I520"/>
    <mergeCell ref="B513:E513"/>
    <mergeCell ref="G513:I513"/>
    <mergeCell ref="J513:L513"/>
    <mergeCell ref="M513:O513"/>
    <mergeCell ref="P513:R513"/>
    <mergeCell ref="B543:E543"/>
    <mergeCell ref="G543:I543"/>
    <mergeCell ref="J543:L543"/>
    <mergeCell ref="M543:O543"/>
    <mergeCell ref="P543:R543"/>
    <mergeCell ref="B531:E531"/>
    <mergeCell ref="G531:I531"/>
    <mergeCell ref="J531:L531"/>
    <mergeCell ref="M531:O531"/>
    <mergeCell ref="J601:L601"/>
    <mergeCell ref="B580:E580"/>
    <mergeCell ref="G580:I580"/>
    <mergeCell ref="B586:E586"/>
    <mergeCell ref="G586:I586"/>
    <mergeCell ref="J586:L586"/>
    <mergeCell ref="B573:E573"/>
    <mergeCell ref="G573:I573"/>
    <mergeCell ref="J573:L573"/>
    <mergeCell ref="B621:E621"/>
    <mergeCell ref="B627:E627"/>
    <mergeCell ref="G627:I627"/>
    <mergeCell ref="B608:E608"/>
    <mergeCell ref="G608:I608"/>
    <mergeCell ref="B613:E613"/>
    <mergeCell ref="G613:I613"/>
    <mergeCell ref="B601:E601"/>
    <mergeCell ref="G601:I601"/>
    <mergeCell ref="B657:E657"/>
    <mergeCell ref="G657:I657"/>
    <mergeCell ref="J657:L657"/>
    <mergeCell ref="B664:E664"/>
    <mergeCell ref="G664:I664"/>
    <mergeCell ref="J664:L664"/>
    <mergeCell ref="M664:O664"/>
    <mergeCell ref="J627:L627"/>
    <mergeCell ref="B642:E642"/>
    <mergeCell ref="G642:I642"/>
    <mergeCell ref="J642:L642"/>
    <mergeCell ref="M642:O642"/>
    <mergeCell ref="V669:X669"/>
    <mergeCell ref="B675:E675"/>
    <mergeCell ref="G675:I675"/>
    <mergeCell ref="J675:L675"/>
    <mergeCell ref="M675:O675"/>
    <mergeCell ref="P664:R664"/>
    <mergeCell ref="B669:E669"/>
    <mergeCell ref="G669:I669"/>
    <mergeCell ref="J669:L669"/>
    <mergeCell ref="M669:O669"/>
    <mergeCell ref="P669:R669"/>
    <mergeCell ref="S669:U669"/>
    <mergeCell ref="B697:E697"/>
    <mergeCell ref="G697:I697"/>
    <mergeCell ref="J697:L697"/>
    <mergeCell ref="M697:O697"/>
    <mergeCell ref="B684:E684"/>
    <mergeCell ref="G684:I684"/>
    <mergeCell ref="B688:E688"/>
    <mergeCell ref="G688:I688"/>
    <mergeCell ref="J688:L688"/>
    <mergeCell ref="P752:R752"/>
    <mergeCell ref="B733:E733"/>
    <mergeCell ref="G733:I733"/>
    <mergeCell ref="J733:L733"/>
    <mergeCell ref="M733:O733"/>
    <mergeCell ref="P733:R733"/>
    <mergeCell ref="B721:E721"/>
    <mergeCell ref="G721:I721"/>
    <mergeCell ref="J721:L721"/>
    <mergeCell ref="M721:O721"/>
    <mergeCell ref="B798:E798"/>
    <mergeCell ref="G798:I798"/>
    <mergeCell ref="B802:E802"/>
    <mergeCell ref="G802:I802"/>
    <mergeCell ref="J802:L802"/>
    <mergeCell ref="B752:E752"/>
    <mergeCell ref="G752:I752"/>
    <mergeCell ref="J752:L752"/>
    <mergeCell ref="M752:O752"/>
    <mergeCell ref="S833:U833"/>
    <mergeCell ref="B820:E820"/>
    <mergeCell ref="G820:I820"/>
    <mergeCell ref="B825:E825"/>
    <mergeCell ref="G825:I825"/>
    <mergeCell ref="J825:L825"/>
    <mergeCell ref="B808:E808"/>
    <mergeCell ref="G808:I808"/>
    <mergeCell ref="J808:L808"/>
    <mergeCell ref="B868:E868"/>
    <mergeCell ref="G868:I868"/>
    <mergeCell ref="J868:L868"/>
    <mergeCell ref="M868:O868"/>
    <mergeCell ref="M825:O825"/>
    <mergeCell ref="P825:R825"/>
    <mergeCell ref="B833:E833"/>
    <mergeCell ref="G833:I833"/>
    <mergeCell ref="J833:L833"/>
    <mergeCell ref="M833:O833"/>
    <mergeCell ref="P833:R833"/>
    <mergeCell ref="B919:E919"/>
    <mergeCell ref="G919:I919"/>
    <mergeCell ref="J919:L919"/>
    <mergeCell ref="M919:O919"/>
    <mergeCell ref="S876:U876"/>
    <mergeCell ref="B894:E894"/>
    <mergeCell ref="G894:I894"/>
    <mergeCell ref="J894:L894"/>
    <mergeCell ref="M894:O894"/>
    <mergeCell ref="P894:R894"/>
    <mergeCell ref="B876:E876"/>
    <mergeCell ref="G876:I876"/>
    <mergeCell ref="J876:L876"/>
    <mergeCell ref="M876:O876"/>
    <mergeCell ref="P876:R876"/>
    <mergeCell ref="B944:E944"/>
    <mergeCell ref="G944:I944"/>
    <mergeCell ref="J944:L944"/>
    <mergeCell ref="M944:O944"/>
    <mergeCell ref="B927:E927"/>
    <mergeCell ref="G927:I927"/>
    <mergeCell ref="J927:L927"/>
    <mergeCell ref="M927:O927"/>
    <mergeCell ref="P927:R927"/>
    <mergeCell ref="B1100:E1100"/>
    <mergeCell ref="G1100:I1100"/>
    <mergeCell ref="J1100:L1100"/>
    <mergeCell ref="M1100:O1100"/>
    <mergeCell ref="B1041:E1041"/>
    <mergeCell ref="G1041:I1041"/>
    <mergeCell ref="J1041:L1041"/>
    <mergeCell ref="M1041:O1041"/>
    <mergeCell ref="B961:E961"/>
    <mergeCell ref="G961:I961"/>
    <mergeCell ref="J961:L961"/>
    <mergeCell ref="B989:E989"/>
    <mergeCell ref="G989:I989"/>
    <mergeCell ref="B1189:E1189"/>
    <mergeCell ref="B1197:E1197"/>
    <mergeCell ref="G1197:I1197"/>
    <mergeCell ref="J1197:L1197"/>
    <mergeCell ref="B1174:E1174"/>
    <mergeCell ref="G1174:I1174"/>
    <mergeCell ref="J1174:L1174"/>
    <mergeCell ref="M1174:O1174"/>
    <mergeCell ref="B1161:E1161"/>
    <mergeCell ref="G1161:I1161"/>
    <mergeCell ref="B1165:E1165"/>
    <mergeCell ref="G1165:I1165"/>
    <mergeCell ref="J1165:L1165"/>
    <mergeCell ref="B1311:E1311"/>
    <mergeCell ref="G1311:I1311"/>
    <mergeCell ref="J1311:L1311"/>
    <mergeCell ref="M1311:O1311"/>
    <mergeCell ref="P1311:R1311"/>
    <mergeCell ref="B1201:E1201"/>
    <mergeCell ref="G1201:I1201"/>
    <mergeCell ref="J1201:L1201"/>
    <mergeCell ref="M1201:O1201"/>
    <mergeCell ref="B1430:E1430"/>
    <mergeCell ref="G1430:I1430"/>
    <mergeCell ref="J1430:L1430"/>
    <mergeCell ref="M1430:O1430"/>
    <mergeCell ref="B1474:E1474"/>
    <mergeCell ref="G1474:I1474"/>
    <mergeCell ref="J1474:L1474"/>
    <mergeCell ref="M1474:O1474"/>
    <mergeCell ref="B1399:E1399"/>
    <mergeCell ref="G1399:I1399"/>
    <mergeCell ref="J1399:L1399"/>
    <mergeCell ref="B1519:E1519"/>
    <mergeCell ref="G1519:I1519"/>
    <mergeCell ref="B1533:E1533"/>
    <mergeCell ref="G1533:I1533"/>
    <mergeCell ref="J1533:L1533"/>
    <mergeCell ref="P1474:R1474"/>
    <mergeCell ref="B1513:E1513"/>
    <mergeCell ref="G1513:I1513"/>
    <mergeCell ref="J1513:L1513"/>
    <mergeCell ref="B1550:E1550"/>
    <mergeCell ref="G1550:I1550"/>
    <mergeCell ref="B1562:E1562"/>
    <mergeCell ref="G1562:I1562"/>
    <mergeCell ref="J1562:L1562"/>
    <mergeCell ref="B1545:E1545"/>
    <mergeCell ref="G1545:I1545"/>
    <mergeCell ref="J1545:L1545"/>
    <mergeCell ref="M1545:O1545"/>
    <mergeCell ref="S1578:U1578"/>
    <mergeCell ref="B1584:E1584"/>
    <mergeCell ref="G1584:I1584"/>
    <mergeCell ref="J1584:L1584"/>
    <mergeCell ref="M1584:O1584"/>
    <mergeCell ref="M1562:O1562"/>
    <mergeCell ref="P1562:R1562"/>
    <mergeCell ref="S1562:U1562"/>
    <mergeCell ref="B1578:E1578"/>
    <mergeCell ref="G1578:I1578"/>
    <mergeCell ref="J1578:L1578"/>
    <mergeCell ref="M1578:O1578"/>
    <mergeCell ref="P1578:R1578"/>
    <mergeCell ref="B1680:E1680"/>
    <mergeCell ref="G1680:I1680"/>
    <mergeCell ref="J1680:L1680"/>
    <mergeCell ref="M1680:O1680"/>
    <mergeCell ref="B1709:E1709"/>
    <mergeCell ref="G1709:I1709"/>
    <mergeCell ref="B1602:E1602"/>
    <mergeCell ref="G1602:I1602"/>
    <mergeCell ref="J1602:L1602"/>
    <mergeCell ref="M1602:O1602"/>
    <mergeCell ref="B1730:E1730"/>
    <mergeCell ref="G1730:I1730"/>
    <mergeCell ref="J1730:L1730"/>
    <mergeCell ref="M1730:O1730"/>
    <mergeCell ref="B1718:E1718"/>
    <mergeCell ref="G1718:I1718"/>
    <mergeCell ref="J1718:L1718"/>
    <mergeCell ref="M1718:O1718"/>
    <mergeCell ref="P1718:R1718"/>
    <mergeCell ref="B1745:E1745"/>
    <mergeCell ref="G1745:I1745"/>
    <mergeCell ref="B1749:E1749"/>
    <mergeCell ref="G1749:I1749"/>
    <mergeCell ref="J1749:L1749"/>
    <mergeCell ref="S1735:U1735"/>
    <mergeCell ref="B1741:E1741"/>
    <mergeCell ref="G1741:I1741"/>
    <mergeCell ref="J1741:L1741"/>
    <mergeCell ref="M1741:O1741"/>
    <mergeCell ref="B1735:E1735"/>
    <mergeCell ref="G1735:I1735"/>
    <mergeCell ref="J1735:L1735"/>
    <mergeCell ref="M1735:O1735"/>
    <mergeCell ref="P1735:R1735"/>
    <mergeCell ref="B1773:E1773"/>
    <mergeCell ref="G1773:I1773"/>
    <mergeCell ref="B1778:E1778"/>
    <mergeCell ref="G1778:I1778"/>
    <mergeCell ref="B1759:E1759"/>
    <mergeCell ref="G1759:I1759"/>
    <mergeCell ref="J1759:L1759"/>
    <mergeCell ref="B1768:E1768"/>
    <mergeCell ref="M1749:O1749"/>
    <mergeCell ref="B1753:E1753"/>
    <mergeCell ref="G1753:I1753"/>
    <mergeCell ref="J1753:L1753"/>
    <mergeCell ref="M1753:O1753"/>
    <mergeCell ref="B1794:E1794"/>
    <mergeCell ref="G1794:I1794"/>
    <mergeCell ref="J1794:L1794"/>
    <mergeCell ref="B1804:E1804"/>
    <mergeCell ref="G1804:I1804"/>
    <mergeCell ref="B1783:E1783"/>
    <mergeCell ref="G1783:I1783"/>
    <mergeCell ref="J1783:L1783"/>
    <mergeCell ref="M1783:O1783"/>
    <mergeCell ref="B1878:E1878"/>
    <mergeCell ref="G1878:I1878"/>
    <mergeCell ref="B1886:E1886"/>
    <mergeCell ref="G1886:I1886"/>
    <mergeCell ref="B1821:E1821"/>
    <mergeCell ref="G1821:I1821"/>
    <mergeCell ref="B1825:E1825"/>
    <mergeCell ref="G1825:I1825"/>
    <mergeCell ref="B1808:E1808"/>
    <mergeCell ref="G1808:I1808"/>
    <mergeCell ref="B1816:E1816"/>
    <mergeCell ref="G1816:I1816"/>
    <mergeCell ref="D1895:D1907"/>
    <mergeCell ref="D1908:D1920"/>
    <mergeCell ref="D1921:D1940"/>
    <mergeCell ref="D1941:D1943"/>
    <mergeCell ref="D1944:D1947"/>
    <mergeCell ref="D1948:D1958"/>
    <mergeCell ref="N1890:P1893"/>
    <mergeCell ref="A1891:A1893"/>
    <mergeCell ref="B1891:B1893"/>
    <mergeCell ref="C1891:C1893"/>
    <mergeCell ref="D1891:E1891"/>
    <mergeCell ref="D1892:E1892"/>
    <mergeCell ref="D1893:E1893"/>
    <mergeCell ref="B1890:E1890"/>
    <mergeCell ref="F1890:F1893"/>
    <mergeCell ref="G1890:G1893"/>
    <mergeCell ref="H1890:J1893"/>
    <mergeCell ref="K1890:M1893"/>
    <mergeCell ref="B2006:E2006"/>
    <mergeCell ref="G2006:I2006"/>
    <mergeCell ref="J2006:L2006"/>
    <mergeCell ref="M2006:O2006"/>
    <mergeCell ref="P2006:R2006"/>
    <mergeCell ref="D1959:D1967"/>
    <mergeCell ref="D1968:D1980"/>
    <mergeCell ref="D1981:D1997"/>
    <mergeCell ref="D1998:D2000"/>
    <mergeCell ref="B2002:E2002"/>
    <mergeCell ref="G2002:I2002"/>
    <mergeCell ref="B2020:E2020"/>
    <mergeCell ref="G2020:I2020"/>
    <mergeCell ref="B2034:E2034"/>
    <mergeCell ref="B2011:E2011"/>
    <mergeCell ref="G2011:I2011"/>
    <mergeCell ref="J2011:L2011"/>
    <mergeCell ref="B2016:E2016"/>
    <mergeCell ref="G2016:I2016"/>
    <mergeCell ref="J2016:L2016"/>
    <mergeCell ref="B2056:E2056"/>
    <mergeCell ref="G2056:I2056"/>
    <mergeCell ref="B2060:E2060"/>
    <mergeCell ref="G2060:I2060"/>
    <mergeCell ref="J2060:L2060"/>
    <mergeCell ref="B2042:E2042"/>
    <mergeCell ref="G2042:I2042"/>
    <mergeCell ref="B2049:E2049"/>
    <mergeCell ref="G2049:I2049"/>
    <mergeCell ref="B2105:E2105"/>
    <mergeCell ref="G2105:I2105"/>
    <mergeCell ref="B2115:E2115"/>
    <mergeCell ref="G2115:I2115"/>
    <mergeCell ref="M2060:O2060"/>
    <mergeCell ref="B2071:E2071"/>
    <mergeCell ref="G2071:I2071"/>
    <mergeCell ref="B2090:E2090"/>
    <mergeCell ref="G2090:I2090"/>
    <mergeCell ref="J2090:L2090"/>
    <mergeCell ref="B2141:E2141"/>
    <mergeCell ref="G2141:I2141"/>
    <mergeCell ref="J2141:L2141"/>
    <mergeCell ref="B2146:E2146"/>
    <mergeCell ref="G2146:I2146"/>
    <mergeCell ref="J2146:L2146"/>
    <mergeCell ref="J2115:L2115"/>
    <mergeCell ref="M2115:O2115"/>
    <mergeCell ref="P2115:R2115"/>
    <mergeCell ref="B2132:E2132"/>
    <mergeCell ref="G2132:I2132"/>
    <mergeCell ref="J2132:L2132"/>
    <mergeCell ref="M2132:O2132"/>
    <mergeCell ref="B2172:E2172"/>
    <mergeCell ref="G2172:I2172"/>
    <mergeCell ref="B2180:E2180"/>
    <mergeCell ref="B2159:E2159"/>
    <mergeCell ref="G2159:I2159"/>
    <mergeCell ref="B2168:E2168"/>
    <mergeCell ref="B2150:E2150"/>
    <mergeCell ref="G2150:I2150"/>
    <mergeCell ref="B2155:E2155"/>
    <mergeCell ref="G2155:I2155"/>
    <mergeCell ref="B2194:E2194"/>
    <mergeCell ref="G2194:I2194"/>
    <mergeCell ref="J2194:L2194"/>
    <mergeCell ref="M2194:O2194"/>
    <mergeCell ref="B2199:E2199"/>
    <mergeCell ref="G2199:I2199"/>
    <mergeCell ref="J2199:L2199"/>
    <mergeCell ref="B2185:E2185"/>
    <mergeCell ref="B2189:E2189"/>
    <mergeCell ref="G2189:I2189"/>
    <mergeCell ref="B2258:E2258"/>
    <mergeCell ref="G2258:I2258"/>
    <mergeCell ref="J2258:L2258"/>
    <mergeCell ref="M2258:O2258"/>
    <mergeCell ref="B2246:E2246"/>
    <mergeCell ref="G2246:I2246"/>
    <mergeCell ref="J2246:L2246"/>
    <mergeCell ref="B2207:E2207"/>
    <mergeCell ref="B2212:E2212"/>
    <mergeCell ref="G2212:I2212"/>
    <mergeCell ref="J2283:L2283"/>
    <mergeCell ref="M2283:O2283"/>
    <mergeCell ref="P2283:R2283"/>
    <mergeCell ref="S2283:U2283"/>
    <mergeCell ref="B2304:E2304"/>
    <mergeCell ref="G2304:I2304"/>
    <mergeCell ref="B2279:E2279"/>
    <mergeCell ref="B2283:E2283"/>
    <mergeCell ref="G2283:I2283"/>
  </mergeCells>
  <conditionalFormatting sqref="E1871 D1872:D1876">
    <cfRule type="expression" dxfId="23" priority="19">
      <formula>$J1871="G"</formula>
    </cfRule>
    <cfRule type="expression" dxfId="22" priority="20">
      <formula>$J1871="R"</formula>
    </cfRule>
    <cfRule type="expression" dxfId="21" priority="21">
      <formula>$J1871="Y"</formula>
    </cfRule>
  </conditionalFormatting>
  <conditionalFormatting sqref="D1871">
    <cfRule type="expression" dxfId="20" priority="16">
      <formula>$J1871="G"</formula>
    </cfRule>
    <cfRule type="expression" dxfId="19" priority="17">
      <formula>$J1871="R"</formula>
    </cfRule>
    <cfRule type="expression" dxfId="18" priority="18">
      <formula>$J1871="Y"</formula>
    </cfRule>
  </conditionalFormatting>
  <conditionalFormatting sqref="E1872">
    <cfRule type="expression" dxfId="17" priority="13">
      <formula>$J1872="G"</formula>
    </cfRule>
    <cfRule type="expression" dxfId="16" priority="14">
      <formula>$J1872="R"</formula>
    </cfRule>
    <cfRule type="expression" dxfId="15" priority="15">
      <formula>$J1872="Y"</formula>
    </cfRule>
  </conditionalFormatting>
  <conditionalFormatting sqref="E1873">
    <cfRule type="expression" dxfId="14" priority="10">
      <formula>$J1873="G"</formula>
    </cfRule>
    <cfRule type="expression" dxfId="13" priority="11">
      <formula>$J1873="R"</formula>
    </cfRule>
    <cfRule type="expression" dxfId="12" priority="12">
      <formula>$J1873="Y"</formula>
    </cfRule>
  </conditionalFormatting>
  <conditionalFormatting sqref="E1874">
    <cfRule type="expression" dxfId="11" priority="7">
      <formula>$J1874="G"</formula>
    </cfRule>
    <cfRule type="expression" dxfId="10" priority="8">
      <formula>$J1874="R"</formula>
    </cfRule>
    <cfRule type="expression" dxfId="9" priority="9">
      <formula>$J1874="Y"</formula>
    </cfRule>
  </conditionalFormatting>
  <conditionalFormatting sqref="E1875">
    <cfRule type="expression" dxfId="8" priority="4">
      <formula>$J1875="G"</formula>
    </cfRule>
    <cfRule type="expression" dxfId="7" priority="5">
      <formula>$J1875="R"</formula>
    </cfRule>
    <cfRule type="expression" dxfId="6" priority="6">
      <formula>$J1875="Y"</formula>
    </cfRule>
  </conditionalFormatting>
  <conditionalFormatting sqref="E1876">
    <cfRule type="expression" dxfId="5" priority="1">
      <formula>$J1876="G"</formula>
    </cfRule>
    <cfRule type="expression" dxfId="4" priority="2">
      <formula>$J1876="R"</formula>
    </cfRule>
    <cfRule type="expression" dxfId="3" priority="3">
      <formula>$J1876="Y"</formula>
    </cfRule>
  </conditionalFormatting>
  <dataValidations count="3">
    <dataValidation type="whole" allowBlank="1" showInputMessage="1" showErrorMessage="1" promptTitle="Código Interno" prompt="Ingrese Código Interno del Bien y/o Servicio a Adquirir (validado previamente con la Unidad de Compras (Almacenes N°1, N°6 según sea el caso)." sqref="B62 B2162:B2163 B2013:B2014 B2277">
      <formula1>1</formula1>
      <formula2>1000000000000000</formula2>
    </dataValidation>
    <dataValidation type="whole" allowBlank="1" showInputMessage="1" showErrorMessage="1" promptTitle="Código Interno" prompt="Ingrese Código Interno del Bien y/o Servicio a Adquirir (validado previamente con la Unidad de Compras (Almacenes N°1, N°6 según sea el caso)." sqref="B2276">
      <formula1>1</formula1>
      <formula2>10000000000000000000</formula2>
    </dataValidation>
    <dataValidation type="whole" allowBlank="1" showInputMessage="1" showErrorMessage="1" promptTitle="Código UNSPSC" prompt="Ingrese Código del  Bien y/o Servicio a Adquirir, previamente validado en el catálogo de Bienes del SECOP II. (Si es una adquisición recurrente validar información del último proceso adelantado)" sqref="C2161:C2163 C2182:C2183 C2187 C2276:C2277">
      <formula1>1</formula1>
      <formula2>100000000000</formula2>
    </dataValidation>
  </dataValidations>
  <pageMargins left="0.7" right="0.7" top="0.75" bottom="0.75" header="0.3" footer="0.3"/>
  <pageSetup paperSize="14" orientation="landscape" r:id="rId1"/>
  <drawing r:id="rId2"/>
  <legacyDrawing r:id="rId3"/>
  <oleObjects>
    <mc:AlternateContent xmlns:mc="http://schemas.openxmlformats.org/markup-compatibility/2006">
      <mc:Choice Requires="x14">
        <oleObject progId="PBrush" shapeId="66561" r:id="rId4">
          <objectPr defaultSize="0" autoPict="0" r:id="rId5">
            <anchor moveWithCells="1" sizeWithCells="1">
              <from>
                <xdr:col>0</xdr:col>
                <xdr:colOff>0</xdr:colOff>
                <xdr:row>0</xdr:row>
                <xdr:rowOff>0</xdr:rowOff>
              </from>
              <to>
                <xdr:col>0</xdr:col>
                <xdr:colOff>0</xdr:colOff>
                <xdr:row>0</xdr:row>
                <xdr:rowOff>0</xdr:rowOff>
              </to>
            </anchor>
          </objectPr>
        </oleObject>
      </mc:Choice>
      <mc:Fallback>
        <oleObject progId="PBrush" shapeId="66561" r:id="rId4"/>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249977111117893"/>
  </sheetPr>
  <dimension ref="A1:EJ2372"/>
  <sheetViews>
    <sheetView tabSelected="1" zoomScale="112" zoomScaleNormal="112" workbookViewId="0">
      <selection activeCell="B1" sqref="B1:E1"/>
    </sheetView>
  </sheetViews>
  <sheetFormatPr baseColWidth="10" defaultColWidth="11.42578125" defaultRowHeight="9"/>
  <cols>
    <col min="1" max="1" width="9.7109375" style="12" customWidth="1"/>
    <col min="2" max="2" width="8.28515625" style="12" customWidth="1"/>
    <col min="3" max="3" width="7.28515625" style="57" customWidth="1"/>
    <col min="4" max="4" width="14.42578125" style="57" customWidth="1"/>
    <col min="5" max="5" width="63.5703125" style="57" customWidth="1"/>
    <col min="6" max="6" width="12.42578125" style="57" customWidth="1"/>
    <col min="7" max="7" width="8.7109375" style="126" bestFit="1" customWidth="1"/>
    <col min="8" max="8" width="8.42578125" style="127" bestFit="1" customWidth="1"/>
    <col min="9" max="9" width="11.42578125" style="128" bestFit="1" customWidth="1"/>
    <col min="10" max="10" width="8.42578125" style="12" bestFit="1" customWidth="1"/>
    <col min="11" max="11" width="10" style="12" customWidth="1"/>
    <col min="12" max="12" width="8.7109375" style="12" customWidth="1"/>
    <col min="13" max="13" width="8.42578125" style="12" bestFit="1" customWidth="1"/>
    <col min="14" max="14" width="10" style="12" customWidth="1"/>
    <col min="15" max="15" width="7.5703125" style="12" bestFit="1" customWidth="1"/>
    <col min="16" max="16" width="8.42578125" style="12" bestFit="1" customWidth="1"/>
    <col min="17" max="17" width="11" style="12" bestFit="1" customWidth="1"/>
    <col min="18" max="18" width="7.5703125" style="12" bestFit="1" customWidth="1"/>
    <col min="19" max="19" width="8.42578125" style="12" bestFit="1" customWidth="1"/>
    <col min="20" max="20" width="11.42578125" style="12"/>
    <col min="21" max="21" width="7.5703125" style="12" bestFit="1" customWidth="1"/>
    <col min="22" max="22" width="8.42578125" style="12" bestFit="1" customWidth="1"/>
    <col min="23" max="16384" width="11.42578125" style="12"/>
  </cols>
  <sheetData>
    <row r="1" spans="1:123" s="13" customFormat="1" ht="25.5" customHeight="1">
      <c r="A1" s="10" t="s">
        <v>0</v>
      </c>
      <c r="B1" s="166" t="s">
        <v>1</v>
      </c>
      <c r="C1" s="166"/>
      <c r="D1" s="166"/>
      <c r="E1" s="166"/>
      <c r="F1" s="11" t="s">
        <v>3350</v>
      </c>
      <c r="G1" s="174" t="s">
        <v>3870</v>
      </c>
      <c r="H1" s="175"/>
      <c r="I1" s="176"/>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c r="AY1" s="12"/>
      <c r="AZ1" s="12"/>
      <c r="BA1" s="12"/>
      <c r="BB1" s="12"/>
      <c r="BC1" s="12"/>
      <c r="BD1" s="12"/>
      <c r="BE1" s="12"/>
      <c r="BF1" s="12"/>
      <c r="BG1" s="12"/>
      <c r="BH1" s="12"/>
      <c r="BI1" s="12"/>
      <c r="BJ1" s="12"/>
      <c r="BK1" s="12"/>
      <c r="BL1" s="12"/>
      <c r="BM1" s="12"/>
      <c r="BN1" s="12"/>
      <c r="BO1" s="12"/>
      <c r="BP1" s="12"/>
      <c r="BQ1" s="12"/>
      <c r="BR1" s="12"/>
      <c r="BS1" s="12"/>
      <c r="BT1" s="12"/>
      <c r="BU1" s="12"/>
      <c r="BV1" s="12"/>
      <c r="BW1" s="12"/>
      <c r="BX1" s="12"/>
      <c r="BY1" s="12"/>
      <c r="BZ1" s="12"/>
      <c r="CA1" s="12"/>
      <c r="CB1" s="12"/>
      <c r="CC1" s="12"/>
      <c r="CD1" s="12"/>
      <c r="CE1" s="12"/>
      <c r="CF1" s="12"/>
      <c r="CG1" s="12"/>
      <c r="CH1" s="12"/>
      <c r="CI1" s="12"/>
      <c r="CJ1" s="12"/>
      <c r="CK1" s="12"/>
      <c r="CL1" s="12"/>
      <c r="CM1" s="12"/>
      <c r="CN1" s="12"/>
      <c r="CO1" s="12"/>
      <c r="CP1" s="12"/>
      <c r="CQ1" s="12"/>
      <c r="CR1" s="12"/>
      <c r="CS1" s="12"/>
      <c r="CT1" s="12"/>
      <c r="CU1" s="12"/>
      <c r="CV1" s="12"/>
      <c r="CW1" s="12"/>
      <c r="CX1" s="12"/>
      <c r="CY1" s="12"/>
      <c r="CZ1" s="12"/>
      <c r="DA1" s="12"/>
      <c r="DB1" s="12"/>
      <c r="DC1" s="12"/>
      <c r="DD1" s="12"/>
      <c r="DE1" s="12"/>
      <c r="DF1" s="12"/>
      <c r="DG1" s="12"/>
      <c r="DH1" s="12"/>
      <c r="DI1" s="12"/>
      <c r="DJ1" s="12"/>
      <c r="DK1" s="12"/>
      <c r="DL1" s="12"/>
      <c r="DM1" s="12"/>
      <c r="DN1" s="12"/>
      <c r="DO1" s="12"/>
      <c r="DP1" s="12"/>
      <c r="DQ1" s="12"/>
      <c r="DR1" s="12"/>
      <c r="DS1" s="12"/>
    </row>
    <row r="2" spans="1:123" s="13" customFormat="1" ht="27">
      <c r="A2" s="14" t="s">
        <v>2</v>
      </c>
      <c r="B2" s="14" t="s">
        <v>3</v>
      </c>
      <c r="C2" s="15" t="s">
        <v>4</v>
      </c>
      <c r="D2" s="15" t="s">
        <v>5</v>
      </c>
      <c r="E2" s="15" t="s">
        <v>6</v>
      </c>
      <c r="F2" s="15" t="s">
        <v>7</v>
      </c>
      <c r="G2" s="16" t="s">
        <v>3347</v>
      </c>
      <c r="H2" s="16" t="s">
        <v>3348</v>
      </c>
      <c r="I2" s="16" t="s">
        <v>3349</v>
      </c>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c r="BR2" s="12"/>
      <c r="BS2" s="12"/>
      <c r="BT2" s="12"/>
      <c r="BU2" s="12"/>
      <c r="BV2" s="12"/>
      <c r="BW2" s="12"/>
      <c r="BX2" s="12"/>
      <c r="BY2" s="12"/>
      <c r="BZ2" s="12"/>
      <c r="CA2" s="12"/>
      <c r="CB2" s="12"/>
      <c r="CC2" s="12"/>
      <c r="CD2" s="12"/>
      <c r="CE2" s="12"/>
      <c r="CF2" s="12"/>
      <c r="CG2" s="12"/>
      <c r="CH2" s="12"/>
      <c r="CI2" s="12"/>
      <c r="CJ2" s="12"/>
      <c r="CK2" s="12"/>
      <c r="CL2" s="12"/>
      <c r="CM2" s="12"/>
      <c r="CN2" s="12"/>
      <c r="CO2" s="12"/>
      <c r="CP2" s="12"/>
      <c r="CQ2" s="12"/>
      <c r="CR2" s="12"/>
      <c r="CS2" s="12"/>
      <c r="CT2" s="12"/>
      <c r="CU2" s="12"/>
      <c r="CV2" s="12"/>
      <c r="CW2" s="12"/>
      <c r="CX2" s="12"/>
      <c r="CY2" s="12"/>
      <c r="CZ2" s="12"/>
      <c r="DA2" s="12"/>
      <c r="DB2" s="12"/>
      <c r="DC2" s="12"/>
      <c r="DD2" s="12"/>
      <c r="DE2" s="12"/>
      <c r="DF2" s="12"/>
      <c r="DG2" s="12"/>
      <c r="DH2" s="12"/>
      <c r="DI2" s="12"/>
      <c r="DJ2" s="12"/>
      <c r="DK2" s="12"/>
      <c r="DL2" s="12"/>
      <c r="DM2" s="12"/>
      <c r="DN2" s="12"/>
      <c r="DO2" s="12"/>
      <c r="DP2" s="12"/>
      <c r="DQ2" s="12"/>
      <c r="DR2" s="12"/>
      <c r="DS2" s="12"/>
    </row>
    <row r="3" spans="1:123" s="13" customFormat="1" ht="162">
      <c r="A3" s="17">
        <v>1</v>
      </c>
      <c r="B3" s="18">
        <v>1196490817</v>
      </c>
      <c r="C3" s="18">
        <v>42131612</v>
      </c>
      <c r="D3" s="19" t="s">
        <v>8</v>
      </c>
      <c r="E3" s="20" t="s">
        <v>9</v>
      </c>
      <c r="F3" s="21" t="s">
        <v>10</v>
      </c>
      <c r="G3" s="22">
        <v>9921</v>
      </c>
      <c r="H3" s="22">
        <f>ROUND(G3*0.19,0)</f>
        <v>1885</v>
      </c>
      <c r="I3" s="23">
        <f>+G3+H3</f>
        <v>11806</v>
      </c>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2"/>
      <c r="BV3" s="12"/>
      <c r="BW3" s="12"/>
      <c r="BX3" s="12"/>
      <c r="BY3" s="12"/>
      <c r="BZ3" s="12"/>
      <c r="CA3" s="12"/>
      <c r="CB3" s="12"/>
      <c r="CC3" s="12"/>
      <c r="CD3" s="12"/>
      <c r="CE3" s="12"/>
      <c r="CF3" s="12"/>
      <c r="CG3" s="12"/>
      <c r="CH3" s="12"/>
      <c r="CI3" s="12"/>
      <c r="CJ3" s="12"/>
      <c r="CK3" s="12"/>
      <c r="CL3" s="12"/>
      <c r="CM3" s="12"/>
      <c r="CN3" s="12"/>
      <c r="CO3" s="12"/>
      <c r="CP3" s="12"/>
      <c r="CQ3" s="12"/>
      <c r="CR3" s="12"/>
      <c r="CS3" s="12"/>
      <c r="CT3" s="12"/>
      <c r="CU3" s="12"/>
      <c r="CV3" s="12"/>
      <c r="CW3" s="12"/>
      <c r="CX3" s="12"/>
      <c r="CY3" s="12"/>
      <c r="CZ3" s="12"/>
      <c r="DA3" s="12"/>
      <c r="DB3" s="12"/>
      <c r="DC3" s="12"/>
      <c r="DD3" s="12"/>
      <c r="DE3" s="12"/>
      <c r="DF3" s="12"/>
      <c r="DG3" s="12"/>
      <c r="DH3" s="12"/>
      <c r="DI3" s="12"/>
      <c r="DJ3" s="12"/>
      <c r="DK3" s="12"/>
      <c r="DL3" s="12"/>
      <c r="DM3" s="12"/>
      <c r="DN3" s="12"/>
      <c r="DO3" s="12"/>
      <c r="DP3" s="12"/>
      <c r="DQ3" s="12"/>
      <c r="DR3" s="12"/>
      <c r="DS3" s="12"/>
    </row>
    <row r="4" spans="1:123" s="13" customFormat="1" ht="99">
      <c r="A4" s="17">
        <v>2</v>
      </c>
      <c r="B4" s="18">
        <v>1196491322</v>
      </c>
      <c r="C4" s="18">
        <v>42131612</v>
      </c>
      <c r="D4" s="19" t="s">
        <v>11</v>
      </c>
      <c r="E4" s="20" t="s">
        <v>12</v>
      </c>
      <c r="F4" s="21" t="s">
        <v>10</v>
      </c>
      <c r="G4" s="22">
        <v>12699</v>
      </c>
      <c r="H4" s="22">
        <f t="shared" ref="H4:H28" si="0">ROUND(G4*0.19,0)</f>
        <v>2413</v>
      </c>
      <c r="I4" s="23">
        <f t="shared" ref="I4:I28" si="1">+G4+H4</f>
        <v>15112</v>
      </c>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c r="BP4" s="12"/>
      <c r="BQ4" s="12"/>
      <c r="BR4" s="12"/>
      <c r="BS4" s="12"/>
      <c r="BT4" s="12"/>
      <c r="BU4" s="12"/>
      <c r="BV4" s="12"/>
      <c r="BW4" s="12"/>
      <c r="BX4" s="12"/>
      <c r="BY4" s="12"/>
      <c r="BZ4" s="12"/>
      <c r="CA4" s="12"/>
      <c r="CB4" s="12"/>
      <c r="CC4" s="12"/>
      <c r="CD4" s="12"/>
      <c r="CE4" s="12"/>
      <c r="CF4" s="12"/>
      <c r="CG4" s="12"/>
      <c r="CH4" s="12"/>
      <c r="CI4" s="12"/>
      <c r="CJ4" s="12"/>
      <c r="CK4" s="12"/>
      <c r="CL4" s="12"/>
      <c r="CM4" s="12"/>
      <c r="CN4" s="12"/>
      <c r="CO4" s="12"/>
      <c r="CP4" s="12"/>
      <c r="CQ4" s="12"/>
      <c r="CR4" s="12"/>
      <c r="CS4" s="12"/>
      <c r="CT4" s="12"/>
      <c r="CU4" s="12"/>
      <c r="CV4" s="12"/>
      <c r="CW4" s="12"/>
      <c r="CX4" s="12"/>
      <c r="CY4" s="12"/>
      <c r="CZ4" s="12"/>
      <c r="DA4" s="12"/>
      <c r="DB4" s="12"/>
      <c r="DC4" s="12"/>
      <c r="DD4" s="12"/>
      <c r="DE4" s="12"/>
      <c r="DF4" s="12"/>
      <c r="DG4" s="12"/>
      <c r="DH4" s="12"/>
      <c r="DI4" s="12"/>
      <c r="DJ4" s="12"/>
      <c r="DK4" s="12"/>
      <c r="DL4" s="12"/>
      <c r="DM4" s="12"/>
      <c r="DN4" s="12"/>
      <c r="DO4" s="12"/>
      <c r="DP4" s="12"/>
      <c r="DQ4" s="12"/>
      <c r="DR4" s="12"/>
      <c r="DS4" s="12"/>
    </row>
    <row r="5" spans="1:123" s="13" customFormat="1" ht="120.75" customHeight="1">
      <c r="A5" s="17">
        <v>3</v>
      </c>
      <c r="B5" s="18">
        <v>1196490822</v>
      </c>
      <c r="C5" s="18">
        <v>42131612</v>
      </c>
      <c r="D5" s="19" t="s">
        <v>13</v>
      </c>
      <c r="E5" s="20" t="s">
        <v>14</v>
      </c>
      <c r="F5" s="21" t="s">
        <v>10</v>
      </c>
      <c r="G5" s="22">
        <v>5564</v>
      </c>
      <c r="H5" s="22">
        <f t="shared" si="0"/>
        <v>1057</v>
      </c>
      <c r="I5" s="23">
        <f t="shared" si="1"/>
        <v>6621</v>
      </c>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2"/>
      <c r="BE5" s="12"/>
      <c r="BF5" s="12"/>
      <c r="BG5" s="12"/>
      <c r="BH5" s="12"/>
      <c r="BI5" s="12"/>
      <c r="BJ5" s="12"/>
      <c r="BK5" s="12"/>
      <c r="BL5" s="12"/>
      <c r="BM5" s="12"/>
      <c r="BN5" s="12"/>
      <c r="BO5" s="12"/>
      <c r="BP5" s="12"/>
      <c r="BQ5" s="12"/>
      <c r="BR5" s="12"/>
      <c r="BS5" s="12"/>
      <c r="BT5" s="12"/>
      <c r="BU5" s="12"/>
      <c r="BV5" s="12"/>
      <c r="BW5" s="12"/>
      <c r="BX5" s="12"/>
      <c r="BY5" s="12"/>
      <c r="BZ5" s="12"/>
      <c r="CA5" s="12"/>
      <c r="CB5" s="12"/>
      <c r="CC5" s="12"/>
      <c r="CD5" s="12"/>
      <c r="CE5" s="12"/>
      <c r="CF5" s="12"/>
      <c r="CG5" s="12"/>
      <c r="CH5" s="12"/>
      <c r="CI5" s="12"/>
      <c r="CJ5" s="12"/>
      <c r="CK5" s="12"/>
      <c r="CL5" s="12"/>
      <c r="CM5" s="12"/>
      <c r="CN5" s="12"/>
      <c r="CO5" s="12"/>
      <c r="CP5" s="12"/>
      <c r="CQ5" s="12"/>
      <c r="CR5" s="12"/>
      <c r="CS5" s="12"/>
      <c r="CT5" s="12"/>
      <c r="CU5" s="12"/>
      <c r="CV5" s="12"/>
      <c r="CW5" s="12"/>
      <c r="CX5" s="12"/>
      <c r="CY5" s="12"/>
      <c r="CZ5" s="12"/>
      <c r="DA5" s="12"/>
      <c r="DB5" s="12"/>
      <c r="DC5" s="12"/>
      <c r="DD5" s="12"/>
      <c r="DE5" s="12"/>
      <c r="DF5" s="12"/>
      <c r="DG5" s="12"/>
      <c r="DH5" s="12"/>
      <c r="DI5" s="12"/>
      <c r="DJ5" s="12"/>
      <c r="DK5" s="12"/>
      <c r="DL5" s="12"/>
      <c r="DM5" s="12"/>
      <c r="DN5" s="12"/>
      <c r="DO5" s="12"/>
      <c r="DP5" s="12"/>
      <c r="DQ5" s="12"/>
      <c r="DR5" s="12"/>
      <c r="DS5" s="12"/>
    </row>
    <row r="6" spans="1:123" s="13" customFormat="1" ht="126">
      <c r="A6" s="17">
        <v>4</v>
      </c>
      <c r="B6" s="18">
        <v>1196490922</v>
      </c>
      <c r="C6" s="18">
        <v>42281915</v>
      </c>
      <c r="D6" s="19" t="s">
        <v>15</v>
      </c>
      <c r="E6" s="20" t="s">
        <v>3376</v>
      </c>
      <c r="F6" s="21" t="s">
        <v>10</v>
      </c>
      <c r="G6" s="22">
        <v>1702</v>
      </c>
      <c r="H6" s="22">
        <f t="shared" si="0"/>
        <v>323</v>
      </c>
      <c r="I6" s="23">
        <f t="shared" si="1"/>
        <v>2025</v>
      </c>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2"/>
      <c r="BE6" s="12"/>
      <c r="BF6" s="12"/>
      <c r="BG6" s="12"/>
      <c r="BH6" s="12"/>
      <c r="BI6" s="12"/>
      <c r="BJ6" s="12"/>
      <c r="BK6" s="12"/>
      <c r="BL6" s="12"/>
      <c r="BM6" s="12"/>
      <c r="BN6" s="12"/>
      <c r="BO6" s="12"/>
      <c r="BP6" s="12"/>
      <c r="BQ6" s="12"/>
      <c r="BR6" s="12"/>
      <c r="BS6" s="12"/>
      <c r="BT6" s="12"/>
      <c r="BU6" s="12"/>
      <c r="BV6" s="12"/>
      <c r="BW6" s="12"/>
      <c r="BX6" s="12"/>
      <c r="BY6" s="12"/>
      <c r="BZ6" s="12"/>
      <c r="CA6" s="12"/>
      <c r="CB6" s="12"/>
      <c r="CC6" s="12"/>
      <c r="CD6" s="12"/>
      <c r="CE6" s="12"/>
      <c r="CF6" s="12"/>
      <c r="CG6" s="12"/>
      <c r="CH6" s="12"/>
      <c r="CI6" s="12"/>
      <c r="CJ6" s="12"/>
      <c r="CK6" s="12"/>
      <c r="CL6" s="12"/>
      <c r="CM6" s="12"/>
      <c r="CN6" s="12"/>
      <c r="CO6" s="12"/>
      <c r="CP6" s="12"/>
      <c r="CQ6" s="12"/>
      <c r="CR6" s="12"/>
      <c r="CS6" s="12"/>
      <c r="CT6" s="12"/>
      <c r="CU6" s="12"/>
      <c r="CV6" s="12"/>
      <c r="CW6" s="12"/>
      <c r="CX6" s="12"/>
      <c r="CY6" s="12"/>
      <c r="CZ6" s="12"/>
      <c r="DA6" s="12"/>
      <c r="DB6" s="12"/>
      <c r="DC6" s="12"/>
      <c r="DD6" s="12"/>
      <c r="DE6" s="12"/>
      <c r="DF6" s="12"/>
      <c r="DG6" s="12"/>
      <c r="DH6" s="12"/>
      <c r="DI6" s="12"/>
      <c r="DJ6" s="12"/>
      <c r="DK6" s="12"/>
      <c r="DL6" s="12"/>
      <c r="DM6" s="12"/>
      <c r="DN6" s="12"/>
      <c r="DO6" s="12"/>
      <c r="DP6" s="12"/>
      <c r="DQ6" s="12"/>
      <c r="DR6" s="12"/>
      <c r="DS6" s="12"/>
    </row>
    <row r="7" spans="1:123" s="13" customFormat="1" ht="138" customHeight="1">
      <c r="A7" s="17">
        <v>5</v>
      </c>
      <c r="B7" s="18">
        <v>1196490901</v>
      </c>
      <c r="C7" s="18">
        <v>42281915</v>
      </c>
      <c r="D7" s="19" t="s">
        <v>16</v>
      </c>
      <c r="E7" s="20" t="s">
        <v>3377</v>
      </c>
      <c r="F7" s="21" t="s">
        <v>10</v>
      </c>
      <c r="G7" s="22">
        <v>2925</v>
      </c>
      <c r="H7" s="22">
        <f t="shared" si="0"/>
        <v>556</v>
      </c>
      <c r="I7" s="23">
        <f t="shared" si="1"/>
        <v>3481</v>
      </c>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c r="CC7" s="12"/>
      <c r="CD7" s="12"/>
      <c r="CE7" s="12"/>
      <c r="CF7" s="12"/>
      <c r="CG7" s="12"/>
      <c r="CH7" s="12"/>
      <c r="CI7" s="12"/>
      <c r="CJ7" s="12"/>
      <c r="CK7" s="12"/>
      <c r="CL7" s="12"/>
      <c r="CM7" s="12"/>
      <c r="CN7" s="12"/>
      <c r="CO7" s="12"/>
      <c r="CP7" s="12"/>
      <c r="CQ7" s="12"/>
      <c r="CR7" s="12"/>
      <c r="CS7" s="12"/>
      <c r="CT7" s="12"/>
      <c r="CU7" s="12"/>
      <c r="CV7" s="12"/>
      <c r="CW7" s="12"/>
      <c r="CX7" s="12"/>
      <c r="CY7" s="12"/>
      <c r="CZ7" s="12"/>
      <c r="DA7" s="12"/>
      <c r="DB7" s="12"/>
      <c r="DC7" s="12"/>
      <c r="DD7" s="12"/>
      <c r="DE7" s="12"/>
      <c r="DF7" s="12"/>
      <c r="DG7" s="12"/>
      <c r="DH7" s="12"/>
      <c r="DI7" s="12"/>
      <c r="DJ7" s="12"/>
      <c r="DK7" s="12"/>
      <c r="DL7" s="12"/>
      <c r="DM7" s="12"/>
      <c r="DN7" s="12"/>
      <c r="DO7" s="12"/>
      <c r="DP7" s="12"/>
      <c r="DQ7" s="12"/>
      <c r="DR7" s="12"/>
      <c r="DS7" s="12"/>
    </row>
    <row r="8" spans="1:123" s="13" customFormat="1" ht="126">
      <c r="A8" s="17">
        <v>6</v>
      </c>
      <c r="B8" s="18">
        <v>1196490923</v>
      </c>
      <c r="C8" s="18">
        <v>42281915</v>
      </c>
      <c r="D8" s="19" t="s">
        <v>17</v>
      </c>
      <c r="E8" s="20" t="s">
        <v>3378</v>
      </c>
      <c r="F8" s="21" t="s">
        <v>10</v>
      </c>
      <c r="G8" s="22">
        <v>4414</v>
      </c>
      <c r="H8" s="22">
        <f t="shared" si="0"/>
        <v>839</v>
      </c>
      <c r="I8" s="23">
        <f t="shared" si="1"/>
        <v>5253</v>
      </c>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c r="CX8" s="12"/>
      <c r="CY8" s="12"/>
      <c r="CZ8" s="12"/>
      <c r="DA8" s="12"/>
      <c r="DB8" s="12"/>
      <c r="DC8" s="12"/>
      <c r="DD8" s="12"/>
      <c r="DE8" s="12"/>
      <c r="DF8" s="12"/>
      <c r="DG8" s="12"/>
      <c r="DH8" s="12"/>
      <c r="DI8" s="12"/>
      <c r="DJ8" s="12"/>
      <c r="DK8" s="12"/>
      <c r="DL8" s="12"/>
      <c r="DM8" s="12"/>
      <c r="DN8" s="12"/>
      <c r="DO8" s="12"/>
      <c r="DP8" s="12"/>
      <c r="DQ8" s="12"/>
      <c r="DR8" s="12"/>
      <c r="DS8" s="12"/>
    </row>
    <row r="9" spans="1:123" s="13" customFormat="1" ht="126">
      <c r="A9" s="17">
        <v>7</v>
      </c>
      <c r="B9" s="18">
        <v>1196490921</v>
      </c>
      <c r="C9" s="18">
        <v>42281915</v>
      </c>
      <c r="D9" s="19" t="s">
        <v>18</v>
      </c>
      <c r="E9" s="20" t="s">
        <v>3379</v>
      </c>
      <c r="F9" s="21" t="s">
        <v>10</v>
      </c>
      <c r="G9" s="22">
        <v>740</v>
      </c>
      <c r="H9" s="22">
        <f t="shared" si="0"/>
        <v>141</v>
      </c>
      <c r="I9" s="23">
        <f t="shared" si="1"/>
        <v>881</v>
      </c>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c r="BW9" s="12"/>
      <c r="BX9" s="12"/>
      <c r="BY9" s="12"/>
      <c r="BZ9" s="12"/>
      <c r="CA9" s="12"/>
      <c r="CB9" s="12"/>
      <c r="CC9" s="12"/>
      <c r="CD9" s="12"/>
      <c r="CE9" s="12"/>
      <c r="CF9" s="12"/>
      <c r="CG9" s="12"/>
      <c r="CH9" s="12"/>
      <c r="CI9" s="12"/>
      <c r="CJ9" s="12"/>
      <c r="CK9" s="12"/>
      <c r="CL9" s="12"/>
      <c r="CM9" s="12"/>
      <c r="CN9" s="12"/>
      <c r="CO9" s="12"/>
      <c r="CP9" s="12"/>
      <c r="CQ9" s="12"/>
      <c r="CR9" s="12"/>
      <c r="CS9" s="12"/>
      <c r="CT9" s="12"/>
      <c r="CU9" s="12"/>
      <c r="CV9" s="12"/>
      <c r="CW9" s="12"/>
      <c r="CX9" s="12"/>
      <c r="CY9" s="12"/>
      <c r="CZ9" s="12"/>
      <c r="DA9" s="12"/>
      <c r="DB9" s="12"/>
      <c r="DC9" s="12"/>
      <c r="DD9" s="12"/>
      <c r="DE9" s="12"/>
      <c r="DF9" s="12"/>
      <c r="DG9" s="12"/>
      <c r="DH9" s="12"/>
      <c r="DI9" s="12"/>
      <c r="DJ9" s="12"/>
      <c r="DK9" s="12"/>
      <c r="DL9" s="12"/>
      <c r="DM9" s="12"/>
      <c r="DN9" s="12"/>
      <c r="DO9" s="12"/>
      <c r="DP9" s="12"/>
      <c r="DQ9" s="12"/>
      <c r="DR9" s="12"/>
      <c r="DS9" s="12"/>
    </row>
    <row r="10" spans="1:123" s="13" customFormat="1" ht="146.25" customHeight="1">
      <c r="A10" s="17">
        <v>8</v>
      </c>
      <c r="B10" s="18">
        <v>1196490900</v>
      </c>
      <c r="C10" s="18">
        <v>42281915</v>
      </c>
      <c r="D10" s="19" t="s">
        <v>19</v>
      </c>
      <c r="E10" s="20" t="s">
        <v>3380</v>
      </c>
      <c r="F10" s="21" t="s">
        <v>10</v>
      </c>
      <c r="G10" s="22">
        <v>1587</v>
      </c>
      <c r="H10" s="22">
        <f t="shared" si="0"/>
        <v>302</v>
      </c>
      <c r="I10" s="23">
        <f t="shared" si="1"/>
        <v>1889</v>
      </c>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c r="BO10" s="12"/>
      <c r="BP10" s="12"/>
      <c r="BQ10" s="12"/>
      <c r="BR10" s="12"/>
      <c r="BS10" s="12"/>
      <c r="BT10" s="12"/>
      <c r="BU10" s="12"/>
      <c r="BV10" s="12"/>
      <c r="BW10" s="12"/>
      <c r="BX10" s="12"/>
      <c r="BY10" s="12"/>
      <c r="BZ10" s="12"/>
      <c r="CA10" s="12"/>
      <c r="CB10" s="12"/>
      <c r="CC10" s="12"/>
      <c r="CD10" s="12"/>
      <c r="CE10" s="12"/>
      <c r="CF10" s="12"/>
      <c r="CG10" s="12"/>
      <c r="CH10" s="12"/>
      <c r="CI10" s="12"/>
      <c r="CJ10" s="12"/>
      <c r="CK10" s="12"/>
      <c r="CL10" s="12"/>
      <c r="CM10" s="12"/>
      <c r="CN10" s="12"/>
      <c r="CO10" s="12"/>
      <c r="CP10" s="12"/>
      <c r="CQ10" s="12"/>
      <c r="CR10" s="12"/>
      <c r="CS10" s="12"/>
      <c r="CT10" s="12"/>
      <c r="CU10" s="12"/>
      <c r="CV10" s="12"/>
      <c r="CW10" s="12"/>
      <c r="CX10" s="12"/>
      <c r="CY10" s="12"/>
      <c r="CZ10" s="12"/>
      <c r="DA10" s="12"/>
      <c r="DB10" s="12"/>
      <c r="DC10" s="12"/>
      <c r="DD10" s="12"/>
      <c r="DE10" s="12"/>
      <c r="DF10" s="12"/>
      <c r="DG10" s="12"/>
      <c r="DH10" s="12"/>
      <c r="DI10" s="12"/>
      <c r="DJ10" s="12"/>
      <c r="DK10" s="12"/>
      <c r="DL10" s="12"/>
      <c r="DM10" s="12"/>
      <c r="DN10" s="12"/>
      <c r="DO10" s="12"/>
      <c r="DP10" s="12"/>
      <c r="DQ10" s="12"/>
      <c r="DR10" s="12"/>
      <c r="DS10" s="12"/>
    </row>
    <row r="11" spans="1:123" s="13" customFormat="1" ht="54">
      <c r="A11" s="17">
        <v>9</v>
      </c>
      <c r="B11" s="18">
        <v>1196490802</v>
      </c>
      <c r="C11" s="18">
        <v>42131606</v>
      </c>
      <c r="D11" s="19" t="s">
        <v>20</v>
      </c>
      <c r="E11" s="20" t="s">
        <v>21</v>
      </c>
      <c r="F11" s="21" t="s">
        <v>10</v>
      </c>
      <c r="G11" s="22">
        <v>184</v>
      </c>
      <c r="H11" s="22">
        <f t="shared" si="0"/>
        <v>35</v>
      </c>
      <c r="I11" s="23">
        <f t="shared" si="1"/>
        <v>219</v>
      </c>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2"/>
      <c r="BB11" s="12"/>
      <c r="BC11" s="12"/>
      <c r="BD11" s="12"/>
      <c r="BE11" s="12"/>
      <c r="BF11" s="12"/>
      <c r="BG11" s="12"/>
      <c r="BH11" s="12"/>
      <c r="BI11" s="12"/>
      <c r="BJ11" s="12"/>
      <c r="BK11" s="12"/>
      <c r="BL11" s="12"/>
      <c r="BM11" s="12"/>
      <c r="BN11" s="12"/>
      <c r="BO11" s="12"/>
      <c r="BP11" s="12"/>
      <c r="BQ11" s="12"/>
      <c r="BR11" s="12"/>
      <c r="BS11" s="12"/>
      <c r="BT11" s="12"/>
      <c r="BU11" s="12"/>
      <c r="BV11" s="12"/>
      <c r="BW11" s="12"/>
      <c r="BX11" s="12"/>
      <c r="BY11" s="12"/>
      <c r="BZ11" s="12"/>
      <c r="CA11" s="12"/>
      <c r="CB11" s="12"/>
      <c r="CC11" s="12"/>
      <c r="CD11" s="12"/>
      <c r="CE11" s="12"/>
      <c r="CF11" s="12"/>
      <c r="CG11" s="12"/>
      <c r="CH11" s="12"/>
      <c r="CI11" s="12"/>
      <c r="CJ11" s="12"/>
      <c r="CK11" s="12"/>
      <c r="CL11" s="12"/>
      <c r="CM11" s="12"/>
      <c r="CN11" s="12"/>
      <c r="CO11" s="12"/>
      <c r="CP11" s="12"/>
      <c r="CQ11" s="12"/>
      <c r="CR11" s="12"/>
      <c r="CS11" s="12"/>
      <c r="CT11" s="12"/>
      <c r="CU11" s="12"/>
      <c r="CV11" s="12"/>
      <c r="CW11" s="12"/>
      <c r="CX11" s="12"/>
      <c r="CY11" s="12"/>
      <c r="CZ11" s="12"/>
      <c r="DA11" s="12"/>
      <c r="DB11" s="12"/>
      <c r="DC11" s="12"/>
      <c r="DD11" s="12"/>
      <c r="DE11" s="12"/>
      <c r="DF11" s="12"/>
      <c r="DG11" s="12"/>
      <c r="DH11" s="12"/>
      <c r="DI11" s="12"/>
      <c r="DJ11" s="12"/>
      <c r="DK11" s="12"/>
      <c r="DL11" s="12"/>
      <c r="DM11" s="12"/>
      <c r="DN11" s="12"/>
      <c r="DO11" s="12"/>
      <c r="DP11" s="12"/>
      <c r="DQ11" s="12"/>
      <c r="DR11" s="12"/>
      <c r="DS11" s="12"/>
    </row>
    <row r="12" spans="1:123" s="13" customFormat="1" ht="126">
      <c r="A12" s="17">
        <v>10</v>
      </c>
      <c r="B12" s="18">
        <v>1196490329</v>
      </c>
      <c r="C12" s="18">
        <v>42131606</v>
      </c>
      <c r="D12" s="19" t="s">
        <v>22</v>
      </c>
      <c r="E12" s="20" t="s">
        <v>3381</v>
      </c>
      <c r="F12" s="21" t="s">
        <v>10</v>
      </c>
      <c r="G12" s="22">
        <v>5298</v>
      </c>
      <c r="H12" s="22">
        <f t="shared" si="0"/>
        <v>1007</v>
      </c>
      <c r="I12" s="23">
        <f t="shared" si="1"/>
        <v>6305</v>
      </c>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2"/>
      <c r="BB12" s="12"/>
      <c r="BC12" s="12"/>
      <c r="BD12" s="12"/>
      <c r="BE12" s="12"/>
      <c r="BF12" s="12"/>
      <c r="BG12" s="12"/>
      <c r="BH12" s="12"/>
      <c r="BI12" s="12"/>
      <c r="BJ12" s="12"/>
      <c r="BK12" s="12"/>
      <c r="BL12" s="12"/>
      <c r="BM12" s="12"/>
      <c r="BN12" s="12"/>
      <c r="BO12" s="12"/>
      <c r="BP12" s="12"/>
      <c r="BQ12" s="12"/>
      <c r="BR12" s="12"/>
      <c r="BS12" s="12"/>
      <c r="BT12" s="12"/>
      <c r="BU12" s="12"/>
      <c r="BV12" s="12"/>
      <c r="BW12" s="12"/>
      <c r="BX12" s="12"/>
      <c r="BY12" s="12"/>
      <c r="BZ12" s="12"/>
      <c r="CA12" s="12"/>
      <c r="CB12" s="12"/>
      <c r="CC12" s="12"/>
      <c r="CD12" s="12"/>
      <c r="CE12" s="12"/>
      <c r="CF12" s="12"/>
      <c r="CG12" s="12"/>
      <c r="CH12" s="12"/>
      <c r="CI12" s="12"/>
      <c r="CJ12" s="12"/>
      <c r="CK12" s="12"/>
      <c r="CL12" s="12"/>
      <c r="CM12" s="12"/>
      <c r="CN12" s="12"/>
      <c r="CO12" s="12"/>
      <c r="CP12" s="12"/>
      <c r="CQ12" s="12"/>
      <c r="CR12" s="12"/>
      <c r="CS12" s="12"/>
      <c r="CT12" s="12"/>
      <c r="CU12" s="12"/>
      <c r="CV12" s="12"/>
      <c r="CW12" s="12"/>
      <c r="CX12" s="12"/>
      <c r="CY12" s="12"/>
      <c r="CZ12" s="12"/>
      <c r="DA12" s="12"/>
      <c r="DB12" s="12"/>
      <c r="DC12" s="12"/>
      <c r="DD12" s="12"/>
      <c r="DE12" s="12"/>
      <c r="DF12" s="12"/>
      <c r="DG12" s="12"/>
      <c r="DH12" s="12"/>
      <c r="DI12" s="12"/>
      <c r="DJ12" s="12"/>
      <c r="DK12" s="12"/>
      <c r="DL12" s="12"/>
      <c r="DM12" s="12"/>
      <c r="DN12" s="12"/>
      <c r="DO12" s="12"/>
      <c r="DP12" s="12"/>
      <c r="DQ12" s="12"/>
      <c r="DR12" s="12"/>
      <c r="DS12" s="12"/>
    </row>
    <row r="13" spans="1:123" s="13" customFormat="1" ht="143.25" customHeight="1">
      <c r="A13" s="17">
        <v>11</v>
      </c>
      <c r="B13" s="18">
        <v>1196490328</v>
      </c>
      <c r="C13" s="18">
        <v>42131606</v>
      </c>
      <c r="D13" s="19" t="s">
        <v>23</v>
      </c>
      <c r="E13" s="20" t="s">
        <v>3382</v>
      </c>
      <c r="F13" s="21" t="s">
        <v>10</v>
      </c>
      <c r="G13" s="22">
        <v>6821</v>
      </c>
      <c r="H13" s="22">
        <f t="shared" si="0"/>
        <v>1296</v>
      </c>
      <c r="I13" s="23">
        <f t="shared" si="1"/>
        <v>8117</v>
      </c>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2"/>
      <c r="BB13" s="12"/>
      <c r="BC13" s="12"/>
      <c r="BD13" s="12"/>
      <c r="BE13" s="12"/>
      <c r="BF13" s="12"/>
      <c r="BG13" s="12"/>
      <c r="BH13" s="12"/>
      <c r="BI13" s="12"/>
      <c r="BJ13" s="12"/>
      <c r="BK13" s="12"/>
      <c r="BL13" s="12"/>
      <c r="BM13" s="12"/>
      <c r="BN13" s="12"/>
      <c r="BO13" s="12"/>
      <c r="BP13" s="12"/>
      <c r="BQ13" s="12"/>
      <c r="BR13" s="12"/>
      <c r="BS13" s="12"/>
      <c r="BT13" s="12"/>
      <c r="BU13" s="12"/>
      <c r="BV13" s="12"/>
      <c r="BW13" s="12"/>
      <c r="BX13" s="12"/>
      <c r="BY13" s="12"/>
      <c r="BZ13" s="12"/>
      <c r="CA13" s="12"/>
      <c r="CB13" s="12"/>
      <c r="CC13" s="12"/>
      <c r="CD13" s="12"/>
      <c r="CE13" s="12"/>
      <c r="CF13" s="12"/>
      <c r="CG13" s="12"/>
      <c r="CH13" s="12"/>
      <c r="CI13" s="12"/>
      <c r="CJ13" s="12"/>
      <c r="CK13" s="12"/>
      <c r="CL13" s="12"/>
      <c r="CM13" s="12"/>
      <c r="CN13" s="12"/>
      <c r="CO13" s="12"/>
      <c r="CP13" s="12"/>
      <c r="CQ13" s="12"/>
      <c r="CR13" s="12"/>
      <c r="CS13" s="12"/>
      <c r="CT13" s="12"/>
      <c r="CU13" s="12"/>
      <c r="CV13" s="12"/>
      <c r="CW13" s="12"/>
      <c r="CX13" s="12"/>
      <c r="CY13" s="12"/>
      <c r="CZ13" s="12"/>
      <c r="DA13" s="12"/>
      <c r="DB13" s="12"/>
      <c r="DC13" s="12"/>
      <c r="DD13" s="12"/>
      <c r="DE13" s="12"/>
      <c r="DF13" s="12"/>
      <c r="DG13" s="12"/>
      <c r="DH13" s="12"/>
      <c r="DI13" s="12"/>
      <c r="DJ13" s="12"/>
      <c r="DK13" s="12"/>
      <c r="DL13" s="12"/>
      <c r="DM13" s="12"/>
      <c r="DN13" s="12"/>
      <c r="DO13" s="12"/>
      <c r="DP13" s="12"/>
      <c r="DQ13" s="12"/>
      <c r="DR13" s="12"/>
      <c r="DS13" s="12"/>
    </row>
    <row r="14" spans="1:123" s="13" customFormat="1" ht="162">
      <c r="A14" s="17">
        <v>12</v>
      </c>
      <c r="B14" s="18">
        <v>1196490811</v>
      </c>
      <c r="C14" s="18">
        <v>42131606</v>
      </c>
      <c r="D14" s="19" t="s">
        <v>24</v>
      </c>
      <c r="E14" s="20" t="s">
        <v>25</v>
      </c>
      <c r="F14" s="21" t="s">
        <v>10</v>
      </c>
      <c r="G14" s="22">
        <v>12332</v>
      </c>
      <c r="H14" s="22">
        <f t="shared" si="0"/>
        <v>2343</v>
      </c>
      <c r="I14" s="23">
        <f t="shared" si="1"/>
        <v>14675</v>
      </c>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12"/>
      <c r="BO14" s="12"/>
      <c r="BP14" s="12"/>
      <c r="BQ14" s="12"/>
      <c r="BR14" s="12"/>
      <c r="BS14" s="12"/>
      <c r="BT14" s="12"/>
      <c r="BU14" s="12"/>
      <c r="BV14" s="12"/>
      <c r="BW14" s="12"/>
      <c r="BX14" s="12"/>
      <c r="BY14" s="12"/>
      <c r="BZ14" s="12"/>
      <c r="CA14" s="12"/>
      <c r="CB14" s="12"/>
      <c r="CC14" s="12"/>
      <c r="CD14" s="12"/>
      <c r="CE14" s="12"/>
      <c r="CF14" s="12"/>
      <c r="CG14" s="12"/>
      <c r="CH14" s="12"/>
      <c r="CI14" s="12"/>
      <c r="CJ14" s="12"/>
      <c r="CK14" s="12"/>
      <c r="CL14" s="12"/>
      <c r="CM14" s="12"/>
      <c r="CN14" s="12"/>
      <c r="CO14" s="12"/>
      <c r="CP14" s="12"/>
      <c r="CQ14" s="12"/>
      <c r="CR14" s="12"/>
      <c r="CS14" s="12"/>
      <c r="CT14" s="12"/>
      <c r="CU14" s="12"/>
      <c r="CV14" s="12"/>
      <c r="CW14" s="12"/>
      <c r="CX14" s="12"/>
      <c r="CY14" s="12"/>
      <c r="CZ14" s="12"/>
      <c r="DA14" s="12"/>
      <c r="DB14" s="12"/>
      <c r="DC14" s="12"/>
      <c r="DD14" s="12"/>
      <c r="DE14" s="12"/>
      <c r="DF14" s="12"/>
      <c r="DG14" s="12"/>
      <c r="DH14" s="12"/>
      <c r="DI14" s="12"/>
      <c r="DJ14" s="12"/>
      <c r="DK14" s="12"/>
      <c r="DL14" s="12"/>
      <c r="DM14" s="12"/>
      <c r="DN14" s="12"/>
      <c r="DO14" s="12"/>
      <c r="DP14" s="12"/>
      <c r="DQ14" s="12"/>
      <c r="DR14" s="12"/>
      <c r="DS14" s="12"/>
    </row>
    <row r="15" spans="1:123" s="13" customFormat="1" ht="63">
      <c r="A15" s="17">
        <v>13</v>
      </c>
      <c r="B15" s="18">
        <v>1196490795</v>
      </c>
      <c r="C15" s="18">
        <v>42295414</v>
      </c>
      <c r="D15" s="19" t="s">
        <v>26</v>
      </c>
      <c r="E15" s="20" t="s">
        <v>27</v>
      </c>
      <c r="F15" s="21" t="s">
        <v>10</v>
      </c>
      <c r="G15" s="22">
        <v>494</v>
      </c>
      <c r="H15" s="22">
        <f t="shared" si="0"/>
        <v>94</v>
      </c>
      <c r="I15" s="23">
        <f t="shared" si="1"/>
        <v>588</v>
      </c>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2"/>
      <c r="BE15" s="12"/>
      <c r="BF15" s="12"/>
      <c r="BG15" s="12"/>
      <c r="BH15" s="12"/>
      <c r="BI15" s="12"/>
      <c r="BJ15" s="12"/>
      <c r="BK15" s="12"/>
      <c r="BL15" s="12"/>
      <c r="BM15" s="12"/>
      <c r="BN15" s="12"/>
      <c r="BO15" s="12"/>
      <c r="BP15" s="12"/>
      <c r="BQ15" s="12"/>
      <c r="BR15" s="12"/>
      <c r="BS15" s="12"/>
      <c r="BT15" s="12"/>
      <c r="BU15" s="12"/>
      <c r="BV15" s="12"/>
      <c r="BW15" s="12"/>
      <c r="BX15" s="12"/>
      <c r="BY15" s="12"/>
      <c r="BZ15" s="12"/>
      <c r="CA15" s="12"/>
      <c r="CB15" s="12"/>
      <c r="CC15" s="12"/>
      <c r="CD15" s="12"/>
      <c r="CE15" s="12"/>
      <c r="CF15" s="12"/>
      <c r="CG15" s="12"/>
      <c r="CH15" s="12"/>
      <c r="CI15" s="12"/>
      <c r="CJ15" s="12"/>
      <c r="CK15" s="12"/>
      <c r="CL15" s="12"/>
      <c r="CM15" s="12"/>
      <c r="CN15" s="12"/>
      <c r="CO15" s="12"/>
      <c r="CP15" s="12"/>
      <c r="CQ15" s="12"/>
      <c r="CR15" s="12"/>
      <c r="CS15" s="12"/>
      <c r="CT15" s="12"/>
      <c r="CU15" s="12"/>
      <c r="CV15" s="12"/>
      <c r="CW15" s="12"/>
      <c r="CX15" s="12"/>
      <c r="CY15" s="12"/>
      <c r="CZ15" s="12"/>
      <c r="DA15" s="12"/>
      <c r="DB15" s="12"/>
      <c r="DC15" s="12"/>
      <c r="DD15" s="12"/>
      <c r="DE15" s="12"/>
      <c r="DF15" s="12"/>
      <c r="DG15" s="12"/>
      <c r="DH15" s="12"/>
      <c r="DI15" s="12"/>
      <c r="DJ15" s="12"/>
      <c r="DK15" s="12"/>
      <c r="DL15" s="12"/>
      <c r="DM15" s="12"/>
      <c r="DN15" s="12"/>
      <c r="DO15" s="12"/>
      <c r="DP15" s="12"/>
      <c r="DQ15" s="12"/>
      <c r="DR15" s="12"/>
      <c r="DS15" s="12"/>
    </row>
    <row r="16" spans="1:123" s="13" customFormat="1" ht="63">
      <c r="A16" s="17">
        <v>14</v>
      </c>
      <c r="B16" s="18">
        <v>1196490491</v>
      </c>
      <c r="C16" s="18">
        <v>53103201</v>
      </c>
      <c r="D16" s="19" t="s">
        <v>28</v>
      </c>
      <c r="E16" s="20" t="s">
        <v>29</v>
      </c>
      <c r="F16" s="21" t="s">
        <v>10</v>
      </c>
      <c r="G16" s="22">
        <v>3534</v>
      </c>
      <c r="H16" s="22">
        <f t="shared" si="0"/>
        <v>671</v>
      </c>
      <c r="I16" s="23">
        <f t="shared" si="1"/>
        <v>4205</v>
      </c>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2"/>
      <c r="BB16" s="12"/>
      <c r="BC16" s="12"/>
      <c r="BD16" s="12"/>
      <c r="BE16" s="12"/>
      <c r="BF16" s="12"/>
      <c r="BG16" s="12"/>
      <c r="BH16" s="12"/>
      <c r="BI16" s="12"/>
      <c r="BJ16" s="12"/>
      <c r="BK16" s="12"/>
      <c r="BL16" s="12"/>
      <c r="BM16" s="12"/>
      <c r="BN16" s="12"/>
      <c r="BO16" s="12"/>
      <c r="BP16" s="12"/>
      <c r="BQ16" s="12"/>
      <c r="BR16" s="12"/>
      <c r="BS16" s="12"/>
      <c r="BT16" s="12"/>
      <c r="BU16" s="12"/>
      <c r="BV16" s="12"/>
      <c r="BW16" s="12"/>
      <c r="BX16" s="12"/>
      <c r="BY16" s="12"/>
      <c r="BZ16" s="12"/>
      <c r="CA16" s="12"/>
      <c r="CB16" s="12"/>
      <c r="CC16" s="12"/>
      <c r="CD16" s="12"/>
      <c r="CE16" s="12"/>
      <c r="CF16" s="12"/>
      <c r="CG16" s="12"/>
      <c r="CH16" s="12"/>
      <c r="CI16" s="12"/>
      <c r="CJ16" s="12"/>
      <c r="CK16" s="12"/>
      <c r="CL16" s="12"/>
      <c r="CM16" s="12"/>
      <c r="CN16" s="12"/>
      <c r="CO16" s="12"/>
      <c r="CP16" s="12"/>
      <c r="CQ16" s="12"/>
      <c r="CR16" s="12"/>
      <c r="CS16" s="12"/>
      <c r="CT16" s="12"/>
      <c r="CU16" s="12"/>
      <c r="CV16" s="12"/>
      <c r="CW16" s="12"/>
      <c r="CX16" s="12"/>
      <c r="CY16" s="12"/>
      <c r="CZ16" s="12"/>
      <c r="DA16" s="12"/>
      <c r="DB16" s="12"/>
      <c r="DC16" s="12"/>
      <c r="DD16" s="12"/>
      <c r="DE16" s="12"/>
      <c r="DF16" s="12"/>
      <c r="DG16" s="12"/>
      <c r="DH16" s="12"/>
      <c r="DI16" s="12"/>
      <c r="DJ16" s="12"/>
      <c r="DK16" s="12"/>
      <c r="DL16" s="12"/>
      <c r="DM16" s="12"/>
      <c r="DN16" s="12"/>
      <c r="DO16" s="12"/>
      <c r="DP16" s="12"/>
      <c r="DQ16" s="12"/>
      <c r="DR16" s="12"/>
      <c r="DS16" s="12"/>
    </row>
    <row r="17" spans="1:139" s="13" customFormat="1" ht="81">
      <c r="A17" s="17">
        <v>15</v>
      </c>
      <c r="B17" s="18">
        <v>1196490869</v>
      </c>
      <c r="C17" s="18">
        <v>53103201</v>
      </c>
      <c r="D17" s="19" t="s">
        <v>30</v>
      </c>
      <c r="E17" s="20" t="s">
        <v>31</v>
      </c>
      <c r="F17" s="21" t="s">
        <v>10</v>
      </c>
      <c r="G17" s="22">
        <v>3763</v>
      </c>
      <c r="H17" s="22">
        <f t="shared" si="0"/>
        <v>715</v>
      </c>
      <c r="I17" s="23">
        <f t="shared" si="1"/>
        <v>4478</v>
      </c>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c r="AZ17" s="12"/>
      <c r="BA17" s="12"/>
      <c r="BB17" s="12"/>
      <c r="BC17" s="12"/>
      <c r="BD17" s="12"/>
      <c r="BE17" s="12"/>
      <c r="BF17" s="12"/>
      <c r="BG17" s="12"/>
      <c r="BH17" s="12"/>
      <c r="BI17" s="12"/>
      <c r="BJ17" s="12"/>
      <c r="BK17" s="12"/>
      <c r="BL17" s="12"/>
      <c r="BM17" s="12"/>
      <c r="BN17" s="12"/>
      <c r="BO17" s="12"/>
      <c r="BP17" s="12"/>
      <c r="BQ17" s="12"/>
      <c r="BR17" s="12"/>
      <c r="BS17" s="12"/>
      <c r="BT17" s="12"/>
      <c r="BU17" s="12"/>
      <c r="BV17" s="12"/>
      <c r="BW17" s="12"/>
      <c r="BX17" s="12"/>
      <c r="BY17" s="12"/>
      <c r="BZ17" s="12"/>
      <c r="CA17" s="12"/>
      <c r="CB17" s="12"/>
      <c r="CC17" s="12"/>
      <c r="CD17" s="12"/>
      <c r="CE17" s="12"/>
      <c r="CF17" s="12"/>
      <c r="CG17" s="12"/>
      <c r="CH17" s="12"/>
      <c r="CI17" s="12"/>
      <c r="CJ17" s="12"/>
      <c r="CK17" s="12"/>
      <c r="CL17" s="12"/>
      <c r="CM17" s="12"/>
      <c r="CN17" s="12"/>
      <c r="CO17" s="12"/>
      <c r="CP17" s="12"/>
      <c r="CQ17" s="12"/>
      <c r="CR17" s="12"/>
      <c r="CS17" s="12"/>
      <c r="CT17" s="12"/>
      <c r="CU17" s="12"/>
      <c r="CV17" s="12"/>
      <c r="CW17" s="12"/>
      <c r="CX17" s="12"/>
      <c r="CY17" s="12"/>
      <c r="CZ17" s="12"/>
      <c r="DA17" s="12"/>
      <c r="DB17" s="12"/>
      <c r="DC17" s="12"/>
      <c r="DD17" s="12"/>
      <c r="DE17" s="12"/>
      <c r="DF17" s="12"/>
      <c r="DG17" s="12"/>
      <c r="DH17" s="12"/>
      <c r="DI17" s="12"/>
      <c r="DJ17" s="12"/>
      <c r="DK17" s="12"/>
      <c r="DL17" s="12"/>
      <c r="DM17" s="12"/>
      <c r="DN17" s="12"/>
      <c r="DO17" s="12"/>
      <c r="DP17" s="12"/>
      <c r="DQ17" s="12"/>
      <c r="DR17" s="12"/>
      <c r="DS17" s="12"/>
    </row>
    <row r="18" spans="1:139" s="13" customFormat="1" ht="54">
      <c r="A18" s="17">
        <v>16</v>
      </c>
      <c r="B18" s="18">
        <v>1196490808</v>
      </c>
      <c r="C18" s="18">
        <v>42131606</v>
      </c>
      <c r="D18" s="19" t="s">
        <v>32</v>
      </c>
      <c r="E18" s="20" t="s">
        <v>33</v>
      </c>
      <c r="F18" s="21" t="s">
        <v>10</v>
      </c>
      <c r="G18" s="22">
        <v>271</v>
      </c>
      <c r="H18" s="22">
        <f t="shared" si="0"/>
        <v>51</v>
      </c>
      <c r="I18" s="23">
        <f t="shared" si="1"/>
        <v>322</v>
      </c>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c r="AY18" s="12"/>
      <c r="AZ18" s="12"/>
      <c r="BA18" s="12"/>
      <c r="BB18" s="12"/>
      <c r="BC18" s="12"/>
      <c r="BD18" s="12"/>
      <c r="BE18" s="12"/>
      <c r="BF18" s="12"/>
      <c r="BG18" s="12"/>
      <c r="BH18" s="12"/>
      <c r="BI18" s="12"/>
      <c r="BJ18" s="12"/>
      <c r="BK18" s="12"/>
      <c r="BL18" s="12"/>
      <c r="BM18" s="12"/>
      <c r="BN18" s="12"/>
      <c r="BO18" s="12"/>
      <c r="BP18" s="12"/>
      <c r="BQ18" s="12"/>
      <c r="BR18" s="12"/>
      <c r="BS18" s="12"/>
      <c r="BT18" s="12"/>
      <c r="BU18" s="12"/>
      <c r="BV18" s="12"/>
      <c r="BW18" s="12"/>
      <c r="BX18" s="12"/>
      <c r="BY18" s="12"/>
      <c r="BZ18" s="12"/>
      <c r="CA18" s="12"/>
      <c r="CB18" s="12"/>
      <c r="CC18" s="12"/>
      <c r="CD18" s="12"/>
      <c r="CE18" s="12"/>
      <c r="CF18" s="12"/>
      <c r="CG18" s="12"/>
      <c r="CH18" s="12"/>
      <c r="CI18" s="12"/>
      <c r="CJ18" s="12"/>
      <c r="CK18" s="12"/>
      <c r="CL18" s="12"/>
      <c r="CM18" s="12"/>
      <c r="CN18" s="12"/>
      <c r="CO18" s="12"/>
      <c r="CP18" s="12"/>
      <c r="CQ18" s="12"/>
      <c r="CR18" s="12"/>
      <c r="CS18" s="12"/>
      <c r="CT18" s="12"/>
      <c r="CU18" s="12"/>
      <c r="CV18" s="12"/>
      <c r="CW18" s="12"/>
      <c r="CX18" s="12"/>
      <c r="CY18" s="12"/>
      <c r="CZ18" s="12"/>
      <c r="DA18" s="12"/>
      <c r="DB18" s="12"/>
      <c r="DC18" s="12"/>
      <c r="DD18" s="12"/>
      <c r="DE18" s="12"/>
      <c r="DF18" s="12"/>
      <c r="DG18" s="12"/>
      <c r="DH18" s="12"/>
      <c r="DI18" s="12"/>
      <c r="DJ18" s="12"/>
      <c r="DK18" s="12"/>
      <c r="DL18" s="12"/>
      <c r="DM18" s="12"/>
      <c r="DN18" s="12"/>
      <c r="DO18" s="12"/>
      <c r="DP18" s="12"/>
      <c r="DQ18" s="12"/>
      <c r="DR18" s="12"/>
      <c r="DS18" s="12"/>
    </row>
    <row r="19" spans="1:139" s="13" customFormat="1" ht="72">
      <c r="A19" s="17">
        <v>17</v>
      </c>
      <c r="B19" s="26">
        <v>1196490799</v>
      </c>
      <c r="C19" s="18">
        <v>42131606</v>
      </c>
      <c r="D19" s="19" t="s">
        <v>34</v>
      </c>
      <c r="E19" s="20" t="s">
        <v>35</v>
      </c>
      <c r="F19" s="21" t="s">
        <v>10</v>
      </c>
      <c r="G19" s="22">
        <v>8500</v>
      </c>
      <c r="H19" s="22">
        <f t="shared" si="0"/>
        <v>1615</v>
      </c>
      <c r="I19" s="23">
        <f t="shared" si="1"/>
        <v>10115</v>
      </c>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c r="AY19" s="12"/>
      <c r="AZ19" s="12"/>
      <c r="BA19" s="12"/>
      <c r="BB19" s="12"/>
      <c r="BC19" s="12"/>
      <c r="BD19" s="12"/>
      <c r="BE19" s="12"/>
      <c r="BF19" s="12"/>
      <c r="BG19" s="12"/>
      <c r="BH19" s="12"/>
      <c r="BI19" s="12"/>
      <c r="BJ19" s="12"/>
      <c r="BK19" s="12"/>
      <c r="BL19" s="12"/>
      <c r="BM19" s="12"/>
      <c r="BN19" s="12"/>
      <c r="BO19" s="12"/>
      <c r="BP19" s="12"/>
      <c r="BQ19" s="12"/>
      <c r="BR19" s="12"/>
      <c r="BS19" s="12"/>
      <c r="BT19" s="12"/>
      <c r="BU19" s="12"/>
      <c r="BV19" s="12"/>
      <c r="BW19" s="12"/>
      <c r="BX19" s="12"/>
      <c r="BY19" s="12"/>
      <c r="BZ19" s="12"/>
      <c r="CA19" s="12"/>
      <c r="CB19" s="12"/>
      <c r="CC19" s="12"/>
      <c r="CD19" s="12"/>
      <c r="CE19" s="12"/>
      <c r="CF19" s="12"/>
      <c r="CG19" s="12"/>
      <c r="CH19" s="12"/>
      <c r="CI19" s="12"/>
      <c r="CJ19" s="12"/>
      <c r="CK19" s="12"/>
      <c r="CL19" s="12"/>
      <c r="CM19" s="12"/>
      <c r="CN19" s="12"/>
      <c r="CO19" s="12"/>
      <c r="CP19" s="12"/>
      <c r="CQ19" s="12"/>
      <c r="CR19" s="12"/>
      <c r="CS19" s="12"/>
      <c r="CT19" s="12"/>
      <c r="CU19" s="12"/>
      <c r="CV19" s="12"/>
      <c r="CW19" s="12"/>
      <c r="CX19" s="12"/>
      <c r="CY19" s="12"/>
      <c r="CZ19" s="12"/>
      <c r="DA19" s="12"/>
      <c r="DB19" s="12"/>
      <c r="DC19" s="12"/>
      <c r="DD19" s="12"/>
      <c r="DE19" s="12"/>
      <c r="DF19" s="12"/>
      <c r="DG19" s="12"/>
      <c r="DH19" s="12"/>
      <c r="DI19" s="12"/>
      <c r="DJ19" s="12"/>
      <c r="DK19" s="12"/>
      <c r="DL19" s="12"/>
      <c r="DM19" s="12"/>
      <c r="DN19" s="12"/>
      <c r="DO19" s="12"/>
      <c r="DP19" s="12"/>
      <c r="DQ19" s="12"/>
      <c r="DR19" s="12"/>
      <c r="DS19" s="12"/>
    </row>
    <row r="20" spans="1:139" s="13" customFormat="1" ht="54">
      <c r="A20" s="17">
        <v>18</v>
      </c>
      <c r="B20" s="27">
        <v>1196491349</v>
      </c>
      <c r="C20" s="18">
        <v>42295414</v>
      </c>
      <c r="D20" s="19" t="s">
        <v>36</v>
      </c>
      <c r="E20" s="20" t="s">
        <v>37</v>
      </c>
      <c r="F20" s="21" t="s">
        <v>10</v>
      </c>
      <c r="G20" s="22">
        <v>1522</v>
      </c>
      <c r="H20" s="22">
        <f t="shared" si="0"/>
        <v>289</v>
      </c>
      <c r="I20" s="23">
        <f t="shared" si="1"/>
        <v>1811</v>
      </c>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c r="AY20" s="12"/>
      <c r="AZ20" s="12"/>
      <c r="BA20" s="12"/>
      <c r="BB20" s="12"/>
      <c r="BC20" s="12"/>
      <c r="BD20" s="12"/>
      <c r="BE20" s="12"/>
      <c r="BF20" s="12"/>
      <c r="BG20" s="12"/>
      <c r="BH20" s="12"/>
      <c r="BI20" s="12"/>
      <c r="BJ20" s="12"/>
      <c r="BK20" s="12"/>
      <c r="BL20" s="12"/>
      <c r="BM20" s="12"/>
      <c r="BN20" s="12"/>
      <c r="BO20" s="12"/>
      <c r="BP20" s="12"/>
      <c r="BQ20" s="12"/>
      <c r="BR20" s="12"/>
      <c r="BS20" s="12"/>
      <c r="BT20" s="12"/>
      <c r="BU20" s="12"/>
      <c r="BV20" s="12"/>
      <c r="BW20" s="12"/>
      <c r="BX20" s="12"/>
      <c r="BY20" s="12"/>
      <c r="BZ20" s="12"/>
      <c r="CA20" s="12"/>
      <c r="CB20" s="12"/>
      <c r="CC20" s="12"/>
      <c r="CD20" s="12"/>
      <c r="CE20" s="12"/>
      <c r="CF20" s="12"/>
      <c r="CG20" s="12"/>
      <c r="CH20" s="12"/>
      <c r="CI20" s="12"/>
      <c r="CJ20" s="12"/>
      <c r="CK20" s="12"/>
      <c r="CL20" s="12"/>
      <c r="CM20" s="12"/>
      <c r="CN20" s="12"/>
      <c r="CO20" s="12"/>
      <c r="CP20" s="12"/>
      <c r="CQ20" s="12"/>
      <c r="CR20" s="12"/>
      <c r="CS20" s="12"/>
      <c r="CT20" s="12"/>
      <c r="CU20" s="12"/>
      <c r="CV20" s="12"/>
      <c r="CW20" s="12"/>
      <c r="CX20" s="12"/>
      <c r="CY20" s="12"/>
      <c r="CZ20" s="12"/>
      <c r="DA20" s="12"/>
      <c r="DB20" s="12"/>
      <c r="DC20" s="12"/>
      <c r="DD20" s="12"/>
      <c r="DE20" s="12"/>
      <c r="DF20" s="12"/>
      <c r="DG20" s="12"/>
      <c r="DH20" s="12"/>
      <c r="DI20" s="12"/>
      <c r="DJ20" s="12"/>
      <c r="DK20" s="12"/>
      <c r="DL20" s="12"/>
      <c r="DM20" s="12"/>
      <c r="DN20" s="12"/>
      <c r="DO20" s="12"/>
      <c r="DP20" s="12"/>
      <c r="DQ20" s="12"/>
      <c r="DR20" s="12"/>
      <c r="DS20" s="12"/>
    </row>
    <row r="21" spans="1:139" s="13" customFormat="1" ht="409.5">
      <c r="A21" s="17">
        <v>19</v>
      </c>
      <c r="B21" s="18">
        <v>1196490135</v>
      </c>
      <c r="C21" s="18">
        <v>42295414</v>
      </c>
      <c r="D21" s="19" t="s">
        <v>38</v>
      </c>
      <c r="E21" s="20" t="s">
        <v>3383</v>
      </c>
      <c r="F21" s="28" t="s">
        <v>10</v>
      </c>
      <c r="G21" s="22">
        <v>150406</v>
      </c>
      <c r="H21" s="22">
        <f t="shared" si="0"/>
        <v>28577</v>
      </c>
      <c r="I21" s="23">
        <f t="shared" si="1"/>
        <v>178983</v>
      </c>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c r="AY21" s="12"/>
      <c r="AZ21" s="12"/>
      <c r="BA21" s="12"/>
      <c r="BB21" s="12"/>
      <c r="BC21" s="12"/>
      <c r="BD21" s="12"/>
      <c r="BE21" s="12"/>
      <c r="BF21" s="12"/>
      <c r="BG21" s="12"/>
      <c r="BH21" s="12"/>
      <c r="BI21" s="12"/>
      <c r="BJ21" s="12"/>
      <c r="BK21" s="12"/>
      <c r="BL21" s="12"/>
      <c r="BM21" s="12"/>
      <c r="BN21" s="12"/>
      <c r="BO21" s="12"/>
      <c r="BP21" s="12"/>
      <c r="BQ21" s="12"/>
      <c r="BR21" s="12"/>
      <c r="BS21" s="12"/>
      <c r="BT21" s="12"/>
      <c r="BU21" s="12"/>
      <c r="BV21" s="12"/>
      <c r="BW21" s="12"/>
      <c r="BX21" s="12"/>
      <c r="BY21" s="12"/>
      <c r="BZ21" s="12"/>
      <c r="CA21" s="12"/>
      <c r="CB21" s="12"/>
      <c r="CC21" s="12"/>
      <c r="CD21" s="12"/>
      <c r="CE21" s="12"/>
      <c r="CF21" s="12"/>
      <c r="CG21" s="12"/>
      <c r="CH21" s="12"/>
      <c r="CI21" s="12"/>
      <c r="CJ21" s="12"/>
      <c r="CK21" s="12"/>
      <c r="CL21" s="12"/>
      <c r="CM21" s="12"/>
      <c r="CN21" s="12"/>
      <c r="CO21" s="12"/>
      <c r="CP21" s="12"/>
      <c r="CQ21" s="12"/>
      <c r="CR21" s="12"/>
      <c r="CS21" s="12"/>
      <c r="CT21" s="12"/>
      <c r="CU21" s="12"/>
      <c r="CV21" s="12"/>
      <c r="CW21" s="12"/>
      <c r="CX21" s="12"/>
      <c r="CY21" s="12"/>
      <c r="CZ21" s="12"/>
      <c r="DA21" s="12"/>
      <c r="DB21" s="12"/>
      <c r="DC21" s="12"/>
      <c r="DD21" s="12"/>
      <c r="DE21" s="12"/>
      <c r="DF21" s="12"/>
      <c r="DG21" s="12"/>
      <c r="DH21" s="12"/>
      <c r="DI21" s="12"/>
      <c r="DJ21" s="12"/>
      <c r="DK21" s="12"/>
      <c r="DL21" s="12"/>
      <c r="DM21" s="12"/>
      <c r="DN21" s="12"/>
      <c r="DO21" s="12"/>
      <c r="DP21" s="12"/>
      <c r="DQ21" s="12"/>
      <c r="DR21" s="12"/>
      <c r="DS21" s="12"/>
    </row>
    <row r="22" spans="1:139" s="13" customFormat="1" ht="409.5">
      <c r="A22" s="17">
        <v>20</v>
      </c>
      <c r="B22" s="18">
        <v>1196490854</v>
      </c>
      <c r="C22" s="18">
        <v>42295414</v>
      </c>
      <c r="D22" s="19" t="s">
        <v>39</v>
      </c>
      <c r="E22" s="20" t="s">
        <v>3384</v>
      </c>
      <c r="F22" s="21" t="s">
        <v>10</v>
      </c>
      <c r="G22" s="22">
        <v>216183</v>
      </c>
      <c r="H22" s="22">
        <f t="shared" si="0"/>
        <v>41075</v>
      </c>
      <c r="I22" s="23">
        <f t="shared" si="1"/>
        <v>257258</v>
      </c>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c r="AY22" s="12"/>
      <c r="AZ22" s="12"/>
      <c r="BA22" s="12"/>
      <c r="BB22" s="12"/>
      <c r="BC22" s="12"/>
      <c r="BD22" s="12"/>
      <c r="BE22" s="12"/>
      <c r="BF22" s="12"/>
      <c r="BG22" s="12"/>
      <c r="BH22" s="12"/>
      <c r="BI22" s="12"/>
      <c r="BJ22" s="12"/>
      <c r="BK22" s="12"/>
      <c r="BL22" s="12"/>
      <c r="BM22" s="12"/>
      <c r="BN22" s="12"/>
      <c r="BO22" s="12"/>
      <c r="BP22" s="12"/>
      <c r="BQ22" s="12"/>
      <c r="BR22" s="12"/>
      <c r="BS22" s="12"/>
      <c r="BT22" s="12"/>
      <c r="BU22" s="12"/>
      <c r="BV22" s="12"/>
      <c r="BW22" s="12"/>
      <c r="BX22" s="12"/>
      <c r="BY22" s="12"/>
      <c r="BZ22" s="12"/>
      <c r="CA22" s="12"/>
      <c r="CB22" s="12"/>
      <c r="CC22" s="12"/>
      <c r="CD22" s="12"/>
      <c r="CE22" s="12"/>
      <c r="CF22" s="12"/>
      <c r="CG22" s="12"/>
      <c r="CH22" s="12"/>
      <c r="CI22" s="12"/>
      <c r="CJ22" s="12"/>
      <c r="CK22" s="12"/>
      <c r="CL22" s="12"/>
      <c r="CM22" s="12"/>
      <c r="CN22" s="12"/>
      <c r="CO22" s="12"/>
      <c r="CP22" s="12"/>
      <c r="CQ22" s="12"/>
      <c r="CR22" s="12"/>
      <c r="CS22" s="12"/>
      <c r="CT22" s="12"/>
      <c r="CU22" s="12"/>
      <c r="CV22" s="12"/>
      <c r="CW22" s="12"/>
      <c r="CX22" s="12"/>
      <c r="CY22" s="12"/>
      <c r="CZ22" s="12"/>
      <c r="DA22" s="12"/>
      <c r="DB22" s="12"/>
      <c r="DC22" s="12"/>
      <c r="DD22" s="12"/>
      <c r="DE22" s="12"/>
      <c r="DF22" s="12"/>
      <c r="DG22" s="12"/>
      <c r="DH22" s="12"/>
      <c r="DI22" s="12"/>
      <c r="DJ22" s="12"/>
      <c r="DK22" s="12"/>
      <c r="DL22" s="12"/>
      <c r="DM22" s="12"/>
      <c r="DN22" s="12"/>
      <c r="DO22" s="12"/>
      <c r="DP22" s="12"/>
      <c r="DQ22" s="12"/>
      <c r="DR22" s="12"/>
      <c r="DS22" s="12"/>
    </row>
    <row r="23" spans="1:139" s="13" customFormat="1" ht="409.5">
      <c r="A23" s="17">
        <v>21</v>
      </c>
      <c r="B23" s="18">
        <v>1196490855</v>
      </c>
      <c r="C23" s="18">
        <v>42295414</v>
      </c>
      <c r="D23" s="19" t="s">
        <v>40</v>
      </c>
      <c r="E23" s="20" t="s">
        <v>3385</v>
      </c>
      <c r="F23" s="21" t="s">
        <v>10</v>
      </c>
      <c r="G23" s="22">
        <v>222200</v>
      </c>
      <c r="H23" s="22">
        <f t="shared" si="0"/>
        <v>42218</v>
      </c>
      <c r="I23" s="23">
        <f t="shared" si="1"/>
        <v>264418</v>
      </c>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c r="AY23" s="12"/>
      <c r="AZ23" s="12"/>
      <c r="BA23" s="12"/>
      <c r="BB23" s="12"/>
      <c r="BC23" s="12"/>
      <c r="BD23" s="12"/>
      <c r="BE23" s="12"/>
      <c r="BF23" s="12"/>
      <c r="BG23" s="12"/>
      <c r="BH23" s="12"/>
      <c r="BI23" s="12"/>
      <c r="BJ23" s="12"/>
      <c r="BK23" s="12"/>
      <c r="BL23" s="12"/>
      <c r="BM23" s="12"/>
      <c r="BN23" s="12"/>
      <c r="BO23" s="12"/>
      <c r="BP23" s="12"/>
      <c r="BQ23" s="12"/>
      <c r="BR23" s="12"/>
      <c r="BS23" s="12"/>
      <c r="BT23" s="12"/>
      <c r="BU23" s="12"/>
      <c r="BV23" s="12"/>
      <c r="BW23" s="12"/>
      <c r="BX23" s="12"/>
      <c r="BY23" s="12"/>
      <c r="BZ23" s="12"/>
      <c r="CA23" s="12"/>
      <c r="CB23" s="12"/>
      <c r="CC23" s="12"/>
      <c r="CD23" s="12"/>
      <c r="CE23" s="12"/>
      <c r="CF23" s="12"/>
      <c r="CG23" s="12"/>
      <c r="CH23" s="12"/>
      <c r="CI23" s="12"/>
      <c r="CJ23" s="12"/>
      <c r="CK23" s="12"/>
      <c r="CL23" s="12"/>
      <c r="CM23" s="12"/>
      <c r="CN23" s="12"/>
      <c r="CO23" s="12"/>
      <c r="CP23" s="12"/>
      <c r="CQ23" s="12"/>
      <c r="CR23" s="12"/>
      <c r="CS23" s="12"/>
      <c r="CT23" s="12"/>
      <c r="CU23" s="12"/>
      <c r="CV23" s="12"/>
      <c r="CW23" s="12"/>
      <c r="CX23" s="12"/>
      <c r="CY23" s="12"/>
      <c r="CZ23" s="12"/>
      <c r="DA23" s="12"/>
      <c r="DB23" s="12"/>
      <c r="DC23" s="12"/>
      <c r="DD23" s="12"/>
      <c r="DE23" s="12"/>
      <c r="DF23" s="12"/>
      <c r="DG23" s="12"/>
      <c r="DH23" s="12"/>
      <c r="DI23" s="12"/>
      <c r="DJ23" s="12"/>
      <c r="DK23" s="12"/>
      <c r="DL23" s="12"/>
      <c r="DM23" s="12"/>
      <c r="DN23" s="12"/>
      <c r="DO23" s="12"/>
      <c r="DP23" s="12"/>
      <c r="DQ23" s="12"/>
      <c r="DR23" s="12"/>
      <c r="DS23" s="12"/>
    </row>
    <row r="24" spans="1:139" s="13" customFormat="1" ht="279">
      <c r="A24" s="17">
        <v>22</v>
      </c>
      <c r="B24" s="18">
        <v>1196490851</v>
      </c>
      <c r="C24" s="18">
        <v>42295414</v>
      </c>
      <c r="D24" s="19" t="s">
        <v>41</v>
      </c>
      <c r="E24" s="20" t="s">
        <v>3386</v>
      </c>
      <c r="F24" s="21" t="s">
        <v>10</v>
      </c>
      <c r="G24" s="22">
        <v>79100</v>
      </c>
      <c r="H24" s="22">
        <f t="shared" si="0"/>
        <v>15029</v>
      </c>
      <c r="I24" s="23">
        <f t="shared" si="1"/>
        <v>94129</v>
      </c>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c r="AY24" s="12"/>
      <c r="AZ24" s="12"/>
      <c r="BA24" s="12"/>
      <c r="BB24" s="12"/>
      <c r="BC24" s="12"/>
      <c r="BD24" s="12"/>
      <c r="BE24" s="12"/>
      <c r="BF24" s="12"/>
      <c r="BG24" s="12"/>
      <c r="BH24" s="12"/>
      <c r="BI24" s="12"/>
      <c r="BJ24" s="12"/>
      <c r="BK24" s="12"/>
      <c r="BL24" s="12"/>
      <c r="BM24" s="12"/>
      <c r="BN24" s="12"/>
      <c r="BO24" s="12"/>
      <c r="BP24" s="12"/>
      <c r="BQ24" s="12"/>
      <c r="BR24" s="12"/>
      <c r="BS24" s="12"/>
      <c r="BT24" s="12"/>
      <c r="BU24" s="12"/>
      <c r="BV24" s="12"/>
      <c r="BW24" s="12"/>
      <c r="BX24" s="12"/>
      <c r="BY24" s="12"/>
      <c r="BZ24" s="12"/>
      <c r="CA24" s="12"/>
      <c r="CB24" s="12"/>
      <c r="CC24" s="12"/>
      <c r="CD24" s="12"/>
      <c r="CE24" s="12"/>
      <c r="CF24" s="12"/>
      <c r="CG24" s="12"/>
      <c r="CH24" s="12"/>
      <c r="CI24" s="12"/>
      <c r="CJ24" s="12"/>
      <c r="CK24" s="12"/>
      <c r="CL24" s="12"/>
      <c r="CM24" s="12"/>
      <c r="CN24" s="12"/>
      <c r="CO24" s="12"/>
      <c r="CP24" s="12"/>
      <c r="CQ24" s="12"/>
      <c r="CR24" s="12"/>
      <c r="CS24" s="12"/>
      <c r="CT24" s="12"/>
      <c r="CU24" s="12"/>
      <c r="CV24" s="12"/>
      <c r="CW24" s="12"/>
      <c r="CX24" s="12"/>
      <c r="CY24" s="12"/>
      <c r="CZ24" s="12"/>
      <c r="DA24" s="12"/>
      <c r="DB24" s="12"/>
      <c r="DC24" s="12"/>
      <c r="DD24" s="12"/>
      <c r="DE24" s="12"/>
      <c r="DF24" s="12"/>
      <c r="DG24" s="12"/>
      <c r="DH24" s="12"/>
      <c r="DI24" s="12"/>
      <c r="DJ24" s="12"/>
      <c r="DK24" s="12"/>
      <c r="DL24" s="12"/>
      <c r="DM24" s="12"/>
      <c r="DN24" s="12"/>
      <c r="DO24" s="12"/>
      <c r="DP24" s="12"/>
      <c r="DQ24" s="12"/>
      <c r="DR24" s="12"/>
      <c r="DS24" s="12"/>
    </row>
    <row r="25" spans="1:139" s="13" customFormat="1" ht="63">
      <c r="A25" s="17">
        <v>23</v>
      </c>
      <c r="B25" s="27">
        <v>1196491347</v>
      </c>
      <c r="C25" s="18">
        <v>42281902</v>
      </c>
      <c r="D25" s="19" t="s">
        <v>42</v>
      </c>
      <c r="E25" s="20" t="s">
        <v>43</v>
      </c>
      <c r="F25" s="28" t="s">
        <v>10</v>
      </c>
      <c r="G25" s="22">
        <v>7585</v>
      </c>
      <c r="H25" s="22">
        <f t="shared" si="0"/>
        <v>1441</v>
      </c>
      <c r="I25" s="23">
        <f t="shared" si="1"/>
        <v>9026</v>
      </c>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c r="AY25" s="12"/>
      <c r="AZ25" s="12"/>
      <c r="BA25" s="12"/>
      <c r="BB25" s="12"/>
      <c r="BC25" s="12"/>
      <c r="BD25" s="12"/>
      <c r="BE25" s="12"/>
      <c r="BF25" s="12"/>
      <c r="BG25" s="12"/>
      <c r="BH25" s="12"/>
      <c r="BI25" s="12"/>
      <c r="BJ25" s="12"/>
      <c r="BK25" s="12"/>
      <c r="BL25" s="12"/>
      <c r="BM25" s="12"/>
      <c r="BN25" s="12"/>
      <c r="BO25" s="12"/>
      <c r="BP25" s="12"/>
      <c r="BQ25" s="12"/>
      <c r="BR25" s="12"/>
      <c r="BS25" s="12"/>
      <c r="BT25" s="12"/>
      <c r="BU25" s="12"/>
      <c r="BV25" s="12"/>
      <c r="BW25" s="12"/>
      <c r="BX25" s="12"/>
      <c r="BY25" s="12"/>
      <c r="BZ25" s="12"/>
      <c r="CA25" s="12"/>
      <c r="CB25" s="12"/>
      <c r="CC25" s="12"/>
      <c r="CD25" s="12"/>
      <c r="CE25" s="12"/>
      <c r="CF25" s="12"/>
      <c r="CG25" s="12"/>
      <c r="CH25" s="12"/>
      <c r="CI25" s="12"/>
      <c r="CJ25" s="12"/>
      <c r="CK25" s="12"/>
      <c r="CL25" s="12"/>
      <c r="CM25" s="12"/>
      <c r="CN25" s="12"/>
      <c r="CO25" s="12"/>
      <c r="CP25" s="12"/>
      <c r="CQ25" s="12"/>
      <c r="CR25" s="12"/>
      <c r="CS25" s="12"/>
      <c r="CT25" s="12"/>
      <c r="CU25" s="12"/>
      <c r="CV25" s="12"/>
      <c r="CW25" s="12"/>
      <c r="CX25" s="12"/>
      <c r="CY25" s="12"/>
      <c r="CZ25" s="12"/>
      <c r="DA25" s="12"/>
      <c r="DB25" s="12"/>
      <c r="DC25" s="12"/>
      <c r="DD25" s="12"/>
      <c r="DE25" s="12"/>
      <c r="DF25" s="12"/>
      <c r="DG25" s="12"/>
      <c r="DH25" s="12"/>
      <c r="DI25" s="12"/>
      <c r="DJ25" s="12"/>
      <c r="DK25" s="12"/>
      <c r="DL25" s="12"/>
      <c r="DM25" s="12"/>
      <c r="DN25" s="12"/>
      <c r="DO25" s="12"/>
      <c r="DP25" s="12"/>
      <c r="DQ25" s="12"/>
      <c r="DR25" s="12"/>
      <c r="DS25" s="12"/>
    </row>
    <row r="26" spans="1:139" s="13" customFormat="1" ht="45">
      <c r="A26" s="17">
        <v>24</v>
      </c>
      <c r="B26" s="27">
        <v>1196491348</v>
      </c>
      <c r="C26" s="18">
        <v>42281902</v>
      </c>
      <c r="D26" s="19" t="s">
        <v>44</v>
      </c>
      <c r="E26" s="20" t="s">
        <v>45</v>
      </c>
      <c r="F26" s="28"/>
      <c r="G26" s="22">
        <v>11038</v>
      </c>
      <c r="H26" s="22">
        <f t="shared" si="0"/>
        <v>2097</v>
      </c>
      <c r="I26" s="23">
        <f t="shared" si="1"/>
        <v>13135</v>
      </c>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c r="AY26" s="12"/>
      <c r="AZ26" s="12"/>
      <c r="BA26" s="12"/>
      <c r="BB26" s="12"/>
      <c r="BC26" s="12"/>
      <c r="BD26" s="12"/>
      <c r="BE26" s="12"/>
      <c r="BF26" s="12"/>
      <c r="BG26" s="12"/>
      <c r="BH26" s="12"/>
      <c r="BI26" s="12"/>
      <c r="BJ26" s="12"/>
      <c r="BK26" s="12"/>
      <c r="BL26" s="12"/>
      <c r="BM26" s="12"/>
      <c r="BN26" s="12"/>
      <c r="BO26" s="12"/>
      <c r="BP26" s="12"/>
      <c r="BQ26" s="12"/>
      <c r="BR26" s="12"/>
      <c r="BS26" s="12"/>
      <c r="BT26" s="12"/>
      <c r="BU26" s="12"/>
      <c r="BV26" s="12"/>
      <c r="BW26" s="12"/>
      <c r="BX26" s="12"/>
      <c r="BY26" s="12"/>
      <c r="BZ26" s="12"/>
      <c r="CA26" s="12"/>
      <c r="CB26" s="12"/>
      <c r="CC26" s="12"/>
      <c r="CD26" s="12"/>
      <c r="CE26" s="12"/>
      <c r="CF26" s="12"/>
      <c r="CG26" s="12"/>
      <c r="CH26" s="12"/>
      <c r="CI26" s="12"/>
      <c r="CJ26" s="12"/>
      <c r="CK26" s="12"/>
      <c r="CL26" s="12"/>
      <c r="CM26" s="12"/>
      <c r="CN26" s="12"/>
      <c r="CO26" s="12"/>
      <c r="CP26" s="12"/>
      <c r="CQ26" s="12"/>
      <c r="CR26" s="12"/>
      <c r="CS26" s="12"/>
      <c r="CT26" s="12"/>
      <c r="CU26" s="12"/>
      <c r="CV26" s="12"/>
      <c r="CW26" s="12"/>
      <c r="CX26" s="12"/>
      <c r="CY26" s="12"/>
      <c r="CZ26" s="12"/>
      <c r="DA26" s="12"/>
      <c r="DB26" s="12"/>
      <c r="DC26" s="12"/>
      <c r="DD26" s="12"/>
      <c r="DE26" s="12"/>
      <c r="DF26" s="12"/>
      <c r="DG26" s="12"/>
      <c r="DH26" s="12"/>
      <c r="DI26" s="12"/>
      <c r="DJ26" s="12"/>
      <c r="DK26" s="12"/>
      <c r="DL26" s="12"/>
      <c r="DM26" s="12"/>
      <c r="DN26" s="12"/>
      <c r="DO26" s="12"/>
      <c r="DP26" s="12"/>
      <c r="DQ26" s="12"/>
      <c r="DR26" s="12"/>
      <c r="DS26" s="12"/>
    </row>
    <row r="27" spans="1:139" s="13" customFormat="1" ht="117">
      <c r="A27" s="17">
        <v>25</v>
      </c>
      <c r="B27" s="27" t="s">
        <v>46</v>
      </c>
      <c r="C27" s="18">
        <v>42281902</v>
      </c>
      <c r="D27" s="19" t="s">
        <v>47</v>
      </c>
      <c r="E27" s="20" t="s">
        <v>4055</v>
      </c>
      <c r="F27" s="28" t="s">
        <v>10</v>
      </c>
      <c r="G27" s="22">
        <v>3920</v>
      </c>
      <c r="H27" s="22">
        <f t="shared" si="0"/>
        <v>745</v>
      </c>
      <c r="I27" s="23">
        <f t="shared" si="1"/>
        <v>4665</v>
      </c>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c r="AY27" s="12"/>
      <c r="AZ27" s="12"/>
      <c r="BA27" s="12"/>
      <c r="BB27" s="12"/>
      <c r="BC27" s="12"/>
      <c r="BD27" s="12"/>
      <c r="BE27" s="12"/>
      <c r="BF27" s="12"/>
      <c r="BG27" s="12"/>
      <c r="BH27" s="12"/>
      <c r="BI27" s="12"/>
      <c r="BJ27" s="12"/>
      <c r="BK27" s="12"/>
      <c r="BL27" s="12"/>
      <c r="BM27" s="12"/>
      <c r="BN27" s="12"/>
      <c r="BO27" s="12"/>
      <c r="BP27" s="12"/>
      <c r="BQ27" s="12"/>
      <c r="BR27" s="12"/>
      <c r="BS27" s="12"/>
      <c r="BT27" s="12"/>
      <c r="BU27" s="12"/>
      <c r="BV27" s="12"/>
      <c r="BW27" s="12"/>
      <c r="BX27" s="12"/>
      <c r="BY27" s="12"/>
      <c r="BZ27" s="12"/>
      <c r="CA27" s="12"/>
      <c r="CB27" s="12"/>
      <c r="CC27" s="12"/>
      <c r="CD27" s="12"/>
      <c r="CE27" s="12"/>
      <c r="CF27" s="12"/>
      <c r="CG27" s="12"/>
      <c r="CH27" s="12"/>
      <c r="CI27" s="12"/>
      <c r="CJ27" s="12"/>
      <c r="CK27" s="12"/>
      <c r="CL27" s="12"/>
      <c r="CM27" s="12"/>
      <c r="CN27" s="12"/>
      <c r="CO27" s="12"/>
      <c r="CP27" s="12"/>
      <c r="CQ27" s="12"/>
      <c r="CR27" s="12"/>
      <c r="CS27" s="12"/>
      <c r="CT27" s="12"/>
      <c r="CU27" s="12"/>
      <c r="CV27" s="12"/>
      <c r="CW27" s="12"/>
      <c r="CX27" s="12"/>
      <c r="CY27" s="12"/>
      <c r="CZ27" s="12"/>
      <c r="DA27" s="12"/>
      <c r="DB27" s="12"/>
      <c r="DC27" s="12"/>
      <c r="DD27" s="12"/>
      <c r="DE27" s="12"/>
      <c r="DF27" s="12"/>
      <c r="DG27" s="12"/>
      <c r="DH27" s="12"/>
      <c r="DI27" s="12"/>
      <c r="DJ27" s="12"/>
      <c r="DK27" s="12"/>
      <c r="DL27" s="12"/>
      <c r="DM27" s="12"/>
      <c r="DN27" s="12"/>
      <c r="DO27" s="12"/>
      <c r="DP27" s="12"/>
      <c r="DQ27" s="12"/>
      <c r="DR27" s="12"/>
      <c r="DS27" s="12"/>
    </row>
    <row r="28" spans="1:139" s="13" customFormat="1" ht="396">
      <c r="A28" s="17">
        <v>26</v>
      </c>
      <c r="B28" s="18">
        <v>1196490852</v>
      </c>
      <c r="C28" s="18">
        <v>42295414</v>
      </c>
      <c r="D28" s="19" t="s">
        <v>48</v>
      </c>
      <c r="E28" s="20" t="s">
        <v>3387</v>
      </c>
      <c r="F28" s="21" t="s">
        <v>10</v>
      </c>
      <c r="G28" s="22">
        <v>128163</v>
      </c>
      <c r="H28" s="22">
        <f t="shared" si="0"/>
        <v>24351</v>
      </c>
      <c r="I28" s="23">
        <f t="shared" si="1"/>
        <v>152514</v>
      </c>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c r="AY28" s="12"/>
      <c r="AZ28" s="12"/>
      <c r="BA28" s="12"/>
      <c r="BB28" s="12"/>
      <c r="BC28" s="12"/>
      <c r="BD28" s="12"/>
      <c r="BE28" s="12"/>
      <c r="BF28" s="12"/>
      <c r="BG28" s="12"/>
      <c r="BH28" s="12"/>
      <c r="BI28" s="12"/>
      <c r="BJ28" s="12"/>
      <c r="BK28" s="12"/>
      <c r="BL28" s="12"/>
      <c r="BM28" s="12"/>
      <c r="BN28" s="12"/>
      <c r="BO28" s="12"/>
      <c r="BP28" s="12"/>
      <c r="BQ28" s="12"/>
      <c r="BR28" s="12"/>
      <c r="BS28" s="12"/>
      <c r="BT28" s="12"/>
      <c r="BU28" s="12"/>
      <c r="BV28" s="12"/>
      <c r="BW28" s="12"/>
      <c r="BX28" s="12"/>
      <c r="BY28" s="12"/>
      <c r="BZ28" s="12"/>
      <c r="CA28" s="12"/>
      <c r="CB28" s="12"/>
      <c r="CC28" s="12"/>
      <c r="CD28" s="12"/>
      <c r="CE28" s="12"/>
      <c r="CF28" s="12"/>
      <c r="CG28" s="12"/>
      <c r="CH28" s="12"/>
      <c r="CI28" s="12"/>
      <c r="CJ28" s="12"/>
      <c r="CK28" s="12"/>
      <c r="CL28" s="12"/>
      <c r="CM28" s="12"/>
      <c r="CN28" s="12"/>
      <c r="CO28" s="12"/>
      <c r="CP28" s="12"/>
      <c r="CQ28" s="12"/>
      <c r="CR28" s="12"/>
      <c r="CS28" s="12"/>
      <c r="CT28" s="12"/>
      <c r="CU28" s="12"/>
      <c r="CV28" s="12"/>
      <c r="CW28" s="12"/>
      <c r="CX28" s="12"/>
      <c r="CY28" s="12"/>
      <c r="CZ28" s="12"/>
      <c r="DA28" s="12"/>
      <c r="DB28" s="12"/>
      <c r="DC28" s="12"/>
      <c r="DD28" s="12"/>
      <c r="DE28" s="12"/>
      <c r="DF28" s="12"/>
      <c r="DG28" s="12"/>
      <c r="DH28" s="12"/>
      <c r="DI28" s="12"/>
      <c r="DJ28" s="12"/>
      <c r="DK28" s="12"/>
      <c r="DL28" s="12"/>
      <c r="DM28" s="12"/>
      <c r="DN28" s="12"/>
      <c r="DO28" s="12"/>
      <c r="DP28" s="12"/>
      <c r="DQ28" s="12"/>
      <c r="DR28" s="12"/>
      <c r="DS28" s="12"/>
    </row>
    <row r="29" spans="1:139" s="147" customFormat="1">
      <c r="A29" s="142" t="s">
        <v>4053</v>
      </c>
      <c r="B29" s="17"/>
      <c r="C29" s="143"/>
      <c r="D29" s="143"/>
      <c r="E29" s="143"/>
      <c r="F29" s="143"/>
      <c r="G29" s="144"/>
      <c r="H29" s="145"/>
      <c r="I29" s="149">
        <f>SUM(I3:I28)</f>
        <v>1072031</v>
      </c>
    </row>
    <row r="30" spans="1:139" s="13" customFormat="1" ht="36" customHeight="1">
      <c r="A30" s="10" t="s">
        <v>50</v>
      </c>
      <c r="B30" s="166" t="s">
        <v>51</v>
      </c>
      <c r="C30" s="166"/>
      <c r="D30" s="166"/>
      <c r="E30" s="166"/>
      <c r="F30" s="29" t="s">
        <v>49</v>
      </c>
      <c r="G30" s="174" t="s">
        <v>3870</v>
      </c>
      <c r="H30" s="175"/>
      <c r="I30" s="176"/>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c r="AY30" s="12"/>
      <c r="AZ30" s="12"/>
      <c r="BA30" s="12"/>
      <c r="BB30" s="12"/>
      <c r="BC30" s="12"/>
      <c r="BD30" s="12"/>
      <c r="BE30" s="12"/>
      <c r="BF30" s="12"/>
      <c r="BG30" s="12"/>
      <c r="BH30" s="12"/>
      <c r="BI30" s="12"/>
      <c r="BJ30" s="12"/>
      <c r="BK30" s="12"/>
      <c r="BL30" s="12"/>
      <c r="BM30" s="12"/>
      <c r="BN30" s="12"/>
      <c r="BO30" s="12"/>
      <c r="BP30" s="12"/>
      <c r="BQ30" s="12"/>
      <c r="BR30" s="12"/>
      <c r="BS30" s="12"/>
      <c r="BT30" s="12"/>
      <c r="BU30" s="12"/>
      <c r="BV30" s="12"/>
      <c r="BW30" s="12"/>
      <c r="BX30" s="12"/>
      <c r="BY30" s="12"/>
      <c r="BZ30" s="12"/>
      <c r="CA30" s="12"/>
      <c r="CB30" s="12"/>
      <c r="CC30" s="12"/>
      <c r="CD30" s="12"/>
      <c r="CE30" s="12"/>
      <c r="CF30" s="12"/>
      <c r="CG30" s="12"/>
      <c r="CH30" s="12"/>
      <c r="CI30" s="12"/>
      <c r="CJ30" s="12"/>
      <c r="CK30" s="12"/>
      <c r="CL30" s="12"/>
      <c r="CM30" s="12"/>
      <c r="CN30" s="12"/>
      <c r="CO30" s="12"/>
      <c r="CP30" s="12"/>
      <c r="CQ30" s="12"/>
      <c r="CR30" s="12"/>
      <c r="CS30" s="12"/>
      <c r="CT30" s="12"/>
      <c r="CU30" s="12"/>
      <c r="CV30" s="12"/>
      <c r="CW30" s="12"/>
      <c r="CX30" s="12"/>
      <c r="CY30" s="12"/>
      <c r="CZ30" s="12"/>
      <c r="DA30" s="12"/>
      <c r="DB30" s="12"/>
      <c r="DC30" s="12"/>
      <c r="DD30" s="12"/>
      <c r="DE30" s="12"/>
      <c r="DF30" s="12"/>
      <c r="DG30" s="12"/>
      <c r="DH30" s="12"/>
      <c r="DI30" s="12"/>
      <c r="DJ30" s="12"/>
      <c r="DK30" s="12"/>
      <c r="DL30" s="12"/>
      <c r="DM30" s="12"/>
      <c r="DN30" s="12"/>
      <c r="DO30" s="12"/>
      <c r="DP30" s="12"/>
      <c r="DQ30" s="12"/>
      <c r="DR30" s="12"/>
      <c r="DS30" s="12"/>
      <c r="DT30" s="12"/>
      <c r="DU30" s="12"/>
      <c r="DV30" s="12"/>
      <c r="DW30" s="12"/>
      <c r="DX30" s="12"/>
      <c r="DY30" s="12"/>
      <c r="DZ30" s="12"/>
      <c r="EA30" s="12"/>
      <c r="EB30" s="12"/>
      <c r="EC30" s="12"/>
      <c r="ED30" s="12"/>
      <c r="EE30" s="12"/>
      <c r="EF30" s="12"/>
      <c r="EG30" s="12"/>
      <c r="EH30" s="12"/>
      <c r="EI30" s="12"/>
    </row>
    <row r="31" spans="1:139" s="13" customFormat="1" ht="27">
      <c r="A31" s="14" t="s">
        <v>2</v>
      </c>
      <c r="B31" s="14" t="s">
        <v>3</v>
      </c>
      <c r="C31" s="15" t="s">
        <v>4</v>
      </c>
      <c r="D31" s="15" t="s">
        <v>5</v>
      </c>
      <c r="E31" s="15" t="s">
        <v>6</v>
      </c>
      <c r="F31" s="15" t="s">
        <v>7</v>
      </c>
      <c r="G31" s="16" t="s">
        <v>3347</v>
      </c>
      <c r="H31" s="16" t="s">
        <v>3348</v>
      </c>
      <c r="I31" s="16" t="s">
        <v>3349</v>
      </c>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c r="AY31" s="12"/>
      <c r="AZ31" s="12"/>
      <c r="BA31" s="12"/>
      <c r="BB31" s="12"/>
      <c r="BC31" s="12"/>
      <c r="BD31" s="12"/>
      <c r="BE31" s="12"/>
      <c r="BF31" s="12"/>
      <c r="BG31" s="12"/>
      <c r="BH31" s="12"/>
      <c r="BI31" s="12"/>
      <c r="BJ31" s="12"/>
      <c r="BK31" s="12"/>
      <c r="BL31" s="12"/>
      <c r="BM31" s="12"/>
      <c r="BN31" s="12"/>
      <c r="BO31" s="12"/>
      <c r="BP31" s="12"/>
      <c r="BQ31" s="12"/>
      <c r="BR31" s="12"/>
      <c r="BS31" s="12"/>
      <c r="BT31" s="12"/>
      <c r="BU31" s="12"/>
      <c r="BV31" s="12"/>
      <c r="BW31" s="12"/>
      <c r="BX31" s="12"/>
      <c r="BY31" s="12"/>
      <c r="BZ31" s="12"/>
      <c r="CA31" s="12"/>
      <c r="CB31" s="12"/>
      <c r="CC31" s="12"/>
      <c r="CD31" s="12"/>
      <c r="CE31" s="12"/>
      <c r="CF31" s="12"/>
      <c r="CG31" s="12"/>
      <c r="CH31" s="12"/>
      <c r="CI31" s="12"/>
      <c r="CJ31" s="12"/>
      <c r="CK31" s="12"/>
      <c r="CL31" s="12"/>
      <c r="CM31" s="12"/>
      <c r="CN31" s="12"/>
      <c r="CO31" s="12"/>
      <c r="CP31" s="12"/>
      <c r="CQ31" s="12"/>
      <c r="CR31" s="12"/>
      <c r="CS31" s="12"/>
      <c r="CT31" s="12"/>
      <c r="CU31" s="12"/>
      <c r="CV31" s="12"/>
      <c r="CW31" s="12"/>
      <c r="CX31" s="12"/>
      <c r="CY31" s="12"/>
      <c r="CZ31" s="12"/>
      <c r="DA31" s="12"/>
      <c r="DB31" s="12"/>
      <c r="DC31" s="12"/>
      <c r="DD31" s="12"/>
      <c r="DE31" s="12"/>
      <c r="DF31" s="12"/>
      <c r="DG31" s="12"/>
      <c r="DH31" s="12"/>
      <c r="DI31" s="12"/>
      <c r="DJ31" s="12"/>
      <c r="DK31" s="12"/>
      <c r="DL31" s="12"/>
      <c r="DM31" s="12"/>
      <c r="DN31" s="12"/>
      <c r="DO31" s="12"/>
      <c r="DP31" s="12"/>
      <c r="DQ31" s="12"/>
      <c r="DR31" s="12"/>
      <c r="DS31" s="12"/>
      <c r="DT31" s="12"/>
      <c r="DU31" s="12"/>
      <c r="DV31" s="12"/>
      <c r="DW31" s="12"/>
      <c r="DX31" s="12"/>
      <c r="DY31" s="12"/>
      <c r="DZ31" s="12"/>
      <c r="EA31" s="12"/>
      <c r="EB31" s="12"/>
      <c r="EC31" s="12"/>
      <c r="ED31" s="12"/>
      <c r="EE31" s="12"/>
      <c r="EF31" s="12"/>
      <c r="EG31" s="12"/>
      <c r="EH31" s="12"/>
      <c r="EI31" s="12"/>
    </row>
    <row r="32" spans="1:139" s="13" customFormat="1" ht="81">
      <c r="A32" s="11">
        <v>1</v>
      </c>
      <c r="B32" s="18">
        <v>1196450100</v>
      </c>
      <c r="C32" s="28">
        <v>42292900</v>
      </c>
      <c r="D32" s="33" t="s">
        <v>52</v>
      </c>
      <c r="E32" s="34" t="s">
        <v>52</v>
      </c>
      <c r="F32" s="21" t="s">
        <v>53</v>
      </c>
      <c r="G32" s="22">
        <v>75479</v>
      </c>
      <c r="H32" s="22">
        <v>0</v>
      </c>
      <c r="I32" s="23">
        <f>+G32+H32</f>
        <v>75479</v>
      </c>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c r="AY32" s="12"/>
      <c r="AZ32" s="12"/>
      <c r="BA32" s="12"/>
      <c r="BB32" s="12"/>
      <c r="BC32" s="12"/>
      <c r="BD32" s="12"/>
      <c r="BE32" s="12"/>
      <c r="BF32" s="12"/>
      <c r="BG32" s="12"/>
      <c r="BH32" s="12"/>
      <c r="BI32" s="12"/>
      <c r="BJ32" s="12"/>
      <c r="BK32" s="12"/>
      <c r="BL32" s="12"/>
      <c r="BM32" s="12"/>
      <c r="BN32" s="12"/>
      <c r="BO32" s="12"/>
      <c r="BP32" s="12"/>
      <c r="BQ32" s="12"/>
      <c r="BR32" s="12"/>
      <c r="BS32" s="12"/>
      <c r="BT32" s="12"/>
      <c r="BU32" s="12"/>
      <c r="BV32" s="12"/>
      <c r="BW32" s="12"/>
      <c r="BX32" s="12"/>
      <c r="BY32" s="12"/>
      <c r="BZ32" s="12"/>
      <c r="CA32" s="12"/>
      <c r="CB32" s="12"/>
      <c r="CC32" s="12"/>
      <c r="CD32" s="12"/>
      <c r="CE32" s="12"/>
      <c r="CF32" s="12"/>
      <c r="CG32" s="12"/>
      <c r="CH32" s="12"/>
      <c r="CI32" s="12"/>
      <c r="CJ32" s="12"/>
      <c r="CK32" s="12"/>
      <c r="CL32" s="12"/>
      <c r="CM32" s="12"/>
      <c r="CN32" s="12"/>
      <c r="CO32" s="12"/>
      <c r="CP32" s="12"/>
      <c r="CQ32" s="12"/>
      <c r="CR32" s="12"/>
      <c r="CS32" s="12"/>
      <c r="CT32" s="12"/>
      <c r="CU32" s="12"/>
      <c r="CV32" s="12"/>
      <c r="CW32" s="12"/>
      <c r="CX32" s="12"/>
      <c r="CY32" s="12"/>
      <c r="CZ32" s="12"/>
      <c r="DA32" s="12"/>
      <c r="DB32" s="12"/>
      <c r="DC32" s="12"/>
      <c r="DD32" s="12"/>
      <c r="DE32" s="12"/>
      <c r="DF32" s="12"/>
      <c r="DG32" s="12"/>
      <c r="DH32" s="12"/>
      <c r="DI32" s="12"/>
      <c r="DJ32" s="12"/>
      <c r="DK32" s="12"/>
      <c r="DL32" s="12"/>
      <c r="DM32" s="12"/>
      <c r="DN32" s="12"/>
      <c r="DO32" s="12"/>
      <c r="DP32" s="12"/>
      <c r="DQ32" s="12"/>
      <c r="DR32" s="12"/>
      <c r="DS32" s="12"/>
      <c r="DT32" s="12"/>
      <c r="DU32" s="12"/>
      <c r="DV32" s="12"/>
      <c r="DW32" s="12"/>
      <c r="DX32" s="12"/>
      <c r="DY32" s="12"/>
      <c r="DZ32" s="12"/>
      <c r="EA32" s="12"/>
      <c r="EB32" s="12"/>
      <c r="EC32" s="12"/>
      <c r="ED32" s="12"/>
      <c r="EE32" s="12"/>
      <c r="EF32" s="12"/>
      <c r="EG32" s="12"/>
      <c r="EH32" s="12"/>
      <c r="EI32" s="12"/>
    </row>
    <row r="33" spans="1:139" s="13" customFormat="1" ht="81">
      <c r="A33" s="11">
        <v>2</v>
      </c>
      <c r="B33" s="18">
        <v>1196450102</v>
      </c>
      <c r="C33" s="28">
        <v>42292900</v>
      </c>
      <c r="D33" s="33" t="s">
        <v>54</v>
      </c>
      <c r="E33" s="34" t="s">
        <v>55</v>
      </c>
      <c r="F33" s="21" t="s">
        <v>53</v>
      </c>
      <c r="G33" s="22">
        <v>83639</v>
      </c>
      <c r="H33" s="22">
        <v>0</v>
      </c>
      <c r="I33" s="23">
        <f t="shared" ref="I33:I50" si="2">+G33+H33</f>
        <v>83639</v>
      </c>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c r="AY33" s="12"/>
      <c r="AZ33" s="12"/>
      <c r="BA33" s="12"/>
      <c r="BB33" s="12"/>
      <c r="BC33" s="12"/>
      <c r="BD33" s="12"/>
      <c r="BE33" s="12"/>
      <c r="BF33" s="12"/>
      <c r="BG33" s="12"/>
      <c r="BH33" s="12"/>
      <c r="BI33" s="12"/>
      <c r="BJ33" s="12"/>
      <c r="BK33" s="12"/>
      <c r="BL33" s="12"/>
      <c r="BM33" s="12"/>
      <c r="BN33" s="12"/>
      <c r="BO33" s="12"/>
      <c r="BP33" s="12"/>
      <c r="BQ33" s="12"/>
      <c r="BR33" s="12"/>
      <c r="BS33" s="12"/>
      <c r="BT33" s="12"/>
      <c r="BU33" s="12"/>
      <c r="BV33" s="12"/>
      <c r="BW33" s="12"/>
      <c r="BX33" s="12"/>
      <c r="BY33" s="12"/>
      <c r="BZ33" s="12"/>
      <c r="CA33" s="12"/>
      <c r="CB33" s="12"/>
      <c r="CC33" s="12"/>
      <c r="CD33" s="12"/>
      <c r="CE33" s="12"/>
      <c r="CF33" s="12"/>
      <c r="CG33" s="12"/>
      <c r="CH33" s="12"/>
      <c r="CI33" s="12"/>
      <c r="CJ33" s="12"/>
      <c r="CK33" s="12"/>
      <c r="CL33" s="12"/>
      <c r="CM33" s="12"/>
      <c r="CN33" s="12"/>
      <c r="CO33" s="12"/>
      <c r="CP33" s="12"/>
      <c r="CQ33" s="12"/>
      <c r="CR33" s="12"/>
      <c r="CS33" s="12"/>
      <c r="CT33" s="12"/>
      <c r="CU33" s="12"/>
      <c r="CV33" s="12"/>
      <c r="CW33" s="12"/>
      <c r="CX33" s="12"/>
      <c r="CY33" s="12"/>
      <c r="CZ33" s="12"/>
      <c r="DA33" s="12"/>
      <c r="DB33" s="12"/>
      <c r="DC33" s="12"/>
      <c r="DD33" s="12"/>
      <c r="DE33" s="12"/>
      <c r="DF33" s="12"/>
      <c r="DG33" s="12"/>
      <c r="DH33" s="12"/>
      <c r="DI33" s="12"/>
      <c r="DJ33" s="12"/>
      <c r="DK33" s="12"/>
      <c r="DL33" s="12"/>
      <c r="DM33" s="12"/>
      <c r="DN33" s="12"/>
      <c r="DO33" s="12"/>
      <c r="DP33" s="12"/>
      <c r="DQ33" s="12"/>
      <c r="DR33" s="12"/>
      <c r="DS33" s="12"/>
      <c r="DT33" s="12"/>
      <c r="DU33" s="12"/>
      <c r="DV33" s="12"/>
      <c r="DW33" s="12"/>
      <c r="DX33" s="12"/>
      <c r="DY33" s="12"/>
      <c r="DZ33" s="12"/>
      <c r="EA33" s="12"/>
      <c r="EB33" s="12"/>
      <c r="EC33" s="12"/>
      <c r="ED33" s="12"/>
      <c r="EE33" s="12"/>
      <c r="EF33" s="12"/>
      <c r="EG33" s="12"/>
      <c r="EH33" s="12"/>
      <c r="EI33" s="12"/>
    </row>
    <row r="34" spans="1:139" s="13" customFormat="1" ht="72">
      <c r="A34" s="11">
        <v>3</v>
      </c>
      <c r="B34" s="18">
        <v>1196450103</v>
      </c>
      <c r="C34" s="28">
        <v>42292900</v>
      </c>
      <c r="D34" s="33" t="s">
        <v>56</v>
      </c>
      <c r="E34" s="34" t="s">
        <v>56</v>
      </c>
      <c r="F34" s="21" t="s">
        <v>53</v>
      </c>
      <c r="G34" s="22">
        <v>80531</v>
      </c>
      <c r="H34" s="22">
        <v>0</v>
      </c>
      <c r="I34" s="23">
        <f t="shared" si="2"/>
        <v>80531</v>
      </c>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c r="AY34" s="12"/>
      <c r="AZ34" s="12"/>
      <c r="BA34" s="12"/>
      <c r="BB34" s="12"/>
      <c r="BC34" s="12"/>
      <c r="BD34" s="12"/>
      <c r="BE34" s="12"/>
      <c r="BF34" s="12"/>
      <c r="BG34" s="12"/>
      <c r="BH34" s="12"/>
      <c r="BI34" s="12"/>
      <c r="BJ34" s="12"/>
      <c r="BK34" s="12"/>
      <c r="BL34" s="12"/>
      <c r="BM34" s="12"/>
      <c r="BN34" s="12"/>
      <c r="BO34" s="12"/>
      <c r="BP34" s="12"/>
      <c r="BQ34" s="12"/>
      <c r="BR34" s="12"/>
      <c r="BS34" s="12"/>
      <c r="BT34" s="12"/>
      <c r="BU34" s="12"/>
      <c r="BV34" s="12"/>
      <c r="BW34" s="12"/>
      <c r="BX34" s="12"/>
      <c r="BY34" s="12"/>
      <c r="BZ34" s="12"/>
      <c r="CA34" s="12"/>
      <c r="CB34" s="12"/>
      <c r="CC34" s="12"/>
      <c r="CD34" s="12"/>
      <c r="CE34" s="12"/>
      <c r="CF34" s="12"/>
      <c r="CG34" s="12"/>
      <c r="CH34" s="12"/>
      <c r="CI34" s="12"/>
      <c r="CJ34" s="12"/>
      <c r="CK34" s="12"/>
      <c r="CL34" s="12"/>
      <c r="CM34" s="12"/>
      <c r="CN34" s="12"/>
      <c r="CO34" s="12"/>
      <c r="CP34" s="12"/>
      <c r="CQ34" s="12"/>
      <c r="CR34" s="12"/>
      <c r="CS34" s="12"/>
      <c r="CT34" s="12"/>
      <c r="CU34" s="12"/>
      <c r="CV34" s="12"/>
      <c r="CW34" s="12"/>
      <c r="CX34" s="12"/>
      <c r="CY34" s="12"/>
      <c r="CZ34" s="12"/>
      <c r="DA34" s="12"/>
      <c r="DB34" s="12"/>
      <c r="DC34" s="12"/>
      <c r="DD34" s="12"/>
      <c r="DE34" s="12"/>
      <c r="DF34" s="12"/>
      <c r="DG34" s="12"/>
      <c r="DH34" s="12"/>
      <c r="DI34" s="12"/>
      <c r="DJ34" s="12"/>
      <c r="DK34" s="12"/>
      <c r="DL34" s="12"/>
      <c r="DM34" s="12"/>
      <c r="DN34" s="12"/>
      <c r="DO34" s="12"/>
      <c r="DP34" s="12"/>
      <c r="DQ34" s="12"/>
      <c r="DR34" s="12"/>
      <c r="DS34" s="12"/>
      <c r="DT34" s="12"/>
      <c r="DU34" s="12"/>
      <c r="DV34" s="12"/>
      <c r="DW34" s="12"/>
      <c r="DX34" s="12"/>
      <c r="DY34" s="12"/>
      <c r="DZ34" s="12"/>
      <c r="EA34" s="12"/>
      <c r="EB34" s="12"/>
      <c r="EC34" s="12"/>
      <c r="ED34" s="12"/>
      <c r="EE34" s="12"/>
      <c r="EF34" s="12"/>
      <c r="EG34" s="12"/>
      <c r="EH34" s="12"/>
      <c r="EI34" s="12"/>
    </row>
    <row r="35" spans="1:139" s="13" customFormat="1" ht="72">
      <c r="A35" s="11">
        <v>4</v>
      </c>
      <c r="B35" s="18">
        <v>1196450105</v>
      </c>
      <c r="C35" s="28">
        <v>42292900</v>
      </c>
      <c r="D35" s="33" t="s">
        <v>57</v>
      </c>
      <c r="E35" s="34" t="s">
        <v>58</v>
      </c>
      <c r="F35" s="21" t="s">
        <v>53</v>
      </c>
      <c r="G35" s="22">
        <v>81523</v>
      </c>
      <c r="H35" s="22">
        <v>0</v>
      </c>
      <c r="I35" s="23">
        <f t="shared" si="2"/>
        <v>81523</v>
      </c>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c r="AY35" s="12"/>
      <c r="AZ35" s="12"/>
      <c r="BA35" s="12"/>
      <c r="BB35" s="12"/>
      <c r="BC35" s="12"/>
      <c r="BD35" s="12"/>
      <c r="BE35" s="12"/>
      <c r="BF35" s="12"/>
      <c r="BG35" s="12"/>
      <c r="BH35" s="12"/>
      <c r="BI35" s="12"/>
      <c r="BJ35" s="12"/>
      <c r="BK35" s="12"/>
      <c r="BL35" s="12"/>
      <c r="BM35" s="12"/>
      <c r="BN35" s="12"/>
      <c r="BO35" s="12"/>
      <c r="BP35" s="12"/>
      <c r="BQ35" s="12"/>
      <c r="BR35" s="12"/>
      <c r="BS35" s="12"/>
      <c r="BT35" s="12"/>
      <c r="BU35" s="12"/>
      <c r="BV35" s="12"/>
      <c r="BW35" s="12"/>
      <c r="BX35" s="12"/>
      <c r="BY35" s="12"/>
      <c r="BZ35" s="12"/>
      <c r="CA35" s="12"/>
      <c r="CB35" s="12"/>
      <c r="CC35" s="12"/>
      <c r="CD35" s="12"/>
      <c r="CE35" s="12"/>
      <c r="CF35" s="12"/>
      <c r="CG35" s="12"/>
      <c r="CH35" s="12"/>
      <c r="CI35" s="12"/>
      <c r="CJ35" s="12"/>
      <c r="CK35" s="12"/>
      <c r="CL35" s="12"/>
      <c r="CM35" s="12"/>
      <c r="CN35" s="12"/>
      <c r="CO35" s="12"/>
      <c r="CP35" s="12"/>
      <c r="CQ35" s="12"/>
      <c r="CR35" s="12"/>
      <c r="CS35" s="12"/>
      <c r="CT35" s="12"/>
      <c r="CU35" s="12"/>
      <c r="CV35" s="12"/>
      <c r="CW35" s="12"/>
      <c r="CX35" s="12"/>
      <c r="CY35" s="12"/>
      <c r="CZ35" s="12"/>
      <c r="DA35" s="12"/>
      <c r="DB35" s="12"/>
      <c r="DC35" s="12"/>
      <c r="DD35" s="12"/>
      <c r="DE35" s="12"/>
      <c r="DF35" s="12"/>
      <c r="DG35" s="12"/>
      <c r="DH35" s="12"/>
      <c r="DI35" s="12"/>
      <c r="DJ35" s="12"/>
      <c r="DK35" s="12"/>
      <c r="DL35" s="12"/>
      <c r="DM35" s="12"/>
      <c r="DN35" s="12"/>
      <c r="DO35" s="12"/>
      <c r="DP35" s="12"/>
      <c r="DQ35" s="12"/>
      <c r="DR35" s="12"/>
      <c r="DS35" s="12"/>
      <c r="DT35" s="12"/>
      <c r="DU35" s="12"/>
      <c r="DV35" s="12"/>
      <c r="DW35" s="12"/>
      <c r="DX35" s="12"/>
      <c r="DY35" s="12"/>
      <c r="DZ35" s="12"/>
      <c r="EA35" s="12"/>
      <c r="EB35" s="12"/>
      <c r="EC35" s="12"/>
      <c r="ED35" s="12"/>
      <c r="EE35" s="12"/>
      <c r="EF35" s="12"/>
      <c r="EG35" s="12"/>
      <c r="EH35" s="12"/>
      <c r="EI35" s="12"/>
    </row>
    <row r="36" spans="1:139" s="13" customFormat="1" ht="72">
      <c r="A36" s="11">
        <v>5</v>
      </c>
      <c r="B36" s="18">
        <v>1196450106</v>
      </c>
      <c r="C36" s="28">
        <v>42292900</v>
      </c>
      <c r="D36" s="33" t="s">
        <v>59</v>
      </c>
      <c r="E36" s="34" t="s">
        <v>59</v>
      </c>
      <c r="F36" s="21" t="s">
        <v>53</v>
      </c>
      <c r="G36" s="22">
        <v>80531</v>
      </c>
      <c r="H36" s="22">
        <v>0</v>
      </c>
      <c r="I36" s="23">
        <f t="shared" si="2"/>
        <v>80531</v>
      </c>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c r="AY36" s="12"/>
      <c r="AZ36" s="12"/>
      <c r="BA36" s="12"/>
      <c r="BB36" s="12"/>
      <c r="BC36" s="12"/>
      <c r="BD36" s="12"/>
      <c r="BE36" s="12"/>
      <c r="BF36" s="12"/>
      <c r="BG36" s="12"/>
      <c r="BH36" s="12"/>
      <c r="BI36" s="12"/>
      <c r="BJ36" s="12"/>
      <c r="BK36" s="12"/>
      <c r="BL36" s="12"/>
      <c r="BM36" s="12"/>
      <c r="BN36" s="12"/>
      <c r="BO36" s="12"/>
      <c r="BP36" s="12"/>
      <c r="BQ36" s="12"/>
      <c r="BR36" s="12"/>
      <c r="BS36" s="12"/>
      <c r="BT36" s="12"/>
      <c r="BU36" s="12"/>
      <c r="BV36" s="12"/>
      <c r="BW36" s="12"/>
      <c r="BX36" s="12"/>
      <c r="BY36" s="12"/>
      <c r="BZ36" s="12"/>
      <c r="CA36" s="12"/>
      <c r="CB36" s="12"/>
      <c r="CC36" s="12"/>
      <c r="CD36" s="12"/>
      <c r="CE36" s="12"/>
      <c r="CF36" s="12"/>
      <c r="CG36" s="12"/>
      <c r="CH36" s="12"/>
      <c r="CI36" s="12"/>
      <c r="CJ36" s="12"/>
      <c r="CK36" s="12"/>
      <c r="CL36" s="12"/>
      <c r="CM36" s="12"/>
      <c r="CN36" s="12"/>
      <c r="CO36" s="12"/>
      <c r="CP36" s="12"/>
      <c r="CQ36" s="12"/>
      <c r="CR36" s="12"/>
      <c r="CS36" s="12"/>
      <c r="CT36" s="12"/>
      <c r="CU36" s="12"/>
      <c r="CV36" s="12"/>
      <c r="CW36" s="12"/>
      <c r="CX36" s="12"/>
      <c r="CY36" s="12"/>
      <c r="CZ36" s="12"/>
      <c r="DA36" s="12"/>
      <c r="DB36" s="12"/>
      <c r="DC36" s="12"/>
      <c r="DD36" s="12"/>
      <c r="DE36" s="12"/>
      <c r="DF36" s="12"/>
      <c r="DG36" s="12"/>
      <c r="DH36" s="12"/>
      <c r="DI36" s="12"/>
      <c r="DJ36" s="12"/>
      <c r="DK36" s="12"/>
      <c r="DL36" s="12"/>
      <c r="DM36" s="12"/>
      <c r="DN36" s="12"/>
      <c r="DO36" s="12"/>
      <c r="DP36" s="12"/>
      <c r="DQ36" s="12"/>
      <c r="DR36" s="12"/>
      <c r="DS36" s="12"/>
      <c r="DT36" s="12"/>
      <c r="DU36" s="12"/>
      <c r="DV36" s="12"/>
      <c r="DW36" s="12"/>
      <c r="DX36" s="12"/>
      <c r="DY36" s="12"/>
      <c r="DZ36" s="12"/>
      <c r="EA36" s="12"/>
      <c r="EB36" s="12"/>
      <c r="EC36" s="12"/>
      <c r="ED36" s="12"/>
      <c r="EE36" s="12"/>
      <c r="EF36" s="12"/>
      <c r="EG36" s="12"/>
      <c r="EH36" s="12"/>
      <c r="EI36" s="12"/>
    </row>
    <row r="37" spans="1:139" s="13" customFormat="1" ht="72">
      <c r="A37" s="11">
        <v>6</v>
      </c>
      <c r="B37" s="18">
        <v>1196450107</v>
      </c>
      <c r="C37" s="28">
        <v>42292900</v>
      </c>
      <c r="D37" s="33" t="s">
        <v>60</v>
      </c>
      <c r="E37" s="34" t="s">
        <v>61</v>
      </c>
      <c r="F37" s="21" t="s">
        <v>53</v>
      </c>
      <c r="G37" s="22">
        <v>81523</v>
      </c>
      <c r="H37" s="22">
        <v>0</v>
      </c>
      <c r="I37" s="23">
        <f t="shared" si="2"/>
        <v>81523</v>
      </c>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c r="AY37" s="12"/>
      <c r="AZ37" s="12"/>
      <c r="BA37" s="12"/>
      <c r="BB37" s="12"/>
      <c r="BC37" s="12"/>
      <c r="BD37" s="12"/>
      <c r="BE37" s="12"/>
      <c r="BF37" s="12"/>
      <c r="BG37" s="12"/>
      <c r="BH37" s="12"/>
      <c r="BI37" s="12"/>
      <c r="BJ37" s="12"/>
      <c r="BK37" s="12"/>
      <c r="BL37" s="12"/>
      <c r="BM37" s="12"/>
      <c r="BN37" s="12"/>
      <c r="BO37" s="12"/>
      <c r="BP37" s="12"/>
      <c r="BQ37" s="12"/>
      <c r="BR37" s="12"/>
      <c r="BS37" s="12"/>
      <c r="BT37" s="12"/>
      <c r="BU37" s="12"/>
      <c r="BV37" s="12"/>
      <c r="BW37" s="12"/>
      <c r="BX37" s="12"/>
      <c r="BY37" s="12"/>
      <c r="BZ37" s="12"/>
      <c r="CA37" s="12"/>
      <c r="CB37" s="12"/>
      <c r="CC37" s="12"/>
      <c r="CD37" s="12"/>
      <c r="CE37" s="12"/>
      <c r="CF37" s="12"/>
      <c r="CG37" s="12"/>
      <c r="CH37" s="12"/>
      <c r="CI37" s="12"/>
      <c r="CJ37" s="12"/>
      <c r="CK37" s="12"/>
      <c r="CL37" s="12"/>
      <c r="CM37" s="12"/>
      <c r="CN37" s="12"/>
      <c r="CO37" s="12"/>
      <c r="CP37" s="12"/>
      <c r="CQ37" s="12"/>
      <c r="CR37" s="12"/>
      <c r="CS37" s="12"/>
      <c r="CT37" s="12"/>
      <c r="CU37" s="12"/>
      <c r="CV37" s="12"/>
      <c r="CW37" s="12"/>
      <c r="CX37" s="12"/>
      <c r="CY37" s="12"/>
      <c r="CZ37" s="12"/>
      <c r="DA37" s="12"/>
      <c r="DB37" s="12"/>
      <c r="DC37" s="12"/>
      <c r="DD37" s="12"/>
      <c r="DE37" s="12"/>
      <c r="DF37" s="12"/>
      <c r="DG37" s="12"/>
      <c r="DH37" s="12"/>
      <c r="DI37" s="12"/>
      <c r="DJ37" s="12"/>
      <c r="DK37" s="12"/>
      <c r="DL37" s="12"/>
      <c r="DM37" s="12"/>
      <c r="DN37" s="12"/>
      <c r="DO37" s="12"/>
      <c r="DP37" s="12"/>
      <c r="DQ37" s="12"/>
      <c r="DR37" s="12"/>
      <c r="DS37" s="12"/>
      <c r="DT37" s="12"/>
      <c r="DU37" s="12"/>
      <c r="DV37" s="12"/>
      <c r="DW37" s="12"/>
      <c r="DX37" s="12"/>
      <c r="DY37" s="12"/>
      <c r="DZ37" s="12"/>
      <c r="EA37" s="12"/>
      <c r="EB37" s="12"/>
      <c r="EC37" s="12"/>
      <c r="ED37" s="12"/>
      <c r="EE37" s="12"/>
      <c r="EF37" s="12"/>
      <c r="EG37" s="12"/>
      <c r="EH37" s="12"/>
      <c r="EI37" s="12"/>
    </row>
    <row r="38" spans="1:139" s="13" customFormat="1" ht="90">
      <c r="A38" s="11">
        <v>7</v>
      </c>
      <c r="B38" s="18">
        <v>1196450108</v>
      </c>
      <c r="C38" s="28">
        <v>42292900</v>
      </c>
      <c r="D38" s="33" t="s">
        <v>62</v>
      </c>
      <c r="E38" s="34" t="s">
        <v>62</v>
      </c>
      <c r="F38" s="21" t="s">
        <v>53</v>
      </c>
      <c r="G38" s="22">
        <v>87987</v>
      </c>
      <c r="H38" s="22">
        <v>0</v>
      </c>
      <c r="I38" s="23">
        <f t="shared" si="2"/>
        <v>87987</v>
      </c>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c r="AY38" s="12"/>
      <c r="AZ38" s="12"/>
      <c r="BA38" s="12"/>
      <c r="BB38" s="12"/>
      <c r="BC38" s="12"/>
      <c r="BD38" s="12"/>
      <c r="BE38" s="12"/>
      <c r="BF38" s="12"/>
      <c r="BG38" s="12"/>
      <c r="BH38" s="12"/>
      <c r="BI38" s="12"/>
      <c r="BJ38" s="12"/>
      <c r="BK38" s="12"/>
      <c r="BL38" s="12"/>
      <c r="BM38" s="12"/>
      <c r="BN38" s="12"/>
      <c r="BO38" s="12"/>
      <c r="BP38" s="12"/>
      <c r="BQ38" s="12"/>
      <c r="BR38" s="12"/>
      <c r="BS38" s="12"/>
      <c r="BT38" s="12"/>
      <c r="BU38" s="12"/>
      <c r="BV38" s="12"/>
      <c r="BW38" s="12"/>
      <c r="BX38" s="12"/>
      <c r="BY38" s="12"/>
      <c r="BZ38" s="12"/>
      <c r="CA38" s="12"/>
      <c r="CB38" s="12"/>
      <c r="CC38" s="12"/>
      <c r="CD38" s="12"/>
      <c r="CE38" s="12"/>
      <c r="CF38" s="12"/>
      <c r="CG38" s="12"/>
      <c r="CH38" s="12"/>
      <c r="CI38" s="12"/>
      <c r="CJ38" s="12"/>
      <c r="CK38" s="12"/>
      <c r="CL38" s="12"/>
      <c r="CM38" s="12"/>
      <c r="CN38" s="12"/>
      <c r="CO38" s="12"/>
      <c r="CP38" s="12"/>
      <c r="CQ38" s="12"/>
      <c r="CR38" s="12"/>
      <c r="CS38" s="12"/>
      <c r="CT38" s="12"/>
      <c r="CU38" s="12"/>
      <c r="CV38" s="12"/>
      <c r="CW38" s="12"/>
      <c r="CX38" s="12"/>
      <c r="CY38" s="12"/>
      <c r="CZ38" s="12"/>
      <c r="DA38" s="12"/>
      <c r="DB38" s="12"/>
      <c r="DC38" s="12"/>
      <c r="DD38" s="12"/>
      <c r="DE38" s="12"/>
      <c r="DF38" s="12"/>
      <c r="DG38" s="12"/>
      <c r="DH38" s="12"/>
      <c r="DI38" s="12"/>
      <c r="DJ38" s="12"/>
      <c r="DK38" s="12"/>
      <c r="DL38" s="12"/>
      <c r="DM38" s="12"/>
      <c r="DN38" s="12"/>
      <c r="DO38" s="12"/>
      <c r="DP38" s="12"/>
      <c r="DQ38" s="12"/>
      <c r="DR38" s="12"/>
      <c r="DS38" s="12"/>
      <c r="DT38" s="12"/>
      <c r="DU38" s="12"/>
      <c r="DV38" s="12"/>
      <c r="DW38" s="12"/>
      <c r="DX38" s="12"/>
      <c r="DY38" s="12"/>
      <c r="DZ38" s="12"/>
      <c r="EA38" s="12"/>
      <c r="EB38" s="12"/>
      <c r="EC38" s="12"/>
      <c r="ED38" s="12"/>
      <c r="EE38" s="12"/>
      <c r="EF38" s="12"/>
      <c r="EG38" s="12"/>
      <c r="EH38" s="12"/>
      <c r="EI38" s="12"/>
    </row>
    <row r="39" spans="1:139" s="13" customFormat="1" ht="72">
      <c r="A39" s="11">
        <v>8</v>
      </c>
      <c r="B39" s="18">
        <v>1196450109</v>
      </c>
      <c r="C39" s="28">
        <v>42292900</v>
      </c>
      <c r="D39" s="33" t="s">
        <v>63</v>
      </c>
      <c r="E39" s="34" t="s">
        <v>64</v>
      </c>
      <c r="F39" s="21" t="s">
        <v>53</v>
      </c>
      <c r="G39" s="22">
        <v>84886</v>
      </c>
      <c r="H39" s="22">
        <v>0</v>
      </c>
      <c r="I39" s="23">
        <f t="shared" si="2"/>
        <v>84886</v>
      </c>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c r="AY39" s="12"/>
      <c r="AZ39" s="12"/>
      <c r="BA39" s="12"/>
      <c r="BB39" s="12"/>
      <c r="BC39" s="12"/>
      <c r="BD39" s="12"/>
      <c r="BE39" s="12"/>
      <c r="BF39" s="12"/>
      <c r="BG39" s="12"/>
      <c r="BH39" s="12"/>
      <c r="BI39" s="12"/>
      <c r="BJ39" s="12"/>
      <c r="BK39" s="12"/>
      <c r="BL39" s="12"/>
      <c r="BM39" s="12"/>
      <c r="BN39" s="12"/>
      <c r="BO39" s="12"/>
      <c r="BP39" s="12"/>
      <c r="BQ39" s="12"/>
      <c r="BR39" s="12"/>
      <c r="BS39" s="12"/>
      <c r="BT39" s="12"/>
      <c r="BU39" s="12"/>
      <c r="BV39" s="12"/>
      <c r="BW39" s="12"/>
      <c r="BX39" s="12"/>
      <c r="BY39" s="12"/>
      <c r="BZ39" s="12"/>
      <c r="CA39" s="12"/>
      <c r="CB39" s="12"/>
      <c r="CC39" s="12"/>
      <c r="CD39" s="12"/>
      <c r="CE39" s="12"/>
      <c r="CF39" s="12"/>
      <c r="CG39" s="12"/>
      <c r="CH39" s="12"/>
      <c r="CI39" s="12"/>
      <c r="CJ39" s="12"/>
      <c r="CK39" s="12"/>
      <c r="CL39" s="12"/>
      <c r="CM39" s="12"/>
      <c r="CN39" s="12"/>
      <c r="CO39" s="12"/>
      <c r="CP39" s="12"/>
      <c r="CQ39" s="12"/>
      <c r="CR39" s="12"/>
      <c r="CS39" s="12"/>
      <c r="CT39" s="12"/>
      <c r="CU39" s="12"/>
      <c r="CV39" s="12"/>
      <c r="CW39" s="12"/>
      <c r="CX39" s="12"/>
      <c r="CY39" s="12"/>
      <c r="CZ39" s="12"/>
      <c r="DA39" s="12"/>
      <c r="DB39" s="12"/>
      <c r="DC39" s="12"/>
      <c r="DD39" s="12"/>
      <c r="DE39" s="12"/>
      <c r="DF39" s="12"/>
      <c r="DG39" s="12"/>
      <c r="DH39" s="12"/>
      <c r="DI39" s="12"/>
      <c r="DJ39" s="12"/>
      <c r="DK39" s="12"/>
      <c r="DL39" s="12"/>
      <c r="DM39" s="12"/>
      <c r="DN39" s="12"/>
      <c r="DO39" s="12"/>
      <c r="DP39" s="12"/>
      <c r="DQ39" s="12"/>
      <c r="DR39" s="12"/>
      <c r="DS39" s="12"/>
      <c r="DT39" s="12"/>
      <c r="DU39" s="12"/>
      <c r="DV39" s="12"/>
      <c r="DW39" s="12"/>
      <c r="DX39" s="12"/>
      <c r="DY39" s="12"/>
      <c r="DZ39" s="12"/>
      <c r="EA39" s="12"/>
      <c r="EB39" s="12"/>
      <c r="EC39" s="12"/>
      <c r="ED39" s="12"/>
      <c r="EE39" s="12"/>
      <c r="EF39" s="12"/>
      <c r="EG39" s="12"/>
      <c r="EH39" s="12"/>
      <c r="EI39" s="12"/>
    </row>
    <row r="40" spans="1:139" s="13" customFormat="1" ht="81">
      <c r="A40" s="11">
        <v>9</v>
      </c>
      <c r="B40" s="18">
        <v>1196450110</v>
      </c>
      <c r="C40" s="28">
        <v>42292900</v>
      </c>
      <c r="D40" s="33" t="s">
        <v>65</v>
      </c>
      <c r="E40" s="34" t="s">
        <v>66</v>
      </c>
      <c r="F40" s="21" t="s">
        <v>53</v>
      </c>
      <c r="G40" s="22">
        <v>79760</v>
      </c>
      <c r="H40" s="22">
        <v>0</v>
      </c>
      <c r="I40" s="23">
        <f t="shared" si="2"/>
        <v>79760</v>
      </c>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c r="AY40" s="12"/>
      <c r="AZ40" s="12"/>
      <c r="BA40" s="12"/>
      <c r="BB40" s="12"/>
      <c r="BC40" s="12"/>
      <c r="BD40" s="12"/>
      <c r="BE40" s="12"/>
      <c r="BF40" s="12"/>
      <c r="BG40" s="12"/>
      <c r="BH40" s="12"/>
      <c r="BI40" s="12"/>
      <c r="BJ40" s="12"/>
      <c r="BK40" s="12"/>
      <c r="BL40" s="12"/>
      <c r="BM40" s="12"/>
      <c r="BN40" s="12"/>
      <c r="BO40" s="12"/>
      <c r="BP40" s="12"/>
      <c r="BQ40" s="12"/>
      <c r="BR40" s="12"/>
      <c r="BS40" s="12"/>
      <c r="BT40" s="12"/>
      <c r="BU40" s="12"/>
      <c r="BV40" s="12"/>
      <c r="BW40" s="12"/>
      <c r="BX40" s="12"/>
      <c r="BY40" s="12"/>
      <c r="BZ40" s="12"/>
      <c r="CA40" s="12"/>
      <c r="CB40" s="12"/>
      <c r="CC40" s="12"/>
      <c r="CD40" s="12"/>
      <c r="CE40" s="12"/>
      <c r="CF40" s="12"/>
      <c r="CG40" s="12"/>
      <c r="CH40" s="12"/>
      <c r="CI40" s="12"/>
      <c r="CJ40" s="12"/>
      <c r="CK40" s="12"/>
      <c r="CL40" s="12"/>
      <c r="CM40" s="12"/>
      <c r="CN40" s="12"/>
      <c r="CO40" s="12"/>
      <c r="CP40" s="12"/>
      <c r="CQ40" s="12"/>
      <c r="CR40" s="12"/>
      <c r="CS40" s="12"/>
      <c r="CT40" s="12"/>
      <c r="CU40" s="12"/>
      <c r="CV40" s="12"/>
      <c r="CW40" s="12"/>
      <c r="CX40" s="12"/>
      <c r="CY40" s="12"/>
      <c r="CZ40" s="12"/>
      <c r="DA40" s="12"/>
      <c r="DB40" s="12"/>
      <c r="DC40" s="12"/>
      <c r="DD40" s="12"/>
      <c r="DE40" s="12"/>
      <c r="DF40" s="12"/>
      <c r="DG40" s="12"/>
      <c r="DH40" s="12"/>
      <c r="DI40" s="12"/>
      <c r="DJ40" s="12"/>
      <c r="DK40" s="12"/>
      <c r="DL40" s="12"/>
      <c r="DM40" s="12"/>
      <c r="DN40" s="12"/>
      <c r="DO40" s="12"/>
      <c r="DP40" s="12"/>
      <c r="DQ40" s="12"/>
      <c r="DR40" s="12"/>
      <c r="DS40" s="12"/>
      <c r="DT40" s="12"/>
      <c r="DU40" s="12"/>
      <c r="DV40" s="12"/>
      <c r="DW40" s="12"/>
      <c r="DX40" s="12"/>
      <c r="DY40" s="12"/>
      <c r="DZ40" s="12"/>
      <c r="EA40" s="12"/>
      <c r="EB40" s="12"/>
      <c r="EC40" s="12"/>
      <c r="ED40" s="12"/>
      <c r="EE40" s="12"/>
      <c r="EF40" s="12"/>
      <c r="EG40" s="12"/>
      <c r="EH40" s="12"/>
      <c r="EI40" s="12"/>
    </row>
    <row r="41" spans="1:139" s="13" customFormat="1" ht="90">
      <c r="A41" s="11">
        <v>10</v>
      </c>
      <c r="B41" s="18">
        <v>1196450111</v>
      </c>
      <c r="C41" s="28">
        <v>42292900</v>
      </c>
      <c r="D41" s="33" t="s">
        <v>67</v>
      </c>
      <c r="E41" s="34" t="s">
        <v>67</v>
      </c>
      <c r="F41" s="21" t="s">
        <v>53</v>
      </c>
      <c r="G41" s="22">
        <v>79760</v>
      </c>
      <c r="H41" s="22">
        <v>0</v>
      </c>
      <c r="I41" s="23">
        <f t="shared" si="2"/>
        <v>79760</v>
      </c>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c r="AY41" s="12"/>
      <c r="AZ41" s="12"/>
      <c r="BA41" s="12"/>
      <c r="BB41" s="12"/>
      <c r="BC41" s="12"/>
      <c r="BD41" s="12"/>
      <c r="BE41" s="12"/>
      <c r="BF41" s="12"/>
      <c r="BG41" s="12"/>
      <c r="BH41" s="12"/>
      <c r="BI41" s="12"/>
      <c r="BJ41" s="12"/>
      <c r="BK41" s="12"/>
      <c r="BL41" s="12"/>
      <c r="BM41" s="12"/>
      <c r="BN41" s="12"/>
      <c r="BO41" s="12"/>
      <c r="BP41" s="12"/>
      <c r="BQ41" s="12"/>
      <c r="BR41" s="12"/>
      <c r="BS41" s="12"/>
      <c r="BT41" s="12"/>
      <c r="BU41" s="12"/>
      <c r="BV41" s="12"/>
      <c r="BW41" s="12"/>
      <c r="BX41" s="12"/>
      <c r="BY41" s="12"/>
      <c r="BZ41" s="12"/>
      <c r="CA41" s="12"/>
      <c r="CB41" s="12"/>
      <c r="CC41" s="12"/>
      <c r="CD41" s="12"/>
      <c r="CE41" s="12"/>
      <c r="CF41" s="12"/>
      <c r="CG41" s="12"/>
      <c r="CH41" s="12"/>
      <c r="CI41" s="12"/>
      <c r="CJ41" s="12"/>
      <c r="CK41" s="12"/>
      <c r="CL41" s="12"/>
      <c r="CM41" s="12"/>
      <c r="CN41" s="12"/>
      <c r="CO41" s="12"/>
      <c r="CP41" s="12"/>
      <c r="CQ41" s="12"/>
      <c r="CR41" s="12"/>
      <c r="CS41" s="12"/>
      <c r="CT41" s="12"/>
      <c r="CU41" s="12"/>
      <c r="CV41" s="12"/>
      <c r="CW41" s="12"/>
      <c r="CX41" s="12"/>
      <c r="CY41" s="12"/>
      <c r="CZ41" s="12"/>
      <c r="DA41" s="12"/>
      <c r="DB41" s="12"/>
      <c r="DC41" s="12"/>
      <c r="DD41" s="12"/>
      <c r="DE41" s="12"/>
      <c r="DF41" s="12"/>
      <c r="DG41" s="12"/>
      <c r="DH41" s="12"/>
      <c r="DI41" s="12"/>
      <c r="DJ41" s="12"/>
      <c r="DK41" s="12"/>
      <c r="DL41" s="12"/>
      <c r="DM41" s="12"/>
      <c r="DN41" s="12"/>
      <c r="DO41" s="12"/>
      <c r="DP41" s="12"/>
      <c r="DQ41" s="12"/>
      <c r="DR41" s="12"/>
      <c r="DS41" s="12"/>
      <c r="DT41" s="12"/>
      <c r="DU41" s="12"/>
      <c r="DV41" s="12"/>
      <c r="DW41" s="12"/>
      <c r="DX41" s="12"/>
      <c r="DY41" s="12"/>
      <c r="DZ41" s="12"/>
      <c r="EA41" s="12"/>
      <c r="EB41" s="12"/>
      <c r="EC41" s="12"/>
      <c r="ED41" s="12"/>
      <c r="EE41" s="12"/>
      <c r="EF41" s="12"/>
      <c r="EG41" s="12"/>
      <c r="EH41" s="12"/>
      <c r="EI41" s="12"/>
    </row>
    <row r="42" spans="1:139" s="13" customFormat="1" ht="81">
      <c r="A42" s="11">
        <v>11</v>
      </c>
      <c r="B42" s="18">
        <v>1196450112</v>
      </c>
      <c r="C42" s="28">
        <v>42292900</v>
      </c>
      <c r="D42" s="33" t="s">
        <v>68</v>
      </c>
      <c r="E42" s="34" t="s">
        <v>68</v>
      </c>
      <c r="F42" s="21" t="s">
        <v>53</v>
      </c>
      <c r="G42" s="22">
        <v>79760</v>
      </c>
      <c r="H42" s="22">
        <v>0</v>
      </c>
      <c r="I42" s="23">
        <f t="shared" si="2"/>
        <v>79760</v>
      </c>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c r="AY42" s="12"/>
      <c r="AZ42" s="12"/>
      <c r="BA42" s="12"/>
      <c r="BB42" s="12"/>
      <c r="BC42" s="12"/>
      <c r="BD42" s="12"/>
      <c r="BE42" s="12"/>
      <c r="BF42" s="12"/>
      <c r="BG42" s="12"/>
      <c r="BH42" s="12"/>
      <c r="BI42" s="12"/>
      <c r="BJ42" s="12"/>
      <c r="BK42" s="12"/>
      <c r="BL42" s="12"/>
      <c r="BM42" s="12"/>
      <c r="BN42" s="12"/>
      <c r="BO42" s="12"/>
      <c r="BP42" s="12"/>
      <c r="BQ42" s="12"/>
      <c r="BR42" s="12"/>
      <c r="BS42" s="12"/>
      <c r="BT42" s="12"/>
      <c r="BU42" s="12"/>
      <c r="BV42" s="12"/>
      <c r="BW42" s="12"/>
      <c r="BX42" s="12"/>
      <c r="BY42" s="12"/>
      <c r="BZ42" s="12"/>
      <c r="CA42" s="12"/>
      <c r="CB42" s="12"/>
      <c r="CC42" s="12"/>
      <c r="CD42" s="12"/>
      <c r="CE42" s="12"/>
      <c r="CF42" s="12"/>
      <c r="CG42" s="12"/>
      <c r="CH42" s="12"/>
      <c r="CI42" s="12"/>
      <c r="CJ42" s="12"/>
      <c r="CK42" s="12"/>
      <c r="CL42" s="12"/>
      <c r="CM42" s="12"/>
      <c r="CN42" s="12"/>
      <c r="CO42" s="12"/>
      <c r="CP42" s="12"/>
      <c r="CQ42" s="12"/>
      <c r="CR42" s="12"/>
      <c r="CS42" s="12"/>
      <c r="CT42" s="12"/>
      <c r="CU42" s="12"/>
      <c r="CV42" s="12"/>
      <c r="CW42" s="12"/>
      <c r="CX42" s="12"/>
      <c r="CY42" s="12"/>
      <c r="CZ42" s="12"/>
      <c r="DA42" s="12"/>
      <c r="DB42" s="12"/>
      <c r="DC42" s="12"/>
      <c r="DD42" s="12"/>
      <c r="DE42" s="12"/>
      <c r="DF42" s="12"/>
      <c r="DG42" s="12"/>
      <c r="DH42" s="12"/>
      <c r="DI42" s="12"/>
      <c r="DJ42" s="12"/>
      <c r="DK42" s="12"/>
      <c r="DL42" s="12"/>
      <c r="DM42" s="12"/>
      <c r="DN42" s="12"/>
      <c r="DO42" s="12"/>
      <c r="DP42" s="12"/>
      <c r="DQ42" s="12"/>
      <c r="DR42" s="12"/>
      <c r="DS42" s="12"/>
      <c r="DT42" s="12"/>
      <c r="DU42" s="12"/>
      <c r="DV42" s="12"/>
      <c r="DW42" s="12"/>
      <c r="DX42" s="12"/>
      <c r="DY42" s="12"/>
      <c r="DZ42" s="12"/>
      <c r="EA42" s="12"/>
      <c r="EB42" s="12"/>
      <c r="EC42" s="12"/>
      <c r="ED42" s="12"/>
      <c r="EE42" s="12"/>
      <c r="EF42" s="12"/>
      <c r="EG42" s="12"/>
      <c r="EH42" s="12"/>
      <c r="EI42" s="12"/>
    </row>
    <row r="43" spans="1:139" s="13" customFormat="1" ht="81">
      <c r="A43" s="11">
        <v>12</v>
      </c>
      <c r="B43" s="18">
        <v>1196450113</v>
      </c>
      <c r="C43" s="28">
        <v>42292900</v>
      </c>
      <c r="D43" s="33" t="s">
        <v>69</v>
      </c>
      <c r="E43" s="34" t="s">
        <v>69</v>
      </c>
      <c r="F43" s="21" t="s">
        <v>53</v>
      </c>
      <c r="G43" s="22">
        <v>80295</v>
      </c>
      <c r="H43" s="22">
        <v>0</v>
      </c>
      <c r="I43" s="23">
        <f t="shared" si="2"/>
        <v>80295</v>
      </c>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c r="AY43" s="12"/>
      <c r="AZ43" s="12"/>
      <c r="BA43" s="12"/>
      <c r="BB43" s="12"/>
      <c r="BC43" s="12"/>
      <c r="BD43" s="12"/>
      <c r="BE43" s="12"/>
      <c r="BF43" s="12"/>
      <c r="BG43" s="12"/>
      <c r="BH43" s="12"/>
      <c r="BI43" s="12"/>
      <c r="BJ43" s="12"/>
      <c r="BK43" s="12"/>
      <c r="BL43" s="12"/>
      <c r="BM43" s="12"/>
      <c r="BN43" s="12"/>
      <c r="BO43" s="12"/>
      <c r="BP43" s="12"/>
      <c r="BQ43" s="12"/>
      <c r="BR43" s="12"/>
      <c r="BS43" s="12"/>
      <c r="BT43" s="12"/>
      <c r="BU43" s="12"/>
      <c r="BV43" s="12"/>
      <c r="BW43" s="12"/>
      <c r="BX43" s="12"/>
      <c r="BY43" s="12"/>
      <c r="BZ43" s="12"/>
      <c r="CA43" s="12"/>
      <c r="CB43" s="12"/>
      <c r="CC43" s="12"/>
      <c r="CD43" s="12"/>
      <c r="CE43" s="12"/>
      <c r="CF43" s="12"/>
      <c r="CG43" s="12"/>
      <c r="CH43" s="12"/>
      <c r="CI43" s="12"/>
      <c r="CJ43" s="12"/>
      <c r="CK43" s="12"/>
      <c r="CL43" s="12"/>
      <c r="CM43" s="12"/>
      <c r="CN43" s="12"/>
      <c r="CO43" s="12"/>
      <c r="CP43" s="12"/>
      <c r="CQ43" s="12"/>
      <c r="CR43" s="12"/>
      <c r="CS43" s="12"/>
      <c r="CT43" s="12"/>
      <c r="CU43" s="12"/>
      <c r="CV43" s="12"/>
      <c r="CW43" s="12"/>
      <c r="CX43" s="12"/>
      <c r="CY43" s="12"/>
      <c r="CZ43" s="12"/>
      <c r="DA43" s="12"/>
      <c r="DB43" s="12"/>
      <c r="DC43" s="12"/>
      <c r="DD43" s="12"/>
      <c r="DE43" s="12"/>
      <c r="DF43" s="12"/>
      <c r="DG43" s="12"/>
      <c r="DH43" s="12"/>
      <c r="DI43" s="12"/>
      <c r="DJ43" s="12"/>
      <c r="DK43" s="12"/>
      <c r="DL43" s="12"/>
      <c r="DM43" s="12"/>
      <c r="DN43" s="12"/>
      <c r="DO43" s="12"/>
      <c r="DP43" s="12"/>
      <c r="DQ43" s="12"/>
      <c r="DR43" s="12"/>
      <c r="DS43" s="12"/>
      <c r="DT43" s="12"/>
      <c r="DU43" s="12"/>
      <c r="DV43" s="12"/>
      <c r="DW43" s="12"/>
      <c r="DX43" s="12"/>
      <c r="DY43" s="12"/>
      <c r="DZ43" s="12"/>
      <c r="EA43" s="12"/>
      <c r="EB43" s="12"/>
      <c r="EC43" s="12"/>
      <c r="ED43" s="12"/>
      <c r="EE43" s="12"/>
      <c r="EF43" s="12"/>
      <c r="EG43" s="12"/>
      <c r="EH43" s="12"/>
      <c r="EI43" s="12"/>
    </row>
    <row r="44" spans="1:139" s="13" customFormat="1" ht="90">
      <c r="A44" s="11">
        <v>13</v>
      </c>
      <c r="B44" s="18">
        <v>1196450114</v>
      </c>
      <c r="C44" s="28">
        <v>42292900</v>
      </c>
      <c r="D44" s="33" t="s">
        <v>70</v>
      </c>
      <c r="E44" s="34" t="s">
        <v>70</v>
      </c>
      <c r="F44" s="21" t="s">
        <v>53</v>
      </c>
      <c r="G44" s="22">
        <v>87987</v>
      </c>
      <c r="H44" s="22">
        <v>0</v>
      </c>
      <c r="I44" s="23">
        <f t="shared" si="2"/>
        <v>87987</v>
      </c>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c r="AY44" s="12"/>
      <c r="AZ44" s="12"/>
      <c r="BA44" s="12"/>
      <c r="BB44" s="12"/>
      <c r="BC44" s="12"/>
      <c r="BD44" s="12"/>
      <c r="BE44" s="12"/>
      <c r="BF44" s="12"/>
      <c r="BG44" s="12"/>
      <c r="BH44" s="12"/>
      <c r="BI44" s="12"/>
      <c r="BJ44" s="12"/>
      <c r="BK44" s="12"/>
      <c r="BL44" s="12"/>
      <c r="BM44" s="12"/>
      <c r="BN44" s="12"/>
      <c r="BO44" s="12"/>
      <c r="BP44" s="12"/>
      <c r="BQ44" s="12"/>
      <c r="BR44" s="12"/>
      <c r="BS44" s="12"/>
      <c r="BT44" s="12"/>
      <c r="BU44" s="12"/>
      <c r="BV44" s="12"/>
      <c r="BW44" s="12"/>
      <c r="BX44" s="12"/>
      <c r="BY44" s="12"/>
      <c r="BZ44" s="12"/>
      <c r="CA44" s="12"/>
      <c r="CB44" s="12"/>
      <c r="CC44" s="12"/>
      <c r="CD44" s="12"/>
      <c r="CE44" s="12"/>
      <c r="CF44" s="12"/>
      <c r="CG44" s="12"/>
      <c r="CH44" s="12"/>
      <c r="CI44" s="12"/>
      <c r="CJ44" s="12"/>
      <c r="CK44" s="12"/>
      <c r="CL44" s="12"/>
      <c r="CM44" s="12"/>
      <c r="CN44" s="12"/>
      <c r="CO44" s="12"/>
      <c r="CP44" s="12"/>
      <c r="CQ44" s="12"/>
      <c r="CR44" s="12"/>
      <c r="CS44" s="12"/>
      <c r="CT44" s="12"/>
      <c r="CU44" s="12"/>
      <c r="CV44" s="12"/>
      <c r="CW44" s="12"/>
      <c r="CX44" s="12"/>
      <c r="CY44" s="12"/>
      <c r="CZ44" s="12"/>
      <c r="DA44" s="12"/>
      <c r="DB44" s="12"/>
      <c r="DC44" s="12"/>
      <c r="DD44" s="12"/>
      <c r="DE44" s="12"/>
      <c r="DF44" s="12"/>
      <c r="DG44" s="12"/>
      <c r="DH44" s="12"/>
      <c r="DI44" s="12"/>
      <c r="DJ44" s="12"/>
      <c r="DK44" s="12"/>
      <c r="DL44" s="12"/>
      <c r="DM44" s="12"/>
      <c r="DN44" s="12"/>
      <c r="DO44" s="12"/>
      <c r="DP44" s="12"/>
      <c r="DQ44" s="12"/>
      <c r="DR44" s="12"/>
      <c r="DS44" s="12"/>
      <c r="DT44" s="12"/>
      <c r="DU44" s="12"/>
      <c r="DV44" s="12"/>
      <c r="DW44" s="12"/>
      <c r="DX44" s="12"/>
      <c r="DY44" s="12"/>
      <c r="DZ44" s="12"/>
      <c r="EA44" s="12"/>
      <c r="EB44" s="12"/>
      <c r="EC44" s="12"/>
      <c r="ED44" s="12"/>
      <c r="EE44" s="12"/>
      <c r="EF44" s="12"/>
      <c r="EG44" s="12"/>
      <c r="EH44" s="12"/>
      <c r="EI44" s="12"/>
    </row>
    <row r="45" spans="1:139" s="13" customFormat="1" ht="81">
      <c r="A45" s="11">
        <v>14</v>
      </c>
      <c r="B45" s="18">
        <v>1196450115</v>
      </c>
      <c r="C45" s="28">
        <v>42292900</v>
      </c>
      <c r="D45" s="33" t="s">
        <v>71</v>
      </c>
      <c r="E45" s="34" t="s">
        <v>72</v>
      </c>
      <c r="F45" s="21" t="s">
        <v>53</v>
      </c>
      <c r="G45" s="22">
        <v>84886</v>
      </c>
      <c r="H45" s="22">
        <v>0</v>
      </c>
      <c r="I45" s="23">
        <f t="shared" si="2"/>
        <v>84886</v>
      </c>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c r="AY45" s="12"/>
      <c r="AZ45" s="12"/>
      <c r="BA45" s="12"/>
      <c r="BB45" s="12"/>
      <c r="BC45" s="12"/>
      <c r="BD45" s="12"/>
      <c r="BE45" s="12"/>
      <c r="BF45" s="12"/>
      <c r="BG45" s="12"/>
      <c r="BH45" s="12"/>
      <c r="BI45" s="12"/>
      <c r="BJ45" s="12"/>
      <c r="BK45" s="12"/>
      <c r="BL45" s="12"/>
      <c r="BM45" s="12"/>
      <c r="BN45" s="12"/>
      <c r="BO45" s="12"/>
      <c r="BP45" s="12"/>
      <c r="BQ45" s="12"/>
      <c r="BR45" s="12"/>
      <c r="BS45" s="12"/>
      <c r="BT45" s="12"/>
      <c r="BU45" s="12"/>
      <c r="BV45" s="12"/>
      <c r="BW45" s="12"/>
      <c r="BX45" s="12"/>
      <c r="BY45" s="12"/>
      <c r="BZ45" s="12"/>
      <c r="CA45" s="12"/>
      <c r="CB45" s="12"/>
      <c r="CC45" s="12"/>
      <c r="CD45" s="12"/>
      <c r="CE45" s="12"/>
      <c r="CF45" s="12"/>
      <c r="CG45" s="12"/>
      <c r="CH45" s="12"/>
      <c r="CI45" s="12"/>
      <c r="CJ45" s="12"/>
      <c r="CK45" s="12"/>
      <c r="CL45" s="12"/>
      <c r="CM45" s="12"/>
      <c r="CN45" s="12"/>
      <c r="CO45" s="12"/>
      <c r="CP45" s="12"/>
      <c r="CQ45" s="12"/>
      <c r="CR45" s="12"/>
      <c r="CS45" s="12"/>
      <c r="CT45" s="12"/>
      <c r="CU45" s="12"/>
      <c r="CV45" s="12"/>
      <c r="CW45" s="12"/>
      <c r="CX45" s="12"/>
      <c r="CY45" s="12"/>
      <c r="CZ45" s="12"/>
      <c r="DA45" s="12"/>
      <c r="DB45" s="12"/>
      <c r="DC45" s="12"/>
      <c r="DD45" s="12"/>
      <c r="DE45" s="12"/>
      <c r="DF45" s="12"/>
      <c r="DG45" s="12"/>
      <c r="DH45" s="12"/>
      <c r="DI45" s="12"/>
      <c r="DJ45" s="12"/>
      <c r="DK45" s="12"/>
      <c r="DL45" s="12"/>
      <c r="DM45" s="12"/>
      <c r="DN45" s="12"/>
      <c r="DO45" s="12"/>
      <c r="DP45" s="12"/>
      <c r="DQ45" s="12"/>
      <c r="DR45" s="12"/>
      <c r="DS45" s="12"/>
      <c r="DT45" s="12"/>
      <c r="DU45" s="12"/>
      <c r="DV45" s="12"/>
      <c r="DW45" s="12"/>
      <c r="DX45" s="12"/>
      <c r="DY45" s="12"/>
      <c r="DZ45" s="12"/>
      <c r="EA45" s="12"/>
      <c r="EB45" s="12"/>
      <c r="EC45" s="12"/>
      <c r="ED45" s="12"/>
      <c r="EE45" s="12"/>
      <c r="EF45" s="12"/>
      <c r="EG45" s="12"/>
      <c r="EH45" s="12"/>
      <c r="EI45" s="12"/>
    </row>
    <row r="46" spans="1:139" s="13" customFormat="1" ht="81">
      <c r="A46" s="11">
        <v>15</v>
      </c>
      <c r="B46" s="18">
        <v>1196450116</v>
      </c>
      <c r="C46" s="28">
        <v>42292900</v>
      </c>
      <c r="D46" s="33" t="s">
        <v>73</v>
      </c>
      <c r="E46" s="34" t="s">
        <v>73</v>
      </c>
      <c r="F46" s="21" t="s">
        <v>53</v>
      </c>
      <c r="G46" s="22">
        <v>78339</v>
      </c>
      <c r="H46" s="22">
        <v>0</v>
      </c>
      <c r="I46" s="23">
        <f t="shared" si="2"/>
        <v>78339</v>
      </c>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c r="AY46" s="12"/>
      <c r="AZ46" s="12"/>
      <c r="BA46" s="12"/>
      <c r="BB46" s="12"/>
      <c r="BC46" s="12"/>
      <c r="BD46" s="12"/>
      <c r="BE46" s="12"/>
      <c r="BF46" s="12"/>
      <c r="BG46" s="12"/>
      <c r="BH46" s="12"/>
      <c r="BI46" s="12"/>
      <c r="BJ46" s="12"/>
      <c r="BK46" s="12"/>
      <c r="BL46" s="12"/>
      <c r="BM46" s="12"/>
      <c r="BN46" s="12"/>
      <c r="BO46" s="12"/>
      <c r="BP46" s="12"/>
      <c r="BQ46" s="12"/>
      <c r="BR46" s="12"/>
      <c r="BS46" s="12"/>
      <c r="BT46" s="12"/>
      <c r="BU46" s="12"/>
      <c r="BV46" s="12"/>
      <c r="BW46" s="12"/>
      <c r="BX46" s="12"/>
      <c r="BY46" s="12"/>
      <c r="BZ46" s="12"/>
      <c r="CA46" s="12"/>
      <c r="CB46" s="12"/>
      <c r="CC46" s="12"/>
      <c r="CD46" s="12"/>
      <c r="CE46" s="12"/>
      <c r="CF46" s="12"/>
      <c r="CG46" s="12"/>
      <c r="CH46" s="12"/>
      <c r="CI46" s="12"/>
      <c r="CJ46" s="12"/>
      <c r="CK46" s="12"/>
      <c r="CL46" s="12"/>
      <c r="CM46" s="12"/>
      <c r="CN46" s="12"/>
      <c r="CO46" s="12"/>
      <c r="CP46" s="12"/>
      <c r="CQ46" s="12"/>
      <c r="CR46" s="12"/>
      <c r="CS46" s="12"/>
      <c r="CT46" s="12"/>
      <c r="CU46" s="12"/>
      <c r="CV46" s="12"/>
      <c r="CW46" s="12"/>
      <c r="CX46" s="12"/>
      <c r="CY46" s="12"/>
      <c r="CZ46" s="12"/>
      <c r="DA46" s="12"/>
      <c r="DB46" s="12"/>
      <c r="DC46" s="12"/>
      <c r="DD46" s="12"/>
      <c r="DE46" s="12"/>
      <c r="DF46" s="12"/>
      <c r="DG46" s="12"/>
      <c r="DH46" s="12"/>
      <c r="DI46" s="12"/>
      <c r="DJ46" s="12"/>
      <c r="DK46" s="12"/>
      <c r="DL46" s="12"/>
      <c r="DM46" s="12"/>
      <c r="DN46" s="12"/>
      <c r="DO46" s="12"/>
      <c r="DP46" s="12"/>
      <c r="DQ46" s="12"/>
      <c r="DR46" s="12"/>
      <c r="DS46" s="12"/>
      <c r="DT46" s="12"/>
      <c r="DU46" s="12"/>
      <c r="DV46" s="12"/>
      <c r="DW46" s="12"/>
      <c r="DX46" s="12"/>
      <c r="DY46" s="12"/>
      <c r="DZ46" s="12"/>
      <c r="EA46" s="12"/>
      <c r="EB46" s="12"/>
      <c r="EC46" s="12"/>
      <c r="ED46" s="12"/>
      <c r="EE46" s="12"/>
      <c r="EF46" s="12"/>
      <c r="EG46" s="12"/>
      <c r="EH46" s="12"/>
      <c r="EI46" s="12"/>
    </row>
    <row r="47" spans="1:139" s="13" customFormat="1" ht="90">
      <c r="A47" s="11">
        <v>16</v>
      </c>
      <c r="B47" s="18">
        <v>1197011003</v>
      </c>
      <c r="C47" s="28">
        <v>42292900</v>
      </c>
      <c r="D47" s="33" t="s">
        <v>74</v>
      </c>
      <c r="E47" s="34" t="s">
        <v>74</v>
      </c>
      <c r="F47" s="21" t="s">
        <v>53</v>
      </c>
      <c r="G47" s="22">
        <v>87987</v>
      </c>
      <c r="H47" s="22">
        <v>0</v>
      </c>
      <c r="I47" s="23">
        <f t="shared" si="2"/>
        <v>87987</v>
      </c>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c r="AY47" s="12"/>
      <c r="AZ47" s="12"/>
      <c r="BA47" s="12"/>
      <c r="BB47" s="12"/>
      <c r="BC47" s="12"/>
      <c r="BD47" s="12"/>
      <c r="BE47" s="12"/>
      <c r="BF47" s="12"/>
      <c r="BG47" s="12"/>
      <c r="BH47" s="12"/>
      <c r="BI47" s="12"/>
      <c r="BJ47" s="12"/>
      <c r="BK47" s="12"/>
      <c r="BL47" s="12"/>
      <c r="BM47" s="12"/>
      <c r="BN47" s="12"/>
      <c r="BO47" s="12"/>
      <c r="BP47" s="12"/>
      <c r="BQ47" s="12"/>
      <c r="BR47" s="12"/>
      <c r="BS47" s="12"/>
      <c r="BT47" s="12"/>
      <c r="BU47" s="12"/>
      <c r="BV47" s="12"/>
      <c r="BW47" s="12"/>
      <c r="BX47" s="12"/>
      <c r="BY47" s="12"/>
      <c r="BZ47" s="12"/>
      <c r="CA47" s="12"/>
      <c r="CB47" s="12"/>
      <c r="CC47" s="12"/>
      <c r="CD47" s="12"/>
      <c r="CE47" s="12"/>
      <c r="CF47" s="12"/>
      <c r="CG47" s="12"/>
      <c r="CH47" s="12"/>
      <c r="CI47" s="12"/>
      <c r="CJ47" s="12"/>
      <c r="CK47" s="12"/>
      <c r="CL47" s="12"/>
      <c r="CM47" s="12"/>
      <c r="CN47" s="12"/>
      <c r="CO47" s="12"/>
      <c r="CP47" s="12"/>
      <c r="CQ47" s="12"/>
      <c r="CR47" s="12"/>
      <c r="CS47" s="12"/>
      <c r="CT47" s="12"/>
      <c r="CU47" s="12"/>
      <c r="CV47" s="12"/>
      <c r="CW47" s="12"/>
      <c r="CX47" s="12"/>
      <c r="CY47" s="12"/>
      <c r="CZ47" s="12"/>
      <c r="DA47" s="12"/>
      <c r="DB47" s="12"/>
      <c r="DC47" s="12"/>
      <c r="DD47" s="12"/>
      <c r="DE47" s="12"/>
      <c r="DF47" s="12"/>
      <c r="DG47" s="12"/>
      <c r="DH47" s="12"/>
      <c r="DI47" s="12"/>
      <c r="DJ47" s="12"/>
      <c r="DK47" s="12"/>
      <c r="DL47" s="12"/>
      <c r="DM47" s="12"/>
      <c r="DN47" s="12"/>
      <c r="DO47" s="12"/>
      <c r="DP47" s="12"/>
      <c r="DQ47" s="12"/>
      <c r="DR47" s="12"/>
      <c r="DS47" s="12"/>
      <c r="DT47" s="12"/>
      <c r="DU47" s="12"/>
      <c r="DV47" s="12"/>
      <c r="DW47" s="12"/>
      <c r="DX47" s="12"/>
      <c r="DY47" s="12"/>
      <c r="DZ47" s="12"/>
      <c r="EA47" s="12"/>
      <c r="EB47" s="12"/>
      <c r="EC47" s="12"/>
      <c r="ED47" s="12"/>
      <c r="EE47" s="12"/>
      <c r="EF47" s="12"/>
      <c r="EG47" s="12"/>
      <c r="EH47" s="12"/>
      <c r="EI47" s="12"/>
    </row>
    <row r="48" spans="1:139" s="13" customFormat="1" ht="72">
      <c r="A48" s="11">
        <v>17</v>
      </c>
      <c r="B48" s="18">
        <v>1197011002</v>
      </c>
      <c r="C48" s="28">
        <v>42292900</v>
      </c>
      <c r="D48" s="33" t="s">
        <v>75</v>
      </c>
      <c r="E48" s="34" t="s">
        <v>75</v>
      </c>
      <c r="F48" s="21" t="s">
        <v>53</v>
      </c>
      <c r="G48" s="22">
        <v>80295</v>
      </c>
      <c r="H48" s="22">
        <v>0</v>
      </c>
      <c r="I48" s="23">
        <f t="shared" si="2"/>
        <v>80295</v>
      </c>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c r="AY48" s="12"/>
      <c r="AZ48" s="12"/>
      <c r="BA48" s="12"/>
      <c r="BB48" s="12"/>
      <c r="BC48" s="12"/>
      <c r="BD48" s="12"/>
      <c r="BE48" s="12"/>
      <c r="BF48" s="12"/>
      <c r="BG48" s="12"/>
      <c r="BH48" s="12"/>
      <c r="BI48" s="12"/>
      <c r="BJ48" s="12"/>
      <c r="BK48" s="12"/>
      <c r="BL48" s="12"/>
      <c r="BM48" s="12"/>
      <c r="BN48" s="12"/>
      <c r="BO48" s="12"/>
      <c r="BP48" s="12"/>
      <c r="BQ48" s="12"/>
      <c r="BR48" s="12"/>
      <c r="BS48" s="12"/>
      <c r="BT48" s="12"/>
      <c r="BU48" s="12"/>
      <c r="BV48" s="12"/>
      <c r="BW48" s="12"/>
      <c r="BX48" s="12"/>
      <c r="BY48" s="12"/>
      <c r="BZ48" s="12"/>
      <c r="CA48" s="12"/>
      <c r="CB48" s="12"/>
      <c r="CC48" s="12"/>
      <c r="CD48" s="12"/>
      <c r="CE48" s="12"/>
      <c r="CF48" s="12"/>
      <c r="CG48" s="12"/>
      <c r="CH48" s="12"/>
      <c r="CI48" s="12"/>
      <c r="CJ48" s="12"/>
      <c r="CK48" s="12"/>
      <c r="CL48" s="12"/>
      <c r="CM48" s="12"/>
      <c r="CN48" s="12"/>
      <c r="CO48" s="12"/>
      <c r="CP48" s="12"/>
      <c r="CQ48" s="12"/>
      <c r="CR48" s="12"/>
      <c r="CS48" s="12"/>
      <c r="CT48" s="12"/>
      <c r="CU48" s="12"/>
      <c r="CV48" s="12"/>
      <c r="CW48" s="12"/>
      <c r="CX48" s="12"/>
      <c r="CY48" s="12"/>
      <c r="CZ48" s="12"/>
      <c r="DA48" s="12"/>
      <c r="DB48" s="12"/>
      <c r="DC48" s="12"/>
      <c r="DD48" s="12"/>
      <c r="DE48" s="12"/>
      <c r="DF48" s="12"/>
      <c r="DG48" s="12"/>
      <c r="DH48" s="12"/>
      <c r="DI48" s="12"/>
      <c r="DJ48" s="12"/>
      <c r="DK48" s="12"/>
      <c r="DL48" s="12"/>
      <c r="DM48" s="12"/>
      <c r="DN48" s="12"/>
      <c r="DO48" s="12"/>
      <c r="DP48" s="12"/>
      <c r="DQ48" s="12"/>
      <c r="DR48" s="12"/>
      <c r="DS48" s="12"/>
      <c r="DT48" s="12"/>
      <c r="DU48" s="12"/>
      <c r="DV48" s="12"/>
      <c r="DW48" s="12"/>
      <c r="DX48" s="12"/>
      <c r="DY48" s="12"/>
      <c r="DZ48" s="12"/>
      <c r="EA48" s="12"/>
      <c r="EB48" s="12"/>
      <c r="EC48" s="12"/>
      <c r="ED48" s="12"/>
      <c r="EE48" s="12"/>
      <c r="EF48" s="12"/>
      <c r="EG48" s="12"/>
      <c r="EH48" s="12"/>
      <c r="EI48" s="12"/>
    </row>
    <row r="49" spans="1:139" s="13" customFormat="1" ht="63">
      <c r="A49" s="11">
        <v>18</v>
      </c>
      <c r="B49" s="18">
        <v>1186220583</v>
      </c>
      <c r="C49" s="28">
        <v>42292900</v>
      </c>
      <c r="D49" s="33" t="s">
        <v>76</v>
      </c>
      <c r="E49" s="34" t="s">
        <v>76</v>
      </c>
      <c r="F49" s="21" t="s">
        <v>53</v>
      </c>
      <c r="G49" s="22">
        <v>80087</v>
      </c>
      <c r="H49" s="22">
        <v>0</v>
      </c>
      <c r="I49" s="23">
        <f t="shared" si="2"/>
        <v>80087</v>
      </c>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c r="AY49" s="12"/>
      <c r="AZ49" s="12"/>
      <c r="BA49" s="12"/>
      <c r="BB49" s="12"/>
      <c r="BC49" s="12"/>
      <c r="BD49" s="12"/>
      <c r="BE49" s="12"/>
      <c r="BF49" s="12"/>
      <c r="BG49" s="12"/>
      <c r="BH49" s="12"/>
      <c r="BI49" s="12"/>
      <c r="BJ49" s="12"/>
      <c r="BK49" s="12"/>
      <c r="BL49" s="12"/>
      <c r="BM49" s="12"/>
      <c r="BN49" s="12"/>
      <c r="BO49" s="12"/>
      <c r="BP49" s="12"/>
      <c r="BQ49" s="12"/>
      <c r="BR49" s="12"/>
      <c r="BS49" s="12"/>
      <c r="BT49" s="12"/>
      <c r="BU49" s="12"/>
      <c r="BV49" s="12"/>
      <c r="BW49" s="12"/>
      <c r="BX49" s="12"/>
      <c r="BY49" s="12"/>
      <c r="BZ49" s="12"/>
      <c r="CA49" s="12"/>
      <c r="CB49" s="12"/>
      <c r="CC49" s="12"/>
      <c r="CD49" s="12"/>
      <c r="CE49" s="12"/>
      <c r="CF49" s="12"/>
      <c r="CG49" s="12"/>
      <c r="CH49" s="12"/>
      <c r="CI49" s="12"/>
      <c r="CJ49" s="12"/>
      <c r="CK49" s="12"/>
      <c r="CL49" s="12"/>
      <c r="CM49" s="12"/>
      <c r="CN49" s="12"/>
      <c r="CO49" s="12"/>
      <c r="CP49" s="12"/>
      <c r="CQ49" s="12"/>
      <c r="CR49" s="12"/>
      <c r="CS49" s="12"/>
      <c r="CT49" s="12"/>
      <c r="CU49" s="12"/>
      <c r="CV49" s="12"/>
      <c r="CW49" s="12"/>
      <c r="CX49" s="12"/>
      <c r="CY49" s="12"/>
      <c r="CZ49" s="12"/>
      <c r="DA49" s="12"/>
      <c r="DB49" s="12"/>
      <c r="DC49" s="12"/>
      <c r="DD49" s="12"/>
      <c r="DE49" s="12"/>
      <c r="DF49" s="12"/>
      <c r="DG49" s="12"/>
      <c r="DH49" s="12"/>
      <c r="DI49" s="12"/>
      <c r="DJ49" s="12"/>
      <c r="DK49" s="12"/>
      <c r="DL49" s="12"/>
      <c r="DM49" s="12"/>
      <c r="DN49" s="12"/>
      <c r="DO49" s="12"/>
      <c r="DP49" s="12"/>
      <c r="DQ49" s="12"/>
      <c r="DR49" s="12"/>
      <c r="DS49" s="12"/>
      <c r="DT49" s="12"/>
      <c r="DU49" s="12"/>
      <c r="DV49" s="12"/>
      <c r="DW49" s="12"/>
      <c r="DX49" s="12"/>
      <c r="DY49" s="12"/>
      <c r="DZ49" s="12"/>
      <c r="EA49" s="12"/>
      <c r="EB49" s="12"/>
      <c r="EC49" s="12"/>
      <c r="ED49" s="12"/>
      <c r="EE49" s="12"/>
      <c r="EF49" s="12"/>
      <c r="EG49" s="12"/>
      <c r="EH49" s="12"/>
      <c r="EI49" s="12"/>
    </row>
    <row r="50" spans="1:139" s="13" customFormat="1" ht="90">
      <c r="A50" s="11">
        <v>19</v>
      </c>
      <c r="B50" s="18">
        <v>1196450117</v>
      </c>
      <c r="C50" s="28">
        <v>42292900</v>
      </c>
      <c r="D50" s="33" t="s">
        <v>77</v>
      </c>
      <c r="E50" s="34" t="s">
        <v>77</v>
      </c>
      <c r="F50" s="21" t="s">
        <v>53</v>
      </c>
      <c r="G50" s="22">
        <v>80087</v>
      </c>
      <c r="H50" s="22">
        <v>0</v>
      </c>
      <c r="I50" s="23">
        <f t="shared" si="2"/>
        <v>80087</v>
      </c>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c r="AY50" s="12"/>
      <c r="AZ50" s="12"/>
      <c r="BA50" s="12"/>
      <c r="BB50" s="12"/>
      <c r="BC50" s="12"/>
      <c r="BD50" s="12"/>
      <c r="BE50" s="12"/>
      <c r="BF50" s="12"/>
      <c r="BG50" s="12"/>
      <c r="BH50" s="12"/>
      <c r="BI50" s="12"/>
      <c r="BJ50" s="12"/>
      <c r="BK50" s="12"/>
      <c r="BL50" s="12"/>
      <c r="BM50" s="12"/>
      <c r="BN50" s="12"/>
      <c r="BO50" s="12"/>
      <c r="BP50" s="12"/>
      <c r="BQ50" s="12"/>
      <c r="BR50" s="12"/>
      <c r="BS50" s="12"/>
      <c r="BT50" s="12"/>
      <c r="BU50" s="12"/>
      <c r="BV50" s="12"/>
      <c r="BW50" s="12"/>
      <c r="BX50" s="12"/>
      <c r="BY50" s="12"/>
      <c r="BZ50" s="12"/>
      <c r="CA50" s="12"/>
      <c r="CB50" s="12"/>
      <c r="CC50" s="12"/>
      <c r="CD50" s="12"/>
      <c r="CE50" s="12"/>
      <c r="CF50" s="12"/>
      <c r="CG50" s="12"/>
      <c r="CH50" s="12"/>
      <c r="CI50" s="12"/>
      <c r="CJ50" s="12"/>
      <c r="CK50" s="12"/>
      <c r="CL50" s="12"/>
      <c r="CM50" s="12"/>
      <c r="CN50" s="12"/>
      <c r="CO50" s="12"/>
      <c r="CP50" s="12"/>
      <c r="CQ50" s="12"/>
      <c r="CR50" s="12"/>
      <c r="CS50" s="12"/>
      <c r="CT50" s="12"/>
      <c r="CU50" s="12"/>
      <c r="CV50" s="12"/>
      <c r="CW50" s="12"/>
      <c r="CX50" s="12"/>
      <c r="CY50" s="12"/>
      <c r="CZ50" s="12"/>
      <c r="DA50" s="12"/>
      <c r="DB50" s="12"/>
      <c r="DC50" s="12"/>
      <c r="DD50" s="12"/>
      <c r="DE50" s="12"/>
      <c r="DF50" s="12"/>
      <c r="DG50" s="12"/>
      <c r="DH50" s="12"/>
      <c r="DI50" s="12"/>
      <c r="DJ50" s="12"/>
      <c r="DK50" s="12"/>
      <c r="DL50" s="12"/>
      <c r="DM50" s="12"/>
      <c r="DN50" s="12"/>
      <c r="DO50" s="12"/>
      <c r="DP50" s="12"/>
      <c r="DQ50" s="12"/>
      <c r="DR50" s="12"/>
      <c r="DS50" s="12"/>
      <c r="DT50" s="12"/>
      <c r="DU50" s="12"/>
      <c r="DV50" s="12"/>
      <c r="DW50" s="12"/>
      <c r="DX50" s="12"/>
      <c r="DY50" s="12"/>
      <c r="DZ50" s="12"/>
      <c r="EA50" s="12"/>
      <c r="EB50" s="12"/>
      <c r="EC50" s="12"/>
      <c r="ED50" s="12"/>
      <c r="EE50" s="12"/>
      <c r="EF50" s="12"/>
      <c r="EG50" s="12"/>
      <c r="EH50" s="12"/>
      <c r="EI50" s="12"/>
    </row>
    <row r="51" spans="1:139" s="147" customFormat="1">
      <c r="A51" s="142" t="s">
        <v>3873</v>
      </c>
      <c r="B51" s="17"/>
      <c r="C51" s="143"/>
      <c r="D51" s="143"/>
      <c r="E51" s="143"/>
      <c r="F51" s="143"/>
      <c r="G51" s="148"/>
      <c r="H51" s="148"/>
      <c r="I51" s="149">
        <f>SUM(I32:I50)</f>
        <v>1555342</v>
      </c>
    </row>
    <row r="52" spans="1:139" s="13" customFormat="1" ht="27">
      <c r="A52" s="10" t="s">
        <v>79</v>
      </c>
      <c r="B52" s="166" t="s">
        <v>80</v>
      </c>
      <c r="C52" s="166"/>
      <c r="D52" s="166"/>
      <c r="E52" s="166"/>
      <c r="F52" s="29" t="s">
        <v>78</v>
      </c>
      <c r="G52" s="174" t="s">
        <v>3870</v>
      </c>
      <c r="H52" s="175"/>
      <c r="I52" s="176"/>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c r="AY52" s="12"/>
      <c r="AZ52" s="12"/>
      <c r="BA52" s="12"/>
      <c r="BB52" s="12"/>
      <c r="BC52" s="12"/>
      <c r="BD52" s="12"/>
      <c r="BE52" s="12"/>
      <c r="BF52" s="12"/>
      <c r="BG52" s="12"/>
      <c r="BH52" s="12"/>
      <c r="BI52" s="12"/>
      <c r="BJ52" s="12"/>
      <c r="BK52" s="12"/>
      <c r="BL52" s="12"/>
      <c r="BM52" s="12"/>
      <c r="BN52" s="12"/>
      <c r="BO52" s="12"/>
      <c r="BP52" s="12"/>
      <c r="BQ52" s="12"/>
      <c r="BR52" s="12"/>
      <c r="BS52" s="12"/>
      <c r="BT52" s="12"/>
      <c r="BU52" s="12"/>
      <c r="BV52" s="12"/>
      <c r="BW52" s="12"/>
      <c r="BX52" s="12"/>
      <c r="BY52" s="12"/>
      <c r="BZ52" s="12"/>
      <c r="CA52" s="12"/>
      <c r="CB52" s="12"/>
      <c r="CC52" s="12"/>
      <c r="CD52" s="12"/>
      <c r="CE52" s="12"/>
      <c r="CF52" s="12"/>
      <c r="CG52" s="12"/>
      <c r="CH52" s="12"/>
      <c r="CI52" s="12"/>
      <c r="CJ52" s="12"/>
      <c r="CK52" s="12"/>
      <c r="CL52" s="12"/>
      <c r="CM52" s="12"/>
      <c r="CN52" s="12"/>
      <c r="CO52" s="12"/>
      <c r="CP52" s="12"/>
      <c r="CQ52" s="12"/>
      <c r="CR52" s="12"/>
      <c r="CS52" s="12"/>
      <c r="CT52" s="12"/>
      <c r="CU52" s="12"/>
      <c r="CV52" s="12"/>
      <c r="CW52" s="12"/>
      <c r="CX52" s="12"/>
      <c r="CY52" s="12"/>
      <c r="CZ52" s="12"/>
      <c r="DA52" s="12"/>
      <c r="DB52" s="12"/>
      <c r="DC52" s="12"/>
      <c r="DD52" s="12"/>
      <c r="DE52" s="12"/>
      <c r="DF52" s="12"/>
      <c r="DG52" s="12"/>
      <c r="DH52" s="12"/>
      <c r="DI52" s="12"/>
      <c r="DJ52" s="12"/>
      <c r="DK52" s="12"/>
      <c r="DL52" s="12"/>
      <c r="DM52" s="12"/>
      <c r="DN52" s="12"/>
      <c r="DO52" s="12"/>
      <c r="DP52" s="12"/>
      <c r="DQ52" s="12"/>
      <c r="DR52" s="12"/>
      <c r="DS52" s="12"/>
      <c r="DT52" s="12"/>
      <c r="DU52" s="12"/>
      <c r="DV52" s="12"/>
      <c r="DW52" s="12"/>
      <c r="DX52" s="12"/>
      <c r="DY52" s="12"/>
      <c r="DZ52" s="12"/>
    </row>
    <row r="53" spans="1:139" s="13" customFormat="1" ht="27">
      <c r="A53" s="14" t="s">
        <v>2</v>
      </c>
      <c r="B53" s="14" t="s">
        <v>3</v>
      </c>
      <c r="C53" s="15" t="s">
        <v>4</v>
      </c>
      <c r="D53" s="15" t="s">
        <v>5</v>
      </c>
      <c r="E53" s="15" t="s">
        <v>6</v>
      </c>
      <c r="F53" s="15" t="s">
        <v>7</v>
      </c>
      <c r="G53" s="16" t="s">
        <v>3347</v>
      </c>
      <c r="H53" s="16" t="s">
        <v>3348</v>
      </c>
      <c r="I53" s="16" t="s">
        <v>3349</v>
      </c>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c r="AY53" s="12"/>
      <c r="AZ53" s="12"/>
      <c r="BA53" s="12"/>
      <c r="BB53" s="12"/>
      <c r="BC53" s="12"/>
      <c r="BD53" s="12"/>
      <c r="BE53" s="12"/>
      <c r="BF53" s="12"/>
      <c r="BG53" s="12"/>
      <c r="BH53" s="12"/>
      <c r="BI53" s="12"/>
      <c r="BJ53" s="12"/>
      <c r="BK53" s="12"/>
      <c r="BL53" s="12"/>
      <c r="BM53" s="12"/>
      <c r="BN53" s="12"/>
      <c r="BO53" s="12"/>
      <c r="BP53" s="12"/>
      <c r="BQ53" s="12"/>
      <c r="BR53" s="12"/>
      <c r="BS53" s="12"/>
      <c r="BT53" s="12"/>
      <c r="BU53" s="12"/>
      <c r="BV53" s="12"/>
      <c r="BW53" s="12"/>
      <c r="BX53" s="12"/>
      <c r="BY53" s="12"/>
      <c r="BZ53" s="12"/>
      <c r="CA53" s="12"/>
      <c r="CB53" s="12"/>
      <c r="CC53" s="12"/>
      <c r="CD53" s="12"/>
      <c r="CE53" s="12"/>
      <c r="CF53" s="12"/>
      <c r="CG53" s="12"/>
      <c r="CH53" s="12"/>
      <c r="CI53" s="12"/>
      <c r="CJ53" s="12"/>
      <c r="CK53" s="12"/>
      <c r="CL53" s="12"/>
      <c r="CM53" s="12"/>
      <c r="CN53" s="12"/>
      <c r="CO53" s="12"/>
      <c r="CP53" s="12"/>
      <c r="CQ53" s="12"/>
      <c r="CR53" s="12"/>
      <c r="CS53" s="12"/>
      <c r="CT53" s="12"/>
      <c r="CU53" s="12"/>
      <c r="CV53" s="12"/>
      <c r="CW53" s="12"/>
      <c r="CX53" s="12"/>
      <c r="CY53" s="12"/>
      <c r="CZ53" s="12"/>
      <c r="DA53" s="12"/>
      <c r="DB53" s="12"/>
      <c r="DC53" s="12"/>
      <c r="DD53" s="12"/>
      <c r="DE53" s="12"/>
      <c r="DF53" s="12"/>
      <c r="DG53" s="12"/>
      <c r="DH53" s="12"/>
      <c r="DI53" s="12"/>
      <c r="DJ53" s="12"/>
      <c r="DK53" s="12"/>
      <c r="DL53" s="12"/>
      <c r="DM53" s="12"/>
      <c r="DN53" s="12"/>
      <c r="DO53" s="12"/>
      <c r="DP53" s="12"/>
      <c r="DQ53" s="12"/>
      <c r="DR53" s="12"/>
      <c r="DS53" s="12"/>
      <c r="DT53" s="12"/>
      <c r="DU53" s="12"/>
      <c r="DV53" s="12"/>
      <c r="DW53" s="12"/>
      <c r="DX53" s="12"/>
      <c r="DY53" s="12"/>
      <c r="DZ53" s="12"/>
    </row>
    <row r="54" spans="1:139" s="13" customFormat="1" ht="27">
      <c r="A54" s="31">
        <v>1</v>
      </c>
      <c r="B54" s="18">
        <v>1196490612</v>
      </c>
      <c r="C54" s="28">
        <v>42281501</v>
      </c>
      <c r="D54" s="33" t="s">
        <v>81</v>
      </c>
      <c r="E54" s="34" t="s">
        <v>82</v>
      </c>
      <c r="F54" s="28" t="s">
        <v>10</v>
      </c>
      <c r="G54" s="22">
        <v>86157</v>
      </c>
      <c r="H54" s="22">
        <v>0</v>
      </c>
      <c r="I54" s="23">
        <f>+G54+H54</f>
        <v>86157</v>
      </c>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c r="AY54" s="12"/>
      <c r="AZ54" s="12"/>
      <c r="BA54" s="12"/>
      <c r="BB54" s="12"/>
      <c r="BC54" s="12"/>
      <c r="BD54" s="12"/>
      <c r="BE54" s="12"/>
      <c r="BF54" s="12"/>
      <c r="BG54" s="12"/>
      <c r="BH54" s="12"/>
      <c r="BI54" s="12"/>
      <c r="BJ54" s="12"/>
      <c r="BK54" s="12"/>
      <c r="BL54" s="12"/>
      <c r="BM54" s="12"/>
      <c r="BN54" s="12"/>
      <c r="BO54" s="12"/>
      <c r="BP54" s="12"/>
      <c r="BQ54" s="12"/>
      <c r="BR54" s="12"/>
      <c r="BS54" s="12"/>
      <c r="BT54" s="12"/>
      <c r="BU54" s="12"/>
      <c r="BV54" s="12"/>
      <c r="BW54" s="12"/>
      <c r="BX54" s="12"/>
      <c r="BY54" s="12"/>
      <c r="BZ54" s="12"/>
      <c r="CA54" s="12"/>
      <c r="CB54" s="12"/>
      <c r="CC54" s="12"/>
      <c r="CD54" s="12"/>
      <c r="CE54" s="12"/>
      <c r="CF54" s="12"/>
      <c r="CG54" s="12"/>
      <c r="CH54" s="12"/>
      <c r="CI54" s="12"/>
      <c r="CJ54" s="12"/>
      <c r="CK54" s="12"/>
      <c r="CL54" s="12"/>
      <c r="CM54" s="12"/>
      <c r="CN54" s="12"/>
      <c r="CO54" s="12"/>
      <c r="CP54" s="12"/>
      <c r="CQ54" s="12"/>
      <c r="CR54" s="12"/>
      <c r="CS54" s="12"/>
      <c r="CT54" s="12"/>
      <c r="CU54" s="12"/>
      <c r="CV54" s="12"/>
      <c r="CW54" s="12"/>
      <c r="CX54" s="12"/>
      <c r="CY54" s="12"/>
      <c r="CZ54" s="12"/>
      <c r="DA54" s="12"/>
      <c r="DB54" s="12"/>
      <c r="DC54" s="12"/>
      <c r="DD54" s="12"/>
      <c r="DE54" s="12"/>
      <c r="DF54" s="12"/>
      <c r="DG54" s="12"/>
      <c r="DH54" s="12"/>
      <c r="DI54" s="12"/>
      <c r="DJ54" s="12"/>
      <c r="DK54" s="12"/>
      <c r="DL54" s="12"/>
      <c r="DM54" s="12"/>
      <c r="DN54" s="12"/>
      <c r="DO54" s="12"/>
      <c r="DP54" s="12"/>
      <c r="DQ54" s="12"/>
      <c r="DR54" s="12"/>
      <c r="DS54" s="12"/>
      <c r="DT54" s="12"/>
      <c r="DU54" s="12"/>
      <c r="DV54" s="12"/>
      <c r="DW54" s="12"/>
      <c r="DX54" s="12"/>
      <c r="DY54" s="12"/>
      <c r="DZ54" s="12"/>
    </row>
    <row r="55" spans="1:139" s="13" customFormat="1" ht="27">
      <c r="A55" s="31">
        <v>2</v>
      </c>
      <c r="B55" s="18">
        <v>1196490716</v>
      </c>
      <c r="C55" s="28">
        <v>42281807</v>
      </c>
      <c r="D55" s="33" t="s">
        <v>83</v>
      </c>
      <c r="E55" s="34" t="s">
        <v>84</v>
      </c>
      <c r="F55" s="28" t="s">
        <v>10</v>
      </c>
      <c r="G55" s="22">
        <v>34720</v>
      </c>
      <c r="H55" s="22">
        <f>ROUND(G55*0.19,0)</f>
        <v>6597</v>
      </c>
      <c r="I55" s="23">
        <f t="shared" ref="I55:I67" si="3">+G55+H55</f>
        <v>41317</v>
      </c>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c r="AY55" s="12"/>
      <c r="AZ55" s="12"/>
      <c r="BA55" s="12"/>
      <c r="BB55" s="12"/>
      <c r="BC55" s="12"/>
      <c r="BD55" s="12"/>
      <c r="BE55" s="12"/>
      <c r="BF55" s="12"/>
      <c r="BG55" s="12"/>
      <c r="BH55" s="12"/>
      <c r="BI55" s="12"/>
      <c r="BJ55" s="12"/>
      <c r="BK55" s="12"/>
      <c r="BL55" s="12"/>
      <c r="BM55" s="12"/>
      <c r="BN55" s="12"/>
      <c r="BO55" s="12"/>
      <c r="BP55" s="12"/>
      <c r="BQ55" s="12"/>
      <c r="BR55" s="12"/>
      <c r="BS55" s="12"/>
      <c r="BT55" s="12"/>
      <c r="BU55" s="12"/>
      <c r="BV55" s="12"/>
      <c r="BW55" s="12"/>
      <c r="BX55" s="12"/>
      <c r="BY55" s="12"/>
      <c r="BZ55" s="12"/>
      <c r="CA55" s="12"/>
      <c r="CB55" s="12"/>
      <c r="CC55" s="12"/>
      <c r="CD55" s="12"/>
      <c r="CE55" s="12"/>
      <c r="CF55" s="12"/>
      <c r="CG55" s="12"/>
      <c r="CH55" s="12"/>
      <c r="CI55" s="12"/>
      <c r="CJ55" s="12"/>
      <c r="CK55" s="12"/>
      <c r="CL55" s="12"/>
      <c r="CM55" s="12"/>
      <c r="CN55" s="12"/>
      <c r="CO55" s="12"/>
      <c r="CP55" s="12"/>
      <c r="CQ55" s="12"/>
      <c r="CR55" s="12"/>
      <c r="CS55" s="12"/>
      <c r="CT55" s="12"/>
      <c r="CU55" s="12"/>
      <c r="CV55" s="12"/>
      <c r="CW55" s="12"/>
      <c r="CX55" s="12"/>
      <c r="CY55" s="12"/>
      <c r="CZ55" s="12"/>
      <c r="DA55" s="12"/>
      <c r="DB55" s="12"/>
      <c r="DC55" s="12"/>
      <c r="DD55" s="12"/>
      <c r="DE55" s="12"/>
      <c r="DF55" s="12"/>
      <c r="DG55" s="12"/>
      <c r="DH55" s="12"/>
      <c r="DI55" s="12"/>
      <c r="DJ55" s="12"/>
      <c r="DK55" s="12"/>
      <c r="DL55" s="12"/>
      <c r="DM55" s="12"/>
      <c r="DN55" s="12"/>
      <c r="DO55" s="12"/>
      <c r="DP55" s="12"/>
      <c r="DQ55" s="12"/>
      <c r="DR55" s="12"/>
      <c r="DS55" s="12"/>
      <c r="DT55" s="12"/>
      <c r="DU55" s="12"/>
      <c r="DV55" s="12"/>
      <c r="DW55" s="12"/>
      <c r="DX55" s="12"/>
      <c r="DY55" s="12"/>
      <c r="DZ55" s="12"/>
    </row>
    <row r="56" spans="1:139" s="13" customFormat="1" ht="27">
      <c r="A56" s="31">
        <v>3</v>
      </c>
      <c r="B56" s="18">
        <v>1196490952</v>
      </c>
      <c r="C56" s="28">
        <v>42281806</v>
      </c>
      <c r="D56" s="33" t="s">
        <v>85</v>
      </c>
      <c r="E56" s="34" t="s">
        <v>86</v>
      </c>
      <c r="F56" s="28" t="s">
        <v>10</v>
      </c>
      <c r="G56" s="22">
        <v>407</v>
      </c>
      <c r="H56" s="22">
        <f>ROUND(G56*0.19,0)</f>
        <v>77</v>
      </c>
      <c r="I56" s="23">
        <f t="shared" si="3"/>
        <v>484</v>
      </c>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c r="AY56" s="12"/>
      <c r="AZ56" s="12"/>
      <c r="BA56" s="12"/>
      <c r="BB56" s="12"/>
      <c r="BC56" s="12"/>
      <c r="BD56" s="12"/>
      <c r="BE56" s="12"/>
      <c r="BF56" s="12"/>
      <c r="BG56" s="12"/>
      <c r="BH56" s="12"/>
      <c r="BI56" s="12"/>
      <c r="BJ56" s="12"/>
      <c r="BK56" s="12"/>
      <c r="BL56" s="12"/>
      <c r="BM56" s="12"/>
      <c r="BN56" s="12"/>
      <c r="BO56" s="12"/>
      <c r="BP56" s="12"/>
      <c r="BQ56" s="12"/>
      <c r="BR56" s="12"/>
      <c r="BS56" s="12"/>
      <c r="BT56" s="12"/>
      <c r="BU56" s="12"/>
      <c r="BV56" s="12"/>
      <c r="BW56" s="12"/>
      <c r="BX56" s="12"/>
      <c r="BY56" s="12"/>
      <c r="BZ56" s="12"/>
      <c r="CA56" s="12"/>
      <c r="CB56" s="12"/>
      <c r="CC56" s="12"/>
      <c r="CD56" s="12"/>
      <c r="CE56" s="12"/>
      <c r="CF56" s="12"/>
      <c r="CG56" s="12"/>
      <c r="CH56" s="12"/>
      <c r="CI56" s="12"/>
      <c r="CJ56" s="12"/>
      <c r="CK56" s="12"/>
      <c r="CL56" s="12"/>
      <c r="CM56" s="12"/>
      <c r="CN56" s="12"/>
      <c r="CO56" s="12"/>
      <c r="CP56" s="12"/>
      <c r="CQ56" s="12"/>
      <c r="CR56" s="12"/>
      <c r="CS56" s="12"/>
      <c r="CT56" s="12"/>
      <c r="CU56" s="12"/>
      <c r="CV56" s="12"/>
      <c r="CW56" s="12"/>
      <c r="CX56" s="12"/>
      <c r="CY56" s="12"/>
      <c r="CZ56" s="12"/>
      <c r="DA56" s="12"/>
      <c r="DB56" s="12"/>
      <c r="DC56" s="12"/>
      <c r="DD56" s="12"/>
      <c r="DE56" s="12"/>
      <c r="DF56" s="12"/>
      <c r="DG56" s="12"/>
      <c r="DH56" s="12"/>
      <c r="DI56" s="12"/>
      <c r="DJ56" s="12"/>
      <c r="DK56" s="12"/>
      <c r="DL56" s="12"/>
      <c r="DM56" s="12"/>
      <c r="DN56" s="12"/>
      <c r="DO56" s="12"/>
      <c r="DP56" s="12"/>
      <c r="DQ56" s="12"/>
      <c r="DR56" s="12"/>
      <c r="DS56" s="12"/>
      <c r="DT56" s="12"/>
      <c r="DU56" s="12"/>
      <c r="DV56" s="12"/>
      <c r="DW56" s="12"/>
      <c r="DX56" s="12"/>
      <c r="DY56" s="12"/>
      <c r="DZ56" s="12"/>
    </row>
    <row r="57" spans="1:139" s="13" customFormat="1" ht="45">
      <c r="A57" s="31">
        <v>4</v>
      </c>
      <c r="B57" s="18">
        <v>1196490889</v>
      </c>
      <c r="C57" s="28">
        <v>42281804</v>
      </c>
      <c r="D57" s="33" t="s">
        <v>87</v>
      </c>
      <c r="E57" s="34" t="s">
        <v>88</v>
      </c>
      <c r="F57" s="28" t="s">
        <v>10</v>
      </c>
      <c r="G57" s="22">
        <v>18474</v>
      </c>
      <c r="H57" s="22">
        <f>ROUND(G57*0.19,0)</f>
        <v>3510</v>
      </c>
      <c r="I57" s="23">
        <f t="shared" si="3"/>
        <v>21984</v>
      </c>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c r="AY57" s="12"/>
      <c r="AZ57" s="12"/>
      <c r="BA57" s="12"/>
      <c r="BB57" s="12"/>
      <c r="BC57" s="12"/>
      <c r="BD57" s="12"/>
      <c r="BE57" s="12"/>
      <c r="BF57" s="12"/>
      <c r="BG57" s="12"/>
      <c r="BH57" s="12"/>
      <c r="BI57" s="12"/>
      <c r="BJ57" s="12"/>
      <c r="BK57" s="12"/>
      <c r="BL57" s="12"/>
      <c r="BM57" s="12"/>
      <c r="BN57" s="12"/>
      <c r="BO57" s="12"/>
      <c r="BP57" s="12"/>
      <c r="BQ57" s="12"/>
      <c r="BR57" s="12"/>
      <c r="BS57" s="12"/>
      <c r="BT57" s="12"/>
      <c r="BU57" s="12"/>
      <c r="BV57" s="12"/>
      <c r="BW57" s="12"/>
      <c r="BX57" s="12"/>
      <c r="BY57" s="12"/>
      <c r="BZ57" s="12"/>
      <c r="CA57" s="12"/>
      <c r="CB57" s="12"/>
      <c r="CC57" s="12"/>
      <c r="CD57" s="12"/>
      <c r="CE57" s="12"/>
      <c r="CF57" s="12"/>
      <c r="CG57" s="12"/>
      <c r="CH57" s="12"/>
      <c r="CI57" s="12"/>
      <c r="CJ57" s="12"/>
      <c r="CK57" s="12"/>
      <c r="CL57" s="12"/>
      <c r="CM57" s="12"/>
      <c r="CN57" s="12"/>
      <c r="CO57" s="12"/>
      <c r="CP57" s="12"/>
      <c r="CQ57" s="12"/>
      <c r="CR57" s="12"/>
      <c r="CS57" s="12"/>
      <c r="CT57" s="12"/>
      <c r="CU57" s="12"/>
      <c r="CV57" s="12"/>
      <c r="CW57" s="12"/>
      <c r="CX57" s="12"/>
      <c r="CY57" s="12"/>
      <c r="CZ57" s="12"/>
      <c r="DA57" s="12"/>
      <c r="DB57" s="12"/>
      <c r="DC57" s="12"/>
      <c r="DD57" s="12"/>
      <c r="DE57" s="12"/>
      <c r="DF57" s="12"/>
      <c r="DG57" s="12"/>
      <c r="DH57" s="12"/>
      <c r="DI57" s="12"/>
      <c r="DJ57" s="12"/>
      <c r="DK57" s="12"/>
      <c r="DL57" s="12"/>
      <c r="DM57" s="12"/>
      <c r="DN57" s="12"/>
      <c r="DO57" s="12"/>
      <c r="DP57" s="12"/>
      <c r="DQ57" s="12"/>
      <c r="DR57" s="12"/>
      <c r="DS57" s="12"/>
      <c r="DT57" s="12"/>
      <c r="DU57" s="12"/>
      <c r="DV57" s="12"/>
      <c r="DW57" s="12"/>
      <c r="DX57" s="12"/>
      <c r="DY57" s="12"/>
      <c r="DZ57" s="12"/>
    </row>
    <row r="58" spans="1:139" s="13" customFormat="1" ht="18">
      <c r="A58" s="31">
        <v>5</v>
      </c>
      <c r="B58" s="18">
        <v>1196490038</v>
      </c>
      <c r="C58" s="28">
        <v>42281808</v>
      </c>
      <c r="D58" s="33" t="s">
        <v>89</v>
      </c>
      <c r="E58" s="34" t="s">
        <v>90</v>
      </c>
      <c r="F58" s="28" t="s">
        <v>10</v>
      </c>
      <c r="G58" s="22">
        <v>101000</v>
      </c>
      <c r="H58" s="22">
        <f t="shared" ref="H58:H59" si="4">ROUND(G58*0.19,0)</f>
        <v>19190</v>
      </c>
      <c r="I58" s="23">
        <f t="shared" si="3"/>
        <v>120190</v>
      </c>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c r="AY58" s="12"/>
      <c r="AZ58" s="12"/>
      <c r="BA58" s="12"/>
      <c r="BB58" s="12"/>
      <c r="BC58" s="12"/>
      <c r="BD58" s="12"/>
      <c r="BE58" s="12"/>
      <c r="BF58" s="12"/>
      <c r="BG58" s="12"/>
      <c r="BH58" s="12"/>
      <c r="BI58" s="12"/>
      <c r="BJ58" s="12"/>
      <c r="BK58" s="12"/>
      <c r="BL58" s="12"/>
      <c r="BM58" s="12"/>
      <c r="BN58" s="12"/>
      <c r="BO58" s="12"/>
      <c r="BP58" s="12"/>
      <c r="BQ58" s="12"/>
      <c r="BR58" s="12"/>
      <c r="BS58" s="12"/>
      <c r="BT58" s="12"/>
      <c r="BU58" s="12"/>
      <c r="BV58" s="12"/>
      <c r="BW58" s="12"/>
      <c r="BX58" s="12"/>
      <c r="BY58" s="12"/>
      <c r="BZ58" s="12"/>
      <c r="CA58" s="12"/>
      <c r="CB58" s="12"/>
      <c r="CC58" s="12"/>
      <c r="CD58" s="12"/>
      <c r="CE58" s="12"/>
      <c r="CF58" s="12"/>
      <c r="CG58" s="12"/>
      <c r="CH58" s="12"/>
      <c r="CI58" s="12"/>
      <c r="CJ58" s="12"/>
      <c r="CK58" s="12"/>
      <c r="CL58" s="12"/>
      <c r="CM58" s="12"/>
      <c r="CN58" s="12"/>
      <c r="CO58" s="12"/>
      <c r="CP58" s="12"/>
      <c r="CQ58" s="12"/>
      <c r="CR58" s="12"/>
      <c r="CS58" s="12"/>
      <c r="CT58" s="12"/>
      <c r="CU58" s="12"/>
      <c r="CV58" s="12"/>
      <c r="CW58" s="12"/>
      <c r="CX58" s="12"/>
      <c r="CY58" s="12"/>
      <c r="CZ58" s="12"/>
      <c r="DA58" s="12"/>
      <c r="DB58" s="12"/>
      <c r="DC58" s="12"/>
      <c r="DD58" s="12"/>
      <c r="DE58" s="12"/>
      <c r="DF58" s="12"/>
      <c r="DG58" s="12"/>
      <c r="DH58" s="12"/>
      <c r="DI58" s="12"/>
      <c r="DJ58" s="12"/>
      <c r="DK58" s="12"/>
      <c r="DL58" s="12"/>
      <c r="DM58" s="12"/>
      <c r="DN58" s="12"/>
      <c r="DO58" s="12"/>
      <c r="DP58" s="12"/>
      <c r="DQ58" s="12"/>
      <c r="DR58" s="12"/>
      <c r="DS58" s="12"/>
      <c r="DT58" s="12"/>
      <c r="DU58" s="12"/>
      <c r="DV58" s="12"/>
      <c r="DW58" s="12"/>
      <c r="DX58" s="12"/>
      <c r="DY58" s="12"/>
      <c r="DZ58" s="12"/>
    </row>
    <row r="59" spans="1:139" s="13" customFormat="1" ht="18">
      <c r="A59" s="31">
        <v>6</v>
      </c>
      <c r="B59" s="18">
        <v>1199010030</v>
      </c>
      <c r="C59" s="28">
        <v>42281501</v>
      </c>
      <c r="D59" s="33" t="s">
        <v>91</v>
      </c>
      <c r="E59" s="34" t="s">
        <v>92</v>
      </c>
      <c r="F59" s="28" t="s">
        <v>10</v>
      </c>
      <c r="G59" s="22">
        <v>395289</v>
      </c>
      <c r="H59" s="22">
        <f t="shared" si="4"/>
        <v>75105</v>
      </c>
      <c r="I59" s="23">
        <f t="shared" si="3"/>
        <v>470394</v>
      </c>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c r="AY59" s="12"/>
      <c r="AZ59" s="12"/>
      <c r="BA59" s="12"/>
      <c r="BB59" s="12"/>
      <c r="BC59" s="12"/>
      <c r="BD59" s="12"/>
      <c r="BE59" s="12"/>
      <c r="BF59" s="12"/>
      <c r="BG59" s="12"/>
      <c r="BH59" s="12"/>
      <c r="BI59" s="12"/>
      <c r="BJ59" s="12"/>
      <c r="BK59" s="12"/>
      <c r="BL59" s="12"/>
      <c r="BM59" s="12"/>
      <c r="BN59" s="12"/>
      <c r="BO59" s="12"/>
      <c r="BP59" s="12"/>
      <c r="BQ59" s="12"/>
      <c r="BR59" s="12"/>
      <c r="BS59" s="12"/>
      <c r="BT59" s="12"/>
      <c r="BU59" s="12"/>
      <c r="BV59" s="12"/>
      <c r="BW59" s="12"/>
      <c r="BX59" s="12"/>
      <c r="BY59" s="12"/>
      <c r="BZ59" s="12"/>
      <c r="CA59" s="12"/>
      <c r="CB59" s="12"/>
      <c r="CC59" s="12"/>
      <c r="CD59" s="12"/>
      <c r="CE59" s="12"/>
      <c r="CF59" s="12"/>
      <c r="CG59" s="12"/>
      <c r="CH59" s="12"/>
      <c r="CI59" s="12"/>
      <c r="CJ59" s="12"/>
      <c r="CK59" s="12"/>
      <c r="CL59" s="12"/>
      <c r="CM59" s="12"/>
      <c r="CN59" s="12"/>
      <c r="CO59" s="12"/>
      <c r="CP59" s="12"/>
      <c r="CQ59" s="12"/>
      <c r="CR59" s="12"/>
      <c r="CS59" s="12"/>
      <c r="CT59" s="12"/>
      <c r="CU59" s="12"/>
      <c r="CV59" s="12"/>
      <c r="CW59" s="12"/>
      <c r="CX59" s="12"/>
      <c r="CY59" s="12"/>
      <c r="CZ59" s="12"/>
      <c r="DA59" s="12"/>
      <c r="DB59" s="12"/>
      <c r="DC59" s="12"/>
      <c r="DD59" s="12"/>
      <c r="DE59" s="12"/>
      <c r="DF59" s="12"/>
      <c r="DG59" s="12"/>
      <c r="DH59" s="12"/>
      <c r="DI59" s="12"/>
      <c r="DJ59" s="12"/>
      <c r="DK59" s="12"/>
      <c r="DL59" s="12"/>
      <c r="DM59" s="12"/>
      <c r="DN59" s="12"/>
      <c r="DO59" s="12"/>
      <c r="DP59" s="12"/>
      <c r="DQ59" s="12"/>
      <c r="DR59" s="12"/>
      <c r="DS59" s="12"/>
      <c r="DT59" s="12"/>
      <c r="DU59" s="12"/>
      <c r="DV59" s="12"/>
      <c r="DW59" s="12"/>
      <c r="DX59" s="12"/>
      <c r="DY59" s="12"/>
      <c r="DZ59" s="12"/>
    </row>
    <row r="60" spans="1:139" s="13" customFormat="1" ht="18">
      <c r="A60" s="31">
        <v>7</v>
      </c>
      <c r="B60" s="18">
        <v>1196490812</v>
      </c>
      <c r="C60" s="28">
        <v>42281810</v>
      </c>
      <c r="D60" s="33" t="s">
        <v>93</v>
      </c>
      <c r="E60" s="34" t="s">
        <v>94</v>
      </c>
      <c r="F60" s="28" t="s">
        <v>10</v>
      </c>
      <c r="G60" s="22">
        <v>42660</v>
      </c>
      <c r="H60" s="22">
        <f>ROUND(G60*0.19,0)</f>
        <v>8105</v>
      </c>
      <c r="I60" s="23">
        <f t="shared" si="3"/>
        <v>50765</v>
      </c>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c r="AY60" s="12"/>
      <c r="AZ60" s="12"/>
      <c r="BA60" s="12"/>
      <c r="BB60" s="12"/>
      <c r="BC60" s="12"/>
      <c r="BD60" s="12"/>
      <c r="BE60" s="12"/>
      <c r="BF60" s="12"/>
      <c r="BG60" s="12"/>
      <c r="BH60" s="12"/>
      <c r="BI60" s="12"/>
      <c r="BJ60" s="12"/>
      <c r="BK60" s="12"/>
      <c r="BL60" s="12"/>
      <c r="BM60" s="12"/>
      <c r="BN60" s="12"/>
      <c r="BO60" s="12"/>
      <c r="BP60" s="12"/>
      <c r="BQ60" s="12"/>
      <c r="BR60" s="12"/>
      <c r="BS60" s="12"/>
      <c r="BT60" s="12"/>
      <c r="BU60" s="12"/>
      <c r="BV60" s="12"/>
      <c r="BW60" s="12"/>
      <c r="BX60" s="12"/>
      <c r="BY60" s="12"/>
      <c r="BZ60" s="12"/>
      <c r="CA60" s="12"/>
      <c r="CB60" s="12"/>
      <c r="CC60" s="12"/>
      <c r="CD60" s="12"/>
      <c r="CE60" s="12"/>
      <c r="CF60" s="12"/>
      <c r="CG60" s="12"/>
      <c r="CH60" s="12"/>
      <c r="CI60" s="12"/>
      <c r="CJ60" s="12"/>
      <c r="CK60" s="12"/>
      <c r="CL60" s="12"/>
      <c r="CM60" s="12"/>
      <c r="CN60" s="12"/>
      <c r="CO60" s="12"/>
      <c r="CP60" s="12"/>
      <c r="CQ60" s="12"/>
      <c r="CR60" s="12"/>
      <c r="CS60" s="12"/>
      <c r="CT60" s="12"/>
      <c r="CU60" s="12"/>
      <c r="CV60" s="12"/>
      <c r="CW60" s="12"/>
      <c r="CX60" s="12"/>
      <c r="CY60" s="12"/>
      <c r="CZ60" s="12"/>
      <c r="DA60" s="12"/>
      <c r="DB60" s="12"/>
      <c r="DC60" s="12"/>
      <c r="DD60" s="12"/>
      <c r="DE60" s="12"/>
      <c r="DF60" s="12"/>
      <c r="DG60" s="12"/>
      <c r="DH60" s="12"/>
      <c r="DI60" s="12"/>
      <c r="DJ60" s="12"/>
      <c r="DK60" s="12"/>
      <c r="DL60" s="12"/>
      <c r="DM60" s="12"/>
      <c r="DN60" s="12"/>
      <c r="DO60" s="12"/>
      <c r="DP60" s="12"/>
      <c r="DQ60" s="12"/>
      <c r="DR60" s="12"/>
      <c r="DS60" s="12"/>
      <c r="DT60" s="12"/>
      <c r="DU60" s="12"/>
      <c r="DV60" s="12"/>
      <c r="DW60" s="12"/>
      <c r="DX60" s="12"/>
      <c r="DY60" s="12"/>
      <c r="DZ60" s="12"/>
    </row>
    <row r="61" spans="1:139" s="13" customFormat="1" ht="54">
      <c r="A61" s="31">
        <v>8</v>
      </c>
      <c r="B61" s="35">
        <v>1196420061</v>
      </c>
      <c r="C61" s="28">
        <v>42295422</v>
      </c>
      <c r="D61" s="33" t="s">
        <v>95</v>
      </c>
      <c r="E61" s="34" t="s">
        <v>96</v>
      </c>
      <c r="F61" s="28" t="s">
        <v>10</v>
      </c>
      <c r="G61" s="22">
        <v>115000</v>
      </c>
      <c r="H61" s="22">
        <f t="shared" ref="H61:H65" si="5">ROUND(G61*0.19,0)</f>
        <v>21850</v>
      </c>
      <c r="I61" s="23">
        <f t="shared" si="3"/>
        <v>136850</v>
      </c>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c r="AY61" s="12"/>
      <c r="AZ61" s="12"/>
      <c r="BA61" s="12"/>
      <c r="BB61" s="12"/>
      <c r="BC61" s="12"/>
      <c r="BD61" s="12"/>
      <c r="BE61" s="12"/>
      <c r="BF61" s="12"/>
      <c r="BG61" s="12"/>
      <c r="BH61" s="12"/>
      <c r="BI61" s="12"/>
      <c r="BJ61" s="12"/>
      <c r="BK61" s="12"/>
      <c r="BL61" s="12"/>
      <c r="BM61" s="12"/>
      <c r="BN61" s="12"/>
      <c r="BO61" s="12"/>
      <c r="BP61" s="12"/>
      <c r="BQ61" s="12"/>
      <c r="BR61" s="12"/>
      <c r="BS61" s="12"/>
      <c r="BT61" s="12"/>
      <c r="BU61" s="12"/>
      <c r="BV61" s="12"/>
      <c r="BW61" s="12"/>
      <c r="BX61" s="12"/>
      <c r="BY61" s="12"/>
      <c r="BZ61" s="12"/>
      <c r="CA61" s="12"/>
      <c r="CB61" s="12"/>
      <c r="CC61" s="12"/>
      <c r="CD61" s="12"/>
      <c r="CE61" s="12"/>
      <c r="CF61" s="12"/>
      <c r="CG61" s="12"/>
      <c r="CH61" s="12"/>
      <c r="CI61" s="12"/>
      <c r="CJ61" s="12"/>
      <c r="CK61" s="12"/>
      <c r="CL61" s="12"/>
      <c r="CM61" s="12"/>
      <c r="CN61" s="12"/>
      <c r="CO61" s="12"/>
      <c r="CP61" s="12"/>
      <c r="CQ61" s="12"/>
      <c r="CR61" s="12"/>
      <c r="CS61" s="12"/>
      <c r="CT61" s="12"/>
      <c r="CU61" s="12"/>
      <c r="CV61" s="12"/>
      <c r="CW61" s="12"/>
      <c r="CX61" s="12"/>
      <c r="CY61" s="12"/>
      <c r="CZ61" s="12"/>
      <c r="DA61" s="12"/>
      <c r="DB61" s="12"/>
      <c r="DC61" s="12"/>
      <c r="DD61" s="12"/>
      <c r="DE61" s="12"/>
      <c r="DF61" s="12"/>
      <c r="DG61" s="12"/>
      <c r="DH61" s="12"/>
      <c r="DI61" s="12"/>
      <c r="DJ61" s="12"/>
      <c r="DK61" s="12"/>
      <c r="DL61" s="12"/>
      <c r="DM61" s="12"/>
      <c r="DN61" s="12"/>
      <c r="DO61" s="12"/>
      <c r="DP61" s="12"/>
      <c r="DQ61" s="12"/>
      <c r="DR61" s="12"/>
      <c r="DS61" s="12"/>
      <c r="DT61" s="12"/>
      <c r="DU61" s="12"/>
      <c r="DV61" s="12"/>
      <c r="DW61" s="12"/>
      <c r="DX61" s="12"/>
      <c r="DY61" s="12"/>
      <c r="DZ61" s="12"/>
    </row>
    <row r="62" spans="1:139" s="13" customFormat="1" ht="54">
      <c r="A62" s="31">
        <v>9</v>
      </c>
      <c r="B62" s="35" t="s">
        <v>46</v>
      </c>
      <c r="C62" s="28">
        <v>42295422</v>
      </c>
      <c r="D62" s="33" t="s">
        <v>97</v>
      </c>
      <c r="E62" s="34" t="s">
        <v>98</v>
      </c>
      <c r="F62" s="28" t="s">
        <v>10</v>
      </c>
      <c r="G62" s="22">
        <v>68458</v>
      </c>
      <c r="H62" s="22">
        <f t="shared" si="5"/>
        <v>13007</v>
      </c>
      <c r="I62" s="23">
        <f t="shared" si="3"/>
        <v>81465</v>
      </c>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c r="AY62" s="12"/>
      <c r="AZ62" s="12"/>
      <c r="BA62" s="12"/>
      <c r="BB62" s="12"/>
      <c r="BC62" s="12"/>
      <c r="BD62" s="12"/>
      <c r="BE62" s="12"/>
      <c r="BF62" s="12"/>
      <c r="BG62" s="12"/>
      <c r="BH62" s="12"/>
      <c r="BI62" s="12"/>
      <c r="BJ62" s="12"/>
      <c r="BK62" s="12"/>
      <c r="BL62" s="12"/>
      <c r="BM62" s="12"/>
      <c r="BN62" s="12"/>
      <c r="BO62" s="12"/>
      <c r="BP62" s="12"/>
      <c r="BQ62" s="12"/>
      <c r="BR62" s="12"/>
      <c r="BS62" s="12"/>
      <c r="BT62" s="12"/>
      <c r="BU62" s="12"/>
      <c r="BV62" s="12"/>
      <c r="BW62" s="12"/>
      <c r="BX62" s="12"/>
      <c r="BY62" s="12"/>
      <c r="BZ62" s="12"/>
      <c r="CA62" s="12"/>
      <c r="CB62" s="12"/>
      <c r="CC62" s="12"/>
      <c r="CD62" s="12"/>
      <c r="CE62" s="12"/>
      <c r="CF62" s="12"/>
      <c r="CG62" s="12"/>
      <c r="CH62" s="12"/>
      <c r="CI62" s="12"/>
      <c r="CJ62" s="12"/>
      <c r="CK62" s="12"/>
      <c r="CL62" s="12"/>
      <c r="CM62" s="12"/>
      <c r="CN62" s="12"/>
      <c r="CO62" s="12"/>
      <c r="CP62" s="12"/>
      <c r="CQ62" s="12"/>
      <c r="CR62" s="12"/>
      <c r="CS62" s="12"/>
      <c r="CT62" s="12"/>
      <c r="CU62" s="12"/>
      <c r="CV62" s="12"/>
      <c r="CW62" s="12"/>
      <c r="CX62" s="12"/>
      <c r="CY62" s="12"/>
      <c r="CZ62" s="12"/>
      <c r="DA62" s="12"/>
      <c r="DB62" s="12"/>
      <c r="DC62" s="12"/>
      <c r="DD62" s="12"/>
      <c r="DE62" s="12"/>
      <c r="DF62" s="12"/>
      <c r="DG62" s="12"/>
      <c r="DH62" s="12"/>
      <c r="DI62" s="12"/>
      <c r="DJ62" s="12"/>
      <c r="DK62" s="12"/>
      <c r="DL62" s="12"/>
      <c r="DM62" s="12"/>
      <c r="DN62" s="12"/>
      <c r="DO62" s="12"/>
      <c r="DP62" s="12"/>
      <c r="DQ62" s="12"/>
      <c r="DR62" s="12"/>
      <c r="DS62" s="12"/>
      <c r="DT62" s="12"/>
      <c r="DU62" s="12"/>
      <c r="DV62" s="12"/>
      <c r="DW62" s="12"/>
      <c r="DX62" s="12"/>
      <c r="DY62" s="12"/>
      <c r="DZ62" s="12"/>
    </row>
    <row r="63" spans="1:139" s="13" customFormat="1" ht="54">
      <c r="A63" s="31">
        <v>10</v>
      </c>
      <c r="B63" s="35" t="s">
        <v>99</v>
      </c>
      <c r="C63" s="28">
        <v>42295422</v>
      </c>
      <c r="D63" s="33" t="s">
        <v>100</v>
      </c>
      <c r="E63" s="34" t="s">
        <v>101</v>
      </c>
      <c r="F63" s="28" t="s">
        <v>10</v>
      </c>
      <c r="G63" s="22">
        <v>91415</v>
      </c>
      <c r="H63" s="22">
        <f t="shared" si="5"/>
        <v>17369</v>
      </c>
      <c r="I63" s="23">
        <f t="shared" si="3"/>
        <v>108784</v>
      </c>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c r="AY63" s="12"/>
      <c r="AZ63" s="12"/>
      <c r="BA63" s="12"/>
      <c r="BB63" s="12"/>
      <c r="BC63" s="12"/>
      <c r="BD63" s="12"/>
      <c r="BE63" s="12"/>
      <c r="BF63" s="12"/>
      <c r="BG63" s="12"/>
      <c r="BH63" s="12"/>
      <c r="BI63" s="12"/>
      <c r="BJ63" s="12"/>
      <c r="BK63" s="12"/>
      <c r="BL63" s="12"/>
      <c r="BM63" s="12"/>
      <c r="BN63" s="12"/>
      <c r="BO63" s="12"/>
      <c r="BP63" s="12"/>
      <c r="BQ63" s="12"/>
      <c r="BR63" s="12"/>
      <c r="BS63" s="12"/>
      <c r="BT63" s="12"/>
      <c r="BU63" s="12"/>
      <c r="BV63" s="12"/>
      <c r="BW63" s="12"/>
      <c r="BX63" s="12"/>
      <c r="BY63" s="12"/>
      <c r="BZ63" s="12"/>
      <c r="CA63" s="12"/>
      <c r="CB63" s="12"/>
      <c r="CC63" s="12"/>
      <c r="CD63" s="12"/>
      <c r="CE63" s="12"/>
      <c r="CF63" s="12"/>
      <c r="CG63" s="12"/>
      <c r="CH63" s="12"/>
      <c r="CI63" s="12"/>
      <c r="CJ63" s="12"/>
      <c r="CK63" s="12"/>
      <c r="CL63" s="12"/>
      <c r="CM63" s="12"/>
      <c r="CN63" s="12"/>
      <c r="CO63" s="12"/>
      <c r="CP63" s="12"/>
      <c r="CQ63" s="12"/>
      <c r="CR63" s="12"/>
      <c r="CS63" s="12"/>
      <c r="CT63" s="12"/>
      <c r="CU63" s="12"/>
      <c r="CV63" s="12"/>
      <c r="CW63" s="12"/>
      <c r="CX63" s="12"/>
      <c r="CY63" s="12"/>
      <c r="CZ63" s="12"/>
      <c r="DA63" s="12"/>
      <c r="DB63" s="12"/>
      <c r="DC63" s="12"/>
      <c r="DD63" s="12"/>
      <c r="DE63" s="12"/>
      <c r="DF63" s="12"/>
      <c r="DG63" s="12"/>
      <c r="DH63" s="12"/>
      <c r="DI63" s="12"/>
      <c r="DJ63" s="12"/>
      <c r="DK63" s="12"/>
      <c r="DL63" s="12"/>
      <c r="DM63" s="12"/>
      <c r="DN63" s="12"/>
      <c r="DO63" s="12"/>
      <c r="DP63" s="12"/>
      <c r="DQ63" s="12"/>
      <c r="DR63" s="12"/>
      <c r="DS63" s="12"/>
      <c r="DT63" s="12"/>
      <c r="DU63" s="12"/>
      <c r="DV63" s="12"/>
      <c r="DW63" s="12"/>
      <c r="DX63" s="12"/>
      <c r="DY63" s="12"/>
      <c r="DZ63" s="12"/>
    </row>
    <row r="64" spans="1:139" s="13" customFormat="1" ht="45">
      <c r="A64" s="31">
        <v>11</v>
      </c>
      <c r="B64" s="35">
        <v>1199020032</v>
      </c>
      <c r="C64" s="28">
        <v>42295422</v>
      </c>
      <c r="D64" s="33" t="s">
        <v>102</v>
      </c>
      <c r="E64" s="28" t="s">
        <v>103</v>
      </c>
      <c r="F64" s="28" t="s">
        <v>10</v>
      </c>
      <c r="G64" s="22">
        <v>57503</v>
      </c>
      <c r="H64" s="22">
        <f t="shared" si="5"/>
        <v>10926</v>
      </c>
      <c r="I64" s="23">
        <f t="shared" si="3"/>
        <v>68429</v>
      </c>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c r="AY64" s="12"/>
      <c r="AZ64" s="12"/>
      <c r="BA64" s="12"/>
      <c r="BB64" s="12"/>
      <c r="BC64" s="12"/>
      <c r="BD64" s="12"/>
      <c r="BE64" s="12"/>
      <c r="BF64" s="12"/>
      <c r="BG64" s="12"/>
      <c r="BH64" s="12"/>
      <c r="BI64" s="12"/>
      <c r="BJ64" s="12"/>
      <c r="BK64" s="12"/>
      <c r="BL64" s="12"/>
      <c r="BM64" s="12"/>
      <c r="BN64" s="12"/>
      <c r="BO64" s="12"/>
      <c r="BP64" s="12"/>
      <c r="BQ64" s="12"/>
      <c r="BR64" s="12"/>
      <c r="BS64" s="12"/>
      <c r="BT64" s="12"/>
      <c r="BU64" s="12"/>
      <c r="BV64" s="12"/>
      <c r="BW64" s="12"/>
      <c r="BX64" s="12"/>
      <c r="BY64" s="12"/>
      <c r="BZ64" s="12"/>
      <c r="CA64" s="12"/>
      <c r="CB64" s="12"/>
      <c r="CC64" s="12"/>
      <c r="CD64" s="12"/>
      <c r="CE64" s="12"/>
      <c r="CF64" s="12"/>
      <c r="CG64" s="12"/>
      <c r="CH64" s="12"/>
      <c r="CI64" s="12"/>
      <c r="CJ64" s="12"/>
      <c r="CK64" s="12"/>
      <c r="CL64" s="12"/>
      <c r="CM64" s="12"/>
      <c r="CN64" s="12"/>
      <c r="CO64" s="12"/>
      <c r="CP64" s="12"/>
      <c r="CQ64" s="12"/>
      <c r="CR64" s="12"/>
      <c r="CS64" s="12"/>
      <c r="CT64" s="12"/>
      <c r="CU64" s="12"/>
      <c r="CV64" s="12"/>
      <c r="CW64" s="12"/>
      <c r="CX64" s="12"/>
      <c r="CY64" s="12"/>
      <c r="CZ64" s="12"/>
      <c r="DA64" s="12"/>
      <c r="DB64" s="12"/>
      <c r="DC64" s="12"/>
      <c r="DD64" s="12"/>
      <c r="DE64" s="12"/>
      <c r="DF64" s="12"/>
      <c r="DG64" s="12"/>
      <c r="DH64" s="12"/>
      <c r="DI64" s="12"/>
      <c r="DJ64" s="12"/>
      <c r="DK64" s="12"/>
      <c r="DL64" s="12"/>
      <c r="DM64" s="12"/>
      <c r="DN64" s="12"/>
      <c r="DO64" s="12"/>
      <c r="DP64" s="12"/>
      <c r="DQ64" s="12"/>
      <c r="DR64" s="12"/>
      <c r="DS64" s="12"/>
      <c r="DT64" s="12"/>
      <c r="DU64" s="12"/>
      <c r="DV64" s="12"/>
      <c r="DW64" s="12"/>
      <c r="DX64" s="12"/>
      <c r="DY64" s="12"/>
      <c r="DZ64" s="12"/>
    </row>
    <row r="65" spans="1:137" s="13" customFormat="1" ht="45">
      <c r="A65" s="31">
        <v>12</v>
      </c>
      <c r="B65" s="35" t="s">
        <v>46</v>
      </c>
      <c r="C65" s="28">
        <v>42295422</v>
      </c>
      <c r="D65" s="33" t="s">
        <v>104</v>
      </c>
      <c r="E65" s="28" t="s">
        <v>105</v>
      </c>
      <c r="F65" s="28" t="s">
        <v>10</v>
      </c>
      <c r="G65" s="22">
        <v>85640</v>
      </c>
      <c r="H65" s="22">
        <f t="shared" si="5"/>
        <v>16272</v>
      </c>
      <c r="I65" s="23">
        <f t="shared" si="3"/>
        <v>101912</v>
      </c>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c r="AY65" s="12"/>
      <c r="AZ65" s="12"/>
      <c r="BA65" s="12"/>
      <c r="BB65" s="12"/>
      <c r="BC65" s="12"/>
      <c r="BD65" s="12"/>
      <c r="BE65" s="12"/>
      <c r="BF65" s="12"/>
      <c r="BG65" s="12"/>
      <c r="BH65" s="12"/>
      <c r="BI65" s="12"/>
      <c r="BJ65" s="12"/>
      <c r="BK65" s="12"/>
      <c r="BL65" s="12"/>
      <c r="BM65" s="12"/>
      <c r="BN65" s="12"/>
      <c r="BO65" s="12"/>
      <c r="BP65" s="12"/>
      <c r="BQ65" s="12"/>
      <c r="BR65" s="12"/>
      <c r="BS65" s="12"/>
      <c r="BT65" s="12"/>
      <c r="BU65" s="12"/>
      <c r="BV65" s="12"/>
      <c r="BW65" s="12"/>
      <c r="BX65" s="12"/>
      <c r="BY65" s="12"/>
      <c r="BZ65" s="12"/>
      <c r="CA65" s="12"/>
      <c r="CB65" s="12"/>
      <c r="CC65" s="12"/>
      <c r="CD65" s="12"/>
      <c r="CE65" s="12"/>
      <c r="CF65" s="12"/>
      <c r="CG65" s="12"/>
      <c r="CH65" s="12"/>
      <c r="CI65" s="12"/>
      <c r="CJ65" s="12"/>
      <c r="CK65" s="12"/>
      <c r="CL65" s="12"/>
      <c r="CM65" s="12"/>
      <c r="CN65" s="12"/>
      <c r="CO65" s="12"/>
      <c r="CP65" s="12"/>
      <c r="CQ65" s="12"/>
      <c r="CR65" s="12"/>
      <c r="CS65" s="12"/>
      <c r="CT65" s="12"/>
      <c r="CU65" s="12"/>
      <c r="CV65" s="12"/>
      <c r="CW65" s="12"/>
      <c r="CX65" s="12"/>
      <c r="CY65" s="12"/>
      <c r="CZ65" s="12"/>
      <c r="DA65" s="12"/>
      <c r="DB65" s="12"/>
      <c r="DC65" s="12"/>
      <c r="DD65" s="12"/>
      <c r="DE65" s="12"/>
      <c r="DF65" s="12"/>
      <c r="DG65" s="12"/>
      <c r="DH65" s="12"/>
      <c r="DI65" s="12"/>
      <c r="DJ65" s="12"/>
      <c r="DK65" s="12"/>
      <c r="DL65" s="12"/>
      <c r="DM65" s="12"/>
      <c r="DN65" s="12"/>
      <c r="DO65" s="12"/>
      <c r="DP65" s="12"/>
      <c r="DQ65" s="12"/>
      <c r="DR65" s="12"/>
      <c r="DS65" s="12"/>
      <c r="DT65" s="12"/>
      <c r="DU65" s="12"/>
      <c r="DV65" s="12"/>
      <c r="DW65" s="12"/>
      <c r="DX65" s="12"/>
      <c r="DY65" s="12"/>
      <c r="DZ65" s="12"/>
    </row>
    <row r="66" spans="1:137" s="13" customFormat="1" ht="27">
      <c r="A66" s="31">
        <v>13</v>
      </c>
      <c r="B66" s="35">
        <v>1196490518</v>
      </c>
      <c r="C66" s="28">
        <v>42131606</v>
      </c>
      <c r="D66" s="36" t="s">
        <v>106</v>
      </c>
      <c r="E66" s="37" t="s">
        <v>107</v>
      </c>
      <c r="F66" s="28" t="s">
        <v>53</v>
      </c>
      <c r="G66" s="22">
        <v>3630</v>
      </c>
      <c r="H66" s="22">
        <v>0</v>
      </c>
      <c r="I66" s="23">
        <f t="shared" si="3"/>
        <v>3630</v>
      </c>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c r="AY66" s="12"/>
      <c r="AZ66" s="12"/>
      <c r="BA66" s="12"/>
      <c r="BB66" s="12"/>
      <c r="BC66" s="12"/>
      <c r="BD66" s="12"/>
      <c r="BE66" s="12"/>
      <c r="BF66" s="12"/>
      <c r="BG66" s="12"/>
      <c r="BH66" s="12"/>
      <c r="BI66" s="12"/>
      <c r="BJ66" s="12"/>
      <c r="BK66" s="12"/>
      <c r="BL66" s="12"/>
      <c r="BM66" s="12"/>
      <c r="BN66" s="12"/>
      <c r="BO66" s="12"/>
      <c r="BP66" s="12"/>
      <c r="BQ66" s="12"/>
      <c r="BR66" s="12"/>
      <c r="BS66" s="12"/>
      <c r="BT66" s="12"/>
      <c r="BU66" s="12"/>
      <c r="BV66" s="12"/>
      <c r="BW66" s="12"/>
      <c r="BX66" s="12"/>
      <c r="BY66" s="12"/>
      <c r="BZ66" s="12"/>
      <c r="CA66" s="12"/>
      <c r="CB66" s="12"/>
      <c r="CC66" s="12"/>
      <c r="CD66" s="12"/>
      <c r="CE66" s="12"/>
      <c r="CF66" s="12"/>
      <c r="CG66" s="12"/>
      <c r="CH66" s="12"/>
      <c r="CI66" s="12"/>
      <c r="CJ66" s="12"/>
      <c r="CK66" s="12"/>
      <c r="CL66" s="12"/>
      <c r="CM66" s="12"/>
      <c r="CN66" s="12"/>
      <c r="CO66" s="12"/>
      <c r="CP66" s="12"/>
      <c r="CQ66" s="12"/>
      <c r="CR66" s="12"/>
      <c r="CS66" s="12"/>
      <c r="CT66" s="12"/>
      <c r="CU66" s="12"/>
      <c r="CV66" s="12"/>
      <c r="CW66" s="12"/>
      <c r="CX66" s="12"/>
      <c r="CY66" s="12"/>
      <c r="CZ66" s="12"/>
      <c r="DA66" s="12"/>
      <c r="DB66" s="12"/>
      <c r="DC66" s="12"/>
      <c r="DD66" s="12"/>
      <c r="DE66" s="12"/>
      <c r="DF66" s="12"/>
      <c r="DG66" s="12"/>
      <c r="DH66" s="12"/>
      <c r="DI66" s="12"/>
      <c r="DJ66" s="12"/>
      <c r="DK66" s="12"/>
      <c r="DL66" s="12"/>
      <c r="DM66" s="12"/>
      <c r="DN66" s="12"/>
      <c r="DO66" s="12"/>
      <c r="DP66" s="12"/>
      <c r="DQ66" s="12"/>
      <c r="DR66" s="12"/>
      <c r="DS66" s="12"/>
      <c r="DT66" s="12"/>
      <c r="DU66" s="12"/>
      <c r="DV66" s="12"/>
      <c r="DW66" s="12"/>
      <c r="DX66" s="12"/>
      <c r="DY66" s="12"/>
      <c r="DZ66" s="12"/>
    </row>
    <row r="67" spans="1:137" s="13" customFormat="1" ht="27">
      <c r="A67" s="31">
        <v>14</v>
      </c>
      <c r="B67" s="35" t="s">
        <v>46</v>
      </c>
      <c r="C67" s="28">
        <v>42131606</v>
      </c>
      <c r="D67" s="36" t="s">
        <v>108</v>
      </c>
      <c r="E67" s="38" t="s">
        <v>109</v>
      </c>
      <c r="F67" s="35" t="s">
        <v>53</v>
      </c>
      <c r="G67" s="22">
        <v>5704</v>
      </c>
      <c r="H67" s="22">
        <v>0</v>
      </c>
      <c r="I67" s="23">
        <f t="shared" si="3"/>
        <v>5704</v>
      </c>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c r="AY67" s="12"/>
      <c r="AZ67" s="12"/>
      <c r="BA67" s="12"/>
      <c r="BB67" s="12"/>
      <c r="BC67" s="12"/>
      <c r="BD67" s="12"/>
      <c r="BE67" s="12"/>
      <c r="BF67" s="12"/>
      <c r="BG67" s="12"/>
      <c r="BH67" s="12"/>
      <c r="BI67" s="12"/>
      <c r="BJ67" s="12"/>
      <c r="BK67" s="12"/>
      <c r="BL67" s="12"/>
      <c r="BM67" s="12"/>
      <c r="BN67" s="12"/>
      <c r="BO67" s="12"/>
      <c r="BP67" s="12"/>
      <c r="BQ67" s="12"/>
      <c r="BR67" s="12"/>
      <c r="BS67" s="12"/>
      <c r="BT67" s="12"/>
      <c r="BU67" s="12"/>
      <c r="BV67" s="12"/>
      <c r="BW67" s="12"/>
      <c r="BX67" s="12"/>
      <c r="BY67" s="12"/>
      <c r="BZ67" s="12"/>
      <c r="CA67" s="12"/>
      <c r="CB67" s="12"/>
      <c r="CC67" s="12"/>
      <c r="CD67" s="12"/>
      <c r="CE67" s="12"/>
      <c r="CF67" s="12"/>
      <c r="CG67" s="12"/>
      <c r="CH67" s="12"/>
      <c r="CI67" s="12"/>
      <c r="CJ67" s="12"/>
      <c r="CK67" s="12"/>
      <c r="CL67" s="12"/>
      <c r="CM67" s="12"/>
      <c r="CN67" s="12"/>
      <c r="CO67" s="12"/>
      <c r="CP67" s="12"/>
      <c r="CQ67" s="12"/>
      <c r="CR67" s="12"/>
      <c r="CS67" s="12"/>
      <c r="CT67" s="12"/>
      <c r="CU67" s="12"/>
      <c r="CV67" s="12"/>
      <c r="CW67" s="12"/>
      <c r="CX67" s="12"/>
      <c r="CY67" s="12"/>
      <c r="CZ67" s="12"/>
      <c r="DA67" s="12"/>
      <c r="DB67" s="12"/>
      <c r="DC67" s="12"/>
      <c r="DD67" s="12"/>
      <c r="DE67" s="12"/>
      <c r="DF67" s="12"/>
      <c r="DG67" s="12"/>
      <c r="DH67" s="12"/>
      <c r="DI67" s="12"/>
      <c r="DJ67" s="12"/>
      <c r="DK67" s="12"/>
      <c r="DL67" s="12"/>
      <c r="DM67" s="12"/>
      <c r="DN67" s="12"/>
      <c r="DO67" s="12"/>
      <c r="DP67" s="12"/>
      <c r="DQ67" s="12"/>
      <c r="DR67" s="12"/>
      <c r="DS67" s="12"/>
      <c r="DT67" s="12"/>
      <c r="DU67" s="12"/>
      <c r="DV67" s="12"/>
      <c r="DW67" s="12"/>
      <c r="DX67" s="12"/>
      <c r="DY67" s="12"/>
      <c r="DZ67" s="12"/>
    </row>
    <row r="68" spans="1:137" s="147" customFormat="1">
      <c r="A68" s="142" t="s">
        <v>3874</v>
      </c>
      <c r="B68" s="17"/>
      <c r="C68" s="143"/>
      <c r="D68" s="143"/>
      <c r="E68" s="143"/>
      <c r="F68" s="143"/>
      <c r="G68" s="144"/>
      <c r="H68" s="145"/>
      <c r="I68" s="149">
        <f>SUM(I54:I67)</f>
        <v>1298065</v>
      </c>
    </row>
    <row r="69" spans="1:137" s="13" customFormat="1" ht="30" customHeight="1">
      <c r="A69" s="39" t="s">
        <v>111</v>
      </c>
      <c r="B69" s="166" t="s">
        <v>112</v>
      </c>
      <c r="C69" s="166"/>
      <c r="D69" s="166"/>
      <c r="E69" s="166"/>
      <c r="F69" s="29" t="s">
        <v>110</v>
      </c>
      <c r="G69" s="174" t="s">
        <v>3870</v>
      </c>
      <c r="H69" s="175"/>
      <c r="I69" s="176"/>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c r="AY69" s="12"/>
      <c r="AZ69" s="12"/>
      <c r="BA69" s="12"/>
      <c r="BB69" s="12"/>
      <c r="BC69" s="12"/>
      <c r="BD69" s="12"/>
      <c r="BE69" s="12"/>
      <c r="BF69" s="12"/>
      <c r="BG69" s="12"/>
      <c r="BH69" s="12"/>
      <c r="BI69" s="12"/>
      <c r="BJ69" s="12"/>
      <c r="BK69" s="12"/>
      <c r="BL69" s="12"/>
      <c r="BM69" s="12"/>
      <c r="BN69" s="12"/>
      <c r="BO69" s="12"/>
      <c r="BP69" s="12"/>
      <c r="BQ69" s="12"/>
      <c r="BR69" s="12"/>
      <c r="BS69" s="12"/>
      <c r="BT69" s="12"/>
      <c r="BU69" s="12"/>
      <c r="BV69" s="12"/>
      <c r="BW69" s="12"/>
      <c r="BX69" s="12"/>
      <c r="BY69" s="12"/>
      <c r="BZ69" s="12"/>
      <c r="CA69" s="12"/>
      <c r="CB69" s="12"/>
      <c r="CC69" s="12"/>
      <c r="CD69" s="12"/>
      <c r="CE69" s="12"/>
      <c r="CF69" s="12"/>
      <c r="CG69" s="12"/>
      <c r="CH69" s="12"/>
      <c r="CI69" s="12"/>
      <c r="CJ69" s="12"/>
      <c r="CK69" s="12"/>
      <c r="CL69" s="12"/>
      <c r="CM69" s="12"/>
      <c r="CN69" s="12"/>
      <c r="CO69" s="12"/>
      <c r="CP69" s="12"/>
      <c r="CQ69" s="12"/>
      <c r="CR69" s="12"/>
      <c r="CS69" s="12"/>
      <c r="CT69" s="12"/>
      <c r="CU69" s="12"/>
      <c r="CV69" s="12"/>
      <c r="CW69" s="12"/>
      <c r="CX69" s="12"/>
      <c r="CY69" s="12"/>
      <c r="CZ69" s="12"/>
      <c r="DA69" s="12"/>
      <c r="DB69" s="12"/>
      <c r="DC69" s="12"/>
      <c r="DD69" s="12"/>
      <c r="DE69" s="12"/>
      <c r="DF69" s="12"/>
      <c r="DG69" s="12"/>
      <c r="DH69" s="12"/>
      <c r="DI69" s="12"/>
      <c r="DJ69" s="12"/>
      <c r="DK69" s="12"/>
      <c r="DL69" s="12"/>
      <c r="DM69" s="12"/>
      <c r="DN69" s="12"/>
      <c r="DO69" s="12"/>
      <c r="DP69" s="12"/>
      <c r="DQ69" s="12"/>
      <c r="DR69" s="12"/>
      <c r="DS69" s="12"/>
      <c r="DT69" s="12"/>
      <c r="DU69" s="12"/>
      <c r="DV69" s="12"/>
      <c r="DW69" s="12"/>
      <c r="DX69" s="12"/>
      <c r="DY69" s="12"/>
      <c r="DZ69" s="12"/>
      <c r="EA69" s="12"/>
      <c r="EB69" s="12"/>
      <c r="EC69" s="12"/>
      <c r="ED69" s="12"/>
      <c r="EE69" s="12"/>
    </row>
    <row r="70" spans="1:137" s="13" customFormat="1" ht="27">
      <c r="A70" s="14" t="s">
        <v>2</v>
      </c>
      <c r="B70" s="14" t="s">
        <v>3</v>
      </c>
      <c r="C70" s="15" t="s">
        <v>4</v>
      </c>
      <c r="D70" s="15" t="s">
        <v>5</v>
      </c>
      <c r="E70" s="15" t="s">
        <v>6</v>
      </c>
      <c r="F70" s="15" t="s">
        <v>7</v>
      </c>
      <c r="G70" s="16" t="s">
        <v>3347</v>
      </c>
      <c r="H70" s="16" t="s">
        <v>3348</v>
      </c>
      <c r="I70" s="16" t="s">
        <v>3349</v>
      </c>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c r="AY70" s="12"/>
      <c r="AZ70" s="12"/>
      <c r="BA70" s="12"/>
      <c r="BB70" s="12"/>
      <c r="BC70" s="12"/>
      <c r="BD70" s="12"/>
      <c r="BE70" s="12"/>
      <c r="BF70" s="12"/>
      <c r="BG70" s="12"/>
      <c r="BH70" s="12"/>
      <c r="BI70" s="12"/>
      <c r="BJ70" s="12"/>
      <c r="BK70" s="12"/>
      <c r="BL70" s="12"/>
      <c r="BM70" s="12"/>
      <c r="BN70" s="12"/>
      <c r="BO70" s="12"/>
      <c r="BP70" s="12"/>
      <c r="BQ70" s="12"/>
      <c r="BR70" s="12"/>
      <c r="BS70" s="12"/>
      <c r="BT70" s="12"/>
      <c r="BU70" s="12"/>
      <c r="BV70" s="12"/>
      <c r="BW70" s="12"/>
      <c r="BX70" s="12"/>
      <c r="BY70" s="12"/>
      <c r="BZ70" s="12"/>
      <c r="CA70" s="12"/>
      <c r="CB70" s="12"/>
      <c r="CC70" s="12"/>
      <c r="CD70" s="12"/>
      <c r="CE70" s="12"/>
      <c r="CF70" s="12"/>
      <c r="CG70" s="12"/>
      <c r="CH70" s="12"/>
      <c r="CI70" s="12"/>
      <c r="CJ70" s="12"/>
      <c r="CK70" s="12"/>
      <c r="CL70" s="12"/>
      <c r="CM70" s="12"/>
      <c r="CN70" s="12"/>
      <c r="CO70" s="12"/>
      <c r="CP70" s="12"/>
      <c r="CQ70" s="12"/>
      <c r="CR70" s="12"/>
      <c r="CS70" s="12"/>
      <c r="CT70" s="12"/>
      <c r="CU70" s="12"/>
      <c r="CV70" s="12"/>
      <c r="CW70" s="12"/>
      <c r="CX70" s="12"/>
      <c r="CY70" s="12"/>
      <c r="CZ70" s="12"/>
      <c r="DA70" s="12"/>
      <c r="DB70" s="12"/>
      <c r="DC70" s="12"/>
      <c r="DD70" s="12"/>
      <c r="DE70" s="12"/>
      <c r="DF70" s="12"/>
      <c r="DG70" s="12"/>
      <c r="DH70" s="12"/>
      <c r="DI70" s="12"/>
      <c r="DJ70" s="12"/>
      <c r="DK70" s="12"/>
      <c r="DL70" s="12"/>
      <c r="DM70" s="12"/>
      <c r="DN70" s="12"/>
      <c r="DO70" s="12"/>
      <c r="DP70" s="12"/>
      <c r="DQ70" s="12"/>
      <c r="DR70" s="12"/>
      <c r="DS70" s="12"/>
      <c r="DT70" s="12"/>
      <c r="DU70" s="12"/>
      <c r="DV70" s="12"/>
      <c r="DW70" s="12"/>
      <c r="DX70" s="12"/>
      <c r="DY70" s="12"/>
      <c r="DZ70" s="12"/>
      <c r="EA70" s="12"/>
      <c r="EB70" s="12"/>
      <c r="EC70" s="12"/>
      <c r="ED70" s="12"/>
      <c r="EE70" s="12"/>
    </row>
    <row r="71" spans="1:137" s="13" customFormat="1" ht="27">
      <c r="A71" s="31">
        <v>1</v>
      </c>
      <c r="B71" s="27">
        <v>1196490175</v>
      </c>
      <c r="C71" s="28">
        <v>42131600</v>
      </c>
      <c r="D71" s="33" t="s">
        <v>113</v>
      </c>
      <c r="E71" s="34" t="s">
        <v>114</v>
      </c>
      <c r="F71" s="28" t="s">
        <v>10</v>
      </c>
      <c r="G71" s="22">
        <v>15558</v>
      </c>
      <c r="H71" s="22">
        <f t="shared" ref="H71:H74" si="6">ROUND(G71*0.19,0)</f>
        <v>2956</v>
      </c>
      <c r="I71" s="23">
        <f t="shared" ref="I71:I74" si="7">+G71+H71</f>
        <v>18514</v>
      </c>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c r="AY71" s="12"/>
      <c r="AZ71" s="12"/>
      <c r="BA71" s="12"/>
      <c r="BB71" s="12"/>
      <c r="BC71" s="12"/>
      <c r="BD71" s="12"/>
      <c r="BE71" s="12"/>
      <c r="BF71" s="12"/>
      <c r="BG71" s="12"/>
      <c r="BH71" s="12"/>
      <c r="BI71" s="12"/>
      <c r="BJ71" s="12"/>
      <c r="BK71" s="12"/>
      <c r="BL71" s="12"/>
      <c r="BM71" s="12"/>
      <c r="BN71" s="12"/>
      <c r="BO71" s="12"/>
      <c r="BP71" s="12"/>
      <c r="BQ71" s="12"/>
      <c r="BR71" s="12"/>
      <c r="BS71" s="12"/>
      <c r="BT71" s="12"/>
      <c r="BU71" s="12"/>
      <c r="BV71" s="12"/>
      <c r="BW71" s="12"/>
      <c r="BX71" s="12"/>
      <c r="BY71" s="12"/>
      <c r="BZ71" s="12"/>
      <c r="CA71" s="12"/>
      <c r="CB71" s="12"/>
      <c r="CC71" s="12"/>
      <c r="CD71" s="12"/>
      <c r="CE71" s="12"/>
      <c r="CF71" s="12"/>
      <c r="CG71" s="12"/>
      <c r="CH71" s="12"/>
      <c r="CI71" s="12"/>
      <c r="CJ71" s="12"/>
      <c r="CK71" s="12"/>
      <c r="CL71" s="12"/>
      <c r="CM71" s="12"/>
      <c r="CN71" s="12"/>
      <c r="CO71" s="12"/>
      <c r="CP71" s="12"/>
      <c r="CQ71" s="12"/>
      <c r="CR71" s="12"/>
      <c r="CS71" s="12"/>
      <c r="CT71" s="12"/>
      <c r="CU71" s="12"/>
      <c r="CV71" s="12"/>
      <c r="CW71" s="12"/>
      <c r="CX71" s="12"/>
      <c r="CY71" s="12"/>
      <c r="CZ71" s="12"/>
      <c r="DA71" s="12"/>
      <c r="DB71" s="12"/>
      <c r="DC71" s="12"/>
      <c r="DD71" s="12"/>
      <c r="DE71" s="12"/>
      <c r="DF71" s="12"/>
      <c r="DG71" s="12"/>
      <c r="DH71" s="12"/>
      <c r="DI71" s="12"/>
      <c r="DJ71" s="12"/>
      <c r="DK71" s="12"/>
      <c r="DL71" s="12"/>
      <c r="DM71" s="12"/>
      <c r="DN71" s="12"/>
      <c r="DO71" s="12"/>
      <c r="DP71" s="12"/>
      <c r="DQ71" s="12"/>
      <c r="DR71" s="12"/>
      <c r="DS71" s="12"/>
      <c r="DT71" s="12"/>
      <c r="DU71" s="12"/>
      <c r="DV71" s="12"/>
      <c r="DW71" s="12"/>
      <c r="DX71" s="12"/>
      <c r="DY71" s="12"/>
      <c r="DZ71" s="12"/>
      <c r="EA71" s="12"/>
      <c r="EB71" s="12"/>
      <c r="EC71" s="12"/>
      <c r="ED71" s="12"/>
      <c r="EE71" s="12"/>
    </row>
    <row r="72" spans="1:137" s="13" customFormat="1" ht="36">
      <c r="A72" s="31">
        <v>2</v>
      </c>
      <c r="B72" s="27">
        <v>1196490712</v>
      </c>
      <c r="C72" s="28">
        <v>42131600</v>
      </c>
      <c r="D72" s="33" t="s">
        <v>115</v>
      </c>
      <c r="E72" s="34" t="s">
        <v>116</v>
      </c>
      <c r="F72" s="28" t="s">
        <v>10</v>
      </c>
      <c r="G72" s="22">
        <v>12856</v>
      </c>
      <c r="H72" s="22">
        <f t="shared" si="6"/>
        <v>2443</v>
      </c>
      <c r="I72" s="23">
        <f t="shared" si="7"/>
        <v>15299</v>
      </c>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c r="AY72" s="12"/>
      <c r="AZ72" s="12"/>
      <c r="BA72" s="12"/>
      <c r="BB72" s="12"/>
      <c r="BC72" s="12"/>
      <c r="BD72" s="12"/>
      <c r="BE72" s="12"/>
      <c r="BF72" s="12"/>
      <c r="BG72" s="12"/>
      <c r="BH72" s="12"/>
      <c r="BI72" s="12"/>
      <c r="BJ72" s="12"/>
      <c r="BK72" s="12"/>
      <c r="BL72" s="12"/>
      <c r="BM72" s="12"/>
      <c r="BN72" s="12"/>
      <c r="BO72" s="12"/>
      <c r="BP72" s="12"/>
      <c r="BQ72" s="12"/>
      <c r="BR72" s="12"/>
      <c r="BS72" s="12"/>
      <c r="BT72" s="12"/>
      <c r="BU72" s="12"/>
      <c r="BV72" s="12"/>
      <c r="BW72" s="12"/>
      <c r="BX72" s="12"/>
      <c r="BY72" s="12"/>
      <c r="BZ72" s="12"/>
      <c r="CA72" s="12"/>
      <c r="CB72" s="12"/>
      <c r="CC72" s="12"/>
      <c r="CD72" s="12"/>
      <c r="CE72" s="12"/>
      <c r="CF72" s="12"/>
      <c r="CG72" s="12"/>
      <c r="CH72" s="12"/>
      <c r="CI72" s="12"/>
      <c r="CJ72" s="12"/>
      <c r="CK72" s="12"/>
      <c r="CL72" s="12"/>
      <c r="CM72" s="12"/>
      <c r="CN72" s="12"/>
      <c r="CO72" s="12"/>
      <c r="CP72" s="12"/>
      <c r="CQ72" s="12"/>
      <c r="CR72" s="12"/>
      <c r="CS72" s="12"/>
      <c r="CT72" s="12"/>
      <c r="CU72" s="12"/>
      <c r="CV72" s="12"/>
      <c r="CW72" s="12"/>
      <c r="CX72" s="12"/>
      <c r="CY72" s="12"/>
      <c r="CZ72" s="12"/>
      <c r="DA72" s="12"/>
      <c r="DB72" s="12"/>
      <c r="DC72" s="12"/>
      <c r="DD72" s="12"/>
      <c r="DE72" s="12"/>
      <c r="DF72" s="12"/>
      <c r="DG72" s="12"/>
      <c r="DH72" s="12"/>
      <c r="DI72" s="12"/>
      <c r="DJ72" s="12"/>
      <c r="DK72" s="12"/>
      <c r="DL72" s="12"/>
      <c r="DM72" s="12"/>
      <c r="DN72" s="12"/>
      <c r="DO72" s="12"/>
      <c r="DP72" s="12"/>
      <c r="DQ72" s="12"/>
      <c r="DR72" s="12"/>
      <c r="DS72" s="12"/>
      <c r="DT72" s="12"/>
      <c r="DU72" s="12"/>
      <c r="DV72" s="12"/>
      <c r="DW72" s="12"/>
      <c r="DX72" s="12"/>
      <c r="DY72" s="12"/>
      <c r="DZ72" s="12"/>
      <c r="EA72" s="12"/>
      <c r="EB72" s="12"/>
      <c r="EC72" s="12"/>
      <c r="ED72" s="12"/>
      <c r="EE72" s="12"/>
    </row>
    <row r="73" spans="1:137" s="13" customFormat="1" ht="36">
      <c r="A73" s="31">
        <v>3</v>
      </c>
      <c r="B73" s="27">
        <v>1196490707</v>
      </c>
      <c r="C73" s="28">
        <v>42131600</v>
      </c>
      <c r="D73" s="33" t="s">
        <v>117</v>
      </c>
      <c r="E73" s="34" t="s">
        <v>118</v>
      </c>
      <c r="F73" s="28" t="s">
        <v>10</v>
      </c>
      <c r="G73" s="22">
        <v>23326</v>
      </c>
      <c r="H73" s="22">
        <f t="shared" si="6"/>
        <v>4432</v>
      </c>
      <c r="I73" s="23">
        <f t="shared" si="7"/>
        <v>27758</v>
      </c>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c r="AY73" s="12"/>
      <c r="AZ73" s="12"/>
      <c r="BA73" s="12"/>
      <c r="BB73" s="12"/>
      <c r="BC73" s="12"/>
      <c r="BD73" s="12"/>
      <c r="BE73" s="12"/>
      <c r="BF73" s="12"/>
      <c r="BG73" s="12"/>
      <c r="BH73" s="12"/>
      <c r="BI73" s="12"/>
      <c r="BJ73" s="12"/>
      <c r="BK73" s="12"/>
      <c r="BL73" s="12"/>
      <c r="BM73" s="12"/>
      <c r="BN73" s="12"/>
      <c r="BO73" s="12"/>
      <c r="BP73" s="12"/>
      <c r="BQ73" s="12"/>
      <c r="BR73" s="12"/>
      <c r="BS73" s="12"/>
      <c r="BT73" s="12"/>
      <c r="BU73" s="12"/>
      <c r="BV73" s="12"/>
      <c r="BW73" s="12"/>
      <c r="BX73" s="12"/>
      <c r="BY73" s="12"/>
      <c r="BZ73" s="12"/>
      <c r="CA73" s="12"/>
      <c r="CB73" s="12"/>
      <c r="CC73" s="12"/>
      <c r="CD73" s="12"/>
      <c r="CE73" s="12"/>
      <c r="CF73" s="12"/>
      <c r="CG73" s="12"/>
      <c r="CH73" s="12"/>
      <c r="CI73" s="12"/>
      <c r="CJ73" s="12"/>
      <c r="CK73" s="12"/>
      <c r="CL73" s="12"/>
      <c r="CM73" s="12"/>
      <c r="CN73" s="12"/>
      <c r="CO73" s="12"/>
      <c r="CP73" s="12"/>
      <c r="CQ73" s="12"/>
      <c r="CR73" s="12"/>
      <c r="CS73" s="12"/>
      <c r="CT73" s="12"/>
      <c r="CU73" s="12"/>
      <c r="CV73" s="12"/>
      <c r="CW73" s="12"/>
      <c r="CX73" s="12"/>
      <c r="CY73" s="12"/>
      <c r="CZ73" s="12"/>
      <c r="DA73" s="12"/>
      <c r="DB73" s="12"/>
      <c r="DC73" s="12"/>
      <c r="DD73" s="12"/>
      <c r="DE73" s="12"/>
      <c r="DF73" s="12"/>
      <c r="DG73" s="12"/>
      <c r="DH73" s="12"/>
      <c r="DI73" s="12"/>
      <c r="DJ73" s="12"/>
      <c r="DK73" s="12"/>
      <c r="DL73" s="12"/>
      <c r="DM73" s="12"/>
      <c r="DN73" s="12"/>
      <c r="DO73" s="12"/>
      <c r="DP73" s="12"/>
      <c r="DQ73" s="12"/>
      <c r="DR73" s="12"/>
      <c r="DS73" s="12"/>
      <c r="DT73" s="12"/>
      <c r="DU73" s="12"/>
      <c r="DV73" s="12"/>
      <c r="DW73" s="12"/>
      <c r="DX73" s="12"/>
      <c r="DY73" s="12"/>
      <c r="DZ73" s="12"/>
      <c r="EA73" s="12"/>
      <c r="EB73" s="12"/>
      <c r="EC73" s="12"/>
      <c r="ED73" s="12"/>
      <c r="EE73" s="12"/>
    </row>
    <row r="74" spans="1:137" s="13" customFormat="1" ht="27">
      <c r="A74" s="31">
        <v>4</v>
      </c>
      <c r="B74" s="27">
        <v>1196490706</v>
      </c>
      <c r="C74" s="28">
        <v>42131600</v>
      </c>
      <c r="D74" s="33" t="s">
        <v>119</v>
      </c>
      <c r="E74" s="34" t="s">
        <v>120</v>
      </c>
      <c r="F74" s="28" t="s">
        <v>10</v>
      </c>
      <c r="G74" s="22">
        <v>23326</v>
      </c>
      <c r="H74" s="22">
        <f t="shared" si="6"/>
        <v>4432</v>
      </c>
      <c r="I74" s="23">
        <f t="shared" si="7"/>
        <v>27758</v>
      </c>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c r="AY74" s="12"/>
      <c r="AZ74" s="12"/>
      <c r="BA74" s="12"/>
      <c r="BB74" s="12"/>
      <c r="BC74" s="12"/>
      <c r="BD74" s="12"/>
      <c r="BE74" s="12"/>
      <c r="BF74" s="12"/>
      <c r="BG74" s="12"/>
      <c r="BH74" s="12"/>
      <c r="BI74" s="12"/>
      <c r="BJ74" s="12"/>
      <c r="BK74" s="12"/>
      <c r="BL74" s="12"/>
      <c r="BM74" s="12"/>
      <c r="BN74" s="12"/>
      <c r="BO74" s="12"/>
      <c r="BP74" s="12"/>
      <c r="BQ74" s="12"/>
      <c r="BR74" s="12"/>
      <c r="BS74" s="12"/>
      <c r="BT74" s="12"/>
      <c r="BU74" s="12"/>
      <c r="BV74" s="12"/>
      <c r="BW74" s="12"/>
      <c r="BX74" s="12"/>
      <c r="BY74" s="12"/>
      <c r="BZ74" s="12"/>
      <c r="CA74" s="12"/>
      <c r="CB74" s="12"/>
      <c r="CC74" s="12"/>
      <c r="CD74" s="12"/>
      <c r="CE74" s="12"/>
      <c r="CF74" s="12"/>
      <c r="CG74" s="12"/>
      <c r="CH74" s="12"/>
      <c r="CI74" s="12"/>
      <c r="CJ74" s="12"/>
      <c r="CK74" s="12"/>
      <c r="CL74" s="12"/>
      <c r="CM74" s="12"/>
      <c r="CN74" s="12"/>
      <c r="CO74" s="12"/>
      <c r="CP74" s="12"/>
      <c r="CQ74" s="12"/>
      <c r="CR74" s="12"/>
      <c r="CS74" s="12"/>
      <c r="CT74" s="12"/>
      <c r="CU74" s="12"/>
      <c r="CV74" s="12"/>
      <c r="CW74" s="12"/>
      <c r="CX74" s="12"/>
      <c r="CY74" s="12"/>
      <c r="CZ74" s="12"/>
      <c r="DA74" s="12"/>
      <c r="DB74" s="12"/>
      <c r="DC74" s="12"/>
      <c r="DD74" s="12"/>
      <c r="DE74" s="12"/>
      <c r="DF74" s="12"/>
      <c r="DG74" s="12"/>
      <c r="DH74" s="12"/>
      <c r="DI74" s="12"/>
      <c r="DJ74" s="12"/>
      <c r="DK74" s="12"/>
      <c r="DL74" s="12"/>
      <c r="DM74" s="12"/>
      <c r="DN74" s="12"/>
      <c r="DO74" s="12"/>
      <c r="DP74" s="12"/>
      <c r="DQ74" s="12"/>
      <c r="DR74" s="12"/>
      <c r="DS74" s="12"/>
      <c r="DT74" s="12"/>
      <c r="DU74" s="12"/>
      <c r="DV74" s="12"/>
      <c r="DW74" s="12"/>
      <c r="DX74" s="12"/>
      <c r="DY74" s="12"/>
      <c r="DZ74" s="12"/>
      <c r="EA74" s="12"/>
      <c r="EB74" s="12"/>
      <c r="EC74" s="12"/>
      <c r="ED74" s="12"/>
      <c r="EE74" s="12"/>
    </row>
    <row r="75" spans="1:137" s="158" customFormat="1">
      <c r="A75" s="142" t="s">
        <v>3875</v>
      </c>
      <c r="B75" s="17"/>
      <c r="C75" s="143"/>
      <c r="D75" s="143"/>
      <c r="E75" s="143"/>
      <c r="F75" s="143"/>
      <c r="G75" s="17"/>
      <c r="H75" s="17"/>
      <c r="I75" s="149">
        <f>SUM(I71:I74)</f>
        <v>89329</v>
      </c>
      <c r="J75" s="147"/>
      <c r="K75" s="147"/>
      <c r="L75" s="147"/>
      <c r="M75" s="147"/>
      <c r="N75" s="147"/>
      <c r="O75" s="147"/>
      <c r="P75" s="147"/>
      <c r="Q75" s="147"/>
      <c r="R75" s="147"/>
      <c r="S75" s="147"/>
      <c r="T75" s="147"/>
      <c r="U75" s="147"/>
      <c r="V75" s="147"/>
      <c r="W75" s="147"/>
      <c r="X75" s="147"/>
      <c r="Y75" s="147"/>
      <c r="Z75" s="147"/>
      <c r="AA75" s="147"/>
      <c r="AB75" s="147"/>
      <c r="AC75" s="147"/>
      <c r="AD75" s="147"/>
      <c r="AE75" s="147"/>
      <c r="AF75" s="147"/>
      <c r="AG75" s="147"/>
      <c r="AH75" s="147"/>
      <c r="AI75" s="147"/>
      <c r="AJ75" s="147"/>
      <c r="AK75" s="147"/>
      <c r="AL75" s="147"/>
      <c r="AM75" s="147"/>
      <c r="AN75" s="147"/>
      <c r="AO75" s="147"/>
      <c r="AP75" s="147"/>
      <c r="AQ75" s="147"/>
      <c r="AR75" s="147"/>
      <c r="AS75" s="147"/>
      <c r="AT75" s="147"/>
      <c r="AU75" s="147"/>
      <c r="AV75" s="147"/>
      <c r="AW75" s="147"/>
      <c r="AX75" s="147"/>
      <c r="AY75" s="147"/>
      <c r="AZ75" s="147"/>
      <c r="BA75" s="147"/>
      <c r="BB75" s="147"/>
      <c r="BC75" s="147"/>
      <c r="BD75" s="147"/>
      <c r="BE75" s="147"/>
      <c r="BF75" s="147"/>
      <c r="BG75" s="147"/>
      <c r="BH75" s="147"/>
      <c r="BI75" s="147"/>
      <c r="BJ75" s="147"/>
      <c r="BK75" s="147"/>
      <c r="BL75" s="147"/>
      <c r="BM75" s="147"/>
      <c r="BN75" s="147"/>
      <c r="BO75" s="147"/>
      <c r="BP75" s="147"/>
      <c r="BQ75" s="147"/>
      <c r="BR75" s="147"/>
      <c r="BS75" s="147"/>
      <c r="BT75" s="147"/>
      <c r="BU75" s="147"/>
      <c r="BV75" s="147"/>
      <c r="BW75" s="147"/>
      <c r="BX75" s="147"/>
      <c r="BY75" s="147"/>
      <c r="BZ75" s="147"/>
      <c r="CA75" s="147"/>
      <c r="CB75" s="147"/>
      <c r="CC75" s="147"/>
      <c r="CD75" s="147"/>
      <c r="CE75" s="147"/>
      <c r="CF75" s="147"/>
      <c r="CG75" s="147"/>
      <c r="CH75" s="147"/>
      <c r="CI75" s="147"/>
      <c r="CJ75" s="147"/>
      <c r="CK75" s="147"/>
      <c r="CL75" s="147"/>
      <c r="CM75" s="147"/>
      <c r="CN75" s="147"/>
      <c r="CO75" s="147"/>
      <c r="CP75" s="147"/>
      <c r="CQ75" s="147"/>
      <c r="CR75" s="147"/>
      <c r="CS75" s="147"/>
      <c r="CT75" s="147"/>
      <c r="CU75" s="147"/>
      <c r="CV75" s="147"/>
      <c r="CW75" s="147"/>
      <c r="CX75" s="147"/>
      <c r="CY75" s="147"/>
      <c r="CZ75" s="147"/>
      <c r="DA75" s="147"/>
      <c r="DB75" s="147"/>
      <c r="DC75" s="147"/>
      <c r="DD75" s="147"/>
      <c r="DE75" s="147"/>
      <c r="DF75" s="147"/>
      <c r="DG75" s="147"/>
      <c r="DH75" s="147"/>
      <c r="DI75" s="147"/>
      <c r="DJ75" s="147"/>
      <c r="DK75" s="147"/>
      <c r="DL75" s="147"/>
      <c r="DM75" s="147"/>
      <c r="DN75" s="147"/>
      <c r="DO75" s="147"/>
      <c r="DP75" s="147"/>
      <c r="DQ75" s="147"/>
      <c r="DR75" s="147"/>
      <c r="DS75" s="147"/>
      <c r="DT75" s="147"/>
      <c r="DU75" s="147"/>
      <c r="DV75" s="147"/>
      <c r="DW75" s="147"/>
      <c r="DX75" s="147"/>
      <c r="DY75" s="147"/>
      <c r="DZ75" s="147"/>
      <c r="EA75" s="147"/>
      <c r="EB75" s="147"/>
      <c r="EC75" s="147"/>
      <c r="ED75" s="147"/>
      <c r="EE75" s="147"/>
      <c r="EF75" s="147"/>
      <c r="EG75" s="147"/>
    </row>
    <row r="76" spans="1:137" s="13" customFormat="1" ht="18">
      <c r="A76" s="39" t="s">
        <v>121</v>
      </c>
      <c r="B76" s="166" t="s">
        <v>122</v>
      </c>
      <c r="C76" s="166"/>
      <c r="D76" s="166"/>
      <c r="E76" s="166"/>
      <c r="F76" s="29" t="s">
        <v>49</v>
      </c>
      <c r="G76" s="174" t="s">
        <v>3870</v>
      </c>
      <c r="H76" s="175"/>
      <c r="I76" s="176"/>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c r="AY76" s="12"/>
      <c r="AZ76" s="12"/>
      <c r="BA76" s="12"/>
      <c r="BB76" s="12"/>
      <c r="BC76" s="12"/>
      <c r="BD76" s="12"/>
      <c r="BE76" s="12"/>
      <c r="BF76" s="12"/>
      <c r="BG76" s="12"/>
      <c r="BH76" s="12"/>
      <c r="BI76" s="12"/>
      <c r="BJ76" s="12"/>
      <c r="BK76" s="12"/>
      <c r="BL76" s="12"/>
      <c r="BM76" s="12"/>
      <c r="BN76" s="12"/>
      <c r="BO76" s="12"/>
      <c r="BP76" s="12"/>
      <c r="BQ76" s="12"/>
      <c r="BR76" s="12"/>
      <c r="BS76" s="12"/>
      <c r="BT76" s="12"/>
      <c r="BU76" s="12"/>
      <c r="BV76" s="12"/>
      <c r="BW76" s="12"/>
      <c r="BX76" s="12"/>
      <c r="BY76" s="12"/>
      <c r="BZ76" s="12"/>
      <c r="CA76" s="12"/>
      <c r="CB76" s="12"/>
      <c r="CC76" s="12"/>
      <c r="CD76" s="12"/>
      <c r="CE76" s="12"/>
      <c r="CF76" s="12"/>
      <c r="CG76" s="12"/>
      <c r="CH76" s="12"/>
      <c r="CI76" s="12"/>
      <c r="CJ76" s="12"/>
      <c r="CK76" s="12"/>
      <c r="CL76" s="12"/>
      <c r="CM76" s="12"/>
      <c r="CN76" s="12"/>
      <c r="CO76" s="12"/>
      <c r="CP76" s="12"/>
      <c r="CQ76" s="12"/>
      <c r="CR76" s="12"/>
      <c r="CS76" s="12"/>
      <c r="CT76" s="12"/>
      <c r="CU76" s="12"/>
      <c r="CV76" s="12"/>
      <c r="CW76" s="12"/>
      <c r="CX76" s="12"/>
      <c r="CY76" s="12"/>
      <c r="CZ76" s="12"/>
      <c r="DA76" s="12"/>
      <c r="DB76" s="12"/>
      <c r="DC76" s="12"/>
      <c r="DD76" s="12"/>
      <c r="DE76" s="12"/>
      <c r="DF76" s="12"/>
      <c r="DG76" s="12"/>
      <c r="DH76" s="12"/>
      <c r="DI76" s="12"/>
      <c r="DJ76" s="12"/>
      <c r="DK76" s="12"/>
      <c r="DL76" s="12"/>
      <c r="DM76" s="12"/>
      <c r="DN76" s="12"/>
      <c r="DO76" s="12"/>
      <c r="DP76" s="12"/>
      <c r="DQ76" s="12"/>
      <c r="DR76" s="12"/>
      <c r="DS76" s="12"/>
      <c r="DT76" s="12"/>
      <c r="DU76" s="12"/>
      <c r="DV76" s="12"/>
      <c r="DW76" s="12"/>
      <c r="DX76" s="12"/>
      <c r="DY76" s="12"/>
      <c r="DZ76" s="12"/>
    </row>
    <row r="77" spans="1:137" s="13" customFormat="1" ht="27">
      <c r="A77" s="14" t="s">
        <v>2</v>
      </c>
      <c r="B77" s="14" t="s">
        <v>3</v>
      </c>
      <c r="C77" s="15" t="s">
        <v>4</v>
      </c>
      <c r="D77" s="15" t="s">
        <v>5</v>
      </c>
      <c r="E77" s="15" t="s">
        <v>6</v>
      </c>
      <c r="F77" s="15" t="s">
        <v>7</v>
      </c>
      <c r="G77" s="16" t="s">
        <v>3347</v>
      </c>
      <c r="H77" s="16" t="s">
        <v>3348</v>
      </c>
      <c r="I77" s="16" t="s">
        <v>3349</v>
      </c>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c r="AY77" s="12"/>
      <c r="AZ77" s="12"/>
      <c r="BA77" s="12"/>
      <c r="BB77" s="12"/>
      <c r="BC77" s="12"/>
      <c r="BD77" s="12"/>
      <c r="BE77" s="12"/>
      <c r="BF77" s="12"/>
      <c r="BG77" s="12"/>
      <c r="BH77" s="12"/>
      <c r="BI77" s="12"/>
      <c r="BJ77" s="12"/>
      <c r="BK77" s="12"/>
      <c r="BL77" s="12"/>
      <c r="BM77" s="12"/>
      <c r="BN77" s="12"/>
      <c r="BO77" s="12"/>
      <c r="BP77" s="12"/>
      <c r="BQ77" s="12"/>
      <c r="BR77" s="12"/>
      <c r="BS77" s="12"/>
      <c r="BT77" s="12"/>
      <c r="BU77" s="12"/>
      <c r="BV77" s="12"/>
      <c r="BW77" s="12"/>
      <c r="BX77" s="12"/>
      <c r="BY77" s="12"/>
      <c r="BZ77" s="12"/>
      <c r="CA77" s="12"/>
      <c r="CB77" s="12"/>
      <c r="CC77" s="12"/>
      <c r="CD77" s="12"/>
      <c r="CE77" s="12"/>
      <c r="CF77" s="12"/>
      <c r="CG77" s="12"/>
      <c r="CH77" s="12"/>
      <c r="CI77" s="12"/>
      <c r="CJ77" s="12"/>
      <c r="CK77" s="12"/>
      <c r="CL77" s="12"/>
      <c r="CM77" s="12"/>
      <c r="CN77" s="12"/>
      <c r="CO77" s="12"/>
      <c r="CP77" s="12"/>
      <c r="CQ77" s="12"/>
      <c r="CR77" s="12"/>
      <c r="CS77" s="12"/>
      <c r="CT77" s="12"/>
      <c r="CU77" s="12"/>
      <c r="CV77" s="12"/>
      <c r="CW77" s="12"/>
      <c r="CX77" s="12"/>
      <c r="CY77" s="12"/>
      <c r="CZ77" s="12"/>
      <c r="DA77" s="12"/>
      <c r="DB77" s="12"/>
      <c r="DC77" s="12"/>
      <c r="DD77" s="12"/>
      <c r="DE77" s="12"/>
      <c r="DF77" s="12"/>
      <c r="DG77" s="12"/>
      <c r="DH77" s="12"/>
      <c r="DI77" s="12"/>
      <c r="DJ77" s="12"/>
      <c r="DK77" s="12"/>
      <c r="DL77" s="12"/>
      <c r="DM77" s="12"/>
      <c r="DN77" s="12"/>
      <c r="DO77" s="12"/>
      <c r="DP77" s="12"/>
      <c r="DQ77" s="12"/>
      <c r="DR77" s="12"/>
      <c r="DS77" s="12"/>
      <c r="DT77" s="12"/>
      <c r="DU77" s="12"/>
      <c r="DV77" s="12"/>
      <c r="DW77" s="12"/>
      <c r="DX77" s="12"/>
      <c r="DY77" s="12"/>
      <c r="DZ77" s="12"/>
    </row>
    <row r="78" spans="1:137" s="13" customFormat="1" ht="27">
      <c r="A78" s="31">
        <v>1</v>
      </c>
      <c r="B78" s="27">
        <v>1196490964</v>
      </c>
      <c r="C78" s="28">
        <v>42295143</v>
      </c>
      <c r="D78" s="33" t="s">
        <v>123</v>
      </c>
      <c r="E78" s="37" t="s">
        <v>124</v>
      </c>
      <c r="F78" s="28" t="s">
        <v>10</v>
      </c>
      <c r="G78" s="22">
        <v>8900</v>
      </c>
      <c r="H78" s="22">
        <f t="shared" ref="H78:H87" si="8">ROUND(G78*0.19,0)</f>
        <v>1691</v>
      </c>
      <c r="I78" s="23">
        <f t="shared" ref="I78:I87" si="9">+G78+H78</f>
        <v>10591</v>
      </c>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c r="AY78" s="12"/>
      <c r="AZ78" s="12"/>
      <c r="BA78" s="12"/>
      <c r="BB78" s="12"/>
      <c r="BC78" s="12"/>
      <c r="BD78" s="12"/>
      <c r="BE78" s="12"/>
      <c r="BF78" s="12"/>
      <c r="BG78" s="12"/>
      <c r="BH78" s="12"/>
      <c r="BI78" s="12"/>
      <c r="BJ78" s="12"/>
      <c r="BK78" s="12"/>
      <c r="BL78" s="12"/>
      <c r="BM78" s="12"/>
      <c r="BN78" s="12"/>
      <c r="BO78" s="12"/>
      <c r="BP78" s="12"/>
      <c r="BQ78" s="12"/>
      <c r="BR78" s="12"/>
      <c r="BS78" s="12"/>
      <c r="BT78" s="12"/>
      <c r="BU78" s="12"/>
      <c r="BV78" s="12"/>
      <c r="BW78" s="12"/>
      <c r="BX78" s="12"/>
      <c r="BY78" s="12"/>
      <c r="BZ78" s="12"/>
      <c r="CA78" s="12"/>
      <c r="CB78" s="12"/>
      <c r="CC78" s="12"/>
      <c r="CD78" s="12"/>
      <c r="CE78" s="12"/>
      <c r="CF78" s="12"/>
      <c r="CG78" s="12"/>
      <c r="CH78" s="12"/>
      <c r="CI78" s="12"/>
      <c r="CJ78" s="12"/>
      <c r="CK78" s="12"/>
      <c r="CL78" s="12"/>
      <c r="CM78" s="12"/>
      <c r="CN78" s="12"/>
      <c r="CO78" s="12"/>
      <c r="CP78" s="12"/>
      <c r="CQ78" s="12"/>
      <c r="CR78" s="12"/>
      <c r="CS78" s="12"/>
      <c r="CT78" s="12"/>
      <c r="CU78" s="12"/>
      <c r="CV78" s="12"/>
      <c r="CW78" s="12"/>
      <c r="CX78" s="12"/>
      <c r="CY78" s="12"/>
      <c r="CZ78" s="12"/>
      <c r="DA78" s="12"/>
      <c r="DB78" s="12"/>
      <c r="DC78" s="12"/>
      <c r="DD78" s="12"/>
      <c r="DE78" s="12"/>
      <c r="DF78" s="12"/>
      <c r="DG78" s="12"/>
      <c r="DH78" s="12"/>
      <c r="DI78" s="12"/>
      <c r="DJ78" s="12"/>
      <c r="DK78" s="12"/>
      <c r="DL78" s="12"/>
      <c r="DM78" s="12"/>
      <c r="DN78" s="12"/>
      <c r="DO78" s="12"/>
      <c r="DP78" s="12"/>
      <c r="DQ78" s="12"/>
      <c r="DR78" s="12"/>
      <c r="DS78" s="12"/>
      <c r="DT78" s="12"/>
      <c r="DU78" s="12"/>
      <c r="DV78" s="12"/>
      <c r="DW78" s="12"/>
      <c r="DX78" s="12"/>
      <c r="DY78" s="12"/>
      <c r="DZ78" s="12"/>
    </row>
    <row r="79" spans="1:137" s="13" customFormat="1" ht="27">
      <c r="A79" s="31">
        <v>2</v>
      </c>
      <c r="B79" s="27">
        <v>1196490034</v>
      </c>
      <c r="C79" s="28">
        <v>42295143</v>
      </c>
      <c r="D79" s="33" t="s">
        <v>125</v>
      </c>
      <c r="E79" s="37" t="s">
        <v>126</v>
      </c>
      <c r="F79" s="28" t="s">
        <v>10</v>
      </c>
      <c r="G79" s="22">
        <v>16200</v>
      </c>
      <c r="H79" s="22">
        <f t="shared" si="8"/>
        <v>3078</v>
      </c>
      <c r="I79" s="23">
        <f t="shared" si="9"/>
        <v>19278</v>
      </c>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c r="AY79" s="12"/>
      <c r="AZ79" s="12"/>
      <c r="BA79" s="12"/>
      <c r="BB79" s="12"/>
      <c r="BC79" s="12"/>
      <c r="BD79" s="12"/>
      <c r="BE79" s="12"/>
      <c r="BF79" s="12"/>
      <c r="BG79" s="12"/>
      <c r="BH79" s="12"/>
      <c r="BI79" s="12"/>
      <c r="BJ79" s="12"/>
      <c r="BK79" s="12"/>
      <c r="BL79" s="12"/>
      <c r="BM79" s="12"/>
      <c r="BN79" s="12"/>
      <c r="BO79" s="12"/>
      <c r="BP79" s="12"/>
      <c r="BQ79" s="12"/>
      <c r="BR79" s="12"/>
      <c r="BS79" s="12"/>
      <c r="BT79" s="12"/>
      <c r="BU79" s="12"/>
      <c r="BV79" s="12"/>
      <c r="BW79" s="12"/>
      <c r="BX79" s="12"/>
      <c r="BY79" s="12"/>
      <c r="BZ79" s="12"/>
      <c r="CA79" s="12"/>
      <c r="CB79" s="12"/>
      <c r="CC79" s="12"/>
      <c r="CD79" s="12"/>
      <c r="CE79" s="12"/>
      <c r="CF79" s="12"/>
      <c r="CG79" s="12"/>
      <c r="CH79" s="12"/>
      <c r="CI79" s="12"/>
      <c r="CJ79" s="12"/>
      <c r="CK79" s="12"/>
      <c r="CL79" s="12"/>
      <c r="CM79" s="12"/>
      <c r="CN79" s="12"/>
      <c r="CO79" s="12"/>
      <c r="CP79" s="12"/>
      <c r="CQ79" s="12"/>
      <c r="CR79" s="12"/>
      <c r="CS79" s="12"/>
      <c r="CT79" s="12"/>
      <c r="CU79" s="12"/>
      <c r="CV79" s="12"/>
      <c r="CW79" s="12"/>
      <c r="CX79" s="12"/>
      <c r="CY79" s="12"/>
      <c r="CZ79" s="12"/>
      <c r="DA79" s="12"/>
      <c r="DB79" s="12"/>
      <c r="DC79" s="12"/>
      <c r="DD79" s="12"/>
      <c r="DE79" s="12"/>
      <c r="DF79" s="12"/>
      <c r="DG79" s="12"/>
      <c r="DH79" s="12"/>
      <c r="DI79" s="12"/>
      <c r="DJ79" s="12"/>
      <c r="DK79" s="12"/>
      <c r="DL79" s="12"/>
      <c r="DM79" s="12"/>
      <c r="DN79" s="12"/>
      <c r="DO79" s="12"/>
      <c r="DP79" s="12"/>
      <c r="DQ79" s="12"/>
      <c r="DR79" s="12"/>
      <c r="DS79" s="12"/>
      <c r="DT79" s="12"/>
      <c r="DU79" s="12"/>
      <c r="DV79" s="12"/>
      <c r="DW79" s="12"/>
      <c r="DX79" s="12"/>
      <c r="DY79" s="12"/>
      <c r="DZ79" s="12"/>
    </row>
    <row r="80" spans="1:137" s="13" customFormat="1" ht="99">
      <c r="A80" s="31">
        <v>3</v>
      </c>
      <c r="B80" s="27">
        <v>1196490005</v>
      </c>
      <c r="C80" s="28">
        <v>42295143</v>
      </c>
      <c r="D80" s="33" t="s">
        <v>127</v>
      </c>
      <c r="E80" s="37" t="s">
        <v>128</v>
      </c>
      <c r="F80" s="28" t="s">
        <v>10</v>
      </c>
      <c r="G80" s="22">
        <v>9915</v>
      </c>
      <c r="H80" s="22">
        <f t="shared" si="8"/>
        <v>1884</v>
      </c>
      <c r="I80" s="23">
        <f t="shared" si="9"/>
        <v>11799</v>
      </c>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c r="AY80" s="12"/>
      <c r="AZ80" s="12"/>
      <c r="BA80" s="12"/>
      <c r="BB80" s="12"/>
      <c r="BC80" s="12"/>
      <c r="BD80" s="12"/>
      <c r="BE80" s="12"/>
      <c r="BF80" s="12"/>
      <c r="BG80" s="12"/>
      <c r="BH80" s="12"/>
      <c r="BI80" s="12"/>
      <c r="BJ80" s="12"/>
      <c r="BK80" s="12"/>
      <c r="BL80" s="12"/>
      <c r="BM80" s="12"/>
      <c r="BN80" s="12"/>
      <c r="BO80" s="12"/>
      <c r="BP80" s="12"/>
      <c r="BQ80" s="12"/>
      <c r="BR80" s="12"/>
      <c r="BS80" s="12"/>
      <c r="BT80" s="12"/>
      <c r="BU80" s="12"/>
      <c r="BV80" s="12"/>
      <c r="BW80" s="12"/>
      <c r="BX80" s="12"/>
      <c r="BY80" s="12"/>
      <c r="BZ80" s="12"/>
      <c r="CA80" s="12"/>
      <c r="CB80" s="12"/>
      <c r="CC80" s="12"/>
      <c r="CD80" s="12"/>
      <c r="CE80" s="12"/>
      <c r="CF80" s="12"/>
      <c r="CG80" s="12"/>
      <c r="CH80" s="12"/>
      <c r="CI80" s="12"/>
      <c r="CJ80" s="12"/>
      <c r="CK80" s="12"/>
      <c r="CL80" s="12"/>
      <c r="CM80" s="12"/>
      <c r="CN80" s="12"/>
      <c r="CO80" s="12"/>
      <c r="CP80" s="12"/>
      <c r="CQ80" s="12"/>
      <c r="CR80" s="12"/>
      <c r="CS80" s="12"/>
      <c r="CT80" s="12"/>
      <c r="CU80" s="12"/>
      <c r="CV80" s="12"/>
      <c r="CW80" s="12"/>
      <c r="CX80" s="12"/>
      <c r="CY80" s="12"/>
      <c r="CZ80" s="12"/>
      <c r="DA80" s="12"/>
      <c r="DB80" s="12"/>
      <c r="DC80" s="12"/>
      <c r="DD80" s="12"/>
      <c r="DE80" s="12"/>
      <c r="DF80" s="12"/>
      <c r="DG80" s="12"/>
      <c r="DH80" s="12"/>
      <c r="DI80" s="12"/>
      <c r="DJ80" s="12"/>
      <c r="DK80" s="12"/>
      <c r="DL80" s="12"/>
      <c r="DM80" s="12"/>
      <c r="DN80" s="12"/>
      <c r="DO80" s="12"/>
      <c r="DP80" s="12"/>
      <c r="DQ80" s="12"/>
      <c r="DR80" s="12"/>
      <c r="DS80" s="12"/>
      <c r="DT80" s="12"/>
      <c r="DU80" s="12"/>
      <c r="DV80" s="12"/>
      <c r="DW80" s="12"/>
      <c r="DX80" s="12"/>
      <c r="DY80" s="12"/>
      <c r="DZ80" s="12"/>
    </row>
    <row r="81" spans="1:137" s="13" customFormat="1" ht="63">
      <c r="A81" s="31">
        <v>4</v>
      </c>
      <c r="B81" s="27">
        <v>1196490007</v>
      </c>
      <c r="C81" s="28">
        <v>42295143</v>
      </c>
      <c r="D81" s="33" t="s">
        <v>129</v>
      </c>
      <c r="E81" s="37" t="s">
        <v>130</v>
      </c>
      <c r="F81" s="28" t="s">
        <v>10</v>
      </c>
      <c r="G81" s="22">
        <v>11000</v>
      </c>
      <c r="H81" s="22">
        <f t="shared" si="8"/>
        <v>2090</v>
      </c>
      <c r="I81" s="23">
        <f t="shared" si="9"/>
        <v>13090</v>
      </c>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c r="AY81" s="12"/>
      <c r="AZ81" s="12"/>
      <c r="BA81" s="12"/>
      <c r="BB81" s="12"/>
      <c r="BC81" s="12"/>
      <c r="BD81" s="12"/>
      <c r="BE81" s="12"/>
      <c r="BF81" s="12"/>
      <c r="BG81" s="12"/>
      <c r="BH81" s="12"/>
      <c r="BI81" s="12"/>
      <c r="BJ81" s="12"/>
      <c r="BK81" s="12"/>
      <c r="BL81" s="12"/>
      <c r="BM81" s="12"/>
      <c r="BN81" s="12"/>
      <c r="BO81" s="12"/>
      <c r="BP81" s="12"/>
      <c r="BQ81" s="12"/>
      <c r="BR81" s="12"/>
      <c r="BS81" s="12"/>
      <c r="BT81" s="12"/>
      <c r="BU81" s="12"/>
      <c r="BV81" s="12"/>
      <c r="BW81" s="12"/>
      <c r="BX81" s="12"/>
      <c r="BY81" s="12"/>
      <c r="BZ81" s="12"/>
      <c r="CA81" s="12"/>
      <c r="CB81" s="12"/>
      <c r="CC81" s="12"/>
      <c r="CD81" s="12"/>
      <c r="CE81" s="12"/>
      <c r="CF81" s="12"/>
      <c r="CG81" s="12"/>
      <c r="CH81" s="12"/>
      <c r="CI81" s="12"/>
      <c r="CJ81" s="12"/>
      <c r="CK81" s="12"/>
      <c r="CL81" s="12"/>
      <c r="CM81" s="12"/>
      <c r="CN81" s="12"/>
      <c r="CO81" s="12"/>
      <c r="CP81" s="12"/>
      <c r="CQ81" s="12"/>
      <c r="CR81" s="12"/>
      <c r="CS81" s="12"/>
      <c r="CT81" s="12"/>
      <c r="CU81" s="12"/>
      <c r="CV81" s="12"/>
      <c r="CW81" s="12"/>
      <c r="CX81" s="12"/>
      <c r="CY81" s="12"/>
      <c r="CZ81" s="12"/>
      <c r="DA81" s="12"/>
      <c r="DB81" s="12"/>
      <c r="DC81" s="12"/>
      <c r="DD81" s="12"/>
      <c r="DE81" s="12"/>
      <c r="DF81" s="12"/>
      <c r="DG81" s="12"/>
      <c r="DH81" s="12"/>
      <c r="DI81" s="12"/>
      <c r="DJ81" s="12"/>
      <c r="DK81" s="12"/>
      <c r="DL81" s="12"/>
      <c r="DM81" s="12"/>
      <c r="DN81" s="12"/>
      <c r="DO81" s="12"/>
      <c r="DP81" s="12"/>
      <c r="DQ81" s="12"/>
      <c r="DR81" s="12"/>
      <c r="DS81" s="12"/>
      <c r="DT81" s="12"/>
      <c r="DU81" s="12"/>
      <c r="DV81" s="12"/>
      <c r="DW81" s="12"/>
      <c r="DX81" s="12"/>
      <c r="DY81" s="12"/>
      <c r="DZ81" s="12"/>
    </row>
    <row r="82" spans="1:137" s="13" customFormat="1" ht="72">
      <c r="A82" s="31">
        <v>5</v>
      </c>
      <c r="B82" s="27">
        <v>1196430859</v>
      </c>
      <c r="C82" s="28">
        <v>42295143</v>
      </c>
      <c r="D82" s="33" t="s">
        <v>131</v>
      </c>
      <c r="E82" s="37" t="s">
        <v>132</v>
      </c>
      <c r="F82" s="28" t="s">
        <v>10</v>
      </c>
      <c r="G82" s="22">
        <v>15500</v>
      </c>
      <c r="H82" s="22">
        <f t="shared" si="8"/>
        <v>2945</v>
      </c>
      <c r="I82" s="23">
        <f t="shared" si="9"/>
        <v>18445</v>
      </c>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c r="AY82" s="12"/>
      <c r="AZ82" s="12"/>
      <c r="BA82" s="12"/>
      <c r="BB82" s="12"/>
      <c r="BC82" s="12"/>
      <c r="BD82" s="12"/>
      <c r="BE82" s="12"/>
      <c r="BF82" s="12"/>
      <c r="BG82" s="12"/>
      <c r="BH82" s="12"/>
      <c r="BI82" s="12"/>
      <c r="BJ82" s="12"/>
      <c r="BK82" s="12"/>
      <c r="BL82" s="12"/>
      <c r="BM82" s="12"/>
      <c r="BN82" s="12"/>
      <c r="BO82" s="12"/>
      <c r="BP82" s="12"/>
      <c r="BQ82" s="12"/>
      <c r="BR82" s="12"/>
      <c r="BS82" s="12"/>
      <c r="BT82" s="12"/>
      <c r="BU82" s="12"/>
      <c r="BV82" s="12"/>
      <c r="BW82" s="12"/>
      <c r="BX82" s="12"/>
      <c r="BY82" s="12"/>
      <c r="BZ82" s="12"/>
      <c r="CA82" s="12"/>
      <c r="CB82" s="12"/>
      <c r="CC82" s="12"/>
      <c r="CD82" s="12"/>
      <c r="CE82" s="12"/>
      <c r="CF82" s="12"/>
      <c r="CG82" s="12"/>
      <c r="CH82" s="12"/>
      <c r="CI82" s="12"/>
      <c r="CJ82" s="12"/>
      <c r="CK82" s="12"/>
      <c r="CL82" s="12"/>
      <c r="CM82" s="12"/>
      <c r="CN82" s="12"/>
      <c r="CO82" s="12"/>
      <c r="CP82" s="12"/>
      <c r="CQ82" s="12"/>
      <c r="CR82" s="12"/>
      <c r="CS82" s="12"/>
      <c r="CT82" s="12"/>
      <c r="CU82" s="12"/>
      <c r="CV82" s="12"/>
      <c r="CW82" s="12"/>
      <c r="CX82" s="12"/>
      <c r="CY82" s="12"/>
      <c r="CZ82" s="12"/>
      <c r="DA82" s="12"/>
      <c r="DB82" s="12"/>
      <c r="DC82" s="12"/>
      <c r="DD82" s="12"/>
      <c r="DE82" s="12"/>
      <c r="DF82" s="12"/>
      <c r="DG82" s="12"/>
      <c r="DH82" s="12"/>
      <c r="DI82" s="12"/>
      <c r="DJ82" s="12"/>
      <c r="DK82" s="12"/>
      <c r="DL82" s="12"/>
      <c r="DM82" s="12"/>
      <c r="DN82" s="12"/>
      <c r="DO82" s="12"/>
      <c r="DP82" s="12"/>
      <c r="DQ82" s="12"/>
      <c r="DR82" s="12"/>
      <c r="DS82" s="12"/>
      <c r="DT82" s="12"/>
      <c r="DU82" s="12"/>
      <c r="DV82" s="12"/>
      <c r="DW82" s="12"/>
      <c r="DX82" s="12"/>
      <c r="DY82" s="12"/>
      <c r="DZ82" s="12"/>
    </row>
    <row r="83" spans="1:137" s="13" customFormat="1" ht="63">
      <c r="A83" s="31">
        <v>6</v>
      </c>
      <c r="B83" s="27">
        <v>1196430030</v>
      </c>
      <c r="C83" s="28">
        <v>42295143</v>
      </c>
      <c r="D83" s="33" t="s">
        <v>133</v>
      </c>
      <c r="E83" s="37" t="s">
        <v>134</v>
      </c>
      <c r="F83" s="28" t="s">
        <v>10</v>
      </c>
      <c r="G83" s="22">
        <v>20000</v>
      </c>
      <c r="H83" s="22">
        <f t="shared" si="8"/>
        <v>3800</v>
      </c>
      <c r="I83" s="23">
        <f t="shared" si="9"/>
        <v>23800</v>
      </c>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c r="AY83" s="12"/>
      <c r="AZ83" s="12"/>
      <c r="BA83" s="12"/>
      <c r="BB83" s="12"/>
      <c r="BC83" s="12"/>
      <c r="BD83" s="12"/>
      <c r="BE83" s="12"/>
      <c r="BF83" s="12"/>
      <c r="BG83" s="12"/>
      <c r="BH83" s="12"/>
      <c r="BI83" s="12"/>
      <c r="BJ83" s="12"/>
      <c r="BK83" s="12"/>
      <c r="BL83" s="12"/>
      <c r="BM83" s="12"/>
      <c r="BN83" s="12"/>
      <c r="BO83" s="12"/>
      <c r="BP83" s="12"/>
      <c r="BQ83" s="12"/>
      <c r="BR83" s="12"/>
      <c r="BS83" s="12"/>
      <c r="BT83" s="12"/>
      <c r="BU83" s="12"/>
      <c r="BV83" s="12"/>
      <c r="BW83" s="12"/>
      <c r="BX83" s="12"/>
      <c r="BY83" s="12"/>
      <c r="BZ83" s="12"/>
      <c r="CA83" s="12"/>
      <c r="CB83" s="12"/>
      <c r="CC83" s="12"/>
      <c r="CD83" s="12"/>
      <c r="CE83" s="12"/>
      <c r="CF83" s="12"/>
      <c r="CG83" s="12"/>
      <c r="CH83" s="12"/>
      <c r="CI83" s="12"/>
      <c r="CJ83" s="12"/>
      <c r="CK83" s="12"/>
      <c r="CL83" s="12"/>
      <c r="CM83" s="12"/>
      <c r="CN83" s="12"/>
      <c r="CO83" s="12"/>
      <c r="CP83" s="12"/>
      <c r="CQ83" s="12"/>
      <c r="CR83" s="12"/>
      <c r="CS83" s="12"/>
      <c r="CT83" s="12"/>
      <c r="CU83" s="12"/>
      <c r="CV83" s="12"/>
      <c r="CW83" s="12"/>
      <c r="CX83" s="12"/>
      <c r="CY83" s="12"/>
      <c r="CZ83" s="12"/>
      <c r="DA83" s="12"/>
      <c r="DB83" s="12"/>
      <c r="DC83" s="12"/>
      <c r="DD83" s="12"/>
      <c r="DE83" s="12"/>
      <c r="DF83" s="12"/>
      <c r="DG83" s="12"/>
      <c r="DH83" s="12"/>
      <c r="DI83" s="12"/>
      <c r="DJ83" s="12"/>
      <c r="DK83" s="12"/>
      <c r="DL83" s="12"/>
      <c r="DM83" s="12"/>
      <c r="DN83" s="12"/>
      <c r="DO83" s="12"/>
      <c r="DP83" s="12"/>
      <c r="DQ83" s="12"/>
      <c r="DR83" s="12"/>
      <c r="DS83" s="12"/>
      <c r="DT83" s="12"/>
      <c r="DU83" s="12"/>
      <c r="DV83" s="12"/>
      <c r="DW83" s="12"/>
      <c r="DX83" s="12"/>
      <c r="DY83" s="12"/>
      <c r="DZ83" s="12"/>
    </row>
    <row r="84" spans="1:137" s="13" customFormat="1" ht="45">
      <c r="A84" s="31">
        <v>7</v>
      </c>
      <c r="B84" s="27">
        <v>1196430013</v>
      </c>
      <c r="C84" s="28">
        <v>42295143</v>
      </c>
      <c r="D84" s="33" t="s">
        <v>135</v>
      </c>
      <c r="E84" s="37" t="s">
        <v>136</v>
      </c>
      <c r="F84" s="28" t="s">
        <v>10</v>
      </c>
      <c r="G84" s="22">
        <v>176800</v>
      </c>
      <c r="H84" s="22">
        <f t="shared" si="8"/>
        <v>33592</v>
      </c>
      <c r="I84" s="23">
        <f t="shared" si="9"/>
        <v>210392</v>
      </c>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c r="AY84" s="12"/>
      <c r="AZ84" s="12"/>
      <c r="BA84" s="12"/>
      <c r="BB84" s="12"/>
      <c r="BC84" s="12"/>
      <c r="BD84" s="12"/>
      <c r="BE84" s="12"/>
      <c r="BF84" s="12"/>
      <c r="BG84" s="12"/>
      <c r="BH84" s="12"/>
      <c r="BI84" s="12"/>
      <c r="BJ84" s="12"/>
      <c r="BK84" s="12"/>
      <c r="BL84" s="12"/>
      <c r="BM84" s="12"/>
      <c r="BN84" s="12"/>
      <c r="BO84" s="12"/>
      <c r="BP84" s="12"/>
      <c r="BQ84" s="12"/>
      <c r="BR84" s="12"/>
      <c r="BS84" s="12"/>
      <c r="BT84" s="12"/>
      <c r="BU84" s="12"/>
      <c r="BV84" s="12"/>
      <c r="BW84" s="12"/>
      <c r="BX84" s="12"/>
      <c r="BY84" s="12"/>
      <c r="BZ84" s="12"/>
      <c r="CA84" s="12"/>
      <c r="CB84" s="12"/>
      <c r="CC84" s="12"/>
      <c r="CD84" s="12"/>
      <c r="CE84" s="12"/>
      <c r="CF84" s="12"/>
      <c r="CG84" s="12"/>
      <c r="CH84" s="12"/>
      <c r="CI84" s="12"/>
      <c r="CJ84" s="12"/>
      <c r="CK84" s="12"/>
      <c r="CL84" s="12"/>
      <c r="CM84" s="12"/>
      <c r="CN84" s="12"/>
      <c r="CO84" s="12"/>
      <c r="CP84" s="12"/>
      <c r="CQ84" s="12"/>
      <c r="CR84" s="12"/>
      <c r="CS84" s="12"/>
      <c r="CT84" s="12"/>
      <c r="CU84" s="12"/>
      <c r="CV84" s="12"/>
      <c r="CW84" s="12"/>
      <c r="CX84" s="12"/>
      <c r="CY84" s="12"/>
      <c r="CZ84" s="12"/>
      <c r="DA84" s="12"/>
      <c r="DB84" s="12"/>
      <c r="DC84" s="12"/>
      <c r="DD84" s="12"/>
      <c r="DE84" s="12"/>
      <c r="DF84" s="12"/>
      <c r="DG84" s="12"/>
      <c r="DH84" s="12"/>
      <c r="DI84" s="12"/>
      <c r="DJ84" s="12"/>
      <c r="DK84" s="12"/>
      <c r="DL84" s="12"/>
      <c r="DM84" s="12"/>
      <c r="DN84" s="12"/>
      <c r="DO84" s="12"/>
      <c r="DP84" s="12"/>
      <c r="DQ84" s="12"/>
      <c r="DR84" s="12"/>
      <c r="DS84" s="12"/>
      <c r="DT84" s="12"/>
      <c r="DU84" s="12"/>
      <c r="DV84" s="12"/>
      <c r="DW84" s="12"/>
      <c r="DX84" s="12"/>
      <c r="DY84" s="12"/>
      <c r="DZ84" s="12"/>
    </row>
    <row r="85" spans="1:137" s="13" customFormat="1" ht="27">
      <c r="A85" s="31">
        <v>8</v>
      </c>
      <c r="B85" s="35" t="s">
        <v>137</v>
      </c>
      <c r="C85" s="35">
        <v>42295143</v>
      </c>
      <c r="D85" s="40" t="s">
        <v>138</v>
      </c>
      <c r="E85" s="41" t="s">
        <v>139</v>
      </c>
      <c r="F85" s="28" t="s">
        <v>10</v>
      </c>
      <c r="G85" s="22">
        <v>600000</v>
      </c>
      <c r="H85" s="22">
        <f t="shared" si="8"/>
        <v>114000</v>
      </c>
      <c r="I85" s="23">
        <f t="shared" si="9"/>
        <v>714000</v>
      </c>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c r="AY85" s="12"/>
      <c r="AZ85" s="12"/>
      <c r="BA85" s="12"/>
      <c r="BB85" s="12"/>
      <c r="BC85" s="12"/>
      <c r="BD85" s="12"/>
      <c r="BE85" s="12"/>
      <c r="BF85" s="12"/>
      <c r="BG85" s="12"/>
      <c r="BH85" s="12"/>
      <c r="BI85" s="12"/>
      <c r="BJ85" s="12"/>
      <c r="BK85" s="12"/>
      <c r="BL85" s="12"/>
      <c r="BM85" s="12"/>
      <c r="BN85" s="12"/>
      <c r="BO85" s="12"/>
      <c r="BP85" s="12"/>
      <c r="BQ85" s="12"/>
      <c r="BR85" s="12"/>
      <c r="BS85" s="12"/>
      <c r="BT85" s="12"/>
      <c r="BU85" s="12"/>
      <c r="BV85" s="12"/>
      <c r="BW85" s="12"/>
      <c r="BX85" s="12"/>
      <c r="BY85" s="12"/>
      <c r="BZ85" s="12"/>
      <c r="CA85" s="12"/>
      <c r="CB85" s="12"/>
      <c r="CC85" s="12"/>
      <c r="CD85" s="12"/>
      <c r="CE85" s="12"/>
      <c r="CF85" s="12"/>
      <c r="CG85" s="12"/>
      <c r="CH85" s="12"/>
      <c r="CI85" s="12"/>
      <c r="CJ85" s="12"/>
      <c r="CK85" s="12"/>
      <c r="CL85" s="12"/>
      <c r="CM85" s="12"/>
      <c r="CN85" s="12"/>
      <c r="CO85" s="12"/>
      <c r="CP85" s="12"/>
      <c r="CQ85" s="12"/>
      <c r="CR85" s="12"/>
      <c r="CS85" s="12"/>
      <c r="CT85" s="12"/>
      <c r="CU85" s="12"/>
      <c r="CV85" s="12"/>
      <c r="CW85" s="12"/>
      <c r="CX85" s="12"/>
      <c r="CY85" s="12"/>
      <c r="CZ85" s="12"/>
      <c r="DA85" s="12"/>
      <c r="DB85" s="12"/>
      <c r="DC85" s="12"/>
      <c r="DD85" s="12"/>
      <c r="DE85" s="12"/>
      <c r="DF85" s="12"/>
      <c r="DG85" s="12"/>
      <c r="DH85" s="12"/>
      <c r="DI85" s="12"/>
      <c r="DJ85" s="12"/>
      <c r="DK85" s="12"/>
      <c r="DL85" s="12"/>
      <c r="DM85" s="12"/>
      <c r="DN85" s="12"/>
      <c r="DO85" s="12"/>
      <c r="DP85" s="12"/>
      <c r="DQ85" s="12"/>
      <c r="DR85" s="12"/>
      <c r="DS85" s="12"/>
      <c r="DT85" s="12"/>
      <c r="DU85" s="12"/>
      <c r="DV85" s="12"/>
      <c r="DW85" s="12"/>
      <c r="DX85" s="12"/>
      <c r="DY85" s="12"/>
      <c r="DZ85" s="12"/>
    </row>
    <row r="86" spans="1:137" s="13" customFormat="1" ht="45">
      <c r="A86" s="31">
        <v>9</v>
      </c>
      <c r="B86" s="35" t="s">
        <v>137</v>
      </c>
      <c r="C86" s="35">
        <v>42295143</v>
      </c>
      <c r="D86" s="40" t="s">
        <v>140</v>
      </c>
      <c r="E86" s="41" t="s">
        <v>141</v>
      </c>
      <c r="F86" s="28" t="s">
        <v>10</v>
      </c>
      <c r="G86" s="22">
        <v>600000</v>
      </c>
      <c r="H86" s="22">
        <f t="shared" si="8"/>
        <v>114000</v>
      </c>
      <c r="I86" s="23">
        <f t="shared" si="9"/>
        <v>714000</v>
      </c>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c r="AY86" s="12"/>
      <c r="AZ86" s="12"/>
      <c r="BA86" s="12"/>
      <c r="BB86" s="12"/>
      <c r="BC86" s="12"/>
      <c r="BD86" s="12"/>
      <c r="BE86" s="12"/>
      <c r="BF86" s="12"/>
      <c r="BG86" s="12"/>
      <c r="BH86" s="12"/>
      <c r="BI86" s="12"/>
      <c r="BJ86" s="12"/>
      <c r="BK86" s="12"/>
      <c r="BL86" s="12"/>
      <c r="BM86" s="12"/>
      <c r="BN86" s="12"/>
      <c r="BO86" s="12"/>
      <c r="BP86" s="12"/>
      <c r="BQ86" s="12"/>
      <c r="BR86" s="12"/>
      <c r="BS86" s="12"/>
      <c r="BT86" s="12"/>
      <c r="BU86" s="12"/>
      <c r="BV86" s="12"/>
      <c r="BW86" s="12"/>
      <c r="BX86" s="12"/>
      <c r="BY86" s="12"/>
      <c r="BZ86" s="12"/>
      <c r="CA86" s="12"/>
      <c r="CB86" s="12"/>
      <c r="CC86" s="12"/>
      <c r="CD86" s="12"/>
      <c r="CE86" s="12"/>
      <c r="CF86" s="12"/>
      <c r="CG86" s="12"/>
      <c r="CH86" s="12"/>
      <c r="CI86" s="12"/>
      <c r="CJ86" s="12"/>
      <c r="CK86" s="12"/>
      <c r="CL86" s="12"/>
      <c r="CM86" s="12"/>
      <c r="CN86" s="12"/>
      <c r="CO86" s="12"/>
      <c r="CP86" s="12"/>
      <c r="CQ86" s="12"/>
      <c r="CR86" s="12"/>
      <c r="CS86" s="12"/>
      <c r="CT86" s="12"/>
      <c r="CU86" s="12"/>
      <c r="CV86" s="12"/>
      <c r="CW86" s="12"/>
      <c r="CX86" s="12"/>
      <c r="CY86" s="12"/>
      <c r="CZ86" s="12"/>
      <c r="DA86" s="12"/>
      <c r="DB86" s="12"/>
      <c r="DC86" s="12"/>
      <c r="DD86" s="12"/>
      <c r="DE86" s="12"/>
      <c r="DF86" s="12"/>
      <c r="DG86" s="12"/>
      <c r="DH86" s="12"/>
      <c r="DI86" s="12"/>
      <c r="DJ86" s="12"/>
      <c r="DK86" s="12"/>
      <c r="DL86" s="12"/>
      <c r="DM86" s="12"/>
      <c r="DN86" s="12"/>
      <c r="DO86" s="12"/>
      <c r="DP86" s="12"/>
      <c r="DQ86" s="12"/>
      <c r="DR86" s="12"/>
      <c r="DS86" s="12"/>
      <c r="DT86" s="12"/>
      <c r="DU86" s="12"/>
      <c r="DV86" s="12"/>
      <c r="DW86" s="12"/>
      <c r="DX86" s="12"/>
      <c r="DY86" s="12"/>
      <c r="DZ86" s="12"/>
    </row>
    <row r="87" spans="1:137" s="13" customFormat="1" ht="54">
      <c r="A87" s="31">
        <v>10</v>
      </c>
      <c r="B87" s="35" t="s">
        <v>137</v>
      </c>
      <c r="C87" s="35">
        <v>42295143</v>
      </c>
      <c r="D87" s="42" t="s">
        <v>142</v>
      </c>
      <c r="E87" s="43" t="s">
        <v>143</v>
      </c>
      <c r="F87" s="28" t="s">
        <v>10</v>
      </c>
      <c r="G87" s="22">
        <v>9600</v>
      </c>
      <c r="H87" s="22">
        <f t="shared" si="8"/>
        <v>1824</v>
      </c>
      <c r="I87" s="23">
        <f t="shared" si="9"/>
        <v>11424</v>
      </c>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c r="AY87" s="12"/>
      <c r="AZ87" s="12"/>
      <c r="BA87" s="12"/>
      <c r="BB87" s="12"/>
      <c r="BC87" s="12"/>
      <c r="BD87" s="12"/>
      <c r="BE87" s="12"/>
      <c r="BF87" s="12"/>
      <c r="BG87" s="12"/>
      <c r="BH87" s="12"/>
      <c r="BI87" s="12"/>
      <c r="BJ87" s="12"/>
      <c r="BK87" s="12"/>
      <c r="BL87" s="12"/>
      <c r="BM87" s="12"/>
      <c r="BN87" s="12"/>
      <c r="BO87" s="12"/>
      <c r="BP87" s="12"/>
      <c r="BQ87" s="12"/>
      <c r="BR87" s="12"/>
      <c r="BS87" s="12"/>
      <c r="BT87" s="12"/>
      <c r="BU87" s="12"/>
      <c r="BV87" s="12"/>
      <c r="BW87" s="12"/>
      <c r="BX87" s="12"/>
      <c r="BY87" s="12"/>
      <c r="BZ87" s="12"/>
      <c r="CA87" s="12"/>
      <c r="CB87" s="12"/>
      <c r="CC87" s="12"/>
      <c r="CD87" s="12"/>
      <c r="CE87" s="12"/>
      <c r="CF87" s="12"/>
      <c r="CG87" s="12"/>
      <c r="CH87" s="12"/>
      <c r="CI87" s="12"/>
      <c r="CJ87" s="12"/>
      <c r="CK87" s="12"/>
      <c r="CL87" s="12"/>
      <c r="CM87" s="12"/>
      <c r="CN87" s="12"/>
      <c r="CO87" s="12"/>
      <c r="CP87" s="12"/>
      <c r="CQ87" s="12"/>
      <c r="CR87" s="12"/>
      <c r="CS87" s="12"/>
      <c r="CT87" s="12"/>
      <c r="CU87" s="12"/>
      <c r="CV87" s="12"/>
      <c r="CW87" s="12"/>
      <c r="CX87" s="12"/>
      <c r="CY87" s="12"/>
      <c r="CZ87" s="12"/>
      <c r="DA87" s="12"/>
      <c r="DB87" s="12"/>
      <c r="DC87" s="12"/>
      <c r="DD87" s="12"/>
      <c r="DE87" s="12"/>
      <c r="DF87" s="12"/>
      <c r="DG87" s="12"/>
      <c r="DH87" s="12"/>
      <c r="DI87" s="12"/>
      <c r="DJ87" s="12"/>
      <c r="DK87" s="12"/>
      <c r="DL87" s="12"/>
      <c r="DM87" s="12"/>
      <c r="DN87" s="12"/>
      <c r="DO87" s="12"/>
      <c r="DP87" s="12"/>
      <c r="DQ87" s="12"/>
      <c r="DR87" s="12"/>
      <c r="DS87" s="12"/>
      <c r="DT87" s="12"/>
      <c r="DU87" s="12"/>
      <c r="DV87" s="12"/>
      <c r="DW87" s="12"/>
      <c r="DX87" s="12"/>
      <c r="DY87" s="12"/>
      <c r="DZ87" s="12"/>
    </row>
    <row r="88" spans="1:137" s="158" customFormat="1">
      <c r="A88" s="142" t="s">
        <v>3876</v>
      </c>
      <c r="B88" s="17"/>
      <c r="C88" s="143"/>
      <c r="D88" s="143"/>
      <c r="E88" s="143"/>
      <c r="F88" s="143"/>
      <c r="G88" s="148"/>
      <c r="H88" s="148"/>
      <c r="I88" s="149">
        <f>SUM(I78:I87)</f>
        <v>1746819</v>
      </c>
      <c r="J88" s="147"/>
      <c r="K88" s="147"/>
      <c r="L88" s="147"/>
      <c r="M88" s="147"/>
      <c r="N88" s="147"/>
      <c r="O88" s="147"/>
      <c r="P88" s="147"/>
      <c r="Q88" s="147"/>
      <c r="R88" s="147"/>
      <c r="S88" s="147"/>
      <c r="T88" s="147"/>
      <c r="U88" s="147"/>
      <c r="V88" s="147"/>
      <c r="W88" s="147"/>
      <c r="X88" s="147"/>
      <c r="Y88" s="147"/>
      <c r="Z88" s="147"/>
      <c r="AA88" s="147"/>
      <c r="AB88" s="147"/>
      <c r="AC88" s="147"/>
      <c r="AD88" s="147"/>
      <c r="AE88" s="147"/>
      <c r="AF88" s="147"/>
      <c r="AG88" s="147"/>
      <c r="AH88" s="147"/>
      <c r="AI88" s="147"/>
      <c r="AJ88" s="147"/>
      <c r="AK88" s="147"/>
      <c r="AL88" s="147"/>
      <c r="AM88" s="147"/>
      <c r="AN88" s="147"/>
      <c r="AO88" s="147"/>
      <c r="AP88" s="147"/>
      <c r="AQ88" s="147"/>
      <c r="AR88" s="147"/>
      <c r="AS88" s="147"/>
      <c r="AT88" s="147"/>
      <c r="AU88" s="147"/>
      <c r="AV88" s="147"/>
      <c r="AW88" s="147"/>
      <c r="AX88" s="147"/>
      <c r="AY88" s="147"/>
      <c r="AZ88" s="147"/>
      <c r="BA88" s="147"/>
      <c r="BB88" s="147"/>
      <c r="BC88" s="147"/>
      <c r="BD88" s="147"/>
      <c r="BE88" s="147"/>
      <c r="BF88" s="147"/>
      <c r="BG88" s="147"/>
      <c r="BH88" s="147"/>
      <c r="BI88" s="147"/>
      <c r="BJ88" s="147"/>
      <c r="BK88" s="147"/>
      <c r="BL88" s="147"/>
      <c r="BM88" s="147"/>
      <c r="BN88" s="147"/>
      <c r="BO88" s="147"/>
      <c r="BP88" s="147"/>
      <c r="BQ88" s="147"/>
      <c r="BR88" s="147"/>
      <c r="BS88" s="147"/>
      <c r="BT88" s="147"/>
      <c r="BU88" s="147"/>
      <c r="BV88" s="147"/>
      <c r="BW88" s="147"/>
      <c r="BX88" s="147"/>
      <c r="BY88" s="147"/>
      <c r="BZ88" s="147"/>
      <c r="CA88" s="147"/>
      <c r="CB88" s="147"/>
      <c r="CC88" s="147"/>
      <c r="CD88" s="147"/>
      <c r="CE88" s="147"/>
      <c r="CF88" s="147"/>
      <c r="CG88" s="147"/>
      <c r="CH88" s="147"/>
      <c r="CI88" s="147"/>
      <c r="CJ88" s="147"/>
      <c r="CK88" s="147"/>
      <c r="CL88" s="147"/>
      <c r="CM88" s="147"/>
      <c r="CN88" s="147"/>
      <c r="CO88" s="147"/>
      <c r="CP88" s="147"/>
      <c r="CQ88" s="147"/>
      <c r="CR88" s="147"/>
      <c r="CS88" s="147"/>
      <c r="CT88" s="147"/>
      <c r="CU88" s="147"/>
      <c r="CV88" s="147"/>
      <c r="CW88" s="147"/>
      <c r="CX88" s="147"/>
      <c r="CY88" s="147"/>
      <c r="CZ88" s="147"/>
      <c r="DA88" s="147"/>
      <c r="DB88" s="147"/>
      <c r="DC88" s="147"/>
      <c r="DD88" s="147"/>
      <c r="DE88" s="147"/>
      <c r="DF88" s="147"/>
      <c r="DG88" s="147"/>
      <c r="DH88" s="147"/>
      <c r="DI88" s="147"/>
      <c r="DJ88" s="147"/>
      <c r="DK88" s="147"/>
      <c r="DL88" s="147"/>
      <c r="DM88" s="147"/>
      <c r="DN88" s="147"/>
      <c r="DO88" s="147"/>
      <c r="DP88" s="147"/>
      <c r="DQ88" s="147"/>
      <c r="DR88" s="147"/>
      <c r="DS88" s="147"/>
      <c r="DT88" s="147"/>
      <c r="DU88" s="147"/>
      <c r="DV88" s="147"/>
      <c r="DW88" s="147"/>
      <c r="DX88" s="147"/>
      <c r="DY88" s="147"/>
      <c r="DZ88" s="147"/>
      <c r="EA88" s="147"/>
    </row>
    <row r="89" spans="1:137" s="13" customFormat="1" ht="18">
      <c r="A89" s="39" t="s">
        <v>145</v>
      </c>
      <c r="B89" s="166" t="s">
        <v>146</v>
      </c>
      <c r="C89" s="166"/>
      <c r="D89" s="166"/>
      <c r="E89" s="166"/>
      <c r="F89" s="29" t="s">
        <v>144</v>
      </c>
      <c r="G89" s="174" t="s">
        <v>3870</v>
      </c>
      <c r="H89" s="175"/>
      <c r="I89" s="176"/>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c r="AY89" s="12"/>
      <c r="AZ89" s="12"/>
      <c r="BA89" s="12"/>
      <c r="BB89" s="12"/>
      <c r="BC89" s="12"/>
      <c r="BD89" s="12"/>
      <c r="BE89" s="12"/>
      <c r="BF89" s="12"/>
      <c r="BG89" s="12"/>
      <c r="BH89" s="12"/>
      <c r="BI89" s="12"/>
      <c r="BJ89" s="12"/>
      <c r="BK89" s="12"/>
      <c r="BL89" s="12"/>
      <c r="BM89" s="12"/>
      <c r="BN89" s="12"/>
      <c r="BO89" s="12"/>
      <c r="BP89" s="12"/>
      <c r="BQ89" s="12"/>
      <c r="BR89" s="12"/>
      <c r="BS89" s="12"/>
      <c r="BT89" s="12"/>
      <c r="BU89" s="12"/>
      <c r="BV89" s="12"/>
      <c r="BW89" s="12"/>
      <c r="BX89" s="12"/>
      <c r="BY89" s="12"/>
      <c r="BZ89" s="12"/>
      <c r="CA89" s="12"/>
      <c r="CB89" s="12"/>
      <c r="CC89" s="12"/>
      <c r="CD89" s="12"/>
      <c r="CE89" s="12"/>
      <c r="CF89" s="12"/>
      <c r="CG89" s="12"/>
      <c r="CH89" s="12"/>
      <c r="CI89" s="12"/>
      <c r="CJ89" s="12"/>
      <c r="CK89" s="12"/>
      <c r="CL89" s="12"/>
      <c r="CM89" s="12"/>
      <c r="CN89" s="12"/>
      <c r="CO89" s="12"/>
      <c r="CP89" s="12"/>
      <c r="CQ89" s="12"/>
      <c r="CR89" s="12"/>
      <c r="CS89" s="12"/>
      <c r="CT89" s="12"/>
      <c r="CU89" s="12"/>
      <c r="CV89" s="12"/>
      <c r="CW89" s="12"/>
      <c r="CX89" s="12"/>
      <c r="CY89" s="12"/>
      <c r="CZ89" s="12"/>
      <c r="DA89" s="12"/>
      <c r="DB89" s="12"/>
      <c r="DC89" s="12"/>
      <c r="DD89" s="12"/>
      <c r="DE89" s="12"/>
      <c r="DF89" s="12"/>
      <c r="DG89" s="12"/>
      <c r="DH89" s="12"/>
      <c r="DI89" s="12"/>
      <c r="DJ89" s="12"/>
      <c r="DK89" s="12"/>
      <c r="DL89" s="12"/>
      <c r="DM89" s="12"/>
      <c r="DN89" s="12"/>
      <c r="DO89" s="12"/>
      <c r="DP89" s="12"/>
      <c r="DQ89" s="12"/>
      <c r="DR89" s="12"/>
      <c r="DS89" s="12"/>
      <c r="DT89" s="12"/>
      <c r="DU89" s="12"/>
      <c r="DV89" s="12"/>
      <c r="DW89" s="12"/>
      <c r="DX89" s="12"/>
      <c r="DY89" s="12"/>
      <c r="DZ89" s="12"/>
      <c r="EA89" s="12"/>
      <c r="EB89" s="12"/>
      <c r="EC89" s="12"/>
      <c r="ED89" s="12"/>
      <c r="EE89" s="12"/>
      <c r="EF89" s="12"/>
      <c r="EG89" s="12"/>
    </row>
    <row r="90" spans="1:137" s="13" customFormat="1" ht="27">
      <c r="A90" s="14" t="s">
        <v>2</v>
      </c>
      <c r="B90" s="14" t="s">
        <v>3</v>
      </c>
      <c r="C90" s="15" t="s">
        <v>4</v>
      </c>
      <c r="D90" s="15" t="s">
        <v>5</v>
      </c>
      <c r="E90" s="15" t="s">
        <v>6</v>
      </c>
      <c r="F90" s="15" t="s">
        <v>7</v>
      </c>
      <c r="G90" s="16" t="s">
        <v>3347</v>
      </c>
      <c r="H90" s="16" t="s">
        <v>3348</v>
      </c>
      <c r="I90" s="16" t="s">
        <v>3349</v>
      </c>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c r="AY90" s="12"/>
      <c r="AZ90" s="12"/>
      <c r="BA90" s="12"/>
      <c r="BB90" s="12"/>
      <c r="BC90" s="12"/>
      <c r="BD90" s="12"/>
      <c r="BE90" s="12"/>
      <c r="BF90" s="12"/>
      <c r="BG90" s="12"/>
      <c r="BH90" s="12"/>
      <c r="BI90" s="12"/>
      <c r="BJ90" s="12"/>
      <c r="BK90" s="12"/>
      <c r="BL90" s="12"/>
      <c r="BM90" s="12"/>
      <c r="BN90" s="12"/>
      <c r="BO90" s="12"/>
      <c r="BP90" s="12"/>
      <c r="BQ90" s="12"/>
      <c r="BR90" s="12"/>
      <c r="BS90" s="12"/>
      <c r="BT90" s="12"/>
      <c r="BU90" s="12"/>
      <c r="BV90" s="12"/>
      <c r="BW90" s="12"/>
      <c r="BX90" s="12"/>
      <c r="BY90" s="12"/>
      <c r="BZ90" s="12"/>
      <c r="CA90" s="12"/>
      <c r="CB90" s="12"/>
      <c r="CC90" s="12"/>
      <c r="CD90" s="12"/>
      <c r="CE90" s="12"/>
      <c r="CF90" s="12"/>
      <c r="CG90" s="12"/>
      <c r="CH90" s="12"/>
      <c r="CI90" s="12"/>
      <c r="CJ90" s="12"/>
      <c r="CK90" s="12"/>
      <c r="CL90" s="12"/>
      <c r="CM90" s="12"/>
      <c r="CN90" s="12"/>
      <c r="CO90" s="12"/>
      <c r="CP90" s="12"/>
      <c r="CQ90" s="12"/>
      <c r="CR90" s="12"/>
      <c r="CS90" s="12"/>
      <c r="CT90" s="12"/>
      <c r="CU90" s="12"/>
      <c r="CV90" s="12"/>
      <c r="CW90" s="12"/>
      <c r="CX90" s="12"/>
      <c r="CY90" s="12"/>
      <c r="CZ90" s="12"/>
      <c r="DA90" s="12"/>
      <c r="DB90" s="12"/>
      <c r="DC90" s="12"/>
      <c r="DD90" s="12"/>
      <c r="DE90" s="12"/>
      <c r="DF90" s="12"/>
      <c r="DG90" s="12"/>
      <c r="DH90" s="12"/>
      <c r="DI90" s="12"/>
      <c r="DJ90" s="12"/>
      <c r="DK90" s="12"/>
      <c r="DL90" s="12"/>
      <c r="DM90" s="12"/>
      <c r="DN90" s="12"/>
      <c r="DO90" s="12"/>
      <c r="DP90" s="12"/>
      <c r="DQ90" s="12"/>
      <c r="DR90" s="12"/>
      <c r="DS90" s="12"/>
      <c r="DT90" s="12"/>
      <c r="DU90" s="12"/>
      <c r="DV90" s="12"/>
      <c r="DW90" s="12"/>
      <c r="DX90" s="12"/>
      <c r="DY90" s="12"/>
      <c r="DZ90" s="12"/>
      <c r="EA90" s="12"/>
      <c r="EB90" s="12"/>
      <c r="EC90" s="12"/>
      <c r="ED90" s="12"/>
      <c r="EE90" s="12"/>
      <c r="EF90" s="12"/>
      <c r="EG90" s="12"/>
    </row>
    <row r="91" spans="1:137" s="13" customFormat="1" ht="27">
      <c r="A91" s="31">
        <v>1</v>
      </c>
      <c r="B91" s="27">
        <v>1186220190</v>
      </c>
      <c r="C91" s="28">
        <v>42295800</v>
      </c>
      <c r="D91" s="36" t="s">
        <v>147</v>
      </c>
      <c r="E91" s="37" t="s">
        <v>3388</v>
      </c>
      <c r="F91" s="28" t="s">
        <v>10</v>
      </c>
      <c r="G91" s="22">
        <v>871258</v>
      </c>
      <c r="H91" s="22">
        <v>0</v>
      </c>
      <c r="I91" s="23">
        <f>+G91+H91</f>
        <v>871258</v>
      </c>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c r="AY91" s="12"/>
      <c r="AZ91" s="12"/>
      <c r="BA91" s="12"/>
      <c r="BB91" s="12"/>
      <c r="BC91" s="12"/>
      <c r="BD91" s="12"/>
      <c r="BE91" s="12"/>
      <c r="BF91" s="12"/>
      <c r="BG91" s="12"/>
      <c r="BH91" s="12"/>
      <c r="BI91" s="12"/>
      <c r="BJ91" s="12"/>
      <c r="BK91" s="12"/>
      <c r="BL91" s="12"/>
      <c r="BM91" s="12"/>
      <c r="BN91" s="12"/>
      <c r="BO91" s="12"/>
      <c r="BP91" s="12"/>
      <c r="BQ91" s="12"/>
      <c r="BR91" s="12"/>
      <c r="BS91" s="12"/>
      <c r="BT91" s="12"/>
      <c r="BU91" s="12"/>
      <c r="BV91" s="12"/>
      <c r="BW91" s="12"/>
      <c r="BX91" s="12"/>
      <c r="BY91" s="12"/>
      <c r="BZ91" s="12"/>
      <c r="CA91" s="12"/>
      <c r="CB91" s="12"/>
      <c r="CC91" s="12"/>
      <c r="CD91" s="12"/>
      <c r="CE91" s="12"/>
      <c r="CF91" s="12"/>
      <c r="CG91" s="12"/>
      <c r="CH91" s="12"/>
      <c r="CI91" s="12"/>
      <c r="CJ91" s="12"/>
      <c r="CK91" s="12"/>
      <c r="CL91" s="12"/>
      <c r="CM91" s="12"/>
      <c r="CN91" s="12"/>
      <c r="CO91" s="12"/>
      <c r="CP91" s="12"/>
      <c r="CQ91" s="12"/>
      <c r="CR91" s="12"/>
      <c r="CS91" s="12"/>
      <c r="CT91" s="12"/>
      <c r="CU91" s="12"/>
      <c r="CV91" s="12"/>
      <c r="CW91" s="12"/>
      <c r="CX91" s="12"/>
      <c r="CY91" s="12"/>
      <c r="CZ91" s="12"/>
      <c r="DA91" s="12"/>
      <c r="DB91" s="12"/>
      <c r="DC91" s="12"/>
      <c r="DD91" s="12"/>
      <c r="DE91" s="12"/>
      <c r="DF91" s="12"/>
      <c r="DG91" s="12"/>
      <c r="DH91" s="12"/>
      <c r="DI91" s="12"/>
      <c r="DJ91" s="12"/>
      <c r="DK91" s="12"/>
      <c r="DL91" s="12"/>
      <c r="DM91" s="12"/>
      <c r="DN91" s="12"/>
      <c r="DO91" s="12"/>
      <c r="DP91" s="12"/>
      <c r="DQ91" s="12"/>
      <c r="DR91" s="12"/>
      <c r="DS91" s="12"/>
      <c r="DT91" s="12"/>
      <c r="DU91" s="12"/>
      <c r="DV91" s="12"/>
      <c r="DW91" s="12"/>
      <c r="DX91" s="12"/>
      <c r="DY91" s="12"/>
      <c r="DZ91" s="12"/>
      <c r="EA91" s="12"/>
      <c r="EB91" s="12"/>
      <c r="EC91" s="12"/>
      <c r="ED91" s="12"/>
      <c r="EE91" s="12"/>
      <c r="EF91" s="12"/>
      <c r="EG91" s="12"/>
    </row>
    <row r="92" spans="1:137" s="147" customFormat="1">
      <c r="A92" s="142" t="s">
        <v>3877</v>
      </c>
      <c r="B92" s="17"/>
      <c r="C92" s="143"/>
      <c r="D92" s="143"/>
      <c r="E92" s="143"/>
      <c r="F92" s="143"/>
      <c r="G92" s="148"/>
      <c r="H92" s="148"/>
      <c r="I92" s="149">
        <f>SUM(I91)</f>
        <v>871258</v>
      </c>
    </row>
    <row r="93" spans="1:137" s="13" customFormat="1" ht="18">
      <c r="A93" s="39" t="s">
        <v>149</v>
      </c>
      <c r="B93" s="166" t="s">
        <v>150</v>
      </c>
      <c r="C93" s="166"/>
      <c r="D93" s="166"/>
      <c r="E93" s="166"/>
      <c r="F93" s="29" t="s">
        <v>148</v>
      </c>
      <c r="G93" s="174" t="s">
        <v>3870</v>
      </c>
      <c r="H93" s="175"/>
      <c r="I93" s="176"/>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c r="AY93" s="12"/>
      <c r="AZ93" s="12"/>
      <c r="BA93" s="12"/>
      <c r="BB93" s="12"/>
      <c r="BC93" s="12"/>
      <c r="BD93" s="12"/>
      <c r="BE93" s="12"/>
      <c r="BF93" s="12"/>
      <c r="BG93" s="12"/>
      <c r="BH93" s="12"/>
      <c r="BI93" s="12"/>
      <c r="BJ93" s="12"/>
      <c r="BK93" s="12"/>
      <c r="BL93" s="12"/>
      <c r="BM93" s="12"/>
      <c r="BN93" s="12"/>
      <c r="BO93" s="12"/>
      <c r="BP93" s="12"/>
      <c r="BQ93" s="12"/>
      <c r="BR93" s="12"/>
      <c r="BS93" s="12"/>
      <c r="BT93" s="12"/>
      <c r="BU93" s="12"/>
      <c r="BV93" s="12"/>
      <c r="BW93" s="12"/>
      <c r="BX93" s="12"/>
      <c r="BY93" s="12"/>
      <c r="BZ93" s="12"/>
      <c r="CA93" s="12"/>
      <c r="CB93" s="12"/>
      <c r="CC93" s="12"/>
      <c r="CD93" s="12"/>
      <c r="CE93" s="12"/>
      <c r="CF93" s="12"/>
      <c r="CG93" s="12"/>
      <c r="CH93" s="12"/>
      <c r="CI93" s="12"/>
      <c r="CJ93" s="12"/>
      <c r="CK93" s="12"/>
      <c r="CL93" s="12"/>
      <c r="CM93" s="12"/>
      <c r="CN93" s="12"/>
      <c r="CO93" s="12"/>
      <c r="CP93" s="12"/>
      <c r="CQ93" s="12"/>
      <c r="CR93" s="12"/>
      <c r="CS93" s="12"/>
      <c r="CT93" s="12"/>
      <c r="CU93" s="12"/>
      <c r="CV93" s="12"/>
      <c r="CW93" s="12"/>
      <c r="CX93" s="12"/>
      <c r="CY93" s="12"/>
      <c r="CZ93" s="12"/>
      <c r="DA93" s="12"/>
      <c r="DB93" s="12"/>
      <c r="DC93" s="12"/>
      <c r="DD93" s="12"/>
      <c r="DE93" s="12"/>
      <c r="DF93" s="12"/>
      <c r="DG93" s="12"/>
      <c r="DH93" s="12"/>
      <c r="DI93" s="12"/>
      <c r="DJ93" s="12"/>
      <c r="DK93" s="12"/>
      <c r="DL93" s="12"/>
      <c r="DM93" s="12"/>
      <c r="DN93" s="12"/>
      <c r="DO93" s="12"/>
      <c r="DP93" s="12"/>
      <c r="DQ93" s="12"/>
      <c r="DR93" s="12"/>
      <c r="DS93" s="12"/>
      <c r="DT93" s="12"/>
      <c r="DU93" s="12"/>
      <c r="DV93" s="12"/>
      <c r="DW93" s="12"/>
      <c r="DX93" s="12"/>
      <c r="DY93" s="12"/>
      <c r="DZ93" s="12"/>
      <c r="EA93" s="12"/>
      <c r="EB93" s="12"/>
      <c r="EC93" s="12"/>
      <c r="ED93" s="12"/>
    </row>
    <row r="94" spans="1:137" s="13" customFormat="1" ht="27">
      <c r="A94" s="14" t="s">
        <v>2</v>
      </c>
      <c r="B94" s="14" t="s">
        <v>3</v>
      </c>
      <c r="C94" s="15" t="s">
        <v>4</v>
      </c>
      <c r="D94" s="15" t="s">
        <v>5</v>
      </c>
      <c r="E94" s="15" t="s">
        <v>6</v>
      </c>
      <c r="F94" s="15" t="s">
        <v>7</v>
      </c>
      <c r="G94" s="16" t="s">
        <v>3347</v>
      </c>
      <c r="H94" s="16" t="s">
        <v>3348</v>
      </c>
      <c r="I94" s="16" t="s">
        <v>3349</v>
      </c>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c r="AY94" s="12"/>
      <c r="AZ94" s="12"/>
      <c r="BA94" s="12"/>
      <c r="BB94" s="12"/>
      <c r="BC94" s="12"/>
      <c r="BD94" s="12"/>
      <c r="BE94" s="12"/>
      <c r="BF94" s="12"/>
      <c r="BG94" s="12"/>
      <c r="BH94" s="12"/>
      <c r="BI94" s="12"/>
      <c r="BJ94" s="12"/>
      <c r="BK94" s="12"/>
      <c r="BL94" s="12"/>
      <c r="BM94" s="12"/>
      <c r="BN94" s="12"/>
      <c r="BO94" s="12"/>
      <c r="BP94" s="12"/>
      <c r="BQ94" s="12"/>
      <c r="BR94" s="12"/>
      <c r="BS94" s="12"/>
      <c r="BT94" s="12"/>
      <c r="BU94" s="12"/>
      <c r="BV94" s="12"/>
      <c r="BW94" s="12"/>
      <c r="BX94" s="12"/>
      <c r="BY94" s="12"/>
      <c r="BZ94" s="12"/>
      <c r="CA94" s="12"/>
      <c r="CB94" s="12"/>
      <c r="CC94" s="12"/>
      <c r="CD94" s="12"/>
      <c r="CE94" s="12"/>
      <c r="CF94" s="12"/>
      <c r="CG94" s="12"/>
      <c r="CH94" s="12"/>
      <c r="CI94" s="12"/>
      <c r="CJ94" s="12"/>
      <c r="CK94" s="12"/>
      <c r="CL94" s="12"/>
      <c r="CM94" s="12"/>
      <c r="CN94" s="12"/>
      <c r="CO94" s="12"/>
      <c r="CP94" s="12"/>
      <c r="CQ94" s="12"/>
      <c r="CR94" s="12"/>
      <c r="CS94" s="12"/>
      <c r="CT94" s="12"/>
      <c r="CU94" s="12"/>
      <c r="CV94" s="12"/>
      <c r="CW94" s="12"/>
      <c r="CX94" s="12"/>
      <c r="CY94" s="12"/>
      <c r="CZ94" s="12"/>
      <c r="DA94" s="12"/>
      <c r="DB94" s="12"/>
      <c r="DC94" s="12"/>
      <c r="DD94" s="12"/>
      <c r="DE94" s="12"/>
      <c r="DF94" s="12"/>
      <c r="DG94" s="12"/>
      <c r="DH94" s="12"/>
      <c r="DI94" s="12"/>
      <c r="DJ94" s="12"/>
      <c r="DK94" s="12"/>
      <c r="DL94" s="12"/>
      <c r="DM94" s="12"/>
      <c r="DN94" s="12"/>
      <c r="DO94" s="12"/>
      <c r="DP94" s="12"/>
      <c r="DQ94" s="12"/>
      <c r="DR94" s="12"/>
      <c r="DS94" s="12"/>
      <c r="DT94" s="12"/>
      <c r="DU94" s="12"/>
      <c r="DV94" s="12"/>
      <c r="DW94" s="12"/>
      <c r="DX94" s="12"/>
      <c r="DY94" s="12"/>
      <c r="DZ94" s="12"/>
      <c r="EA94" s="12"/>
      <c r="EB94" s="12"/>
      <c r="EC94" s="12"/>
      <c r="ED94" s="12"/>
    </row>
    <row r="95" spans="1:137" s="13" customFormat="1" ht="27">
      <c r="A95" s="31">
        <v>1</v>
      </c>
      <c r="B95" s="27">
        <v>1196490205</v>
      </c>
      <c r="C95" s="28" t="s">
        <v>151</v>
      </c>
      <c r="D95" s="33" t="s">
        <v>152</v>
      </c>
      <c r="E95" s="44" t="s">
        <v>153</v>
      </c>
      <c r="F95" s="28" t="s">
        <v>154</v>
      </c>
      <c r="G95" s="22">
        <v>90000</v>
      </c>
      <c r="H95" s="22">
        <v>0</v>
      </c>
      <c r="I95" s="23">
        <f t="shared" ref="I95:I96" si="10">+G95+H95</f>
        <v>90000</v>
      </c>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c r="AY95" s="12"/>
      <c r="AZ95" s="12"/>
      <c r="BA95" s="12"/>
      <c r="BB95" s="12"/>
      <c r="BC95" s="12"/>
      <c r="BD95" s="12"/>
      <c r="BE95" s="12"/>
      <c r="BF95" s="12"/>
      <c r="BG95" s="12"/>
      <c r="BH95" s="12"/>
      <c r="BI95" s="12"/>
      <c r="BJ95" s="12"/>
      <c r="BK95" s="12"/>
      <c r="BL95" s="12"/>
      <c r="BM95" s="12"/>
      <c r="BN95" s="12"/>
      <c r="BO95" s="12"/>
      <c r="BP95" s="12"/>
      <c r="BQ95" s="12"/>
      <c r="BR95" s="12"/>
      <c r="BS95" s="12"/>
      <c r="BT95" s="12"/>
      <c r="BU95" s="12"/>
      <c r="BV95" s="12"/>
      <c r="BW95" s="12"/>
      <c r="BX95" s="12"/>
      <c r="BY95" s="12"/>
      <c r="BZ95" s="12"/>
      <c r="CA95" s="12"/>
      <c r="CB95" s="12"/>
      <c r="CC95" s="12"/>
      <c r="CD95" s="12"/>
      <c r="CE95" s="12"/>
      <c r="CF95" s="12"/>
      <c r="CG95" s="12"/>
      <c r="CH95" s="12"/>
      <c r="CI95" s="12"/>
      <c r="CJ95" s="12"/>
      <c r="CK95" s="12"/>
      <c r="CL95" s="12"/>
      <c r="CM95" s="12"/>
      <c r="CN95" s="12"/>
      <c r="CO95" s="12"/>
      <c r="CP95" s="12"/>
      <c r="CQ95" s="12"/>
      <c r="CR95" s="12"/>
      <c r="CS95" s="12"/>
      <c r="CT95" s="12"/>
      <c r="CU95" s="12"/>
      <c r="CV95" s="12"/>
      <c r="CW95" s="12"/>
      <c r="CX95" s="12"/>
      <c r="CY95" s="12"/>
      <c r="CZ95" s="12"/>
      <c r="DA95" s="12"/>
      <c r="DB95" s="12"/>
      <c r="DC95" s="12"/>
      <c r="DD95" s="12"/>
      <c r="DE95" s="12"/>
      <c r="DF95" s="12"/>
      <c r="DG95" s="12"/>
      <c r="DH95" s="12"/>
      <c r="DI95" s="12"/>
      <c r="DJ95" s="12"/>
      <c r="DK95" s="12"/>
      <c r="DL95" s="12"/>
      <c r="DM95" s="12"/>
      <c r="DN95" s="12"/>
      <c r="DO95" s="12"/>
      <c r="DP95" s="12"/>
      <c r="DQ95" s="12"/>
      <c r="DR95" s="12"/>
      <c r="DS95" s="12"/>
      <c r="DT95" s="12"/>
      <c r="DU95" s="12"/>
      <c r="DV95" s="12"/>
      <c r="DW95" s="12"/>
      <c r="DX95" s="12"/>
      <c r="DY95" s="12"/>
      <c r="DZ95" s="12"/>
      <c r="EA95" s="12"/>
      <c r="EB95" s="12"/>
      <c r="EC95" s="12"/>
      <c r="ED95" s="12"/>
    </row>
    <row r="96" spans="1:137" s="13" customFormat="1" ht="54">
      <c r="A96" s="31">
        <v>2</v>
      </c>
      <c r="B96" s="27">
        <v>1198020112</v>
      </c>
      <c r="C96" s="28" t="s">
        <v>151</v>
      </c>
      <c r="D96" s="33" t="s">
        <v>155</v>
      </c>
      <c r="E96" s="44" t="s">
        <v>156</v>
      </c>
      <c r="F96" s="28" t="s">
        <v>154</v>
      </c>
      <c r="G96" s="22">
        <v>145700</v>
      </c>
      <c r="H96" s="22">
        <v>0</v>
      </c>
      <c r="I96" s="23">
        <f t="shared" si="10"/>
        <v>145700</v>
      </c>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c r="AY96" s="12"/>
      <c r="AZ96" s="12"/>
      <c r="BA96" s="12"/>
      <c r="BB96" s="12"/>
      <c r="BC96" s="12"/>
      <c r="BD96" s="12"/>
      <c r="BE96" s="12"/>
      <c r="BF96" s="12"/>
      <c r="BG96" s="12"/>
      <c r="BH96" s="12"/>
      <c r="BI96" s="12"/>
      <c r="BJ96" s="12"/>
      <c r="BK96" s="12"/>
      <c r="BL96" s="12"/>
      <c r="BM96" s="12"/>
      <c r="BN96" s="12"/>
      <c r="BO96" s="12"/>
      <c r="BP96" s="12"/>
      <c r="BQ96" s="12"/>
      <c r="BR96" s="12"/>
      <c r="BS96" s="12"/>
      <c r="BT96" s="12"/>
      <c r="BU96" s="12"/>
      <c r="BV96" s="12"/>
      <c r="BW96" s="12"/>
      <c r="BX96" s="12"/>
      <c r="BY96" s="12"/>
      <c r="BZ96" s="12"/>
      <c r="CA96" s="12"/>
      <c r="CB96" s="12"/>
      <c r="CC96" s="12"/>
      <c r="CD96" s="12"/>
      <c r="CE96" s="12"/>
      <c r="CF96" s="12"/>
      <c r="CG96" s="12"/>
      <c r="CH96" s="12"/>
      <c r="CI96" s="12"/>
      <c r="CJ96" s="12"/>
      <c r="CK96" s="12"/>
      <c r="CL96" s="12"/>
      <c r="CM96" s="12"/>
      <c r="CN96" s="12"/>
      <c r="CO96" s="12"/>
      <c r="CP96" s="12"/>
      <c r="CQ96" s="12"/>
      <c r="CR96" s="12"/>
      <c r="CS96" s="12"/>
      <c r="CT96" s="12"/>
      <c r="CU96" s="12"/>
      <c r="CV96" s="12"/>
      <c r="CW96" s="12"/>
      <c r="CX96" s="12"/>
      <c r="CY96" s="12"/>
      <c r="CZ96" s="12"/>
      <c r="DA96" s="12"/>
      <c r="DB96" s="12"/>
      <c r="DC96" s="12"/>
      <c r="DD96" s="12"/>
      <c r="DE96" s="12"/>
      <c r="DF96" s="12"/>
      <c r="DG96" s="12"/>
      <c r="DH96" s="12"/>
      <c r="DI96" s="12"/>
      <c r="DJ96" s="12"/>
      <c r="DK96" s="12"/>
      <c r="DL96" s="12"/>
      <c r="DM96" s="12"/>
      <c r="DN96" s="12"/>
      <c r="DO96" s="12"/>
      <c r="DP96" s="12"/>
      <c r="DQ96" s="12"/>
      <c r="DR96" s="12"/>
      <c r="DS96" s="12"/>
      <c r="DT96" s="12"/>
      <c r="DU96" s="12"/>
      <c r="DV96" s="12"/>
      <c r="DW96" s="12"/>
      <c r="DX96" s="12"/>
      <c r="DY96" s="12"/>
      <c r="DZ96" s="12"/>
      <c r="EA96" s="12"/>
      <c r="EB96" s="12"/>
      <c r="EC96" s="12"/>
      <c r="ED96" s="12"/>
    </row>
    <row r="97" spans="1:140" s="13" customFormat="1" ht="63">
      <c r="A97" s="31">
        <v>3</v>
      </c>
      <c r="B97" s="27">
        <v>1196490205</v>
      </c>
      <c r="C97" s="28" t="s">
        <v>151</v>
      </c>
      <c r="D97" s="45" t="s">
        <v>157</v>
      </c>
      <c r="E97" s="44" t="s">
        <v>158</v>
      </c>
      <c r="F97" s="28" t="s">
        <v>154</v>
      </c>
      <c r="G97" s="22">
        <v>28000</v>
      </c>
      <c r="H97" s="22">
        <v>0</v>
      </c>
      <c r="I97" s="23">
        <f>+G97+H97</f>
        <v>28000</v>
      </c>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c r="AY97" s="12"/>
      <c r="AZ97" s="12"/>
      <c r="BA97" s="12"/>
      <c r="BB97" s="12"/>
      <c r="BC97" s="12"/>
      <c r="BD97" s="12"/>
      <c r="BE97" s="12"/>
      <c r="BF97" s="12"/>
      <c r="BG97" s="12"/>
      <c r="BH97" s="12"/>
      <c r="BI97" s="12"/>
      <c r="BJ97" s="12"/>
      <c r="BK97" s="12"/>
      <c r="BL97" s="12"/>
      <c r="BM97" s="12"/>
      <c r="BN97" s="12"/>
      <c r="BO97" s="12"/>
      <c r="BP97" s="12"/>
      <c r="BQ97" s="12"/>
      <c r="BR97" s="12"/>
      <c r="BS97" s="12"/>
      <c r="BT97" s="12"/>
      <c r="BU97" s="12"/>
      <c r="BV97" s="12"/>
      <c r="BW97" s="12"/>
      <c r="BX97" s="12"/>
      <c r="BY97" s="12"/>
      <c r="BZ97" s="12"/>
      <c r="CA97" s="12"/>
      <c r="CB97" s="12"/>
      <c r="CC97" s="12"/>
      <c r="CD97" s="12"/>
      <c r="CE97" s="12"/>
      <c r="CF97" s="12"/>
      <c r="CG97" s="12"/>
      <c r="CH97" s="12"/>
      <c r="CI97" s="12"/>
      <c r="CJ97" s="12"/>
      <c r="CK97" s="12"/>
      <c r="CL97" s="12"/>
      <c r="CM97" s="12"/>
      <c r="CN97" s="12"/>
      <c r="CO97" s="12"/>
      <c r="CP97" s="12"/>
      <c r="CQ97" s="12"/>
      <c r="CR97" s="12"/>
      <c r="CS97" s="12"/>
      <c r="CT97" s="12"/>
      <c r="CU97" s="12"/>
      <c r="CV97" s="12"/>
      <c r="CW97" s="12"/>
      <c r="CX97" s="12"/>
      <c r="CY97" s="12"/>
      <c r="CZ97" s="12"/>
      <c r="DA97" s="12"/>
      <c r="DB97" s="12"/>
      <c r="DC97" s="12"/>
      <c r="DD97" s="12"/>
      <c r="DE97" s="12"/>
      <c r="DF97" s="12"/>
      <c r="DG97" s="12"/>
      <c r="DH97" s="12"/>
      <c r="DI97" s="12"/>
      <c r="DJ97" s="12"/>
      <c r="DK97" s="12"/>
      <c r="DL97" s="12"/>
      <c r="DM97" s="12"/>
      <c r="DN97" s="12"/>
      <c r="DO97" s="12"/>
      <c r="DP97" s="12"/>
      <c r="DQ97" s="12"/>
      <c r="DR97" s="12"/>
      <c r="DS97" s="12"/>
      <c r="DT97" s="12"/>
      <c r="DU97" s="12"/>
      <c r="DV97" s="12"/>
      <c r="DW97" s="12"/>
      <c r="DX97" s="12"/>
      <c r="DY97" s="12"/>
      <c r="DZ97" s="12"/>
      <c r="EA97" s="12"/>
      <c r="EB97" s="12"/>
      <c r="EC97" s="12"/>
      <c r="ED97" s="12"/>
    </row>
    <row r="98" spans="1:140" s="13" customFormat="1" ht="99">
      <c r="A98" s="31">
        <v>4</v>
      </c>
      <c r="B98" s="27">
        <v>1186220256</v>
      </c>
      <c r="C98" s="28" t="s">
        <v>151</v>
      </c>
      <c r="D98" s="36" t="s">
        <v>159</v>
      </c>
      <c r="E98" s="46" t="s">
        <v>160</v>
      </c>
      <c r="F98" s="28" t="s">
        <v>53</v>
      </c>
      <c r="G98" s="22">
        <v>4565000</v>
      </c>
      <c r="H98" s="22">
        <v>0</v>
      </c>
      <c r="I98" s="23">
        <f t="shared" ref="I98:I100" si="11">+G98+H98</f>
        <v>4565000</v>
      </c>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c r="AY98" s="12"/>
      <c r="AZ98" s="12"/>
      <c r="BA98" s="12"/>
      <c r="BB98" s="12"/>
      <c r="BC98" s="12"/>
      <c r="BD98" s="12"/>
      <c r="BE98" s="12"/>
      <c r="BF98" s="12"/>
      <c r="BG98" s="12"/>
      <c r="BH98" s="12"/>
      <c r="BI98" s="12"/>
      <c r="BJ98" s="12"/>
      <c r="BK98" s="12"/>
      <c r="BL98" s="12"/>
      <c r="BM98" s="12"/>
      <c r="BN98" s="12"/>
      <c r="BO98" s="12"/>
      <c r="BP98" s="12"/>
      <c r="BQ98" s="12"/>
      <c r="BR98" s="12"/>
      <c r="BS98" s="12"/>
      <c r="BT98" s="12"/>
      <c r="BU98" s="12"/>
      <c r="BV98" s="12"/>
      <c r="BW98" s="12"/>
      <c r="BX98" s="12"/>
      <c r="BY98" s="12"/>
      <c r="BZ98" s="12"/>
      <c r="CA98" s="12"/>
      <c r="CB98" s="12"/>
      <c r="CC98" s="12"/>
      <c r="CD98" s="12"/>
      <c r="CE98" s="12"/>
      <c r="CF98" s="12"/>
      <c r="CG98" s="12"/>
      <c r="CH98" s="12"/>
      <c r="CI98" s="12"/>
      <c r="CJ98" s="12"/>
      <c r="CK98" s="12"/>
      <c r="CL98" s="12"/>
      <c r="CM98" s="12"/>
      <c r="CN98" s="12"/>
      <c r="CO98" s="12"/>
      <c r="CP98" s="12"/>
      <c r="CQ98" s="12"/>
      <c r="CR98" s="12"/>
      <c r="CS98" s="12"/>
      <c r="CT98" s="12"/>
      <c r="CU98" s="12"/>
      <c r="CV98" s="12"/>
      <c r="CW98" s="12"/>
      <c r="CX98" s="12"/>
      <c r="CY98" s="12"/>
      <c r="CZ98" s="12"/>
      <c r="DA98" s="12"/>
      <c r="DB98" s="12"/>
      <c r="DC98" s="12"/>
      <c r="DD98" s="12"/>
      <c r="DE98" s="12"/>
      <c r="DF98" s="12"/>
      <c r="DG98" s="12"/>
      <c r="DH98" s="12"/>
      <c r="DI98" s="12"/>
      <c r="DJ98" s="12"/>
      <c r="DK98" s="12"/>
      <c r="DL98" s="12"/>
      <c r="DM98" s="12"/>
      <c r="DN98" s="12"/>
      <c r="DO98" s="12"/>
      <c r="DP98" s="12"/>
      <c r="DQ98" s="12"/>
      <c r="DR98" s="12"/>
      <c r="DS98" s="12"/>
      <c r="DT98" s="12"/>
      <c r="DU98" s="12"/>
      <c r="DV98" s="12"/>
      <c r="DW98" s="12"/>
      <c r="DX98" s="12"/>
      <c r="DY98" s="12"/>
      <c r="DZ98" s="12"/>
      <c r="EA98" s="12"/>
      <c r="EB98" s="12"/>
      <c r="EC98" s="12"/>
      <c r="ED98" s="12"/>
    </row>
    <row r="99" spans="1:140" s="13" customFormat="1" ht="36">
      <c r="A99" s="31">
        <v>5</v>
      </c>
      <c r="B99" s="35" t="s">
        <v>46</v>
      </c>
      <c r="C99" s="28" t="s">
        <v>151</v>
      </c>
      <c r="D99" s="36" t="s">
        <v>161</v>
      </c>
      <c r="E99" s="47" t="s">
        <v>162</v>
      </c>
      <c r="F99" s="28" t="s">
        <v>53</v>
      </c>
      <c r="G99" s="22">
        <v>300000</v>
      </c>
      <c r="H99" s="22">
        <v>0</v>
      </c>
      <c r="I99" s="23">
        <f t="shared" si="11"/>
        <v>300000</v>
      </c>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c r="AY99" s="12"/>
      <c r="AZ99" s="12"/>
      <c r="BA99" s="12"/>
      <c r="BB99" s="12"/>
      <c r="BC99" s="12"/>
      <c r="BD99" s="12"/>
      <c r="BE99" s="12"/>
      <c r="BF99" s="12"/>
      <c r="BG99" s="12"/>
      <c r="BH99" s="12"/>
      <c r="BI99" s="12"/>
      <c r="BJ99" s="12"/>
      <c r="BK99" s="12"/>
      <c r="BL99" s="12"/>
      <c r="BM99" s="12"/>
      <c r="BN99" s="12"/>
      <c r="BO99" s="12"/>
      <c r="BP99" s="12"/>
      <c r="BQ99" s="12"/>
      <c r="BR99" s="12"/>
      <c r="BS99" s="12"/>
      <c r="BT99" s="12"/>
      <c r="BU99" s="12"/>
      <c r="BV99" s="12"/>
      <c r="BW99" s="12"/>
      <c r="BX99" s="12"/>
      <c r="BY99" s="12"/>
      <c r="BZ99" s="12"/>
      <c r="CA99" s="12"/>
      <c r="CB99" s="12"/>
      <c r="CC99" s="12"/>
      <c r="CD99" s="12"/>
      <c r="CE99" s="12"/>
      <c r="CF99" s="12"/>
      <c r="CG99" s="12"/>
      <c r="CH99" s="12"/>
      <c r="CI99" s="12"/>
      <c r="CJ99" s="12"/>
      <c r="CK99" s="12"/>
      <c r="CL99" s="12"/>
      <c r="CM99" s="12"/>
      <c r="CN99" s="12"/>
      <c r="CO99" s="12"/>
      <c r="CP99" s="12"/>
      <c r="CQ99" s="12"/>
      <c r="CR99" s="12"/>
      <c r="CS99" s="12"/>
      <c r="CT99" s="12"/>
      <c r="CU99" s="12"/>
      <c r="CV99" s="12"/>
      <c r="CW99" s="12"/>
      <c r="CX99" s="12"/>
      <c r="CY99" s="12"/>
      <c r="CZ99" s="12"/>
      <c r="DA99" s="12"/>
      <c r="DB99" s="12"/>
      <c r="DC99" s="12"/>
      <c r="DD99" s="12"/>
      <c r="DE99" s="12"/>
      <c r="DF99" s="12"/>
      <c r="DG99" s="12"/>
      <c r="DH99" s="12"/>
      <c r="DI99" s="12"/>
      <c r="DJ99" s="12"/>
      <c r="DK99" s="12"/>
      <c r="DL99" s="12"/>
      <c r="DM99" s="12"/>
      <c r="DN99" s="12"/>
      <c r="DO99" s="12"/>
      <c r="DP99" s="12"/>
      <c r="DQ99" s="12"/>
      <c r="DR99" s="12"/>
      <c r="DS99" s="12"/>
      <c r="DT99" s="12"/>
      <c r="DU99" s="12"/>
      <c r="DV99" s="12"/>
      <c r="DW99" s="12"/>
      <c r="DX99" s="12"/>
      <c r="DY99" s="12"/>
      <c r="DZ99" s="12"/>
      <c r="EA99" s="12"/>
      <c r="EB99" s="12"/>
      <c r="EC99" s="12"/>
      <c r="ED99" s="12"/>
    </row>
    <row r="100" spans="1:140" s="13" customFormat="1" ht="36">
      <c r="A100" s="31">
        <v>6</v>
      </c>
      <c r="B100" s="35" t="s">
        <v>46</v>
      </c>
      <c r="C100" s="28" t="s">
        <v>151</v>
      </c>
      <c r="D100" s="36" t="s">
        <v>163</v>
      </c>
      <c r="E100" s="48" t="s">
        <v>164</v>
      </c>
      <c r="F100" s="28" t="s">
        <v>53</v>
      </c>
      <c r="G100" s="22">
        <v>300000</v>
      </c>
      <c r="H100" s="22">
        <v>0</v>
      </c>
      <c r="I100" s="23">
        <f t="shared" si="11"/>
        <v>300000</v>
      </c>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c r="AY100" s="12"/>
      <c r="AZ100" s="12"/>
      <c r="BA100" s="12"/>
      <c r="BB100" s="12"/>
      <c r="BC100" s="12"/>
      <c r="BD100" s="12"/>
      <c r="BE100" s="12"/>
      <c r="BF100" s="12"/>
      <c r="BG100" s="12"/>
      <c r="BH100" s="12"/>
      <c r="BI100" s="12"/>
      <c r="BJ100" s="12"/>
      <c r="BK100" s="12"/>
      <c r="BL100" s="12"/>
      <c r="BM100" s="12"/>
      <c r="BN100" s="12"/>
      <c r="BO100" s="12"/>
      <c r="BP100" s="12"/>
      <c r="BQ100" s="12"/>
      <c r="BR100" s="12"/>
      <c r="BS100" s="12"/>
      <c r="BT100" s="12"/>
      <c r="BU100" s="12"/>
      <c r="BV100" s="12"/>
      <c r="BW100" s="12"/>
      <c r="BX100" s="12"/>
      <c r="BY100" s="12"/>
      <c r="BZ100" s="12"/>
      <c r="CA100" s="12"/>
      <c r="CB100" s="12"/>
      <c r="CC100" s="12"/>
      <c r="CD100" s="12"/>
      <c r="CE100" s="12"/>
      <c r="CF100" s="12"/>
      <c r="CG100" s="12"/>
      <c r="CH100" s="12"/>
      <c r="CI100" s="12"/>
      <c r="CJ100" s="12"/>
      <c r="CK100" s="12"/>
      <c r="CL100" s="12"/>
      <c r="CM100" s="12"/>
      <c r="CN100" s="12"/>
      <c r="CO100" s="12"/>
      <c r="CP100" s="12"/>
      <c r="CQ100" s="12"/>
      <c r="CR100" s="12"/>
      <c r="CS100" s="12"/>
      <c r="CT100" s="12"/>
      <c r="CU100" s="12"/>
      <c r="CV100" s="12"/>
      <c r="CW100" s="12"/>
      <c r="CX100" s="12"/>
      <c r="CY100" s="12"/>
      <c r="CZ100" s="12"/>
      <c r="DA100" s="12"/>
      <c r="DB100" s="12"/>
      <c r="DC100" s="12"/>
      <c r="DD100" s="12"/>
      <c r="DE100" s="12"/>
      <c r="DF100" s="12"/>
      <c r="DG100" s="12"/>
      <c r="DH100" s="12"/>
      <c r="DI100" s="12"/>
      <c r="DJ100" s="12"/>
      <c r="DK100" s="12"/>
      <c r="DL100" s="12"/>
      <c r="DM100" s="12"/>
      <c r="DN100" s="12"/>
      <c r="DO100" s="12"/>
      <c r="DP100" s="12"/>
      <c r="DQ100" s="12"/>
      <c r="DR100" s="12"/>
      <c r="DS100" s="12"/>
      <c r="DT100" s="12"/>
      <c r="DU100" s="12"/>
      <c r="DV100" s="12"/>
      <c r="DW100" s="12"/>
      <c r="DX100" s="12"/>
      <c r="DY100" s="12"/>
      <c r="DZ100" s="12"/>
      <c r="EA100" s="12"/>
      <c r="EB100" s="12"/>
      <c r="EC100" s="12"/>
      <c r="ED100" s="12"/>
    </row>
    <row r="101" spans="1:140" s="147" customFormat="1">
      <c r="A101" s="142" t="s">
        <v>3878</v>
      </c>
      <c r="B101" s="17"/>
      <c r="C101" s="143"/>
      <c r="D101" s="143"/>
      <c r="E101" s="143"/>
      <c r="F101" s="143"/>
      <c r="G101" s="148"/>
      <c r="H101" s="148"/>
      <c r="I101" s="149">
        <f>SUM(I95:I100)</f>
        <v>5428700</v>
      </c>
    </row>
    <row r="102" spans="1:140" s="13" customFormat="1" ht="13.5" customHeight="1">
      <c r="A102" s="39" t="s">
        <v>166</v>
      </c>
      <c r="B102" s="166" t="s">
        <v>167</v>
      </c>
      <c r="C102" s="166"/>
      <c r="D102" s="166"/>
      <c r="E102" s="166"/>
      <c r="F102" s="29" t="s">
        <v>165</v>
      </c>
      <c r="G102" s="174" t="s">
        <v>3870</v>
      </c>
      <c r="H102" s="175"/>
      <c r="I102" s="176"/>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c r="AY102" s="12"/>
      <c r="AZ102" s="12"/>
      <c r="BA102" s="12"/>
      <c r="BB102" s="12"/>
      <c r="BC102" s="12"/>
      <c r="BD102" s="12"/>
      <c r="BE102" s="12"/>
      <c r="BF102" s="12"/>
      <c r="BG102" s="12"/>
      <c r="BH102" s="12"/>
      <c r="BI102" s="12"/>
      <c r="BJ102" s="12"/>
      <c r="BK102" s="12"/>
      <c r="BL102" s="12"/>
      <c r="BM102" s="12"/>
      <c r="BN102" s="12"/>
      <c r="BO102" s="12"/>
      <c r="BP102" s="12"/>
      <c r="BQ102" s="12"/>
      <c r="BR102" s="12"/>
      <c r="BS102" s="12"/>
      <c r="BT102" s="12"/>
      <c r="BU102" s="12"/>
      <c r="BV102" s="12"/>
      <c r="BW102" s="12"/>
      <c r="BX102" s="12"/>
      <c r="BY102" s="12"/>
      <c r="BZ102" s="12"/>
      <c r="CA102" s="12"/>
      <c r="CB102" s="12"/>
      <c r="CC102" s="12"/>
      <c r="CD102" s="12"/>
      <c r="CE102" s="12"/>
      <c r="CF102" s="12"/>
      <c r="CG102" s="12"/>
      <c r="CH102" s="12"/>
      <c r="CI102" s="12"/>
      <c r="CJ102" s="12"/>
      <c r="CK102" s="12"/>
      <c r="CL102" s="12"/>
      <c r="CM102" s="12"/>
      <c r="CN102" s="12"/>
      <c r="CO102" s="12"/>
      <c r="CP102" s="12"/>
      <c r="CQ102" s="12"/>
      <c r="CR102" s="12"/>
      <c r="CS102" s="12"/>
      <c r="CT102" s="12"/>
      <c r="CU102" s="12"/>
      <c r="CV102" s="12"/>
      <c r="CW102" s="12"/>
      <c r="CX102" s="12"/>
      <c r="CY102" s="12"/>
      <c r="CZ102" s="12"/>
      <c r="DA102" s="12"/>
      <c r="DB102" s="12"/>
      <c r="DC102" s="12"/>
      <c r="DD102" s="12"/>
      <c r="DE102" s="12"/>
      <c r="DF102" s="12"/>
      <c r="DG102" s="12"/>
      <c r="DH102" s="12"/>
      <c r="DI102" s="12"/>
      <c r="DJ102" s="12"/>
      <c r="DK102" s="12"/>
      <c r="DL102" s="12"/>
      <c r="DM102" s="12"/>
      <c r="DN102" s="12"/>
      <c r="DO102" s="12"/>
      <c r="DP102" s="12"/>
      <c r="DQ102" s="12"/>
      <c r="DR102" s="12"/>
      <c r="DS102" s="12"/>
      <c r="DT102" s="12"/>
      <c r="DU102" s="12"/>
      <c r="DV102" s="12"/>
      <c r="DW102" s="12"/>
      <c r="DX102" s="12"/>
      <c r="DY102" s="12"/>
      <c r="DZ102" s="12"/>
      <c r="EA102" s="12"/>
      <c r="EB102" s="12"/>
      <c r="EC102" s="12"/>
      <c r="ED102" s="12"/>
      <c r="EE102" s="12"/>
      <c r="EF102" s="12"/>
      <c r="EG102" s="12"/>
    </row>
    <row r="103" spans="1:140" s="13" customFormat="1" ht="27">
      <c r="A103" s="14" t="s">
        <v>2</v>
      </c>
      <c r="B103" s="14" t="s">
        <v>3</v>
      </c>
      <c r="C103" s="15" t="s">
        <v>4</v>
      </c>
      <c r="D103" s="15" t="s">
        <v>5</v>
      </c>
      <c r="E103" s="15" t="s">
        <v>6</v>
      </c>
      <c r="F103" s="15" t="s">
        <v>7</v>
      </c>
      <c r="G103" s="16" t="s">
        <v>3347</v>
      </c>
      <c r="H103" s="16" t="s">
        <v>3348</v>
      </c>
      <c r="I103" s="16" t="s">
        <v>3349</v>
      </c>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row>
    <row r="104" spans="1:140" s="13" customFormat="1" ht="54">
      <c r="A104" s="31">
        <v>1</v>
      </c>
      <c r="B104" s="27">
        <v>1176090009</v>
      </c>
      <c r="C104" s="21">
        <v>42142703</v>
      </c>
      <c r="D104" s="33" t="s">
        <v>168</v>
      </c>
      <c r="E104" s="28" t="s">
        <v>169</v>
      </c>
      <c r="F104" s="28" t="s">
        <v>53</v>
      </c>
      <c r="G104" s="22">
        <v>557000</v>
      </c>
      <c r="H104" s="22">
        <f>ROUND(G104*0.19,0)</f>
        <v>105830</v>
      </c>
      <c r="I104" s="23">
        <f>+G104+H104</f>
        <v>662830</v>
      </c>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row>
    <row r="105" spans="1:140" s="13" customFormat="1" ht="72">
      <c r="A105" s="31">
        <v>2</v>
      </c>
      <c r="B105" s="27">
        <v>1176090010</v>
      </c>
      <c r="C105" s="28">
        <v>42142703</v>
      </c>
      <c r="D105" s="33" t="s">
        <v>170</v>
      </c>
      <c r="E105" s="28" t="s">
        <v>171</v>
      </c>
      <c r="F105" s="28" t="s">
        <v>53</v>
      </c>
      <c r="G105" s="22">
        <v>557000</v>
      </c>
      <c r="H105" s="22">
        <f>ROUND(G105*0.19,0)</f>
        <v>105830</v>
      </c>
      <c r="I105" s="23">
        <f>+G105+H105</f>
        <v>662830</v>
      </c>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row>
    <row r="106" spans="1:140" s="147" customFormat="1">
      <c r="A106" s="142" t="s">
        <v>3879</v>
      </c>
      <c r="B106" s="17"/>
      <c r="C106" s="143"/>
      <c r="D106" s="143"/>
      <c r="E106" s="143"/>
      <c r="F106" s="143"/>
      <c r="G106" s="148"/>
      <c r="H106" s="148"/>
      <c r="I106" s="149">
        <f>SUM(I104:I105)</f>
        <v>1325660</v>
      </c>
    </row>
    <row r="107" spans="1:140" s="13" customFormat="1" ht="18">
      <c r="A107" s="39" t="s">
        <v>172</v>
      </c>
      <c r="B107" s="166" t="s">
        <v>173</v>
      </c>
      <c r="C107" s="166"/>
      <c r="D107" s="166"/>
      <c r="E107" s="166"/>
      <c r="F107" s="29" t="s">
        <v>49</v>
      </c>
      <c r="G107" s="174" t="s">
        <v>3870</v>
      </c>
      <c r="H107" s="175"/>
      <c r="I107" s="176"/>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row>
    <row r="108" spans="1:140" s="13" customFormat="1" ht="27">
      <c r="A108" s="14" t="s">
        <v>2</v>
      </c>
      <c r="B108" s="14" t="s">
        <v>3</v>
      </c>
      <c r="C108" s="15" t="s">
        <v>4</v>
      </c>
      <c r="D108" s="15" t="s">
        <v>5</v>
      </c>
      <c r="E108" s="15" t="s">
        <v>6</v>
      </c>
      <c r="F108" s="15" t="s">
        <v>7</v>
      </c>
      <c r="G108" s="16" t="s">
        <v>3347</v>
      </c>
      <c r="H108" s="16" t="s">
        <v>3348</v>
      </c>
      <c r="I108" s="16" t="s">
        <v>3349</v>
      </c>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row>
    <row r="109" spans="1:140" s="13" customFormat="1" ht="27">
      <c r="A109" s="31">
        <v>1</v>
      </c>
      <c r="B109" s="27">
        <v>1199040016</v>
      </c>
      <c r="C109" s="28">
        <v>42312500</v>
      </c>
      <c r="D109" s="34" t="s">
        <v>174</v>
      </c>
      <c r="E109" s="34" t="s">
        <v>175</v>
      </c>
      <c r="F109" s="28" t="s">
        <v>53</v>
      </c>
      <c r="G109" s="22">
        <v>686748</v>
      </c>
      <c r="H109" s="22">
        <v>0</v>
      </c>
      <c r="I109" s="23">
        <f>+G109+H109</f>
        <v>686748</v>
      </c>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row>
    <row r="110" spans="1:140" s="147" customFormat="1">
      <c r="A110" s="142" t="s">
        <v>3881</v>
      </c>
      <c r="B110" s="17"/>
      <c r="C110" s="143"/>
      <c r="D110" s="143"/>
      <c r="E110" s="143"/>
      <c r="F110" s="143"/>
      <c r="G110" s="148"/>
      <c r="H110" s="148"/>
      <c r="I110" s="149">
        <f>SUM(I109)</f>
        <v>686748</v>
      </c>
    </row>
    <row r="111" spans="1:140" s="13" customFormat="1" ht="13.5" customHeight="1">
      <c r="A111" s="39" t="s">
        <v>177</v>
      </c>
      <c r="B111" s="166" t="s">
        <v>178</v>
      </c>
      <c r="C111" s="166"/>
      <c r="D111" s="166"/>
      <c r="E111" s="166"/>
      <c r="F111" s="29" t="s">
        <v>176</v>
      </c>
      <c r="G111" s="174" t="s">
        <v>3870</v>
      </c>
      <c r="H111" s="175"/>
      <c r="I111" s="176"/>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row>
    <row r="112" spans="1:140" s="13" customFormat="1" ht="27">
      <c r="A112" s="14" t="s">
        <v>2</v>
      </c>
      <c r="B112" s="14" t="s">
        <v>3</v>
      </c>
      <c r="C112" s="15" t="s">
        <v>4</v>
      </c>
      <c r="D112" s="15" t="s">
        <v>5</v>
      </c>
      <c r="E112" s="15" t="s">
        <v>6</v>
      </c>
      <c r="F112" s="15" t="s">
        <v>7</v>
      </c>
      <c r="G112" s="16" t="s">
        <v>3347</v>
      </c>
      <c r="H112" s="16" t="s">
        <v>3348</v>
      </c>
      <c r="I112" s="16" t="s">
        <v>3349</v>
      </c>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row>
    <row r="113" spans="1:140" s="13" customFormat="1" ht="54">
      <c r="A113" s="31">
        <v>1</v>
      </c>
      <c r="B113" s="27">
        <v>1196490162</v>
      </c>
      <c r="C113" s="28">
        <v>42272500</v>
      </c>
      <c r="D113" s="33" t="s">
        <v>179</v>
      </c>
      <c r="E113" s="34" t="s">
        <v>180</v>
      </c>
      <c r="F113" s="28" t="s">
        <v>10</v>
      </c>
      <c r="G113" s="22">
        <v>44641</v>
      </c>
      <c r="H113" s="22">
        <v>0</v>
      </c>
      <c r="I113" s="23">
        <f>+G113+H113</f>
        <v>44641</v>
      </c>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row>
    <row r="114" spans="1:140" s="147" customFormat="1">
      <c r="A114" s="142" t="s">
        <v>3882</v>
      </c>
      <c r="B114" s="17"/>
      <c r="C114" s="143"/>
      <c r="D114" s="143"/>
      <c r="E114" s="143"/>
      <c r="F114" s="143"/>
      <c r="G114" s="144"/>
      <c r="H114" s="145"/>
      <c r="I114" s="149">
        <f>SUM(I113)</f>
        <v>44641</v>
      </c>
    </row>
    <row r="115" spans="1:140" s="13" customFormat="1" ht="13.5" customHeight="1">
      <c r="A115" s="39" t="s">
        <v>181</v>
      </c>
      <c r="B115" s="166" t="s">
        <v>182</v>
      </c>
      <c r="C115" s="166"/>
      <c r="D115" s="166"/>
      <c r="E115" s="166"/>
      <c r="F115" s="29" t="s">
        <v>176</v>
      </c>
      <c r="G115" s="174" t="s">
        <v>3870</v>
      </c>
      <c r="H115" s="175"/>
      <c r="I115" s="176"/>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row>
    <row r="116" spans="1:140" s="13" customFormat="1" ht="27">
      <c r="A116" s="14" t="s">
        <v>2</v>
      </c>
      <c r="B116" s="14" t="s">
        <v>3</v>
      </c>
      <c r="C116" s="15" t="s">
        <v>4</v>
      </c>
      <c r="D116" s="15" t="s">
        <v>5</v>
      </c>
      <c r="E116" s="15" t="s">
        <v>6</v>
      </c>
      <c r="F116" s="15" t="s">
        <v>7</v>
      </c>
      <c r="G116" s="16" t="s">
        <v>3347</v>
      </c>
      <c r="H116" s="16" t="s">
        <v>3348</v>
      </c>
      <c r="I116" s="16" t="s">
        <v>3349</v>
      </c>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row>
    <row r="117" spans="1:140" s="13" customFormat="1" ht="64.5" customHeight="1">
      <c r="A117" s="31">
        <v>1</v>
      </c>
      <c r="B117" s="31">
        <v>1196491801</v>
      </c>
      <c r="C117" s="46">
        <v>42221514</v>
      </c>
      <c r="D117" s="49" t="s">
        <v>3389</v>
      </c>
      <c r="E117" s="49" t="s">
        <v>3389</v>
      </c>
      <c r="F117" s="21" t="s">
        <v>10</v>
      </c>
      <c r="G117" s="22">
        <v>974460</v>
      </c>
      <c r="H117" s="22">
        <f>ROUND(G117*0.19,0)</f>
        <v>185147</v>
      </c>
      <c r="I117" s="23">
        <f>+G117+H117</f>
        <v>1159607</v>
      </c>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row>
    <row r="118" spans="1:140" s="13" customFormat="1" ht="99">
      <c r="A118" s="31">
        <v>2</v>
      </c>
      <c r="B118" s="31">
        <v>1196491802</v>
      </c>
      <c r="C118" s="46">
        <v>42221514</v>
      </c>
      <c r="D118" s="49" t="s">
        <v>183</v>
      </c>
      <c r="E118" s="49" t="s">
        <v>183</v>
      </c>
      <c r="F118" s="21" t="s">
        <v>10</v>
      </c>
      <c r="G118" s="22">
        <v>400000</v>
      </c>
      <c r="H118" s="22">
        <f t="shared" ref="H118:H127" si="12">ROUND(G118*0.19,0)</f>
        <v>76000</v>
      </c>
      <c r="I118" s="23">
        <f t="shared" ref="I118:I127" si="13">+G118+H118</f>
        <v>476000</v>
      </c>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row>
    <row r="119" spans="1:140" s="13" customFormat="1" ht="90">
      <c r="A119" s="31">
        <v>3</v>
      </c>
      <c r="B119" s="31">
        <v>1196491803</v>
      </c>
      <c r="C119" s="46">
        <v>42221514</v>
      </c>
      <c r="D119" s="49" t="s">
        <v>184</v>
      </c>
      <c r="E119" s="49" t="s">
        <v>184</v>
      </c>
      <c r="F119" s="21" t="s">
        <v>10</v>
      </c>
      <c r="G119" s="22">
        <v>480000</v>
      </c>
      <c r="H119" s="22">
        <f t="shared" si="12"/>
        <v>91200</v>
      </c>
      <c r="I119" s="23">
        <f t="shared" si="13"/>
        <v>571200</v>
      </c>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row>
    <row r="120" spans="1:140" s="13" customFormat="1" ht="90">
      <c r="A120" s="31">
        <v>4</v>
      </c>
      <c r="B120" s="31" t="s">
        <v>185</v>
      </c>
      <c r="C120" s="46">
        <v>42221514</v>
      </c>
      <c r="D120" s="49" t="s">
        <v>186</v>
      </c>
      <c r="E120" s="49" t="s">
        <v>186</v>
      </c>
      <c r="F120" s="21" t="s">
        <v>10</v>
      </c>
      <c r="G120" s="22">
        <v>480000</v>
      </c>
      <c r="H120" s="22">
        <f t="shared" si="12"/>
        <v>91200</v>
      </c>
      <c r="I120" s="23">
        <f t="shared" si="13"/>
        <v>571200</v>
      </c>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row>
    <row r="121" spans="1:140" s="13" customFormat="1" ht="90">
      <c r="A121" s="31">
        <v>5</v>
      </c>
      <c r="B121" s="31">
        <v>1196491805</v>
      </c>
      <c r="C121" s="46">
        <v>42221514</v>
      </c>
      <c r="D121" s="49" t="s">
        <v>187</v>
      </c>
      <c r="E121" s="49" t="s">
        <v>187</v>
      </c>
      <c r="F121" s="21" t="s">
        <v>10</v>
      </c>
      <c r="G121" s="22">
        <v>480000</v>
      </c>
      <c r="H121" s="22">
        <f t="shared" si="12"/>
        <v>91200</v>
      </c>
      <c r="I121" s="23">
        <f t="shared" si="13"/>
        <v>571200</v>
      </c>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row>
    <row r="122" spans="1:140" s="13" customFormat="1" ht="81">
      <c r="A122" s="31">
        <v>6</v>
      </c>
      <c r="B122" s="50" t="s">
        <v>188</v>
      </c>
      <c r="C122" s="46">
        <v>42221514</v>
      </c>
      <c r="D122" s="49" t="s">
        <v>189</v>
      </c>
      <c r="E122" s="49" t="s">
        <v>189</v>
      </c>
      <c r="F122" s="51" t="s">
        <v>10</v>
      </c>
      <c r="G122" s="22">
        <v>913500</v>
      </c>
      <c r="H122" s="22">
        <f t="shared" si="12"/>
        <v>173565</v>
      </c>
      <c r="I122" s="23">
        <f t="shared" si="13"/>
        <v>1087065</v>
      </c>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row>
    <row r="123" spans="1:140" s="13" customFormat="1" ht="45">
      <c r="A123" s="31">
        <v>7</v>
      </c>
      <c r="B123" s="31">
        <v>1196410233</v>
      </c>
      <c r="C123" s="46">
        <v>42221514</v>
      </c>
      <c r="D123" s="49" t="s">
        <v>190</v>
      </c>
      <c r="E123" s="49" t="s">
        <v>190</v>
      </c>
      <c r="F123" s="51" t="s">
        <v>10</v>
      </c>
      <c r="G123" s="22">
        <v>285100</v>
      </c>
      <c r="H123" s="22">
        <f t="shared" si="12"/>
        <v>54169</v>
      </c>
      <c r="I123" s="23">
        <f t="shared" si="13"/>
        <v>339269</v>
      </c>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c r="AY123" s="12"/>
      <c r="AZ123" s="12"/>
      <c r="BA123" s="12"/>
      <c r="BB123" s="12"/>
      <c r="BC123" s="12"/>
      <c r="BD123" s="12"/>
      <c r="BE123" s="12"/>
      <c r="BF123" s="12"/>
      <c r="BG123" s="12"/>
      <c r="BH123" s="12"/>
      <c r="BI123" s="12"/>
      <c r="BJ123" s="12"/>
      <c r="BK123" s="12"/>
      <c r="BL123" s="12"/>
      <c r="BM123" s="12"/>
      <c r="BN123" s="12"/>
      <c r="BO123" s="12"/>
      <c r="BP123" s="12"/>
      <c r="BQ123" s="12"/>
      <c r="BR123" s="12"/>
      <c r="BS123" s="12"/>
      <c r="BT123" s="12"/>
      <c r="BU123" s="12"/>
      <c r="BV123" s="12"/>
      <c r="BW123" s="12"/>
      <c r="BX123" s="12"/>
      <c r="BY123" s="12"/>
      <c r="BZ123" s="12"/>
      <c r="CA123" s="12"/>
      <c r="CB123" s="12"/>
      <c r="CC123" s="12"/>
      <c r="CD123" s="12"/>
      <c r="CE123" s="12"/>
      <c r="CF123" s="12"/>
      <c r="CG123" s="12"/>
      <c r="CH123" s="12"/>
      <c r="CI123" s="12"/>
      <c r="CJ123" s="12"/>
      <c r="CK123" s="12"/>
      <c r="CL123" s="12"/>
      <c r="CM123" s="12"/>
      <c r="CN123" s="12"/>
      <c r="CO123" s="12"/>
      <c r="CP123" s="12"/>
      <c r="CQ123" s="12"/>
      <c r="CR123" s="12"/>
      <c r="CS123" s="12"/>
      <c r="CT123" s="12"/>
      <c r="CU123" s="12"/>
      <c r="CV123" s="12"/>
      <c r="CW123" s="12"/>
      <c r="CX123" s="12"/>
      <c r="CY123" s="12"/>
      <c r="CZ123" s="12"/>
      <c r="DA123" s="12"/>
      <c r="DB123" s="12"/>
      <c r="DC123" s="12"/>
      <c r="DD123" s="12"/>
      <c r="DE123" s="12"/>
      <c r="DF123" s="12"/>
      <c r="DG123" s="12"/>
      <c r="DH123" s="12"/>
      <c r="DI123" s="12"/>
      <c r="DJ123" s="12"/>
      <c r="DK123" s="12"/>
      <c r="DL123" s="12"/>
      <c r="DM123" s="12"/>
      <c r="DN123" s="12"/>
      <c r="DO123" s="12"/>
      <c r="DP123" s="12"/>
      <c r="DQ123" s="12"/>
      <c r="DR123" s="12"/>
      <c r="DS123" s="12"/>
      <c r="DT123" s="12"/>
      <c r="DU123" s="12"/>
      <c r="DV123" s="12"/>
      <c r="DW123" s="12"/>
      <c r="DX123" s="12"/>
      <c r="DY123" s="12"/>
      <c r="DZ123" s="12"/>
      <c r="EA123" s="12"/>
      <c r="EB123" s="12"/>
      <c r="EC123" s="12"/>
      <c r="ED123" s="12"/>
    </row>
    <row r="124" spans="1:140" s="13" customFormat="1" ht="90">
      <c r="A124" s="31">
        <v>8</v>
      </c>
      <c r="B124" s="31">
        <v>1196410699</v>
      </c>
      <c r="C124" s="46">
        <v>42221514</v>
      </c>
      <c r="D124" s="49" t="s">
        <v>191</v>
      </c>
      <c r="E124" s="49" t="s">
        <v>191</v>
      </c>
      <c r="F124" s="51" t="s">
        <v>53</v>
      </c>
      <c r="G124" s="22">
        <v>110380</v>
      </c>
      <c r="H124" s="22">
        <f t="shared" si="12"/>
        <v>20972</v>
      </c>
      <c r="I124" s="23">
        <f t="shared" si="13"/>
        <v>131352</v>
      </c>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c r="AY124" s="12"/>
      <c r="AZ124" s="12"/>
      <c r="BA124" s="12"/>
      <c r="BB124" s="12"/>
      <c r="BC124" s="12"/>
      <c r="BD124" s="12"/>
      <c r="BE124" s="12"/>
      <c r="BF124" s="12"/>
      <c r="BG124" s="12"/>
      <c r="BH124" s="12"/>
      <c r="BI124" s="12"/>
      <c r="BJ124" s="12"/>
      <c r="BK124" s="12"/>
      <c r="BL124" s="12"/>
      <c r="BM124" s="12"/>
      <c r="BN124" s="12"/>
      <c r="BO124" s="12"/>
      <c r="BP124" s="12"/>
      <c r="BQ124" s="12"/>
      <c r="BR124" s="12"/>
      <c r="BS124" s="12"/>
      <c r="BT124" s="12"/>
      <c r="BU124" s="12"/>
      <c r="BV124" s="12"/>
      <c r="BW124" s="12"/>
      <c r="BX124" s="12"/>
      <c r="BY124" s="12"/>
      <c r="BZ124" s="12"/>
      <c r="CA124" s="12"/>
      <c r="CB124" s="12"/>
      <c r="CC124" s="12"/>
      <c r="CD124" s="12"/>
      <c r="CE124" s="12"/>
      <c r="CF124" s="12"/>
      <c r="CG124" s="12"/>
      <c r="CH124" s="12"/>
      <c r="CI124" s="12"/>
      <c r="CJ124" s="12"/>
      <c r="CK124" s="12"/>
      <c r="CL124" s="12"/>
      <c r="CM124" s="12"/>
      <c r="CN124" s="12"/>
      <c r="CO124" s="12"/>
      <c r="CP124" s="12"/>
      <c r="CQ124" s="12"/>
      <c r="CR124" s="12"/>
      <c r="CS124" s="12"/>
      <c r="CT124" s="12"/>
      <c r="CU124" s="12"/>
      <c r="CV124" s="12"/>
      <c r="CW124" s="12"/>
      <c r="CX124" s="12"/>
      <c r="CY124" s="12"/>
      <c r="CZ124" s="12"/>
      <c r="DA124" s="12"/>
      <c r="DB124" s="12"/>
      <c r="DC124" s="12"/>
      <c r="DD124" s="12"/>
      <c r="DE124" s="12"/>
      <c r="DF124" s="12"/>
      <c r="DG124" s="12"/>
      <c r="DH124" s="12"/>
      <c r="DI124" s="12"/>
      <c r="DJ124" s="12"/>
      <c r="DK124" s="12"/>
      <c r="DL124" s="12"/>
      <c r="DM124" s="12"/>
      <c r="DN124" s="12"/>
      <c r="DO124" s="12"/>
      <c r="DP124" s="12"/>
      <c r="DQ124" s="12"/>
      <c r="DR124" s="12"/>
      <c r="DS124" s="12"/>
      <c r="DT124" s="12"/>
      <c r="DU124" s="12"/>
      <c r="DV124" s="12"/>
      <c r="DW124" s="12"/>
      <c r="DX124" s="12"/>
      <c r="DY124" s="12"/>
      <c r="DZ124" s="12"/>
      <c r="EA124" s="12"/>
      <c r="EB124" s="12"/>
      <c r="EC124" s="12"/>
      <c r="ED124" s="12"/>
    </row>
    <row r="125" spans="1:140" s="13" customFormat="1" ht="45">
      <c r="A125" s="31">
        <v>9</v>
      </c>
      <c r="B125" s="31" t="s">
        <v>192</v>
      </c>
      <c r="C125" s="46">
        <v>42221514</v>
      </c>
      <c r="D125" s="49" t="s">
        <v>193</v>
      </c>
      <c r="E125" s="49" t="s">
        <v>193</v>
      </c>
      <c r="F125" s="51" t="s">
        <v>10</v>
      </c>
      <c r="G125" s="22">
        <v>940000</v>
      </c>
      <c r="H125" s="22">
        <f t="shared" si="12"/>
        <v>178600</v>
      </c>
      <c r="I125" s="23">
        <f t="shared" si="13"/>
        <v>1118600</v>
      </c>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c r="AY125" s="12"/>
      <c r="AZ125" s="12"/>
      <c r="BA125" s="12"/>
      <c r="BB125" s="12"/>
      <c r="BC125" s="12"/>
      <c r="BD125" s="12"/>
      <c r="BE125" s="12"/>
      <c r="BF125" s="12"/>
      <c r="BG125" s="12"/>
      <c r="BH125" s="12"/>
      <c r="BI125" s="12"/>
      <c r="BJ125" s="12"/>
      <c r="BK125" s="12"/>
      <c r="BL125" s="12"/>
      <c r="BM125" s="12"/>
      <c r="BN125" s="12"/>
      <c r="BO125" s="12"/>
      <c r="BP125" s="12"/>
      <c r="BQ125" s="12"/>
      <c r="BR125" s="12"/>
      <c r="BS125" s="12"/>
      <c r="BT125" s="12"/>
      <c r="BU125" s="12"/>
      <c r="BV125" s="12"/>
      <c r="BW125" s="12"/>
      <c r="BX125" s="12"/>
      <c r="BY125" s="12"/>
      <c r="BZ125" s="12"/>
      <c r="CA125" s="12"/>
      <c r="CB125" s="12"/>
      <c r="CC125" s="12"/>
      <c r="CD125" s="12"/>
      <c r="CE125" s="12"/>
      <c r="CF125" s="12"/>
      <c r="CG125" s="12"/>
      <c r="CH125" s="12"/>
      <c r="CI125" s="12"/>
      <c r="CJ125" s="12"/>
      <c r="CK125" s="12"/>
      <c r="CL125" s="12"/>
      <c r="CM125" s="12"/>
      <c r="CN125" s="12"/>
      <c r="CO125" s="12"/>
      <c r="CP125" s="12"/>
      <c r="CQ125" s="12"/>
      <c r="CR125" s="12"/>
      <c r="CS125" s="12"/>
      <c r="CT125" s="12"/>
      <c r="CU125" s="12"/>
      <c r="CV125" s="12"/>
      <c r="CW125" s="12"/>
      <c r="CX125" s="12"/>
      <c r="CY125" s="12"/>
      <c r="CZ125" s="12"/>
      <c r="DA125" s="12"/>
      <c r="DB125" s="12"/>
      <c r="DC125" s="12"/>
      <c r="DD125" s="12"/>
      <c r="DE125" s="12"/>
      <c r="DF125" s="12"/>
      <c r="DG125" s="12"/>
      <c r="DH125" s="12"/>
      <c r="DI125" s="12"/>
      <c r="DJ125" s="12"/>
      <c r="DK125" s="12"/>
      <c r="DL125" s="12"/>
      <c r="DM125" s="12"/>
      <c r="DN125" s="12"/>
      <c r="DO125" s="12"/>
      <c r="DP125" s="12"/>
      <c r="DQ125" s="12"/>
      <c r="DR125" s="12"/>
      <c r="DS125" s="12"/>
      <c r="DT125" s="12"/>
      <c r="DU125" s="12"/>
      <c r="DV125" s="12"/>
      <c r="DW125" s="12"/>
      <c r="DX125" s="12"/>
      <c r="DY125" s="12"/>
      <c r="DZ125" s="12"/>
      <c r="EA125" s="12"/>
      <c r="EB125" s="12"/>
      <c r="EC125" s="12"/>
      <c r="ED125" s="12"/>
    </row>
    <row r="126" spans="1:140" s="13" customFormat="1" ht="72">
      <c r="A126" s="31">
        <v>10</v>
      </c>
      <c r="B126" s="52" t="s">
        <v>194</v>
      </c>
      <c r="C126" s="46">
        <v>42221514</v>
      </c>
      <c r="D126" s="53" t="s">
        <v>195</v>
      </c>
      <c r="E126" s="54" t="s">
        <v>196</v>
      </c>
      <c r="F126" s="51" t="s">
        <v>10</v>
      </c>
      <c r="G126" s="22">
        <v>81300</v>
      </c>
      <c r="H126" s="22">
        <f t="shared" si="12"/>
        <v>15447</v>
      </c>
      <c r="I126" s="23">
        <f t="shared" si="13"/>
        <v>96747</v>
      </c>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c r="AY126" s="12"/>
      <c r="AZ126" s="12"/>
      <c r="BA126" s="12"/>
      <c r="BB126" s="12"/>
      <c r="BC126" s="12"/>
      <c r="BD126" s="12"/>
      <c r="BE126" s="12"/>
      <c r="BF126" s="12"/>
      <c r="BG126" s="12"/>
      <c r="BH126" s="12"/>
      <c r="BI126" s="12"/>
      <c r="BJ126" s="12"/>
      <c r="BK126" s="12"/>
      <c r="BL126" s="12"/>
      <c r="BM126" s="12"/>
      <c r="BN126" s="12"/>
      <c r="BO126" s="12"/>
      <c r="BP126" s="12"/>
      <c r="BQ126" s="12"/>
      <c r="BR126" s="12"/>
      <c r="BS126" s="12"/>
      <c r="BT126" s="12"/>
      <c r="BU126" s="12"/>
      <c r="BV126" s="12"/>
      <c r="BW126" s="12"/>
      <c r="BX126" s="12"/>
      <c r="BY126" s="12"/>
      <c r="BZ126" s="12"/>
      <c r="CA126" s="12"/>
      <c r="CB126" s="12"/>
      <c r="CC126" s="12"/>
      <c r="CD126" s="12"/>
      <c r="CE126" s="12"/>
      <c r="CF126" s="12"/>
      <c r="CG126" s="12"/>
      <c r="CH126" s="12"/>
      <c r="CI126" s="12"/>
      <c r="CJ126" s="12"/>
      <c r="CK126" s="12"/>
      <c r="CL126" s="12"/>
      <c r="CM126" s="12"/>
      <c r="CN126" s="12"/>
      <c r="CO126" s="12"/>
      <c r="CP126" s="12"/>
      <c r="CQ126" s="12"/>
      <c r="CR126" s="12"/>
      <c r="CS126" s="12"/>
      <c r="CT126" s="12"/>
      <c r="CU126" s="12"/>
      <c r="CV126" s="12"/>
      <c r="CW126" s="12"/>
      <c r="CX126" s="12"/>
      <c r="CY126" s="12"/>
      <c r="CZ126" s="12"/>
      <c r="DA126" s="12"/>
      <c r="DB126" s="12"/>
      <c r="DC126" s="12"/>
      <c r="DD126" s="12"/>
      <c r="DE126" s="12"/>
      <c r="DF126" s="12"/>
      <c r="DG126" s="12"/>
      <c r="DH126" s="12"/>
      <c r="DI126" s="12"/>
      <c r="DJ126" s="12"/>
      <c r="DK126" s="12"/>
      <c r="DL126" s="12"/>
      <c r="DM126" s="12"/>
      <c r="DN126" s="12"/>
      <c r="DO126" s="12"/>
      <c r="DP126" s="12"/>
      <c r="DQ126" s="12"/>
      <c r="DR126" s="12"/>
      <c r="DS126" s="12"/>
      <c r="DT126" s="12"/>
      <c r="DU126" s="12"/>
      <c r="DV126" s="12"/>
      <c r="DW126" s="12"/>
      <c r="DX126" s="12"/>
      <c r="DY126" s="12"/>
      <c r="DZ126" s="12"/>
      <c r="EA126" s="12"/>
      <c r="EB126" s="12"/>
      <c r="EC126" s="12"/>
      <c r="ED126" s="12"/>
    </row>
    <row r="127" spans="1:140" s="13" customFormat="1" ht="108">
      <c r="A127" s="31">
        <v>11</v>
      </c>
      <c r="B127" s="52" t="s">
        <v>194</v>
      </c>
      <c r="C127" s="46">
        <v>42221514</v>
      </c>
      <c r="D127" s="53" t="s">
        <v>197</v>
      </c>
      <c r="E127" s="54" t="s">
        <v>198</v>
      </c>
      <c r="F127" s="51" t="s">
        <v>10</v>
      </c>
      <c r="G127" s="22">
        <v>105000</v>
      </c>
      <c r="H127" s="22">
        <f t="shared" si="12"/>
        <v>19950</v>
      </c>
      <c r="I127" s="23">
        <f t="shared" si="13"/>
        <v>124950</v>
      </c>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c r="AY127" s="12"/>
      <c r="AZ127" s="12"/>
      <c r="BA127" s="12"/>
      <c r="BB127" s="12"/>
      <c r="BC127" s="12"/>
      <c r="BD127" s="12"/>
      <c r="BE127" s="12"/>
      <c r="BF127" s="12"/>
      <c r="BG127" s="12"/>
      <c r="BH127" s="12"/>
      <c r="BI127" s="12"/>
      <c r="BJ127" s="12"/>
      <c r="BK127" s="12"/>
      <c r="BL127" s="12"/>
      <c r="BM127" s="12"/>
      <c r="BN127" s="12"/>
      <c r="BO127" s="12"/>
      <c r="BP127" s="12"/>
      <c r="BQ127" s="12"/>
      <c r="BR127" s="12"/>
      <c r="BS127" s="12"/>
      <c r="BT127" s="12"/>
      <c r="BU127" s="12"/>
      <c r="BV127" s="12"/>
      <c r="BW127" s="12"/>
      <c r="BX127" s="12"/>
      <c r="BY127" s="12"/>
      <c r="BZ127" s="12"/>
      <c r="CA127" s="12"/>
      <c r="CB127" s="12"/>
      <c r="CC127" s="12"/>
      <c r="CD127" s="12"/>
      <c r="CE127" s="12"/>
      <c r="CF127" s="12"/>
      <c r="CG127" s="12"/>
      <c r="CH127" s="12"/>
      <c r="CI127" s="12"/>
      <c r="CJ127" s="12"/>
      <c r="CK127" s="12"/>
      <c r="CL127" s="12"/>
      <c r="CM127" s="12"/>
      <c r="CN127" s="12"/>
      <c r="CO127" s="12"/>
      <c r="CP127" s="12"/>
      <c r="CQ127" s="12"/>
      <c r="CR127" s="12"/>
      <c r="CS127" s="12"/>
      <c r="CT127" s="12"/>
      <c r="CU127" s="12"/>
      <c r="CV127" s="12"/>
      <c r="CW127" s="12"/>
      <c r="CX127" s="12"/>
      <c r="CY127" s="12"/>
      <c r="CZ127" s="12"/>
      <c r="DA127" s="12"/>
      <c r="DB127" s="12"/>
      <c r="DC127" s="12"/>
      <c r="DD127" s="12"/>
      <c r="DE127" s="12"/>
      <c r="DF127" s="12"/>
      <c r="DG127" s="12"/>
      <c r="DH127" s="12"/>
      <c r="DI127" s="12"/>
      <c r="DJ127" s="12"/>
      <c r="DK127" s="12"/>
      <c r="DL127" s="12"/>
      <c r="DM127" s="12"/>
      <c r="DN127" s="12"/>
      <c r="DO127" s="12"/>
      <c r="DP127" s="12"/>
      <c r="DQ127" s="12"/>
      <c r="DR127" s="12"/>
      <c r="DS127" s="12"/>
      <c r="DT127" s="12"/>
      <c r="DU127" s="12"/>
      <c r="DV127" s="12"/>
      <c r="DW127" s="12"/>
      <c r="DX127" s="12"/>
      <c r="DY127" s="12"/>
      <c r="DZ127" s="12"/>
      <c r="EA127" s="12"/>
      <c r="EB127" s="12"/>
      <c r="EC127" s="12"/>
      <c r="ED127" s="12"/>
    </row>
    <row r="128" spans="1:140" s="158" customFormat="1">
      <c r="A128" s="142" t="s">
        <v>3883</v>
      </c>
      <c r="B128" s="159"/>
      <c r="C128" s="160"/>
      <c r="D128" s="161"/>
      <c r="E128" s="161"/>
      <c r="F128" s="29"/>
      <c r="G128" s="148"/>
      <c r="H128" s="148"/>
      <c r="I128" s="149">
        <f>SUM(I117:I127)</f>
        <v>6247190</v>
      </c>
      <c r="J128" s="147"/>
      <c r="K128" s="147"/>
      <c r="L128" s="147"/>
      <c r="M128" s="147"/>
      <c r="N128" s="147"/>
      <c r="O128" s="147"/>
      <c r="P128" s="147"/>
      <c r="Q128" s="147"/>
      <c r="R128" s="147"/>
      <c r="S128" s="147"/>
      <c r="T128" s="147"/>
      <c r="U128" s="147"/>
      <c r="V128" s="147"/>
      <c r="W128" s="147"/>
      <c r="X128" s="147"/>
      <c r="Y128" s="147"/>
      <c r="Z128" s="147"/>
      <c r="AA128" s="147"/>
      <c r="AB128" s="147"/>
      <c r="AC128" s="147"/>
      <c r="AD128" s="147"/>
      <c r="AE128" s="147"/>
      <c r="AF128" s="147"/>
      <c r="AG128" s="147"/>
      <c r="AH128" s="147"/>
      <c r="AI128" s="147"/>
      <c r="AJ128" s="147"/>
      <c r="AK128" s="147"/>
      <c r="AL128" s="147"/>
      <c r="AM128" s="147"/>
      <c r="AN128" s="147"/>
      <c r="AO128" s="147"/>
      <c r="AP128" s="147"/>
      <c r="AQ128" s="147"/>
      <c r="AR128" s="147"/>
      <c r="AS128" s="147"/>
      <c r="AT128" s="147"/>
      <c r="AU128" s="147"/>
      <c r="AV128" s="147"/>
      <c r="AW128" s="147"/>
      <c r="AX128" s="147"/>
      <c r="AY128" s="147"/>
      <c r="AZ128" s="147"/>
      <c r="BA128" s="147"/>
      <c r="BB128" s="147"/>
      <c r="BC128" s="147"/>
      <c r="BD128" s="147"/>
      <c r="BE128" s="147"/>
      <c r="BF128" s="147"/>
      <c r="BG128" s="147"/>
      <c r="BH128" s="147"/>
      <c r="BI128" s="147"/>
      <c r="BJ128" s="147"/>
      <c r="BK128" s="147"/>
      <c r="BL128" s="147"/>
      <c r="BM128" s="147"/>
      <c r="BN128" s="147"/>
      <c r="BO128" s="147"/>
      <c r="BP128" s="147"/>
      <c r="BQ128" s="147"/>
      <c r="BR128" s="147"/>
      <c r="BS128" s="147"/>
      <c r="BT128" s="147"/>
      <c r="BU128" s="147"/>
      <c r="BV128" s="147"/>
      <c r="BW128" s="147"/>
      <c r="BX128" s="147"/>
      <c r="BY128" s="147"/>
      <c r="BZ128" s="147"/>
      <c r="CA128" s="147"/>
      <c r="CB128" s="147"/>
      <c r="CC128" s="147"/>
      <c r="CD128" s="147"/>
      <c r="CE128" s="147"/>
      <c r="CF128" s="147"/>
      <c r="CG128" s="147"/>
      <c r="CH128" s="147"/>
      <c r="CI128" s="147"/>
      <c r="CJ128" s="147"/>
      <c r="CK128" s="147"/>
      <c r="CL128" s="147"/>
      <c r="CM128" s="147"/>
      <c r="CN128" s="147"/>
      <c r="CO128" s="147"/>
      <c r="CP128" s="147"/>
      <c r="CQ128" s="147"/>
      <c r="CR128" s="147"/>
      <c r="CS128" s="147"/>
      <c r="CT128" s="147"/>
      <c r="CU128" s="147"/>
      <c r="CV128" s="147"/>
      <c r="CW128" s="147"/>
      <c r="CX128" s="147"/>
      <c r="CY128" s="147"/>
      <c r="CZ128" s="147"/>
      <c r="DA128" s="147"/>
      <c r="DB128" s="147"/>
      <c r="DC128" s="147"/>
      <c r="DD128" s="147"/>
      <c r="DE128" s="147"/>
      <c r="DF128" s="147"/>
      <c r="DG128" s="147"/>
      <c r="DH128" s="147"/>
      <c r="DI128" s="147"/>
      <c r="DJ128" s="147"/>
      <c r="DK128" s="147"/>
      <c r="DL128" s="147"/>
      <c r="DM128" s="147"/>
      <c r="DN128" s="147"/>
      <c r="DO128" s="147"/>
      <c r="DP128" s="147"/>
      <c r="DQ128" s="147"/>
      <c r="DR128" s="147"/>
      <c r="DS128" s="147"/>
      <c r="DT128" s="147"/>
      <c r="DU128" s="147"/>
      <c r="DV128" s="147"/>
      <c r="DW128" s="147"/>
      <c r="DX128" s="147"/>
      <c r="DY128" s="147"/>
      <c r="DZ128" s="147"/>
      <c r="EA128" s="147"/>
      <c r="EB128" s="147"/>
      <c r="EC128" s="147"/>
      <c r="ED128" s="147"/>
    </row>
    <row r="129" spans="1:137" s="13" customFormat="1" ht="36">
      <c r="A129" s="39" t="s">
        <v>200</v>
      </c>
      <c r="B129" s="166" t="s">
        <v>201</v>
      </c>
      <c r="C129" s="166"/>
      <c r="D129" s="166"/>
      <c r="E129" s="166"/>
      <c r="F129" s="29" t="s">
        <v>199</v>
      </c>
      <c r="G129" s="174" t="s">
        <v>3870</v>
      </c>
      <c r="H129" s="175"/>
      <c r="I129" s="176"/>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c r="AY129" s="12"/>
      <c r="AZ129" s="12"/>
      <c r="BA129" s="12"/>
      <c r="BB129" s="12"/>
      <c r="BC129" s="12"/>
      <c r="BD129" s="12"/>
      <c r="BE129" s="12"/>
      <c r="BF129" s="12"/>
      <c r="BG129" s="12"/>
      <c r="BH129" s="12"/>
      <c r="BI129" s="12"/>
      <c r="BJ129" s="12"/>
      <c r="BK129" s="12"/>
      <c r="BL129" s="12"/>
      <c r="BM129" s="12"/>
      <c r="BN129" s="12"/>
      <c r="BO129" s="12"/>
      <c r="BP129" s="12"/>
      <c r="BQ129" s="12"/>
      <c r="BR129" s="12"/>
      <c r="BS129" s="12"/>
      <c r="BT129" s="12"/>
      <c r="BU129" s="12"/>
      <c r="BV129" s="12"/>
      <c r="BW129" s="12"/>
      <c r="BX129" s="12"/>
      <c r="BY129" s="12"/>
      <c r="BZ129" s="12"/>
      <c r="CA129" s="12"/>
      <c r="CB129" s="12"/>
      <c r="CC129" s="12"/>
      <c r="CD129" s="12"/>
      <c r="CE129" s="12"/>
      <c r="CF129" s="12"/>
      <c r="CG129" s="12"/>
      <c r="CH129" s="12"/>
      <c r="CI129" s="12"/>
      <c r="CJ129" s="12"/>
      <c r="CK129" s="12"/>
      <c r="CL129" s="12"/>
      <c r="CM129" s="12"/>
      <c r="CN129" s="12"/>
      <c r="CO129" s="12"/>
      <c r="CP129" s="12"/>
      <c r="CQ129" s="12"/>
      <c r="CR129" s="12"/>
      <c r="CS129" s="12"/>
      <c r="CT129" s="12"/>
      <c r="CU129" s="12"/>
      <c r="CV129" s="12"/>
      <c r="CW129" s="12"/>
      <c r="CX129" s="12"/>
      <c r="CY129" s="12"/>
      <c r="CZ129" s="12"/>
      <c r="DA129" s="12"/>
      <c r="DB129" s="12"/>
      <c r="DC129" s="12"/>
      <c r="DD129" s="12"/>
      <c r="DE129" s="12"/>
      <c r="DF129" s="12"/>
      <c r="DG129" s="12"/>
      <c r="DH129" s="12"/>
      <c r="DI129" s="12"/>
      <c r="DJ129" s="12"/>
      <c r="DK129" s="12"/>
      <c r="DL129" s="12"/>
      <c r="DM129" s="12"/>
      <c r="DN129" s="12"/>
      <c r="DO129" s="12"/>
      <c r="DP129" s="12"/>
      <c r="DQ129" s="12"/>
      <c r="DR129" s="12"/>
      <c r="DS129" s="12"/>
      <c r="DT129" s="12"/>
      <c r="DU129" s="12"/>
      <c r="DV129" s="12"/>
      <c r="DW129" s="12"/>
      <c r="DX129" s="12"/>
      <c r="DY129" s="12"/>
      <c r="DZ129" s="12"/>
      <c r="EA129" s="12"/>
      <c r="EB129" s="12"/>
      <c r="EC129" s="12"/>
      <c r="ED129" s="12"/>
      <c r="EE129" s="12"/>
      <c r="EF129" s="12"/>
      <c r="EG129" s="12"/>
    </row>
    <row r="130" spans="1:137" s="13" customFormat="1" ht="27">
      <c r="A130" s="14" t="s">
        <v>2</v>
      </c>
      <c r="B130" s="14" t="s">
        <v>3</v>
      </c>
      <c r="C130" s="15" t="s">
        <v>4</v>
      </c>
      <c r="D130" s="15" t="s">
        <v>5</v>
      </c>
      <c r="E130" s="15" t="s">
        <v>6</v>
      </c>
      <c r="F130" s="15" t="s">
        <v>7</v>
      </c>
      <c r="G130" s="16" t="s">
        <v>3347</v>
      </c>
      <c r="H130" s="16" t="s">
        <v>3348</v>
      </c>
      <c r="I130" s="16" t="s">
        <v>3349</v>
      </c>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c r="AY130" s="12"/>
      <c r="AZ130" s="12"/>
      <c r="BA130" s="12"/>
      <c r="BB130" s="12"/>
      <c r="BC130" s="12"/>
      <c r="BD130" s="12"/>
      <c r="BE130" s="12"/>
      <c r="BF130" s="12"/>
      <c r="BG130" s="12"/>
      <c r="BH130" s="12"/>
      <c r="BI130" s="12"/>
      <c r="BJ130" s="12"/>
      <c r="BK130" s="12"/>
      <c r="BL130" s="12"/>
      <c r="BM130" s="12"/>
      <c r="BN130" s="12"/>
      <c r="BO130" s="12"/>
      <c r="BP130" s="12"/>
      <c r="BQ130" s="12"/>
      <c r="BR130" s="12"/>
      <c r="BS130" s="12"/>
      <c r="BT130" s="12"/>
      <c r="BU130" s="12"/>
      <c r="BV130" s="12"/>
      <c r="BW130" s="12"/>
      <c r="BX130" s="12"/>
      <c r="BY130" s="12"/>
      <c r="BZ130" s="12"/>
      <c r="CA130" s="12"/>
      <c r="CB130" s="12"/>
      <c r="CC130" s="12"/>
      <c r="CD130" s="12"/>
      <c r="CE130" s="12"/>
      <c r="CF130" s="12"/>
      <c r="CG130" s="12"/>
      <c r="CH130" s="12"/>
      <c r="CI130" s="12"/>
      <c r="CJ130" s="12"/>
      <c r="CK130" s="12"/>
      <c r="CL130" s="12"/>
      <c r="CM130" s="12"/>
      <c r="CN130" s="12"/>
      <c r="CO130" s="12"/>
      <c r="CP130" s="12"/>
      <c r="CQ130" s="12"/>
      <c r="CR130" s="12"/>
      <c r="CS130" s="12"/>
      <c r="CT130" s="12"/>
      <c r="CU130" s="12"/>
      <c r="CV130" s="12"/>
      <c r="CW130" s="12"/>
      <c r="CX130" s="12"/>
      <c r="CY130" s="12"/>
      <c r="CZ130" s="12"/>
      <c r="DA130" s="12"/>
      <c r="DB130" s="12"/>
      <c r="DC130" s="12"/>
      <c r="DD130" s="12"/>
      <c r="DE130" s="12"/>
      <c r="DF130" s="12"/>
      <c r="DG130" s="12"/>
      <c r="DH130" s="12"/>
      <c r="DI130" s="12"/>
      <c r="DJ130" s="12"/>
      <c r="DK130" s="12"/>
      <c r="DL130" s="12"/>
      <c r="DM130" s="12"/>
      <c r="DN130" s="12"/>
      <c r="DO130" s="12"/>
      <c r="DP130" s="12"/>
      <c r="DQ130" s="12"/>
      <c r="DR130" s="12"/>
      <c r="DS130" s="12"/>
      <c r="DT130" s="12"/>
      <c r="DU130" s="12"/>
      <c r="DV130" s="12"/>
      <c r="DW130" s="12"/>
      <c r="DX130" s="12"/>
      <c r="DY130" s="12"/>
      <c r="DZ130" s="12"/>
      <c r="EA130" s="12"/>
      <c r="EB130" s="12"/>
      <c r="EC130" s="12"/>
      <c r="ED130" s="12"/>
      <c r="EE130" s="12"/>
      <c r="EF130" s="12"/>
      <c r="EG130" s="12"/>
    </row>
    <row r="131" spans="1:137" s="13" customFormat="1" ht="45">
      <c r="A131" s="31">
        <v>1</v>
      </c>
      <c r="B131" s="27">
        <v>1196490949</v>
      </c>
      <c r="C131" s="28" t="s">
        <v>202</v>
      </c>
      <c r="D131" s="33" t="s">
        <v>203</v>
      </c>
      <c r="E131" s="28" t="s">
        <v>204</v>
      </c>
      <c r="F131" s="21" t="s">
        <v>10</v>
      </c>
      <c r="G131" s="22">
        <v>359813</v>
      </c>
      <c r="H131" s="22">
        <f>ROUND(G131*0.19,0)</f>
        <v>68364</v>
      </c>
      <c r="I131" s="22">
        <f>G131+H131</f>
        <v>428177</v>
      </c>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c r="AY131" s="12"/>
      <c r="AZ131" s="12"/>
      <c r="BA131" s="12"/>
      <c r="BB131" s="12"/>
      <c r="BC131" s="12"/>
      <c r="BD131" s="12"/>
      <c r="BE131" s="12"/>
      <c r="BF131" s="12"/>
      <c r="BG131" s="12"/>
      <c r="BH131" s="12"/>
      <c r="BI131" s="12"/>
      <c r="BJ131" s="12"/>
      <c r="BK131" s="12"/>
      <c r="BL131" s="12"/>
      <c r="BM131" s="12"/>
      <c r="BN131" s="12"/>
      <c r="BO131" s="12"/>
      <c r="BP131" s="12"/>
      <c r="BQ131" s="12"/>
      <c r="BR131" s="12"/>
      <c r="BS131" s="12"/>
      <c r="BT131" s="12"/>
      <c r="BU131" s="12"/>
      <c r="BV131" s="12"/>
      <c r="BW131" s="12"/>
      <c r="BX131" s="12"/>
      <c r="BY131" s="12"/>
      <c r="BZ131" s="12"/>
      <c r="CA131" s="12"/>
      <c r="CB131" s="12"/>
      <c r="CC131" s="12"/>
      <c r="CD131" s="12"/>
      <c r="CE131" s="12"/>
      <c r="CF131" s="12"/>
      <c r="CG131" s="12"/>
      <c r="CH131" s="12"/>
      <c r="CI131" s="12"/>
      <c r="CJ131" s="12"/>
      <c r="CK131" s="12"/>
      <c r="CL131" s="12"/>
      <c r="CM131" s="12"/>
      <c r="CN131" s="12"/>
      <c r="CO131" s="12"/>
      <c r="CP131" s="12"/>
      <c r="CQ131" s="12"/>
      <c r="CR131" s="12"/>
      <c r="CS131" s="12"/>
      <c r="CT131" s="12"/>
      <c r="CU131" s="12"/>
      <c r="CV131" s="12"/>
      <c r="CW131" s="12"/>
      <c r="CX131" s="12"/>
      <c r="CY131" s="12"/>
      <c r="CZ131" s="12"/>
      <c r="DA131" s="12"/>
      <c r="DB131" s="12"/>
      <c r="DC131" s="12"/>
      <c r="DD131" s="12"/>
      <c r="DE131" s="12"/>
      <c r="DF131" s="12"/>
      <c r="DG131" s="12"/>
      <c r="DH131" s="12"/>
      <c r="DI131" s="12"/>
      <c r="DJ131" s="12"/>
      <c r="DK131" s="12"/>
      <c r="DL131" s="12"/>
      <c r="DM131" s="12"/>
      <c r="DN131" s="12"/>
      <c r="DO131" s="12"/>
      <c r="DP131" s="12"/>
      <c r="DQ131" s="12"/>
      <c r="DR131" s="12"/>
      <c r="DS131" s="12"/>
      <c r="DT131" s="12"/>
      <c r="DU131" s="12"/>
      <c r="DV131" s="12"/>
      <c r="DW131" s="12"/>
      <c r="DX131" s="12"/>
      <c r="DY131" s="12"/>
      <c r="DZ131" s="12"/>
      <c r="EA131" s="12"/>
      <c r="EB131" s="12"/>
      <c r="EC131" s="12"/>
      <c r="ED131" s="12"/>
      <c r="EE131" s="12"/>
      <c r="EF131" s="12"/>
      <c r="EG131" s="12"/>
    </row>
    <row r="132" spans="1:137" s="13" customFormat="1" ht="18">
      <c r="A132" s="31">
        <v>2</v>
      </c>
      <c r="B132" s="27">
        <v>1196490973</v>
      </c>
      <c r="C132" s="28">
        <v>42291613</v>
      </c>
      <c r="D132" s="33" t="s">
        <v>205</v>
      </c>
      <c r="E132" s="28" t="s">
        <v>206</v>
      </c>
      <c r="F132" s="21" t="s">
        <v>10</v>
      </c>
      <c r="G132" s="55">
        <v>96000</v>
      </c>
      <c r="H132" s="22">
        <f>ROUND(G132*0.19,0)</f>
        <v>18240</v>
      </c>
      <c r="I132" s="22">
        <f>G132+H132</f>
        <v>114240</v>
      </c>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c r="AY132" s="12"/>
      <c r="AZ132" s="12"/>
      <c r="BA132" s="12"/>
      <c r="BB132" s="12"/>
      <c r="BC132" s="12"/>
      <c r="BD132" s="12"/>
      <c r="BE132" s="12"/>
      <c r="BF132" s="12"/>
      <c r="BG132" s="12"/>
      <c r="BH132" s="12"/>
      <c r="BI132" s="12"/>
      <c r="BJ132" s="12"/>
      <c r="BK132" s="12"/>
      <c r="BL132" s="12"/>
      <c r="BM132" s="12"/>
      <c r="BN132" s="12"/>
      <c r="BO132" s="12"/>
      <c r="BP132" s="12"/>
      <c r="BQ132" s="12"/>
      <c r="BR132" s="12"/>
      <c r="BS132" s="12"/>
      <c r="BT132" s="12"/>
      <c r="BU132" s="12"/>
      <c r="BV132" s="12"/>
      <c r="BW132" s="12"/>
      <c r="BX132" s="12"/>
      <c r="BY132" s="12"/>
      <c r="BZ132" s="12"/>
      <c r="CA132" s="12"/>
      <c r="CB132" s="12"/>
      <c r="CC132" s="12"/>
      <c r="CD132" s="12"/>
      <c r="CE132" s="12"/>
      <c r="CF132" s="12"/>
      <c r="CG132" s="12"/>
      <c r="CH132" s="12"/>
      <c r="CI132" s="12"/>
      <c r="CJ132" s="12"/>
      <c r="CK132" s="12"/>
      <c r="CL132" s="12"/>
      <c r="CM132" s="12"/>
      <c r="CN132" s="12"/>
      <c r="CO132" s="12"/>
      <c r="CP132" s="12"/>
      <c r="CQ132" s="12"/>
      <c r="CR132" s="12"/>
      <c r="CS132" s="12"/>
      <c r="CT132" s="12"/>
      <c r="CU132" s="12"/>
      <c r="CV132" s="12"/>
      <c r="CW132" s="12"/>
      <c r="CX132" s="12"/>
      <c r="CY132" s="12"/>
      <c r="CZ132" s="12"/>
      <c r="DA132" s="12"/>
      <c r="DB132" s="12"/>
      <c r="DC132" s="12"/>
      <c r="DD132" s="12"/>
      <c r="DE132" s="12"/>
      <c r="DF132" s="12"/>
      <c r="DG132" s="12"/>
      <c r="DH132" s="12"/>
      <c r="DI132" s="12"/>
      <c r="DJ132" s="12"/>
      <c r="DK132" s="12"/>
      <c r="DL132" s="12"/>
      <c r="DM132" s="12"/>
      <c r="DN132" s="12"/>
      <c r="DO132" s="12"/>
      <c r="DP132" s="12"/>
      <c r="DQ132" s="12"/>
      <c r="DR132" s="12"/>
      <c r="DS132" s="12"/>
      <c r="DT132" s="12"/>
      <c r="DU132" s="12"/>
      <c r="DV132" s="12"/>
      <c r="DW132" s="12"/>
      <c r="DX132" s="12"/>
      <c r="DY132" s="12"/>
      <c r="DZ132" s="12"/>
      <c r="EA132" s="12"/>
      <c r="EB132" s="12"/>
      <c r="EC132" s="12"/>
      <c r="ED132" s="12"/>
      <c r="EE132" s="12"/>
      <c r="EF132" s="12"/>
      <c r="EG132" s="12"/>
    </row>
    <row r="133" spans="1:137" s="147" customFormat="1">
      <c r="A133" s="142" t="s">
        <v>3884</v>
      </c>
      <c r="B133" s="17"/>
      <c r="C133" s="143"/>
      <c r="D133" s="143"/>
      <c r="E133" s="143"/>
      <c r="F133" s="143"/>
      <c r="G133" s="148"/>
      <c r="H133" s="148"/>
      <c r="I133" s="149">
        <f>SUM(I131:I132)</f>
        <v>542417</v>
      </c>
    </row>
    <row r="134" spans="1:137" s="13" customFormat="1" ht="27">
      <c r="A134" s="39" t="s">
        <v>208</v>
      </c>
      <c r="B134" s="166" t="s">
        <v>209</v>
      </c>
      <c r="C134" s="166"/>
      <c r="D134" s="166"/>
      <c r="E134" s="166"/>
      <c r="F134" s="29" t="s">
        <v>207</v>
      </c>
      <c r="G134" s="174" t="s">
        <v>3870</v>
      </c>
      <c r="H134" s="175"/>
      <c r="I134" s="176"/>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c r="AY134" s="12"/>
      <c r="AZ134" s="12"/>
      <c r="BA134" s="12"/>
      <c r="BB134" s="12"/>
      <c r="BC134" s="12"/>
      <c r="BD134" s="12"/>
      <c r="BE134" s="12"/>
      <c r="BF134" s="12"/>
      <c r="BG134" s="12"/>
      <c r="BH134" s="12"/>
      <c r="BI134" s="12"/>
      <c r="BJ134" s="12"/>
      <c r="BK134" s="12"/>
      <c r="BL134" s="12"/>
      <c r="BM134" s="12"/>
      <c r="BN134" s="12"/>
      <c r="BO134" s="12"/>
      <c r="BP134" s="12"/>
      <c r="BQ134" s="12"/>
      <c r="BR134" s="12"/>
      <c r="BS134" s="12"/>
      <c r="BT134" s="12"/>
      <c r="BU134" s="12"/>
      <c r="BV134" s="12"/>
      <c r="BW134" s="12"/>
      <c r="BX134" s="12"/>
      <c r="BY134" s="12"/>
      <c r="BZ134" s="12"/>
      <c r="CA134" s="12"/>
      <c r="CB134" s="12"/>
      <c r="CC134" s="12"/>
      <c r="CD134" s="12"/>
      <c r="CE134" s="12"/>
      <c r="CF134" s="12"/>
      <c r="CG134" s="12"/>
      <c r="CH134" s="12"/>
      <c r="CI134" s="12"/>
      <c r="CJ134" s="12"/>
      <c r="CK134" s="12"/>
      <c r="CL134" s="12"/>
      <c r="CM134" s="12"/>
      <c r="CN134" s="12"/>
      <c r="CO134" s="12"/>
      <c r="CP134" s="12"/>
      <c r="CQ134" s="12"/>
      <c r="CR134" s="12"/>
      <c r="CS134" s="12"/>
      <c r="CT134" s="12"/>
      <c r="CU134" s="12"/>
      <c r="CV134" s="12"/>
      <c r="CW134" s="12"/>
      <c r="CX134" s="12"/>
      <c r="CY134" s="12"/>
      <c r="CZ134" s="12"/>
      <c r="DA134" s="12"/>
      <c r="DB134" s="12"/>
      <c r="DC134" s="12"/>
      <c r="DD134" s="12"/>
      <c r="DE134" s="12"/>
      <c r="DF134" s="12"/>
      <c r="DG134" s="12"/>
      <c r="DH134" s="12"/>
      <c r="DI134" s="12"/>
      <c r="DJ134" s="12"/>
      <c r="DK134" s="12"/>
      <c r="DL134" s="12"/>
      <c r="DM134" s="12"/>
      <c r="DN134" s="12"/>
      <c r="DO134" s="12"/>
      <c r="DP134" s="12"/>
      <c r="DQ134" s="12"/>
      <c r="DR134" s="12"/>
      <c r="DS134" s="12"/>
      <c r="DT134" s="12"/>
      <c r="DU134" s="12"/>
      <c r="DV134" s="12"/>
      <c r="DW134" s="12"/>
      <c r="DX134" s="12"/>
      <c r="DY134" s="12"/>
      <c r="DZ134" s="12"/>
      <c r="EA134" s="12"/>
      <c r="EB134" s="12"/>
      <c r="EC134" s="12"/>
      <c r="ED134" s="12"/>
      <c r="EE134" s="12"/>
      <c r="EF134" s="12"/>
      <c r="EG134" s="12"/>
    </row>
    <row r="135" spans="1:137" s="13" customFormat="1" ht="27">
      <c r="A135" s="14" t="s">
        <v>2</v>
      </c>
      <c r="B135" s="14" t="s">
        <v>3</v>
      </c>
      <c r="C135" s="15" t="s">
        <v>4</v>
      </c>
      <c r="D135" s="15" t="s">
        <v>5</v>
      </c>
      <c r="E135" s="15" t="s">
        <v>6</v>
      </c>
      <c r="F135" s="15" t="s">
        <v>7</v>
      </c>
      <c r="G135" s="16" t="s">
        <v>3347</v>
      </c>
      <c r="H135" s="16" t="s">
        <v>3348</v>
      </c>
      <c r="I135" s="16" t="s">
        <v>3349</v>
      </c>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c r="AY135" s="12"/>
      <c r="AZ135" s="12"/>
      <c r="BA135" s="12"/>
      <c r="BB135" s="12"/>
      <c r="BC135" s="12"/>
      <c r="BD135" s="12"/>
      <c r="BE135" s="12"/>
      <c r="BF135" s="12"/>
      <c r="BG135" s="12"/>
      <c r="BH135" s="12"/>
      <c r="BI135" s="12"/>
      <c r="BJ135" s="12"/>
      <c r="BK135" s="12"/>
      <c r="BL135" s="12"/>
      <c r="BM135" s="12"/>
      <c r="BN135" s="12"/>
      <c r="BO135" s="12"/>
      <c r="BP135" s="12"/>
      <c r="BQ135" s="12"/>
      <c r="BR135" s="12"/>
      <c r="BS135" s="12"/>
      <c r="BT135" s="12"/>
      <c r="BU135" s="12"/>
      <c r="BV135" s="12"/>
      <c r="BW135" s="12"/>
      <c r="BX135" s="12"/>
      <c r="BY135" s="12"/>
      <c r="BZ135" s="12"/>
      <c r="CA135" s="12"/>
      <c r="CB135" s="12"/>
      <c r="CC135" s="12"/>
      <c r="CD135" s="12"/>
      <c r="CE135" s="12"/>
      <c r="CF135" s="12"/>
      <c r="CG135" s="12"/>
      <c r="CH135" s="12"/>
      <c r="CI135" s="12"/>
      <c r="CJ135" s="12"/>
      <c r="CK135" s="12"/>
      <c r="CL135" s="12"/>
      <c r="CM135" s="12"/>
      <c r="CN135" s="12"/>
      <c r="CO135" s="12"/>
      <c r="CP135" s="12"/>
      <c r="CQ135" s="12"/>
      <c r="CR135" s="12"/>
      <c r="CS135" s="12"/>
      <c r="CT135" s="12"/>
      <c r="CU135" s="12"/>
      <c r="CV135" s="12"/>
      <c r="CW135" s="12"/>
      <c r="CX135" s="12"/>
      <c r="CY135" s="12"/>
      <c r="CZ135" s="12"/>
      <c r="DA135" s="12"/>
      <c r="DB135" s="12"/>
      <c r="DC135" s="12"/>
      <c r="DD135" s="12"/>
      <c r="DE135" s="12"/>
      <c r="DF135" s="12"/>
      <c r="DG135" s="12"/>
      <c r="DH135" s="12"/>
      <c r="DI135" s="12"/>
      <c r="DJ135" s="12"/>
      <c r="DK135" s="12"/>
      <c r="DL135" s="12"/>
      <c r="DM135" s="12"/>
      <c r="DN135" s="12"/>
      <c r="DO135" s="12"/>
      <c r="DP135" s="12"/>
      <c r="DQ135" s="12"/>
      <c r="DR135" s="12"/>
      <c r="DS135" s="12"/>
      <c r="DT135" s="12"/>
      <c r="DU135" s="12"/>
      <c r="DV135" s="12"/>
      <c r="DW135" s="12"/>
      <c r="DX135" s="12"/>
      <c r="DY135" s="12"/>
      <c r="DZ135" s="12"/>
      <c r="EA135" s="12"/>
      <c r="EB135" s="12"/>
      <c r="EC135" s="12"/>
      <c r="ED135" s="12"/>
      <c r="EE135" s="12"/>
      <c r="EF135" s="12"/>
      <c r="EG135" s="12"/>
    </row>
    <row r="136" spans="1:137" s="13" customFormat="1" ht="36">
      <c r="A136" s="31">
        <v>1</v>
      </c>
      <c r="B136" s="27">
        <v>1196420015</v>
      </c>
      <c r="C136" s="28" t="s">
        <v>210</v>
      </c>
      <c r="D136" s="36" t="s">
        <v>211</v>
      </c>
      <c r="E136" s="37" t="s">
        <v>3390</v>
      </c>
      <c r="F136" s="21" t="s">
        <v>10</v>
      </c>
      <c r="G136" s="22">
        <v>2192800</v>
      </c>
      <c r="H136" s="22">
        <v>0</v>
      </c>
      <c r="I136" s="23">
        <f>+G136+H136</f>
        <v>2192800</v>
      </c>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c r="AY136" s="12"/>
      <c r="AZ136" s="12"/>
      <c r="BA136" s="12"/>
      <c r="BB136" s="12"/>
      <c r="BC136" s="12"/>
      <c r="BD136" s="12"/>
      <c r="BE136" s="12"/>
      <c r="BF136" s="12"/>
      <c r="BG136" s="12"/>
      <c r="BH136" s="12"/>
      <c r="BI136" s="12"/>
      <c r="BJ136" s="12"/>
      <c r="BK136" s="12"/>
      <c r="BL136" s="12"/>
      <c r="BM136" s="12"/>
      <c r="BN136" s="12"/>
      <c r="BO136" s="12"/>
      <c r="BP136" s="12"/>
      <c r="BQ136" s="12"/>
      <c r="BR136" s="12"/>
      <c r="BS136" s="12"/>
      <c r="BT136" s="12"/>
      <c r="BU136" s="12"/>
      <c r="BV136" s="12"/>
      <c r="BW136" s="12"/>
      <c r="BX136" s="12"/>
      <c r="BY136" s="12"/>
      <c r="BZ136" s="12"/>
      <c r="CA136" s="12"/>
      <c r="CB136" s="12"/>
      <c r="CC136" s="12"/>
      <c r="CD136" s="12"/>
      <c r="CE136" s="12"/>
      <c r="CF136" s="12"/>
      <c r="CG136" s="12"/>
      <c r="CH136" s="12"/>
      <c r="CI136" s="12"/>
      <c r="CJ136" s="12"/>
      <c r="CK136" s="12"/>
      <c r="CL136" s="12"/>
      <c r="CM136" s="12"/>
      <c r="CN136" s="12"/>
      <c r="CO136" s="12"/>
      <c r="CP136" s="12"/>
      <c r="CQ136" s="12"/>
      <c r="CR136" s="12"/>
      <c r="CS136" s="12"/>
      <c r="CT136" s="12"/>
      <c r="CU136" s="12"/>
      <c r="CV136" s="12"/>
      <c r="CW136" s="12"/>
      <c r="CX136" s="12"/>
      <c r="CY136" s="12"/>
      <c r="CZ136" s="12"/>
      <c r="DA136" s="12"/>
      <c r="DB136" s="12"/>
      <c r="DC136" s="12"/>
      <c r="DD136" s="12"/>
      <c r="DE136" s="12"/>
      <c r="DF136" s="12"/>
      <c r="DG136" s="12"/>
      <c r="DH136" s="12"/>
      <c r="DI136" s="12"/>
      <c r="DJ136" s="12"/>
      <c r="DK136" s="12"/>
      <c r="DL136" s="12"/>
      <c r="DM136" s="12"/>
      <c r="DN136" s="12"/>
      <c r="DO136" s="12"/>
      <c r="DP136" s="12"/>
      <c r="DQ136" s="12"/>
      <c r="DR136" s="12"/>
      <c r="DS136" s="12"/>
      <c r="DT136" s="12"/>
      <c r="DU136" s="12"/>
      <c r="DV136" s="12"/>
      <c r="DW136" s="12"/>
      <c r="DX136" s="12"/>
      <c r="DY136" s="12"/>
      <c r="DZ136" s="12"/>
      <c r="EA136" s="12"/>
      <c r="EB136" s="12"/>
      <c r="EC136" s="12"/>
      <c r="ED136" s="12"/>
      <c r="EE136" s="12"/>
      <c r="EF136" s="12"/>
      <c r="EG136" s="12"/>
    </row>
    <row r="137" spans="1:137" s="13" customFormat="1" ht="36">
      <c r="A137" s="31">
        <v>2</v>
      </c>
      <c r="B137" s="27">
        <v>1196420177</v>
      </c>
      <c r="C137" s="28" t="s">
        <v>212</v>
      </c>
      <c r="D137" s="36" t="s">
        <v>213</v>
      </c>
      <c r="E137" s="37" t="s">
        <v>3391</v>
      </c>
      <c r="F137" s="21" t="s">
        <v>10</v>
      </c>
      <c r="G137" s="22">
        <v>2192800</v>
      </c>
      <c r="H137" s="22">
        <v>0</v>
      </c>
      <c r="I137" s="23">
        <f t="shared" ref="I137:I173" si="14">+G137+H137</f>
        <v>2192800</v>
      </c>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c r="AY137" s="12"/>
      <c r="AZ137" s="12"/>
      <c r="BA137" s="12"/>
      <c r="BB137" s="12"/>
      <c r="BC137" s="12"/>
      <c r="BD137" s="12"/>
      <c r="BE137" s="12"/>
      <c r="BF137" s="12"/>
      <c r="BG137" s="12"/>
      <c r="BH137" s="12"/>
      <c r="BI137" s="12"/>
      <c r="BJ137" s="12"/>
      <c r="BK137" s="12"/>
      <c r="BL137" s="12"/>
      <c r="BM137" s="12"/>
      <c r="BN137" s="12"/>
      <c r="BO137" s="12"/>
      <c r="BP137" s="12"/>
      <c r="BQ137" s="12"/>
      <c r="BR137" s="12"/>
      <c r="BS137" s="12"/>
      <c r="BT137" s="12"/>
      <c r="BU137" s="12"/>
      <c r="BV137" s="12"/>
      <c r="BW137" s="12"/>
      <c r="BX137" s="12"/>
      <c r="BY137" s="12"/>
      <c r="BZ137" s="12"/>
      <c r="CA137" s="12"/>
      <c r="CB137" s="12"/>
      <c r="CC137" s="12"/>
      <c r="CD137" s="12"/>
      <c r="CE137" s="12"/>
      <c r="CF137" s="12"/>
      <c r="CG137" s="12"/>
      <c r="CH137" s="12"/>
      <c r="CI137" s="12"/>
      <c r="CJ137" s="12"/>
      <c r="CK137" s="12"/>
      <c r="CL137" s="12"/>
      <c r="CM137" s="12"/>
      <c r="CN137" s="12"/>
      <c r="CO137" s="12"/>
      <c r="CP137" s="12"/>
      <c r="CQ137" s="12"/>
      <c r="CR137" s="12"/>
      <c r="CS137" s="12"/>
      <c r="CT137" s="12"/>
      <c r="CU137" s="12"/>
      <c r="CV137" s="12"/>
      <c r="CW137" s="12"/>
      <c r="CX137" s="12"/>
      <c r="CY137" s="12"/>
      <c r="CZ137" s="12"/>
      <c r="DA137" s="12"/>
      <c r="DB137" s="12"/>
      <c r="DC137" s="12"/>
      <c r="DD137" s="12"/>
      <c r="DE137" s="12"/>
      <c r="DF137" s="12"/>
      <c r="DG137" s="12"/>
      <c r="DH137" s="12"/>
      <c r="DI137" s="12"/>
      <c r="DJ137" s="12"/>
      <c r="DK137" s="12"/>
      <c r="DL137" s="12"/>
      <c r="DM137" s="12"/>
      <c r="DN137" s="12"/>
      <c r="DO137" s="12"/>
      <c r="DP137" s="12"/>
      <c r="DQ137" s="12"/>
      <c r="DR137" s="12"/>
      <c r="DS137" s="12"/>
      <c r="DT137" s="12"/>
      <c r="DU137" s="12"/>
      <c r="DV137" s="12"/>
      <c r="DW137" s="12"/>
      <c r="DX137" s="12"/>
      <c r="DY137" s="12"/>
      <c r="DZ137" s="12"/>
      <c r="EA137" s="12"/>
      <c r="EB137" s="12"/>
      <c r="EC137" s="12"/>
      <c r="ED137" s="12"/>
      <c r="EE137" s="12"/>
      <c r="EF137" s="12"/>
      <c r="EG137" s="12"/>
    </row>
    <row r="138" spans="1:137" s="13" customFormat="1" ht="36">
      <c r="A138" s="31">
        <v>3</v>
      </c>
      <c r="B138" s="27">
        <v>1196420178</v>
      </c>
      <c r="C138" s="28" t="s">
        <v>214</v>
      </c>
      <c r="D138" s="36" t="s">
        <v>215</v>
      </c>
      <c r="E138" s="37" t="s">
        <v>3393</v>
      </c>
      <c r="F138" s="21" t="s">
        <v>10</v>
      </c>
      <c r="G138" s="22">
        <v>2192800</v>
      </c>
      <c r="H138" s="22">
        <v>0</v>
      </c>
      <c r="I138" s="23">
        <f t="shared" si="14"/>
        <v>2192800</v>
      </c>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c r="AY138" s="12"/>
      <c r="AZ138" s="12"/>
      <c r="BA138" s="12"/>
      <c r="BB138" s="12"/>
      <c r="BC138" s="12"/>
      <c r="BD138" s="12"/>
      <c r="BE138" s="12"/>
      <c r="BF138" s="12"/>
      <c r="BG138" s="12"/>
      <c r="BH138" s="12"/>
      <c r="BI138" s="12"/>
      <c r="BJ138" s="12"/>
      <c r="BK138" s="12"/>
      <c r="BL138" s="12"/>
      <c r="BM138" s="12"/>
      <c r="BN138" s="12"/>
      <c r="BO138" s="12"/>
      <c r="BP138" s="12"/>
      <c r="BQ138" s="12"/>
      <c r="BR138" s="12"/>
      <c r="BS138" s="12"/>
      <c r="BT138" s="12"/>
      <c r="BU138" s="12"/>
      <c r="BV138" s="12"/>
      <c r="BW138" s="12"/>
      <c r="BX138" s="12"/>
      <c r="BY138" s="12"/>
      <c r="BZ138" s="12"/>
      <c r="CA138" s="12"/>
      <c r="CB138" s="12"/>
      <c r="CC138" s="12"/>
      <c r="CD138" s="12"/>
      <c r="CE138" s="12"/>
      <c r="CF138" s="12"/>
      <c r="CG138" s="12"/>
      <c r="CH138" s="12"/>
      <c r="CI138" s="12"/>
      <c r="CJ138" s="12"/>
      <c r="CK138" s="12"/>
      <c r="CL138" s="12"/>
      <c r="CM138" s="12"/>
      <c r="CN138" s="12"/>
      <c r="CO138" s="12"/>
      <c r="CP138" s="12"/>
      <c r="CQ138" s="12"/>
      <c r="CR138" s="12"/>
      <c r="CS138" s="12"/>
      <c r="CT138" s="12"/>
      <c r="CU138" s="12"/>
      <c r="CV138" s="12"/>
      <c r="CW138" s="12"/>
      <c r="CX138" s="12"/>
      <c r="CY138" s="12"/>
      <c r="CZ138" s="12"/>
      <c r="DA138" s="12"/>
      <c r="DB138" s="12"/>
      <c r="DC138" s="12"/>
      <c r="DD138" s="12"/>
      <c r="DE138" s="12"/>
      <c r="DF138" s="12"/>
      <c r="DG138" s="12"/>
      <c r="DH138" s="12"/>
      <c r="DI138" s="12"/>
      <c r="DJ138" s="12"/>
      <c r="DK138" s="12"/>
      <c r="DL138" s="12"/>
      <c r="DM138" s="12"/>
      <c r="DN138" s="12"/>
      <c r="DO138" s="12"/>
      <c r="DP138" s="12"/>
      <c r="DQ138" s="12"/>
      <c r="DR138" s="12"/>
      <c r="DS138" s="12"/>
      <c r="DT138" s="12"/>
      <c r="DU138" s="12"/>
      <c r="DV138" s="12"/>
      <c r="DW138" s="12"/>
      <c r="DX138" s="12"/>
      <c r="DY138" s="12"/>
      <c r="DZ138" s="12"/>
      <c r="EA138" s="12"/>
      <c r="EB138" s="12"/>
      <c r="EC138" s="12"/>
      <c r="ED138" s="12"/>
      <c r="EE138" s="12"/>
      <c r="EF138" s="12"/>
      <c r="EG138" s="12"/>
    </row>
    <row r="139" spans="1:137" s="13" customFormat="1" ht="36">
      <c r="A139" s="31">
        <v>4</v>
      </c>
      <c r="B139" s="27">
        <v>1196420179</v>
      </c>
      <c r="C139" s="28" t="s">
        <v>216</v>
      </c>
      <c r="D139" s="36" t="s">
        <v>217</v>
      </c>
      <c r="E139" s="37" t="s">
        <v>3392</v>
      </c>
      <c r="F139" s="21" t="s">
        <v>10</v>
      </c>
      <c r="G139" s="22">
        <v>2192800</v>
      </c>
      <c r="H139" s="22">
        <v>0</v>
      </c>
      <c r="I139" s="23">
        <f t="shared" si="14"/>
        <v>2192800</v>
      </c>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c r="AY139" s="12"/>
      <c r="AZ139" s="12"/>
      <c r="BA139" s="12"/>
      <c r="BB139" s="12"/>
      <c r="BC139" s="12"/>
      <c r="BD139" s="12"/>
      <c r="BE139" s="12"/>
      <c r="BF139" s="12"/>
      <c r="BG139" s="12"/>
      <c r="BH139" s="12"/>
      <c r="BI139" s="12"/>
      <c r="BJ139" s="12"/>
      <c r="BK139" s="12"/>
      <c r="BL139" s="12"/>
      <c r="BM139" s="12"/>
      <c r="BN139" s="12"/>
      <c r="BO139" s="12"/>
      <c r="BP139" s="12"/>
      <c r="BQ139" s="12"/>
      <c r="BR139" s="12"/>
      <c r="BS139" s="12"/>
      <c r="BT139" s="12"/>
      <c r="BU139" s="12"/>
      <c r="BV139" s="12"/>
      <c r="BW139" s="12"/>
      <c r="BX139" s="12"/>
      <c r="BY139" s="12"/>
      <c r="BZ139" s="12"/>
      <c r="CA139" s="12"/>
      <c r="CB139" s="12"/>
      <c r="CC139" s="12"/>
      <c r="CD139" s="12"/>
      <c r="CE139" s="12"/>
      <c r="CF139" s="12"/>
      <c r="CG139" s="12"/>
      <c r="CH139" s="12"/>
      <c r="CI139" s="12"/>
      <c r="CJ139" s="12"/>
      <c r="CK139" s="12"/>
      <c r="CL139" s="12"/>
      <c r="CM139" s="12"/>
      <c r="CN139" s="12"/>
      <c r="CO139" s="12"/>
      <c r="CP139" s="12"/>
      <c r="CQ139" s="12"/>
      <c r="CR139" s="12"/>
      <c r="CS139" s="12"/>
      <c r="CT139" s="12"/>
      <c r="CU139" s="12"/>
      <c r="CV139" s="12"/>
      <c r="CW139" s="12"/>
      <c r="CX139" s="12"/>
      <c r="CY139" s="12"/>
      <c r="CZ139" s="12"/>
      <c r="DA139" s="12"/>
      <c r="DB139" s="12"/>
      <c r="DC139" s="12"/>
      <c r="DD139" s="12"/>
      <c r="DE139" s="12"/>
      <c r="DF139" s="12"/>
      <c r="DG139" s="12"/>
      <c r="DH139" s="12"/>
      <c r="DI139" s="12"/>
      <c r="DJ139" s="12"/>
      <c r="DK139" s="12"/>
      <c r="DL139" s="12"/>
      <c r="DM139" s="12"/>
      <c r="DN139" s="12"/>
      <c r="DO139" s="12"/>
      <c r="DP139" s="12"/>
      <c r="DQ139" s="12"/>
      <c r="DR139" s="12"/>
      <c r="DS139" s="12"/>
      <c r="DT139" s="12"/>
      <c r="DU139" s="12"/>
      <c r="DV139" s="12"/>
      <c r="DW139" s="12"/>
      <c r="DX139" s="12"/>
      <c r="DY139" s="12"/>
      <c r="DZ139" s="12"/>
      <c r="EA139" s="12"/>
      <c r="EB139" s="12"/>
      <c r="EC139" s="12"/>
      <c r="ED139" s="12"/>
      <c r="EE139" s="12"/>
      <c r="EF139" s="12"/>
      <c r="EG139" s="12"/>
    </row>
    <row r="140" spans="1:137" s="13" customFormat="1" ht="54">
      <c r="A140" s="31">
        <v>5</v>
      </c>
      <c r="B140" s="27">
        <v>1196420011</v>
      </c>
      <c r="C140" s="28" t="s">
        <v>218</v>
      </c>
      <c r="D140" s="36" t="s">
        <v>219</v>
      </c>
      <c r="E140" s="37" t="s">
        <v>3394</v>
      </c>
      <c r="F140" s="21" t="s">
        <v>10</v>
      </c>
      <c r="G140" s="22">
        <v>5500000</v>
      </c>
      <c r="H140" s="22">
        <v>0</v>
      </c>
      <c r="I140" s="23">
        <f t="shared" si="14"/>
        <v>5500000</v>
      </c>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c r="AY140" s="12"/>
      <c r="AZ140" s="12"/>
      <c r="BA140" s="12"/>
      <c r="BB140" s="12"/>
      <c r="BC140" s="12"/>
      <c r="BD140" s="12"/>
      <c r="BE140" s="12"/>
      <c r="BF140" s="12"/>
      <c r="BG140" s="12"/>
      <c r="BH140" s="12"/>
      <c r="BI140" s="12"/>
      <c r="BJ140" s="12"/>
      <c r="BK140" s="12"/>
      <c r="BL140" s="12"/>
      <c r="BM140" s="12"/>
      <c r="BN140" s="12"/>
      <c r="BO140" s="12"/>
      <c r="BP140" s="12"/>
      <c r="BQ140" s="12"/>
      <c r="BR140" s="12"/>
      <c r="BS140" s="12"/>
      <c r="BT140" s="12"/>
      <c r="BU140" s="12"/>
      <c r="BV140" s="12"/>
      <c r="BW140" s="12"/>
      <c r="BX140" s="12"/>
      <c r="BY140" s="12"/>
      <c r="BZ140" s="12"/>
      <c r="CA140" s="12"/>
      <c r="CB140" s="12"/>
      <c r="CC140" s="12"/>
      <c r="CD140" s="12"/>
      <c r="CE140" s="12"/>
      <c r="CF140" s="12"/>
      <c r="CG140" s="12"/>
      <c r="CH140" s="12"/>
      <c r="CI140" s="12"/>
      <c r="CJ140" s="12"/>
      <c r="CK140" s="12"/>
      <c r="CL140" s="12"/>
      <c r="CM140" s="12"/>
      <c r="CN140" s="12"/>
      <c r="CO140" s="12"/>
      <c r="CP140" s="12"/>
      <c r="CQ140" s="12"/>
      <c r="CR140" s="12"/>
      <c r="CS140" s="12"/>
      <c r="CT140" s="12"/>
      <c r="CU140" s="12"/>
      <c r="CV140" s="12"/>
      <c r="CW140" s="12"/>
      <c r="CX140" s="12"/>
      <c r="CY140" s="12"/>
      <c r="CZ140" s="12"/>
      <c r="DA140" s="12"/>
      <c r="DB140" s="12"/>
      <c r="DC140" s="12"/>
      <c r="DD140" s="12"/>
      <c r="DE140" s="12"/>
      <c r="DF140" s="12"/>
      <c r="DG140" s="12"/>
      <c r="DH140" s="12"/>
      <c r="DI140" s="12"/>
      <c r="DJ140" s="12"/>
      <c r="DK140" s="12"/>
      <c r="DL140" s="12"/>
      <c r="DM140" s="12"/>
      <c r="DN140" s="12"/>
      <c r="DO140" s="12"/>
      <c r="DP140" s="12"/>
      <c r="DQ140" s="12"/>
      <c r="DR140" s="12"/>
      <c r="DS140" s="12"/>
      <c r="DT140" s="12"/>
      <c r="DU140" s="12"/>
      <c r="DV140" s="12"/>
      <c r="DW140" s="12"/>
      <c r="DX140" s="12"/>
      <c r="DY140" s="12"/>
      <c r="DZ140" s="12"/>
      <c r="EA140" s="12"/>
      <c r="EB140" s="12"/>
      <c r="EC140" s="12"/>
      <c r="ED140" s="12"/>
      <c r="EE140" s="12"/>
      <c r="EF140" s="12"/>
      <c r="EG140" s="12"/>
    </row>
    <row r="141" spans="1:137" s="13" customFormat="1" ht="54">
      <c r="A141" s="31">
        <v>6</v>
      </c>
      <c r="B141" s="56">
        <v>1196420171</v>
      </c>
      <c r="C141" s="28" t="s">
        <v>220</v>
      </c>
      <c r="D141" s="36" t="s">
        <v>221</v>
      </c>
      <c r="E141" s="37" t="s">
        <v>222</v>
      </c>
      <c r="F141" s="21" t="s">
        <v>10</v>
      </c>
      <c r="G141" s="22">
        <v>5500000</v>
      </c>
      <c r="H141" s="22">
        <v>0</v>
      </c>
      <c r="I141" s="23">
        <f t="shared" si="14"/>
        <v>5500000</v>
      </c>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c r="AY141" s="12"/>
      <c r="AZ141" s="12"/>
      <c r="BA141" s="12"/>
      <c r="BB141" s="12"/>
      <c r="BC141" s="12"/>
      <c r="BD141" s="12"/>
      <c r="BE141" s="12"/>
      <c r="BF141" s="12"/>
      <c r="BG141" s="12"/>
      <c r="BH141" s="12"/>
      <c r="BI141" s="12"/>
      <c r="BJ141" s="12"/>
      <c r="BK141" s="12"/>
      <c r="BL141" s="12"/>
      <c r="BM141" s="12"/>
      <c r="BN141" s="12"/>
      <c r="BO141" s="12"/>
      <c r="BP141" s="12"/>
      <c r="BQ141" s="12"/>
      <c r="BR141" s="12"/>
      <c r="BS141" s="12"/>
      <c r="BT141" s="12"/>
      <c r="BU141" s="12"/>
      <c r="BV141" s="12"/>
      <c r="BW141" s="12"/>
      <c r="BX141" s="12"/>
      <c r="BY141" s="12"/>
      <c r="BZ141" s="12"/>
      <c r="CA141" s="12"/>
      <c r="CB141" s="12"/>
      <c r="CC141" s="12"/>
      <c r="CD141" s="12"/>
      <c r="CE141" s="12"/>
      <c r="CF141" s="12"/>
      <c r="CG141" s="12"/>
      <c r="CH141" s="12"/>
      <c r="CI141" s="12"/>
      <c r="CJ141" s="12"/>
      <c r="CK141" s="12"/>
      <c r="CL141" s="12"/>
      <c r="CM141" s="12"/>
      <c r="CN141" s="12"/>
      <c r="CO141" s="12"/>
      <c r="CP141" s="12"/>
      <c r="CQ141" s="12"/>
      <c r="CR141" s="12"/>
      <c r="CS141" s="12"/>
      <c r="CT141" s="12"/>
      <c r="CU141" s="12"/>
      <c r="CV141" s="12"/>
      <c r="CW141" s="12"/>
      <c r="CX141" s="12"/>
      <c r="CY141" s="12"/>
      <c r="CZ141" s="12"/>
      <c r="DA141" s="12"/>
      <c r="DB141" s="12"/>
      <c r="DC141" s="12"/>
      <c r="DD141" s="12"/>
      <c r="DE141" s="12"/>
      <c r="DF141" s="12"/>
      <c r="DG141" s="12"/>
      <c r="DH141" s="12"/>
      <c r="DI141" s="12"/>
      <c r="DJ141" s="12"/>
      <c r="DK141" s="12"/>
      <c r="DL141" s="12"/>
      <c r="DM141" s="12"/>
      <c r="DN141" s="12"/>
      <c r="DO141" s="12"/>
      <c r="DP141" s="12"/>
      <c r="DQ141" s="12"/>
      <c r="DR141" s="12"/>
      <c r="DS141" s="12"/>
      <c r="DT141" s="12"/>
      <c r="DU141" s="12"/>
      <c r="DV141" s="12"/>
      <c r="DW141" s="12"/>
      <c r="DX141" s="12"/>
      <c r="DY141" s="12"/>
      <c r="DZ141" s="12"/>
      <c r="EA141" s="12"/>
      <c r="EB141" s="12"/>
      <c r="EC141" s="12"/>
      <c r="ED141" s="12"/>
      <c r="EE141" s="12"/>
      <c r="EF141" s="12"/>
      <c r="EG141" s="12"/>
    </row>
    <row r="142" spans="1:137" s="13" customFormat="1" ht="54">
      <c r="A142" s="31">
        <v>7</v>
      </c>
      <c r="B142" s="56">
        <v>1196420172</v>
      </c>
      <c r="C142" s="28" t="s">
        <v>223</v>
      </c>
      <c r="D142" s="36" t="s">
        <v>224</v>
      </c>
      <c r="E142" s="37" t="s">
        <v>3395</v>
      </c>
      <c r="F142" s="21" t="s">
        <v>10</v>
      </c>
      <c r="G142" s="22">
        <v>5500000</v>
      </c>
      <c r="H142" s="22">
        <v>0</v>
      </c>
      <c r="I142" s="23">
        <f t="shared" si="14"/>
        <v>5500000</v>
      </c>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c r="AY142" s="12"/>
      <c r="AZ142" s="12"/>
      <c r="BA142" s="12"/>
      <c r="BB142" s="12"/>
      <c r="BC142" s="12"/>
      <c r="BD142" s="12"/>
      <c r="BE142" s="12"/>
      <c r="BF142" s="12"/>
      <c r="BG142" s="12"/>
      <c r="BH142" s="12"/>
      <c r="BI142" s="12"/>
      <c r="BJ142" s="12"/>
      <c r="BK142" s="12"/>
      <c r="BL142" s="12"/>
      <c r="BM142" s="12"/>
      <c r="BN142" s="12"/>
      <c r="BO142" s="12"/>
      <c r="BP142" s="12"/>
      <c r="BQ142" s="12"/>
      <c r="BR142" s="12"/>
      <c r="BS142" s="12"/>
      <c r="BT142" s="12"/>
      <c r="BU142" s="12"/>
      <c r="BV142" s="12"/>
      <c r="BW142" s="12"/>
      <c r="BX142" s="12"/>
      <c r="BY142" s="12"/>
      <c r="BZ142" s="12"/>
      <c r="CA142" s="12"/>
      <c r="CB142" s="12"/>
      <c r="CC142" s="12"/>
      <c r="CD142" s="12"/>
      <c r="CE142" s="12"/>
      <c r="CF142" s="12"/>
      <c r="CG142" s="12"/>
      <c r="CH142" s="12"/>
      <c r="CI142" s="12"/>
      <c r="CJ142" s="12"/>
      <c r="CK142" s="12"/>
      <c r="CL142" s="12"/>
      <c r="CM142" s="12"/>
      <c r="CN142" s="12"/>
      <c r="CO142" s="12"/>
      <c r="CP142" s="12"/>
      <c r="CQ142" s="12"/>
      <c r="CR142" s="12"/>
      <c r="CS142" s="12"/>
      <c r="CT142" s="12"/>
      <c r="CU142" s="12"/>
      <c r="CV142" s="12"/>
      <c r="CW142" s="12"/>
      <c r="CX142" s="12"/>
      <c r="CY142" s="12"/>
      <c r="CZ142" s="12"/>
      <c r="DA142" s="12"/>
      <c r="DB142" s="12"/>
      <c r="DC142" s="12"/>
      <c r="DD142" s="12"/>
      <c r="DE142" s="12"/>
      <c r="DF142" s="12"/>
      <c r="DG142" s="12"/>
      <c r="DH142" s="12"/>
      <c r="DI142" s="12"/>
      <c r="DJ142" s="12"/>
      <c r="DK142" s="12"/>
      <c r="DL142" s="12"/>
      <c r="DM142" s="12"/>
      <c r="DN142" s="12"/>
      <c r="DO142" s="12"/>
      <c r="DP142" s="12"/>
      <c r="DQ142" s="12"/>
      <c r="DR142" s="12"/>
      <c r="DS142" s="12"/>
      <c r="DT142" s="12"/>
      <c r="DU142" s="12"/>
      <c r="DV142" s="12"/>
      <c r="DW142" s="12"/>
      <c r="DX142" s="12"/>
      <c r="DY142" s="12"/>
      <c r="DZ142" s="12"/>
      <c r="EA142" s="12"/>
      <c r="EB142" s="12"/>
      <c r="EC142" s="12"/>
      <c r="ED142" s="12"/>
      <c r="EE142" s="12"/>
      <c r="EF142" s="12"/>
      <c r="EG142" s="12"/>
    </row>
    <row r="143" spans="1:137" s="57" customFormat="1" ht="54">
      <c r="A143" s="31">
        <v>8</v>
      </c>
      <c r="B143" s="56">
        <v>1196420173</v>
      </c>
      <c r="C143" s="28" t="s">
        <v>225</v>
      </c>
      <c r="D143" s="36" t="s">
        <v>226</v>
      </c>
      <c r="E143" s="37" t="s">
        <v>3396</v>
      </c>
      <c r="F143" s="21" t="s">
        <v>10</v>
      </c>
      <c r="G143" s="22">
        <v>5500000</v>
      </c>
      <c r="H143" s="22">
        <v>0</v>
      </c>
      <c r="I143" s="23">
        <f t="shared" si="14"/>
        <v>5500000</v>
      </c>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c r="AY143" s="12"/>
      <c r="AZ143" s="12"/>
      <c r="BA143" s="12"/>
      <c r="BB143" s="12"/>
      <c r="BC143" s="12"/>
      <c r="BD143" s="12"/>
      <c r="BE143" s="12"/>
      <c r="BF143" s="12"/>
      <c r="BG143" s="12"/>
      <c r="BH143" s="12"/>
      <c r="BI143" s="12"/>
      <c r="BJ143" s="12"/>
      <c r="BK143" s="12"/>
      <c r="BL143" s="12"/>
      <c r="BM143" s="12"/>
      <c r="BN143" s="12"/>
      <c r="BO143" s="12"/>
      <c r="BP143" s="12"/>
      <c r="BQ143" s="12"/>
      <c r="BR143" s="12"/>
      <c r="BS143" s="12"/>
      <c r="BT143" s="12"/>
      <c r="BU143" s="12"/>
      <c r="BV143" s="12"/>
      <c r="BW143" s="12"/>
      <c r="BX143" s="12"/>
      <c r="BY143" s="12"/>
      <c r="BZ143" s="12"/>
      <c r="CA143" s="12"/>
      <c r="CB143" s="12"/>
      <c r="CC143" s="12"/>
      <c r="CD143" s="12"/>
      <c r="CE143" s="12"/>
      <c r="CF143" s="12"/>
      <c r="CG143" s="12"/>
      <c r="CH143" s="12"/>
      <c r="CI143" s="12"/>
      <c r="CJ143" s="12"/>
      <c r="CK143" s="12"/>
      <c r="CL143" s="12"/>
      <c r="CM143" s="12"/>
      <c r="CN143" s="12"/>
      <c r="CO143" s="12"/>
      <c r="CP143" s="12"/>
      <c r="CQ143" s="12"/>
      <c r="CR143" s="12"/>
      <c r="CS143" s="12"/>
      <c r="CT143" s="12"/>
      <c r="CU143" s="12"/>
      <c r="CV143" s="12"/>
      <c r="CW143" s="12"/>
      <c r="CX143" s="12"/>
      <c r="CY143" s="12"/>
      <c r="CZ143" s="12"/>
      <c r="DA143" s="12"/>
      <c r="DB143" s="12"/>
      <c r="DC143" s="12"/>
      <c r="DD143" s="12"/>
      <c r="DE143" s="12"/>
      <c r="DF143" s="12"/>
      <c r="DG143" s="12"/>
      <c r="DH143" s="12"/>
      <c r="DI143" s="12"/>
      <c r="DJ143" s="12"/>
      <c r="DK143" s="12"/>
      <c r="DL143" s="12"/>
      <c r="DM143" s="12"/>
      <c r="DN143" s="12"/>
      <c r="DO143" s="12"/>
      <c r="DP143" s="12"/>
      <c r="DQ143" s="12"/>
      <c r="DR143" s="12"/>
      <c r="DS143" s="12"/>
      <c r="DT143" s="12"/>
      <c r="DU143" s="12"/>
      <c r="DV143" s="12"/>
      <c r="DW143" s="12"/>
      <c r="DX143" s="12"/>
      <c r="DY143" s="12"/>
      <c r="DZ143" s="12"/>
      <c r="EA143" s="12"/>
      <c r="EB143" s="12"/>
      <c r="EC143" s="12"/>
      <c r="ED143" s="12"/>
      <c r="EE143" s="12"/>
      <c r="EF143" s="12"/>
      <c r="EG143" s="12"/>
    </row>
    <row r="144" spans="1:137" s="57" customFormat="1" ht="54">
      <c r="A144" s="31">
        <v>9</v>
      </c>
      <c r="B144" s="35" t="s">
        <v>227</v>
      </c>
      <c r="C144" s="28" t="s">
        <v>228</v>
      </c>
      <c r="D144" s="40" t="s">
        <v>229</v>
      </c>
      <c r="E144" s="43" t="s">
        <v>3397</v>
      </c>
      <c r="F144" s="21" t="s">
        <v>10</v>
      </c>
      <c r="G144" s="22">
        <v>5500000</v>
      </c>
      <c r="H144" s="22">
        <v>0</v>
      </c>
      <c r="I144" s="23">
        <f t="shared" si="14"/>
        <v>5500000</v>
      </c>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c r="AY144" s="12"/>
      <c r="AZ144" s="12"/>
      <c r="BA144" s="12"/>
      <c r="BB144" s="12"/>
      <c r="BC144" s="12"/>
      <c r="BD144" s="12"/>
      <c r="BE144" s="12"/>
      <c r="BF144" s="12"/>
      <c r="BG144" s="12"/>
      <c r="BH144" s="12"/>
      <c r="BI144" s="12"/>
      <c r="BJ144" s="12"/>
      <c r="BK144" s="12"/>
      <c r="BL144" s="12"/>
      <c r="BM144" s="12"/>
      <c r="BN144" s="12"/>
      <c r="BO144" s="12"/>
      <c r="BP144" s="12"/>
      <c r="BQ144" s="12"/>
      <c r="BR144" s="12"/>
      <c r="BS144" s="12"/>
      <c r="BT144" s="12"/>
      <c r="BU144" s="12"/>
      <c r="BV144" s="12"/>
      <c r="BW144" s="12"/>
      <c r="BX144" s="12"/>
      <c r="BY144" s="12"/>
      <c r="BZ144" s="12"/>
      <c r="CA144" s="12"/>
      <c r="CB144" s="12"/>
      <c r="CC144" s="12"/>
      <c r="CD144" s="12"/>
      <c r="CE144" s="12"/>
      <c r="CF144" s="12"/>
      <c r="CG144" s="12"/>
      <c r="CH144" s="12"/>
      <c r="CI144" s="12"/>
      <c r="CJ144" s="12"/>
      <c r="CK144" s="12"/>
      <c r="CL144" s="12"/>
      <c r="CM144" s="12"/>
      <c r="CN144" s="12"/>
      <c r="CO144" s="12"/>
      <c r="CP144" s="12"/>
      <c r="CQ144" s="12"/>
      <c r="CR144" s="12"/>
      <c r="CS144" s="12"/>
      <c r="CT144" s="12"/>
      <c r="CU144" s="12"/>
      <c r="CV144" s="12"/>
      <c r="CW144" s="12"/>
      <c r="CX144" s="12"/>
      <c r="CY144" s="12"/>
      <c r="CZ144" s="12"/>
      <c r="DA144" s="12"/>
      <c r="DB144" s="12"/>
      <c r="DC144" s="12"/>
      <c r="DD144" s="12"/>
      <c r="DE144" s="12"/>
      <c r="DF144" s="12"/>
      <c r="DG144" s="12"/>
      <c r="DH144" s="12"/>
      <c r="DI144" s="12"/>
      <c r="DJ144" s="12"/>
      <c r="DK144" s="12"/>
      <c r="DL144" s="12"/>
      <c r="DM144" s="12"/>
      <c r="DN144" s="12"/>
      <c r="DO144" s="12"/>
      <c r="DP144" s="12"/>
      <c r="DQ144" s="12"/>
      <c r="DR144" s="12"/>
      <c r="DS144" s="12"/>
      <c r="DT144" s="12"/>
      <c r="DU144" s="12"/>
      <c r="DV144" s="12"/>
      <c r="DW144" s="12"/>
      <c r="DX144" s="12"/>
      <c r="DY144" s="12"/>
      <c r="DZ144" s="12"/>
      <c r="EA144" s="12"/>
      <c r="EB144" s="12"/>
      <c r="EC144" s="12"/>
      <c r="ED144" s="12"/>
      <c r="EE144" s="12"/>
      <c r="EF144" s="12"/>
      <c r="EG144" s="12"/>
    </row>
    <row r="145" spans="1:137" s="57" customFormat="1" ht="36">
      <c r="A145" s="31">
        <v>10</v>
      </c>
      <c r="B145" s="56">
        <v>1196420162</v>
      </c>
      <c r="C145" s="28" t="s">
        <v>230</v>
      </c>
      <c r="D145" s="36" t="s">
        <v>231</v>
      </c>
      <c r="E145" s="37" t="s">
        <v>232</v>
      </c>
      <c r="F145" s="21" t="s">
        <v>10</v>
      </c>
      <c r="G145" s="22">
        <v>3800000</v>
      </c>
      <c r="H145" s="22">
        <v>0</v>
      </c>
      <c r="I145" s="23">
        <f t="shared" si="14"/>
        <v>3800000</v>
      </c>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c r="AY145" s="12"/>
      <c r="AZ145" s="12"/>
      <c r="BA145" s="12"/>
      <c r="BB145" s="12"/>
      <c r="BC145" s="12"/>
      <c r="BD145" s="12"/>
      <c r="BE145" s="12"/>
      <c r="BF145" s="12"/>
      <c r="BG145" s="12"/>
      <c r="BH145" s="12"/>
      <c r="BI145" s="12"/>
      <c r="BJ145" s="12"/>
      <c r="BK145" s="12"/>
      <c r="BL145" s="12"/>
      <c r="BM145" s="12"/>
      <c r="BN145" s="12"/>
      <c r="BO145" s="12"/>
      <c r="BP145" s="12"/>
      <c r="BQ145" s="12"/>
      <c r="BR145" s="12"/>
      <c r="BS145" s="12"/>
      <c r="BT145" s="12"/>
      <c r="BU145" s="12"/>
      <c r="BV145" s="12"/>
      <c r="BW145" s="12"/>
      <c r="BX145" s="12"/>
      <c r="BY145" s="12"/>
      <c r="BZ145" s="12"/>
      <c r="CA145" s="12"/>
      <c r="CB145" s="12"/>
      <c r="CC145" s="12"/>
      <c r="CD145" s="12"/>
      <c r="CE145" s="12"/>
      <c r="CF145" s="12"/>
      <c r="CG145" s="12"/>
      <c r="CH145" s="12"/>
      <c r="CI145" s="12"/>
      <c r="CJ145" s="12"/>
      <c r="CK145" s="12"/>
      <c r="CL145" s="12"/>
      <c r="CM145" s="12"/>
      <c r="CN145" s="12"/>
      <c r="CO145" s="12"/>
      <c r="CP145" s="12"/>
      <c r="CQ145" s="12"/>
      <c r="CR145" s="12"/>
      <c r="CS145" s="12"/>
      <c r="CT145" s="12"/>
      <c r="CU145" s="12"/>
      <c r="CV145" s="12"/>
      <c r="CW145" s="12"/>
      <c r="CX145" s="12"/>
      <c r="CY145" s="12"/>
      <c r="CZ145" s="12"/>
      <c r="DA145" s="12"/>
      <c r="DB145" s="12"/>
      <c r="DC145" s="12"/>
      <c r="DD145" s="12"/>
      <c r="DE145" s="12"/>
      <c r="DF145" s="12"/>
      <c r="DG145" s="12"/>
      <c r="DH145" s="12"/>
      <c r="DI145" s="12"/>
      <c r="DJ145" s="12"/>
      <c r="DK145" s="12"/>
      <c r="DL145" s="12"/>
      <c r="DM145" s="12"/>
      <c r="DN145" s="12"/>
      <c r="DO145" s="12"/>
      <c r="DP145" s="12"/>
      <c r="DQ145" s="12"/>
      <c r="DR145" s="12"/>
      <c r="DS145" s="12"/>
      <c r="DT145" s="12"/>
      <c r="DU145" s="12"/>
      <c r="DV145" s="12"/>
      <c r="DW145" s="12"/>
      <c r="DX145" s="12"/>
      <c r="DY145" s="12"/>
      <c r="DZ145" s="12"/>
      <c r="EA145" s="12"/>
      <c r="EB145" s="12"/>
      <c r="EC145" s="12"/>
      <c r="ED145" s="12"/>
      <c r="EE145" s="12"/>
      <c r="EF145" s="12"/>
      <c r="EG145" s="12"/>
    </row>
    <row r="146" spans="1:137" s="57" customFormat="1" ht="36">
      <c r="A146" s="31">
        <v>11</v>
      </c>
      <c r="B146" s="56">
        <v>1196420025</v>
      </c>
      <c r="C146" s="28" t="s">
        <v>233</v>
      </c>
      <c r="D146" s="36" t="s">
        <v>234</v>
      </c>
      <c r="E146" s="37" t="s">
        <v>3398</v>
      </c>
      <c r="F146" s="21" t="s">
        <v>10</v>
      </c>
      <c r="G146" s="22">
        <v>3800000</v>
      </c>
      <c r="H146" s="22">
        <v>0</v>
      </c>
      <c r="I146" s="23">
        <f t="shared" si="14"/>
        <v>3800000</v>
      </c>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c r="AY146" s="12"/>
      <c r="AZ146" s="12"/>
      <c r="BA146" s="12"/>
      <c r="BB146" s="12"/>
      <c r="BC146" s="12"/>
      <c r="BD146" s="12"/>
      <c r="BE146" s="12"/>
      <c r="BF146" s="12"/>
      <c r="BG146" s="12"/>
      <c r="BH146" s="12"/>
      <c r="BI146" s="12"/>
      <c r="BJ146" s="12"/>
      <c r="BK146" s="12"/>
      <c r="BL146" s="12"/>
      <c r="BM146" s="12"/>
      <c r="BN146" s="12"/>
      <c r="BO146" s="12"/>
      <c r="BP146" s="12"/>
      <c r="BQ146" s="12"/>
      <c r="BR146" s="12"/>
      <c r="BS146" s="12"/>
      <c r="BT146" s="12"/>
      <c r="BU146" s="12"/>
      <c r="BV146" s="12"/>
      <c r="BW146" s="12"/>
      <c r="BX146" s="12"/>
      <c r="BY146" s="12"/>
      <c r="BZ146" s="12"/>
      <c r="CA146" s="12"/>
      <c r="CB146" s="12"/>
      <c r="CC146" s="12"/>
      <c r="CD146" s="12"/>
      <c r="CE146" s="12"/>
      <c r="CF146" s="12"/>
      <c r="CG146" s="12"/>
      <c r="CH146" s="12"/>
      <c r="CI146" s="12"/>
      <c r="CJ146" s="12"/>
      <c r="CK146" s="12"/>
      <c r="CL146" s="12"/>
      <c r="CM146" s="12"/>
      <c r="CN146" s="12"/>
      <c r="CO146" s="12"/>
      <c r="CP146" s="12"/>
      <c r="CQ146" s="12"/>
      <c r="CR146" s="12"/>
      <c r="CS146" s="12"/>
      <c r="CT146" s="12"/>
      <c r="CU146" s="12"/>
      <c r="CV146" s="12"/>
      <c r="CW146" s="12"/>
      <c r="CX146" s="12"/>
      <c r="CY146" s="12"/>
      <c r="CZ146" s="12"/>
      <c r="DA146" s="12"/>
      <c r="DB146" s="12"/>
      <c r="DC146" s="12"/>
      <c r="DD146" s="12"/>
      <c r="DE146" s="12"/>
      <c r="DF146" s="12"/>
      <c r="DG146" s="12"/>
      <c r="DH146" s="12"/>
      <c r="DI146" s="12"/>
      <c r="DJ146" s="12"/>
      <c r="DK146" s="12"/>
      <c r="DL146" s="12"/>
      <c r="DM146" s="12"/>
      <c r="DN146" s="12"/>
      <c r="DO146" s="12"/>
      <c r="DP146" s="12"/>
      <c r="DQ146" s="12"/>
      <c r="DR146" s="12"/>
      <c r="DS146" s="12"/>
      <c r="DT146" s="12"/>
      <c r="DU146" s="12"/>
      <c r="DV146" s="12"/>
      <c r="DW146" s="12"/>
      <c r="DX146" s="12"/>
      <c r="DY146" s="12"/>
      <c r="DZ146" s="12"/>
      <c r="EA146" s="12"/>
      <c r="EB146" s="12"/>
      <c r="EC146" s="12"/>
      <c r="ED146" s="12"/>
      <c r="EE146" s="12"/>
      <c r="EF146" s="12"/>
      <c r="EG146" s="12"/>
    </row>
    <row r="147" spans="1:137" s="57" customFormat="1" ht="36">
      <c r="A147" s="31">
        <v>12</v>
      </c>
      <c r="B147" s="56">
        <v>1196420163</v>
      </c>
      <c r="C147" s="28" t="s">
        <v>235</v>
      </c>
      <c r="D147" s="36" t="s">
        <v>236</v>
      </c>
      <c r="E147" s="37" t="s">
        <v>237</v>
      </c>
      <c r="F147" s="21" t="s">
        <v>10</v>
      </c>
      <c r="G147" s="22">
        <v>3800000</v>
      </c>
      <c r="H147" s="22">
        <v>0</v>
      </c>
      <c r="I147" s="23">
        <f t="shared" si="14"/>
        <v>3800000</v>
      </c>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c r="AY147" s="12"/>
      <c r="AZ147" s="12"/>
      <c r="BA147" s="12"/>
      <c r="BB147" s="12"/>
      <c r="BC147" s="12"/>
      <c r="BD147" s="12"/>
      <c r="BE147" s="12"/>
      <c r="BF147" s="12"/>
      <c r="BG147" s="12"/>
      <c r="BH147" s="12"/>
      <c r="BI147" s="12"/>
      <c r="BJ147" s="12"/>
      <c r="BK147" s="12"/>
      <c r="BL147" s="12"/>
      <c r="BM147" s="12"/>
      <c r="BN147" s="12"/>
      <c r="BO147" s="12"/>
      <c r="BP147" s="12"/>
      <c r="BQ147" s="12"/>
      <c r="BR147" s="12"/>
      <c r="BS147" s="12"/>
      <c r="BT147" s="12"/>
      <c r="BU147" s="12"/>
      <c r="BV147" s="12"/>
      <c r="BW147" s="12"/>
      <c r="BX147" s="12"/>
      <c r="BY147" s="12"/>
      <c r="BZ147" s="12"/>
      <c r="CA147" s="12"/>
      <c r="CB147" s="12"/>
      <c r="CC147" s="12"/>
      <c r="CD147" s="12"/>
      <c r="CE147" s="12"/>
      <c r="CF147" s="12"/>
      <c r="CG147" s="12"/>
      <c r="CH147" s="12"/>
      <c r="CI147" s="12"/>
      <c r="CJ147" s="12"/>
      <c r="CK147" s="12"/>
      <c r="CL147" s="12"/>
      <c r="CM147" s="12"/>
      <c r="CN147" s="12"/>
      <c r="CO147" s="12"/>
      <c r="CP147" s="12"/>
      <c r="CQ147" s="12"/>
      <c r="CR147" s="12"/>
      <c r="CS147" s="12"/>
      <c r="CT147" s="12"/>
      <c r="CU147" s="12"/>
      <c r="CV147" s="12"/>
      <c r="CW147" s="12"/>
      <c r="CX147" s="12"/>
      <c r="CY147" s="12"/>
      <c r="CZ147" s="12"/>
      <c r="DA147" s="12"/>
      <c r="DB147" s="12"/>
      <c r="DC147" s="12"/>
      <c r="DD147" s="12"/>
      <c r="DE147" s="12"/>
      <c r="DF147" s="12"/>
      <c r="DG147" s="12"/>
      <c r="DH147" s="12"/>
      <c r="DI147" s="12"/>
      <c r="DJ147" s="12"/>
      <c r="DK147" s="12"/>
      <c r="DL147" s="12"/>
      <c r="DM147" s="12"/>
      <c r="DN147" s="12"/>
      <c r="DO147" s="12"/>
      <c r="DP147" s="12"/>
      <c r="DQ147" s="12"/>
      <c r="DR147" s="12"/>
      <c r="DS147" s="12"/>
      <c r="DT147" s="12"/>
      <c r="DU147" s="12"/>
      <c r="DV147" s="12"/>
      <c r="DW147" s="12"/>
      <c r="DX147" s="12"/>
      <c r="DY147" s="12"/>
      <c r="DZ147" s="12"/>
      <c r="EA147" s="12"/>
      <c r="EB147" s="12"/>
      <c r="EC147" s="12"/>
      <c r="ED147" s="12"/>
      <c r="EE147" s="12"/>
      <c r="EF147" s="12"/>
      <c r="EG147" s="12"/>
    </row>
    <row r="148" spans="1:137" s="57" customFormat="1" ht="36">
      <c r="A148" s="31">
        <v>13</v>
      </c>
      <c r="B148" s="56">
        <v>1196420164</v>
      </c>
      <c r="C148" s="28" t="s">
        <v>238</v>
      </c>
      <c r="D148" s="36" t="s">
        <v>239</v>
      </c>
      <c r="E148" s="37" t="s">
        <v>240</v>
      </c>
      <c r="F148" s="21" t="s">
        <v>10</v>
      </c>
      <c r="G148" s="22">
        <v>3876000</v>
      </c>
      <c r="H148" s="22">
        <v>0</v>
      </c>
      <c r="I148" s="23">
        <f t="shared" si="14"/>
        <v>3876000</v>
      </c>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c r="AY148" s="12"/>
      <c r="AZ148" s="12"/>
      <c r="BA148" s="12"/>
      <c r="BB148" s="12"/>
      <c r="BC148" s="12"/>
      <c r="BD148" s="12"/>
      <c r="BE148" s="12"/>
      <c r="BF148" s="12"/>
      <c r="BG148" s="12"/>
      <c r="BH148" s="12"/>
      <c r="BI148" s="12"/>
      <c r="BJ148" s="12"/>
      <c r="BK148" s="12"/>
      <c r="BL148" s="12"/>
      <c r="BM148" s="12"/>
      <c r="BN148" s="12"/>
      <c r="BO148" s="12"/>
      <c r="BP148" s="12"/>
      <c r="BQ148" s="12"/>
      <c r="BR148" s="12"/>
      <c r="BS148" s="12"/>
      <c r="BT148" s="12"/>
      <c r="BU148" s="12"/>
      <c r="BV148" s="12"/>
      <c r="BW148" s="12"/>
      <c r="BX148" s="12"/>
      <c r="BY148" s="12"/>
      <c r="BZ148" s="12"/>
      <c r="CA148" s="12"/>
      <c r="CB148" s="12"/>
      <c r="CC148" s="12"/>
      <c r="CD148" s="12"/>
      <c r="CE148" s="12"/>
      <c r="CF148" s="12"/>
      <c r="CG148" s="12"/>
      <c r="CH148" s="12"/>
      <c r="CI148" s="12"/>
      <c r="CJ148" s="12"/>
      <c r="CK148" s="12"/>
      <c r="CL148" s="12"/>
      <c r="CM148" s="12"/>
      <c r="CN148" s="12"/>
      <c r="CO148" s="12"/>
      <c r="CP148" s="12"/>
      <c r="CQ148" s="12"/>
      <c r="CR148" s="12"/>
      <c r="CS148" s="12"/>
      <c r="CT148" s="12"/>
      <c r="CU148" s="12"/>
      <c r="CV148" s="12"/>
      <c r="CW148" s="12"/>
      <c r="CX148" s="12"/>
      <c r="CY148" s="12"/>
      <c r="CZ148" s="12"/>
      <c r="DA148" s="12"/>
      <c r="DB148" s="12"/>
      <c r="DC148" s="12"/>
      <c r="DD148" s="12"/>
      <c r="DE148" s="12"/>
      <c r="DF148" s="12"/>
      <c r="DG148" s="12"/>
      <c r="DH148" s="12"/>
      <c r="DI148" s="12"/>
      <c r="DJ148" s="12"/>
      <c r="DK148" s="12"/>
      <c r="DL148" s="12"/>
      <c r="DM148" s="12"/>
      <c r="DN148" s="12"/>
      <c r="DO148" s="12"/>
      <c r="DP148" s="12"/>
      <c r="DQ148" s="12"/>
      <c r="DR148" s="12"/>
      <c r="DS148" s="12"/>
      <c r="DT148" s="12"/>
      <c r="DU148" s="12"/>
      <c r="DV148" s="12"/>
      <c r="DW148" s="12"/>
      <c r="DX148" s="12"/>
      <c r="DY148" s="12"/>
      <c r="DZ148" s="12"/>
      <c r="EA148" s="12"/>
      <c r="EB148" s="12"/>
      <c r="EC148" s="12"/>
      <c r="ED148" s="12"/>
      <c r="EE148" s="12"/>
      <c r="EF148" s="12"/>
      <c r="EG148" s="12"/>
    </row>
    <row r="149" spans="1:137" s="57" customFormat="1" ht="36">
      <c r="A149" s="31">
        <v>14</v>
      </c>
      <c r="B149" s="56">
        <v>1196420134</v>
      </c>
      <c r="C149" s="28" t="s">
        <v>241</v>
      </c>
      <c r="D149" s="36" t="s">
        <v>242</v>
      </c>
      <c r="E149" s="37" t="s">
        <v>3399</v>
      </c>
      <c r="F149" s="21" t="s">
        <v>10</v>
      </c>
      <c r="G149" s="22">
        <v>3876000</v>
      </c>
      <c r="H149" s="22">
        <v>0</v>
      </c>
      <c r="I149" s="23">
        <f t="shared" si="14"/>
        <v>3876000</v>
      </c>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c r="AY149" s="12"/>
      <c r="AZ149" s="12"/>
      <c r="BA149" s="12"/>
      <c r="BB149" s="12"/>
      <c r="BC149" s="12"/>
      <c r="BD149" s="12"/>
      <c r="BE149" s="12"/>
      <c r="BF149" s="12"/>
      <c r="BG149" s="12"/>
      <c r="BH149" s="12"/>
      <c r="BI149" s="12"/>
      <c r="BJ149" s="12"/>
      <c r="BK149" s="12"/>
      <c r="BL149" s="12"/>
      <c r="BM149" s="12"/>
      <c r="BN149" s="12"/>
      <c r="BO149" s="12"/>
      <c r="BP149" s="12"/>
      <c r="BQ149" s="12"/>
      <c r="BR149" s="12"/>
      <c r="BS149" s="12"/>
      <c r="BT149" s="12"/>
      <c r="BU149" s="12"/>
      <c r="BV149" s="12"/>
      <c r="BW149" s="12"/>
      <c r="BX149" s="12"/>
      <c r="BY149" s="12"/>
      <c r="BZ149" s="12"/>
      <c r="CA149" s="12"/>
      <c r="CB149" s="12"/>
      <c r="CC149" s="12"/>
      <c r="CD149" s="12"/>
      <c r="CE149" s="12"/>
      <c r="CF149" s="12"/>
      <c r="CG149" s="12"/>
      <c r="CH149" s="12"/>
      <c r="CI149" s="12"/>
      <c r="CJ149" s="12"/>
      <c r="CK149" s="12"/>
      <c r="CL149" s="12"/>
      <c r="CM149" s="12"/>
      <c r="CN149" s="12"/>
      <c r="CO149" s="12"/>
      <c r="CP149" s="12"/>
      <c r="CQ149" s="12"/>
      <c r="CR149" s="12"/>
      <c r="CS149" s="12"/>
      <c r="CT149" s="12"/>
      <c r="CU149" s="12"/>
      <c r="CV149" s="12"/>
      <c r="CW149" s="12"/>
      <c r="CX149" s="12"/>
      <c r="CY149" s="12"/>
      <c r="CZ149" s="12"/>
      <c r="DA149" s="12"/>
      <c r="DB149" s="12"/>
      <c r="DC149" s="12"/>
      <c r="DD149" s="12"/>
      <c r="DE149" s="12"/>
      <c r="DF149" s="12"/>
      <c r="DG149" s="12"/>
      <c r="DH149" s="12"/>
      <c r="DI149" s="12"/>
      <c r="DJ149" s="12"/>
      <c r="DK149" s="12"/>
      <c r="DL149" s="12"/>
      <c r="DM149" s="12"/>
      <c r="DN149" s="12"/>
      <c r="DO149" s="12"/>
      <c r="DP149" s="12"/>
      <c r="DQ149" s="12"/>
      <c r="DR149" s="12"/>
      <c r="DS149" s="12"/>
      <c r="DT149" s="12"/>
      <c r="DU149" s="12"/>
      <c r="DV149" s="12"/>
      <c r="DW149" s="12"/>
      <c r="DX149" s="12"/>
      <c r="DY149" s="12"/>
      <c r="DZ149" s="12"/>
      <c r="EA149" s="12"/>
      <c r="EB149" s="12"/>
      <c r="EC149" s="12"/>
      <c r="ED149" s="12"/>
      <c r="EE149" s="12"/>
      <c r="EF149" s="12"/>
      <c r="EG149" s="12"/>
    </row>
    <row r="150" spans="1:137" s="57" customFormat="1" ht="36">
      <c r="A150" s="31">
        <v>15</v>
      </c>
      <c r="B150" s="35" t="s">
        <v>227</v>
      </c>
      <c r="C150" s="28" t="s">
        <v>244</v>
      </c>
      <c r="D150" s="36" t="s">
        <v>245</v>
      </c>
      <c r="E150" s="37" t="s">
        <v>243</v>
      </c>
      <c r="F150" s="21" t="s">
        <v>10</v>
      </c>
      <c r="G150" s="22">
        <v>3900000</v>
      </c>
      <c r="H150" s="22">
        <v>0</v>
      </c>
      <c r="I150" s="23">
        <f t="shared" si="14"/>
        <v>3900000</v>
      </c>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c r="AY150" s="12"/>
      <c r="AZ150" s="12"/>
      <c r="BA150" s="12"/>
      <c r="BB150" s="12"/>
      <c r="BC150" s="12"/>
      <c r="BD150" s="12"/>
      <c r="BE150" s="12"/>
      <c r="BF150" s="12"/>
      <c r="BG150" s="12"/>
      <c r="BH150" s="12"/>
      <c r="BI150" s="12"/>
      <c r="BJ150" s="12"/>
      <c r="BK150" s="12"/>
      <c r="BL150" s="12"/>
      <c r="BM150" s="12"/>
      <c r="BN150" s="12"/>
      <c r="BO150" s="12"/>
      <c r="BP150" s="12"/>
      <c r="BQ150" s="12"/>
      <c r="BR150" s="12"/>
      <c r="BS150" s="12"/>
      <c r="BT150" s="12"/>
      <c r="BU150" s="12"/>
      <c r="BV150" s="12"/>
      <c r="BW150" s="12"/>
      <c r="BX150" s="12"/>
      <c r="BY150" s="12"/>
      <c r="BZ150" s="12"/>
      <c r="CA150" s="12"/>
      <c r="CB150" s="12"/>
      <c r="CC150" s="12"/>
      <c r="CD150" s="12"/>
      <c r="CE150" s="12"/>
      <c r="CF150" s="12"/>
      <c r="CG150" s="12"/>
      <c r="CH150" s="12"/>
      <c r="CI150" s="12"/>
      <c r="CJ150" s="12"/>
      <c r="CK150" s="12"/>
      <c r="CL150" s="12"/>
      <c r="CM150" s="12"/>
      <c r="CN150" s="12"/>
      <c r="CO150" s="12"/>
      <c r="CP150" s="12"/>
      <c r="CQ150" s="12"/>
      <c r="CR150" s="12"/>
      <c r="CS150" s="12"/>
      <c r="CT150" s="12"/>
      <c r="CU150" s="12"/>
      <c r="CV150" s="12"/>
      <c r="CW150" s="12"/>
      <c r="CX150" s="12"/>
      <c r="CY150" s="12"/>
      <c r="CZ150" s="12"/>
      <c r="DA150" s="12"/>
      <c r="DB150" s="12"/>
      <c r="DC150" s="12"/>
      <c r="DD150" s="12"/>
      <c r="DE150" s="12"/>
      <c r="DF150" s="12"/>
      <c r="DG150" s="12"/>
      <c r="DH150" s="12"/>
      <c r="DI150" s="12"/>
      <c r="DJ150" s="12"/>
      <c r="DK150" s="12"/>
      <c r="DL150" s="12"/>
      <c r="DM150" s="12"/>
      <c r="DN150" s="12"/>
      <c r="DO150" s="12"/>
      <c r="DP150" s="12"/>
      <c r="DQ150" s="12"/>
      <c r="DR150" s="12"/>
      <c r="DS150" s="12"/>
      <c r="DT150" s="12"/>
      <c r="DU150" s="12"/>
      <c r="DV150" s="12"/>
      <c r="DW150" s="12"/>
      <c r="DX150" s="12"/>
      <c r="DY150" s="12"/>
      <c r="DZ150" s="12"/>
      <c r="EA150" s="12"/>
      <c r="EB150" s="12"/>
      <c r="EC150" s="12"/>
      <c r="ED150" s="12"/>
      <c r="EE150" s="12"/>
      <c r="EF150" s="12"/>
      <c r="EG150" s="12"/>
    </row>
    <row r="151" spans="1:137" s="57" customFormat="1" ht="36">
      <c r="A151" s="31">
        <v>16</v>
      </c>
      <c r="B151" s="35" t="s">
        <v>227</v>
      </c>
      <c r="C151" s="28" t="s">
        <v>246</v>
      </c>
      <c r="D151" s="36" t="s">
        <v>247</v>
      </c>
      <c r="E151" s="37" t="s">
        <v>3399</v>
      </c>
      <c r="F151" s="21" t="s">
        <v>10</v>
      </c>
      <c r="G151" s="22">
        <v>3900000</v>
      </c>
      <c r="H151" s="22">
        <v>0</v>
      </c>
      <c r="I151" s="23">
        <f t="shared" si="14"/>
        <v>3900000</v>
      </c>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c r="AY151" s="12"/>
      <c r="AZ151" s="12"/>
      <c r="BA151" s="12"/>
      <c r="BB151" s="12"/>
      <c r="BC151" s="12"/>
      <c r="BD151" s="12"/>
      <c r="BE151" s="12"/>
      <c r="BF151" s="12"/>
      <c r="BG151" s="12"/>
      <c r="BH151" s="12"/>
      <c r="BI151" s="12"/>
      <c r="BJ151" s="12"/>
      <c r="BK151" s="12"/>
      <c r="BL151" s="12"/>
      <c r="BM151" s="12"/>
      <c r="BN151" s="12"/>
      <c r="BO151" s="12"/>
      <c r="BP151" s="12"/>
      <c r="BQ151" s="12"/>
      <c r="BR151" s="12"/>
      <c r="BS151" s="12"/>
      <c r="BT151" s="12"/>
      <c r="BU151" s="12"/>
      <c r="BV151" s="12"/>
      <c r="BW151" s="12"/>
      <c r="BX151" s="12"/>
      <c r="BY151" s="12"/>
      <c r="BZ151" s="12"/>
      <c r="CA151" s="12"/>
      <c r="CB151" s="12"/>
      <c r="CC151" s="12"/>
      <c r="CD151" s="12"/>
      <c r="CE151" s="12"/>
      <c r="CF151" s="12"/>
      <c r="CG151" s="12"/>
      <c r="CH151" s="12"/>
      <c r="CI151" s="12"/>
      <c r="CJ151" s="12"/>
      <c r="CK151" s="12"/>
      <c r="CL151" s="12"/>
      <c r="CM151" s="12"/>
      <c r="CN151" s="12"/>
      <c r="CO151" s="12"/>
      <c r="CP151" s="12"/>
      <c r="CQ151" s="12"/>
      <c r="CR151" s="12"/>
      <c r="CS151" s="12"/>
      <c r="CT151" s="12"/>
      <c r="CU151" s="12"/>
      <c r="CV151" s="12"/>
      <c r="CW151" s="12"/>
      <c r="CX151" s="12"/>
      <c r="CY151" s="12"/>
      <c r="CZ151" s="12"/>
      <c r="DA151" s="12"/>
      <c r="DB151" s="12"/>
      <c r="DC151" s="12"/>
      <c r="DD151" s="12"/>
      <c r="DE151" s="12"/>
      <c r="DF151" s="12"/>
      <c r="DG151" s="12"/>
      <c r="DH151" s="12"/>
      <c r="DI151" s="12"/>
      <c r="DJ151" s="12"/>
      <c r="DK151" s="12"/>
      <c r="DL151" s="12"/>
      <c r="DM151" s="12"/>
      <c r="DN151" s="12"/>
      <c r="DO151" s="12"/>
      <c r="DP151" s="12"/>
      <c r="DQ151" s="12"/>
      <c r="DR151" s="12"/>
      <c r="DS151" s="12"/>
      <c r="DT151" s="12"/>
      <c r="DU151" s="12"/>
      <c r="DV151" s="12"/>
      <c r="DW151" s="12"/>
      <c r="DX151" s="12"/>
      <c r="DY151" s="12"/>
      <c r="DZ151" s="12"/>
      <c r="EA151" s="12"/>
      <c r="EB151" s="12"/>
      <c r="EC151" s="12"/>
      <c r="ED151" s="12"/>
      <c r="EE151" s="12"/>
      <c r="EF151" s="12"/>
      <c r="EG151" s="12"/>
    </row>
    <row r="152" spans="1:137" s="57" customFormat="1" ht="36">
      <c r="A152" s="31">
        <v>17</v>
      </c>
      <c r="B152" s="56">
        <v>1196420052</v>
      </c>
      <c r="C152" s="28" t="s">
        <v>248</v>
      </c>
      <c r="D152" s="36" t="s">
        <v>249</v>
      </c>
      <c r="E152" s="37" t="s">
        <v>3400</v>
      </c>
      <c r="F152" s="21" t="s">
        <v>10</v>
      </c>
      <c r="G152" s="22">
        <v>3000000</v>
      </c>
      <c r="H152" s="22">
        <v>0</v>
      </c>
      <c r="I152" s="23">
        <f t="shared" si="14"/>
        <v>3000000</v>
      </c>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c r="AY152" s="12"/>
      <c r="AZ152" s="12"/>
      <c r="BA152" s="12"/>
      <c r="BB152" s="12"/>
      <c r="BC152" s="12"/>
      <c r="BD152" s="12"/>
      <c r="BE152" s="12"/>
      <c r="BF152" s="12"/>
      <c r="BG152" s="12"/>
      <c r="BH152" s="12"/>
      <c r="BI152" s="12"/>
      <c r="BJ152" s="12"/>
      <c r="BK152" s="12"/>
      <c r="BL152" s="12"/>
      <c r="BM152" s="12"/>
      <c r="BN152" s="12"/>
      <c r="BO152" s="12"/>
      <c r="BP152" s="12"/>
      <c r="BQ152" s="12"/>
      <c r="BR152" s="12"/>
      <c r="BS152" s="12"/>
      <c r="BT152" s="12"/>
      <c r="BU152" s="12"/>
      <c r="BV152" s="12"/>
      <c r="BW152" s="12"/>
      <c r="BX152" s="12"/>
      <c r="BY152" s="12"/>
      <c r="BZ152" s="12"/>
      <c r="CA152" s="12"/>
      <c r="CB152" s="12"/>
      <c r="CC152" s="12"/>
      <c r="CD152" s="12"/>
      <c r="CE152" s="12"/>
      <c r="CF152" s="12"/>
      <c r="CG152" s="12"/>
      <c r="CH152" s="12"/>
      <c r="CI152" s="12"/>
      <c r="CJ152" s="12"/>
      <c r="CK152" s="12"/>
      <c r="CL152" s="12"/>
      <c r="CM152" s="12"/>
      <c r="CN152" s="12"/>
      <c r="CO152" s="12"/>
      <c r="CP152" s="12"/>
      <c r="CQ152" s="12"/>
      <c r="CR152" s="12"/>
      <c r="CS152" s="12"/>
      <c r="CT152" s="12"/>
      <c r="CU152" s="12"/>
      <c r="CV152" s="12"/>
      <c r="CW152" s="12"/>
      <c r="CX152" s="12"/>
      <c r="CY152" s="12"/>
      <c r="CZ152" s="12"/>
      <c r="DA152" s="12"/>
      <c r="DB152" s="12"/>
      <c r="DC152" s="12"/>
      <c r="DD152" s="12"/>
      <c r="DE152" s="12"/>
      <c r="DF152" s="12"/>
      <c r="DG152" s="12"/>
      <c r="DH152" s="12"/>
      <c r="DI152" s="12"/>
      <c r="DJ152" s="12"/>
      <c r="DK152" s="12"/>
      <c r="DL152" s="12"/>
      <c r="DM152" s="12"/>
      <c r="DN152" s="12"/>
      <c r="DO152" s="12"/>
      <c r="DP152" s="12"/>
      <c r="DQ152" s="12"/>
      <c r="DR152" s="12"/>
      <c r="DS152" s="12"/>
      <c r="DT152" s="12"/>
      <c r="DU152" s="12"/>
      <c r="DV152" s="12"/>
      <c r="DW152" s="12"/>
      <c r="DX152" s="12"/>
      <c r="DY152" s="12"/>
      <c r="DZ152" s="12"/>
      <c r="EA152" s="12"/>
      <c r="EB152" s="12"/>
      <c r="EC152" s="12"/>
      <c r="ED152" s="12"/>
      <c r="EE152" s="12"/>
      <c r="EF152" s="12"/>
      <c r="EG152" s="12"/>
    </row>
    <row r="153" spans="1:137" s="57" customFormat="1" ht="27">
      <c r="A153" s="31">
        <v>18</v>
      </c>
      <c r="B153" s="56">
        <v>1196420053</v>
      </c>
      <c r="C153" s="28" t="s">
        <v>250</v>
      </c>
      <c r="D153" s="36" t="s">
        <v>251</v>
      </c>
      <c r="E153" s="37" t="s">
        <v>3401</v>
      </c>
      <c r="F153" s="21" t="s">
        <v>10</v>
      </c>
      <c r="G153" s="22">
        <v>3000000</v>
      </c>
      <c r="H153" s="22">
        <v>0</v>
      </c>
      <c r="I153" s="23">
        <f t="shared" si="14"/>
        <v>3000000</v>
      </c>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c r="AY153" s="12"/>
      <c r="AZ153" s="12"/>
      <c r="BA153" s="12"/>
      <c r="BB153" s="12"/>
      <c r="BC153" s="12"/>
      <c r="BD153" s="12"/>
      <c r="BE153" s="12"/>
      <c r="BF153" s="12"/>
      <c r="BG153" s="12"/>
      <c r="BH153" s="12"/>
      <c r="BI153" s="12"/>
      <c r="BJ153" s="12"/>
      <c r="BK153" s="12"/>
      <c r="BL153" s="12"/>
      <c r="BM153" s="12"/>
      <c r="BN153" s="12"/>
      <c r="BO153" s="12"/>
      <c r="BP153" s="12"/>
      <c r="BQ153" s="12"/>
      <c r="BR153" s="12"/>
      <c r="BS153" s="12"/>
      <c r="BT153" s="12"/>
      <c r="BU153" s="12"/>
      <c r="BV153" s="12"/>
      <c r="BW153" s="12"/>
      <c r="BX153" s="12"/>
      <c r="BY153" s="12"/>
      <c r="BZ153" s="12"/>
      <c r="CA153" s="12"/>
      <c r="CB153" s="12"/>
      <c r="CC153" s="12"/>
      <c r="CD153" s="12"/>
      <c r="CE153" s="12"/>
      <c r="CF153" s="12"/>
      <c r="CG153" s="12"/>
      <c r="CH153" s="12"/>
      <c r="CI153" s="12"/>
      <c r="CJ153" s="12"/>
      <c r="CK153" s="12"/>
      <c r="CL153" s="12"/>
      <c r="CM153" s="12"/>
      <c r="CN153" s="12"/>
      <c r="CO153" s="12"/>
      <c r="CP153" s="12"/>
      <c r="CQ153" s="12"/>
      <c r="CR153" s="12"/>
      <c r="CS153" s="12"/>
      <c r="CT153" s="12"/>
      <c r="CU153" s="12"/>
      <c r="CV153" s="12"/>
      <c r="CW153" s="12"/>
      <c r="CX153" s="12"/>
      <c r="CY153" s="12"/>
      <c r="CZ153" s="12"/>
      <c r="DA153" s="12"/>
      <c r="DB153" s="12"/>
      <c r="DC153" s="12"/>
      <c r="DD153" s="12"/>
      <c r="DE153" s="12"/>
      <c r="DF153" s="12"/>
      <c r="DG153" s="12"/>
      <c r="DH153" s="12"/>
      <c r="DI153" s="12"/>
      <c r="DJ153" s="12"/>
      <c r="DK153" s="12"/>
      <c r="DL153" s="12"/>
      <c r="DM153" s="12"/>
      <c r="DN153" s="12"/>
      <c r="DO153" s="12"/>
      <c r="DP153" s="12"/>
      <c r="DQ153" s="12"/>
      <c r="DR153" s="12"/>
      <c r="DS153" s="12"/>
      <c r="DT153" s="12"/>
      <c r="DU153" s="12"/>
      <c r="DV153" s="12"/>
      <c r="DW153" s="12"/>
      <c r="DX153" s="12"/>
      <c r="DY153" s="12"/>
      <c r="DZ153" s="12"/>
      <c r="EA153" s="12"/>
      <c r="EB153" s="12"/>
      <c r="EC153" s="12"/>
      <c r="ED153" s="12"/>
      <c r="EE153" s="12"/>
      <c r="EF153" s="12"/>
      <c r="EG153" s="12"/>
    </row>
    <row r="154" spans="1:137" s="57" customFormat="1" ht="36">
      <c r="A154" s="31">
        <v>19</v>
      </c>
      <c r="B154" s="56">
        <v>1196420054</v>
      </c>
      <c r="C154" s="28" t="s">
        <v>252</v>
      </c>
      <c r="D154" s="36" t="s">
        <v>253</v>
      </c>
      <c r="E154" s="37" t="s">
        <v>3402</v>
      </c>
      <c r="F154" s="21" t="s">
        <v>10</v>
      </c>
      <c r="G154" s="22">
        <v>3000000</v>
      </c>
      <c r="H154" s="22">
        <v>0</v>
      </c>
      <c r="I154" s="23">
        <f t="shared" si="14"/>
        <v>3000000</v>
      </c>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c r="AY154" s="12"/>
      <c r="AZ154" s="12"/>
      <c r="BA154" s="12"/>
      <c r="BB154" s="12"/>
      <c r="BC154" s="12"/>
      <c r="BD154" s="12"/>
      <c r="BE154" s="12"/>
      <c r="BF154" s="12"/>
      <c r="BG154" s="12"/>
      <c r="BH154" s="12"/>
      <c r="BI154" s="12"/>
      <c r="BJ154" s="12"/>
      <c r="BK154" s="12"/>
      <c r="BL154" s="12"/>
      <c r="BM154" s="12"/>
      <c r="BN154" s="12"/>
      <c r="BO154" s="12"/>
      <c r="BP154" s="12"/>
      <c r="BQ154" s="12"/>
      <c r="BR154" s="12"/>
      <c r="BS154" s="12"/>
      <c r="BT154" s="12"/>
      <c r="BU154" s="12"/>
      <c r="BV154" s="12"/>
      <c r="BW154" s="12"/>
      <c r="BX154" s="12"/>
      <c r="BY154" s="12"/>
      <c r="BZ154" s="12"/>
      <c r="CA154" s="12"/>
      <c r="CB154" s="12"/>
      <c r="CC154" s="12"/>
      <c r="CD154" s="12"/>
      <c r="CE154" s="12"/>
      <c r="CF154" s="12"/>
      <c r="CG154" s="12"/>
      <c r="CH154" s="12"/>
      <c r="CI154" s="12"/>
      <c r="CJ154" s="12"/>
      <c r="CK154" s="12"/>
      <c r="CL154" s="12"/>
      <c r="CM154" s="12"/>
      <c r="CN154" s="12"/>
      <c r="CO154" s="12"/>
      <c r="CP154" s="12"/>
      <c r="CQ154" s="12"/>
      <c r="CR154" s="12"/>
      <c r="CS154" s="12"/>
      <c r="CT154" s="12"/>
      <c r="CU154" s="12"/>
      <c r="CV154" s="12"/>
      <c r="CW154" s="12"/>
      <c r="CX154" s="12"/>
      <c r="CY154" s="12"/>
      <c r="CZ154" s="12"/>
      <c r="DA154" s="12"/>
      <c r="DB154" s="12"/>
      <c r="DC154" s="12"/>
      <c r="DD154" s="12"/>
      <c r="DE154" s="12"/>
      <c r="DF154" s="12"/>
      <c r="DG154" s="12"/>
      <c r="DH154" s="12"/>
      <c r="DI154" s="12"/>
      <c r="DJ154" s="12"/>
      <c r="DK154" s="12"/>
      <c r="DL154" s="12"/>
      <c r="DM154" s="12"/>
      <c r="DN154" s="12"/>
      <c r="DO154" s="12"/>
      <c r="DP154" s="12"/>
      <c r="DQ154" s="12"/>
      <c r="DR154" s="12"/>
      <c r="DS154" s="12"/>
      <c r="DT154" s="12"/>
      <c r="DU154" s="12"/>
      <c r="DV154" s="12"/>
      <c r="DW154" s="12"/>
      <c r="DX154" s="12"/>
      <c r="DY154" s="12"/>
      <c r="DZ154" s="12"/>
      <c r="EA154" s="12"/>
      <c r="EB154" s="12"/>
      <c r="EC154" s="12"/>
      <c r="ED154" s="12"/>
      <c r="EE154" s="12"/>
      <c r="EF154" s="12"/>
      <c r="EG154" s="12"/>
    </row>
    <row r="155" spans="1:137" s="57" customFormat="1" ht="27">
      <c r="A155" s="31">
        <v>20</v>
      </c>
      <c r="B155" s="56">
        <v>1196420057</v>
      </c>
      <c r="C155" s="28" t="s">
        <v>254</v>
      </c>
      <c r="D155" s="36" t="s">
        <v>255</v>
      </c>
      <c r="E155" s="37" t="s">
        <v>3403</v>
      </c>
      <c r="F155" s="21" t="s">
        <v>10</v>
      </c>
      <c r="G155" s="22">
        <v>3000000</v>
      </c>
      <c r="H155" s="22">
        <v>0</v>
      </c>
      <c r="I155" s="23">
        <f t="shared" si="14"/>
        <v>3000000</v>
      </c>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c r="AY155" s="12"/>
      <c r="AZ155" s="12"/>
      <c r="BA155" s="12"/>
      <c r="BB155" s="12"/>
      <c r="BC155" s="12"/>
      <c r="BD155" s="12"/>
      <c r="BE155" s="12"/>
      <c r="BF155" s="12"/>
      <c r="BG155" s="12"/>
      <c r="BH155" s="12"/>
      <c r="BI155" s="12"/>
      <c r="BJ155" s="12"/>
      <c r="BK155" s="12"/>
      <c r="BL155" s="12"/>
      <c r="BM155" s="12"/>
      <c r="BN155" s="12"/>
      <c r="BO155" s="12"/>
      <c r="BP155" s="12"/>
      <c r="BQ155" s="12"/>
      <c r="BR155" s="12"/>
      <c r="BS155" s="12"/>
      <c r="BT155" s="12"/>
      <c r="BU155" s="12"/>
      <c r="BV155" s="12"/>
      <c r="BW155" s="12"/>
      <c r="BX155" s="12"/>
      <c r="BY155" s="12"/>
      <c r="BZ155" s="12"/>
      <c r="CA155" s="12"/>
      <c r="CB155" s="12"/>
      <c r="CC155" s="12"/>
      <c r="CD155" s="12"/>
      <c r="CE155" s="12"/>
      <c r="CF155" s="12"/>
      <c r="CG155" s="12"/>
      <c r="CH155" s="12"/>
      <c r="CI155" s="12"/>
      <c r="CJ155" s="12"/>
      <c r="CK155" s="12"/>
      <c r="CL155" s="12"/>
      <c r="CM155" s="12"/>
      <c r="CN155" s="12"/>
      <c r="CO155" s="12"/>
      <c r="CP155" s="12"/>
      <c r="CQ155" s="12"/>
      <c r="CR155" s="12"/>
      <c r="CS155" s="12"/>
      <c r="CT155" s="12"/>
      <c r="CU155" s="12"/>
      <c r="CV155" s="12"/>
      <c r="CW155" s="12"/>
      <c r="CX155" s="12"/>
      <c r="CY155" s="12"/>
      <c r="CZ155" s="12"/>
      <c r="DA155" s="12"/>
      <c r="DB155" s="12"/>
      <c r="DC155" s="12"/>
      <c r="DD155" s="12"/>
      <c r="DE155" s="12"/>
      <c r="DF155" s="12"/>
      <c r="DG155" s="12"/>
      <c r="DH155" s="12"/>
      <c r="DI155" s="12"/>
      <c r="DJ155" s="12"/>
      <c r="DK155" s="12"/>
      <c r="DL155" s="12"/>
      <c r="DM155" s="12"/>
      <c r="DN155" s="12"/>
      <c r="DO155" s="12"/>
      <c r="DP155" s="12"/>
      <c r="DQ155" s="12"/>
      <c r="DR155" s="12"/>
      <c r="DS155" s="12"/>
      <c r="DT155" s="12"/>
      <c r="DU155" s="12"/>
      <c r="DV155" s="12"/>
      <c r="DW155" s="12"/>
      <c r="DX155" s="12"/>
      <c r="DY155" s="12"/>
      <c r="DZ155" s="12"/>
      <c r="EA155" s="12"/>
      <c r="EB155" s="12"/>
      <c r="EC155" s="12"/>
      <c r="ED155" s="12"/>
      <c r="EE155" s="12"/>
      <c r="EF155" s="12"/>
      <c r="EG155" s="12"/>
    </row>
    <row r="156" spans="1:137" s="57" customFormat="1" ht="36">
      <c r="A156" s="31">
        <v>21</v>
      </c>
      <c r="B156" s="56">
        <v>1196420010</v>
      </c>
      <c r="C156" s="28" t="s">
        <v>256</v>
      </c>
      <c r="D156" s="36" t="s">
        <v>257</v>
      </c>
      <c r="E156" s="37" t="s">
        <v>3404</v>
      </c>
      <c r="F156" s="21" t="s">
        <v>10</v>
      </c>
      <c r="G156" s="22">
        <v>4000000</v>
      </c>
      <c r="H156" s="22">
        <v>0</v>
      </c>
      <c r="I156" s="23">
        <f t="shared" si="14"/>
        <v>4000000</v>
      </c>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c r="AY156" s="12"/>
      <c r="AZ156" s="12"/>
      <c r="BA156" s="12"/>
      <c r="BB156" s="12"/>
      <c r="BC156" s="12"/>
      <c r="BD156" s="12"/>
      <c r="BE156" s="12"/>
      <c r="BF156" s="12"/>
      <c r="BG156" s="12"/>
      <c r="BH156" s="12"/>
      <c r="BI156" s="12"/>
      <c r="BJ156" s="12"/>
      <c r="BK156" s="12"/>
      <c r="BL156" s="12"/>
      <c r="BM156" s="12"/>
      <c r="BN156" s="12"/>
      <c r="BO156" s="12"/>
      <c r="BP156" s="12"/>
      <c r="BQ156" s="12"/>
      <c r="BR156" s="12"/>
      <c r="BS156" s="12"/>
      <c r="BT156" s="12"/>
      <c r="BU156" s="12"/>
      <c r="BV156" s="12"/>
      <c r="BW156" s="12"/>
      <c r="BX156" s="12"/>
      <c r="BY156" s="12"/>
      <c r="BZ156" s="12"/>
      <c r="CA156" s="12"/>
      <c r="CB156" s="12"/>
      <c r="CC156" s="12"/>
      <c r="CD156" s="12"/>
      <c r="CE156" s="12"/>
      <c r="CF156" s="12"/>
      <c r="CG156" s="12"/>
      <c r="CH156" s="12"/>
      <c r="CI156" s="12"/>
      <c r="CJ156" s="12"/>
      <c r="CK156" s="12"/>
      <c r="CL156" s="12"/>
      <c r="CM156" s="12"/>
      <c r="CN156" s="12"/>
      <c r="CO156" s="12"/>
      <c r="CP156" s="12"/>
      <c r="CQ156" s="12"/>
      <c r="CR156" s="12"/>
      <c r="CS156" s="12"/>
      <c r="CT156" s="12"/>
      <c r="CU156" s="12"/>
      <c r="CV156" s="12"/>
      <c r="CW156" s="12"/>
      <c r="CX156" s="12"/>
      <c r="CY156" s="12"/>
      <c r="CZ156" s="12"/>
      <c r="DA156" s="12"/>
      <c r="DB156" s="12"/>
      <c r="DC156" s="12"/>
      <c r="DD156" s="12"/>
      <c r="DE156" s="12"/>
      <c r="DF156" s="12"/>
      <c r="DG156" s="12"/>
      <c r="DH156" s="12"/>
      <c r="DI156" s="12"/>
      <c r="DJ156" s="12"/>
      <c r="DK156" s="12"/>
      <c r="DL156" s="12"/>
      <c r="DM156" s="12"/>
      <c r="DN156" s="12"/>
      <c r="DO156" s="12"/>
      <c r="DP156" s="12"/>
      <c r="DQ156" s="12"/>
      <c r="DR156" s="12"/>
      <c r="DS156" s="12"/>
      <c r="DT156" s="12"/>
      <c r="DU156" s="12"/>
      <c r="DV156" s="12"/>
      <c r="DW156" s="12"/>
      <c r="DX156" s="12"/>
      <c r="DY156" s="12"/>
      <c r="DZ156" s="12"/>
      <c r="EA156" s="12"/>
      <c r="EB156" s="12"/>
      <c r="EC156" s="12"/>
      <c r="ED156" s="12"/>
      <c r="EE156" s="12"/>
      <c r="EF156" s="12"/>
      <c r="EG156" s="12"/>
    </row>
    <row r="157" spans="1:137" s="57" customFormat="1" ht="27">
      <c r="A157" s="31">
        <v>22</v>
      </c>
      <c r="B157" s="56">
        <v>1196420136</v>
      </c>
      <c r="C157" s="28" t="s">
        <v>258</v>
      </c>
      <c r="D157" s="36" t="s">
        <v>259</v>
      </c>
      <c r="E157" s="37" t="s">
        <v>3405</v>
      </c>
      <c r="F157" s="21" t="s">
        <v>10</v>
      </c>
      <c r="G157" s="22">
        <v>3976000</v>
      </c>
      <c r="H157" s="22">
        <v>0</v>
      </c>
      <c r="I157" s="23">
        <f t="shared" si="14"/>
        <v>3976000</v>
      </c>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c r="AY157" s="12"/>
      <c r="AZ157" s="12"/>
      <c r="BA157" s="12"/>
      <c r="BB157" s="12"/>
      <c r="BC157" s="12"/>
      <c r="BD157" s="12"/>
      <c r="BE157" s="12"/>
      <c r="BF157" s="12"/>
      <c r="BG157" s="12"/>
      <c r="BH157" s="12"/>
      <c r="BI157" s="12"/>
      <c r="BJ157" s="12"/>
      <c r="BK157" s="12"/>
      <c r="BL157" s="12"/>
      <c r="BM157" s="12"/>
      <c r="BN157" s="12"/>
      <c r="BO157" s="12"/>
      <c r="BP157" s="12"/>
      <c r="BQ157" s="12"/>
      <c r="BR157" s="12"/>
      <c r="BS157" s="12"/>
      <c r="BT157" s="12"/>
      <c r="BU157" s="12"/>
      <c r="BV157" s="12"/>
      <c r="BW157" s="12"/>
      <c r="BX157" s="12"/>
      <c r="BY157" s="12"/>
      <c r="BZ157" s="12"/>
      <c r="CA157" s="12"/>
      <c r="CB157" s="12"/>
      <c r="CC157" s="12"/>
      <c r="CD157" s="12"/>
      <c r="CE157" s="12"/>
      <c r="CF157" s="12"/>
      <c r="CG157" s="12"/>
      <c r="CH157" s="12"/>
      <c r="CI157" s="12"/>
      <c r="CJ157" s="12"/>
      <c r="CK157" s="12"/>
      <c r="CL157" s="12"/>
      <c r="CM157" s="12"/>
      <c r="CN157" s="12"/>
      <c r="CO157" s="12"/>
      <c r="CP157" s="12"/>
      <c r="CQ157" s="12"/>
      <c r="CR157" s="12"/>
      <c r="CS157" s="12"/>
      <c r="CT157" s="12"/>
      <c r="CU157" s="12"/>
      <c r="CV157" s="12"/>
      <c r="CW157" s="12"/>
      <c r="CX157" s="12"/>
      <c r="CY157" s="12"/>
      <c r="CZ157" s="12"/>
      <c r="DA157" s="12"/>
      <c r="DB157" s="12"/>
      <c r="DC157" s="12"/>
      <c r="DD157" s="12"/>
      <c r="DE157" s="12"/>
      <c r="DF157" s="12"/>
      <c r="DG157" s="12"/>
      <c r="DH157" s="12"/>
      <c r="DI157" s="12"/>
      <c r="DJ157" s="12"/>
      <c r="DK157" s="12"/>
      <c r="DL157" s="12"/>
      <c r="DM157" s="12"/>
      <c r="DN157" s="12"/>
      <c r="DO157" s="12"/>
      <c r="DP157" s="12"/>
      <c r="DQ157" s="12"/>
      <c r="DR157" s="12"/>
      <c r="DS157" s="12"/>
      <c r="DT157" s="12"/>
      <c r="DU157" s="12"/>
      <c r="DV157" s="12"/>
      <c r="DW157" s="12"/>
      <c r="DX157" s="12"/>
      <c r="DY157" s="12"/>
      <c r="DZ157" s="12"/>
      <c r="EA157" s="12"/>
      <c r="EB157" s="12"/>
      <c r="EC157" s="12"/>
      <c r="ED157" s="12"/>
      <c r="EE157" s="12"/>
      <c r="EF157" s="12"/>
      <c r="EG157" s="12"/>
    </row>
    <row r="158" spans="1:137" s="57" customFormat="1" ht="27">
      <c r="A158" s="31">
        <v>23</v>
      </c>
      <c r="B158" s="56">
        <v>1196420137</v>
      </c>
      <c r="C158" s="28" t="s">
        <v>260</v>
      </c>
      <c r="D158" s="36" t="s">
        <v>261</v>
      </c>
      <c r="E158" s="37" t="s">
        <v>3406</v>
      </c>
      <c r="F158" s="21" t="s">
        <v>10</v>
      </c>
      <c r="G158" s="22">
        <v>3976000</v>
      </c>
      <c r="H158" s="22">
        <v>0</v>
      </c>
      <c r="I158" s="23">
        <f t="shared" si="14"/>
        <v>3976000</v>
      </c>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c r="AY158" s="12"/>
      <c r="AZ158" s="12"/>
      <c r="BA158" s="12"/>
      <c r="BB158" s="12"/>
      <c r="BC158" s="12"/>
      <c r="BD158" s="12"/>
      <c r="BE158" s="12"/>
      <c r="BF158" s="12"/>
      <c r="BG158" s="12"/>
      <c r="BH158" s="12"/>
      <c r="BI158" s="12"/>
      <c r="BJ158" s="12"/>
      <c r="BK158" s="12"/>
      <c r="BL158" s="12"/>
      <c r="BM158" s="12"/>
      <c r="BN158" s="12"/>
      <c r="BO158" s="12"/>
      <c r="BP158" s="12"/>
      <c r="BQ158" s="12"/>
      <c r="BR158" s="12"/>
      <c r="BS158" s="12"/>
      <c r="BT158" s="12"/>
      <c r="BU158" s="12"/>
      <c r="BV158" s="12"/>
      <c r="BW158" s="12"/>
      <c r="BX158" s="12"/>
      <c r="BY158" s="12"/>
      <c r="BZ158" s="12"/>
      <c r="CA158" s="12"/>
      <c r="CB158" s="12"/>
      <c r="CC158" s="12"/>
      <c r="CD158" s="12"/>
      <c r="CE158" s="12"/>
      <c r="CF158" s="12"/>
      <c r="CG158" s="12"/>
      <c r="CH158" s="12"/>
      <c r="CI158" s="12"/>
      <c r="CJ158" s="12"/>
      <c r="CK158" s="12"/>
      <c r="CL158" s="12"/>
      <c r="CM158" s="12"/>
      <c r="CN158" s="12"/>
      <c r="CO158" s="12"/>
      <c r="CP158" s="12"/>
      <c r="CQ158" s="12"/>
      <c r="CR158" s="12"/>
      <c r="CS158" s="12"/>
      <c r="CT158" s="12"/>
      <c r="CU158" s="12"/>
      <c r="CV158" s="12"/>
      <c r="CW158" s="12"/>
      <c r="CX158" s="12"/>
      <c r="CY158" s="12"/>
      <c r="CZ158" s="12"/>
      <c r="DA158" s="12"/>
      <c r="DB158" s="12"/>
      <c r="DC158" s="12"/>
      <c r="DD158" s="12"/>
      <c r="DE158" s="12"/>
      <c r="DF158" s="12"/>
      <c r="DG158" s="12"/>
      <c r="DH158" s="12"/>
      <c r="DI158" s="12"/>
      <c r="DJ158" s="12"/>
      <c r="DK158" s="12"/>
      <c r="DL158" s="12"/>
      <c r="DM158" s="12"/>
      <c r="DN158" s="12"/>
      <c r="DO158" s="12"/>
      <c r="DP158" s="12"/>
      <c r="DQ158" s="12"/>
      <c r="DR158" s="12"/>
      <c r="DS158" s="12"/>
      <c r="DT158" s="12"/>
      <c r="DU158" s="12"/>
      <c r="DV158" s="12"/>
      <c r="DW158" s="12"/>
      <c r="DX158" s="12"/>
      <c r="DY158" s="12"/>
      <c r="DZ158" s="12"/>
      <c r="EA158" s="12"/>
      <c r="EB158" s="12"/>
      <c r="EC158" s="12"/>
      <c r="ED158" s="12"/>
      <c r="EE158" s="12"/>
      <c r="EF158" s="12"/>
      <c r="EG158" s="12"/>
    </row>
    <row r="159" spans="1:137" s="57" customFormat="1" ht="45">
      <c r="A159" s="31">
        <v>24</v>
      </c>
      <c r="B159" s="56">
        <v>1196420138</v>
      </c>
      <c r="C159" s="28" t="s">
        <v>262</v>
      </c>
      <c r="D159" s="36" t="s">
        <v>263</v>
      </c>
      <c r="E159" s="37" t="s">
        <v>3407</v>
      </c>
      <c r="F159" s="21" t="s">
        <v>10</v>
      </c>
      <c r="G159" s="22">
        <v>3976000</v>
      </c>
      <c r="H159" s="22">
        <v>0</v>
      </c>
      <c r="I159" s="23">
        <f t="shared" si="14"/>
        <v>3976000</v>
      </c>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c r="AY159" s="12"/>
      <c r="AZ159" s="12"/>
      <c r="BA159" s="12"/>
      <c r="BB159" s="12"/>
      <c r="BC159" s="12"/>
      <c r="BD159" s="12"/>
      <c r="BE159" s="12"/>
      <c r="BF159" s="12"/>
      <c r="BG159" s="12"/>
      <c r="BH159" s="12"/>
      <c r="BI159" s="12"/>
      <c r="BJ159" s="12"/>
      <c r="BK159" s="12"/>
      <c r="BL159" s="12"/>
      <c r="BM159" s="12"/>
      <c r="BN159" s="12"/>
      <c r="BO159" s="12"/>
      <c r="BP159" s="12"/>
      <c r="BQ159" s="12"/>
      <c r="BR159" s="12"/>
      <c r="BS159" s="12"/>
      <c r="BT159" s="12"/>
      <c r="BU159" s="12"/>
      <c r="BV159" s="12"/>
      <c r="BW159" s="12"/>
      <c r="BX159" s="12"/>
      <c r="BY159" s="12"/>
      <c r="BZ159" s="12"/>
      <c r="CA159" s="12"/>
      <c r="CB159" s="12"/>
      <c r="CC159" s="12"/>
      <c r="CD159" s="12"/>
      <c r="CE159" s="12"/>
      <c r="CF159" s="12"/>
      <c r="CG159" s="12"/>
      <c r="CH159" s="12"/>
      <c r="CI159" s="12"/>
      <c r="CJ159" s="12"/>
      <c r="CK159" s="12"/>
      <c r="CL159" s="12"/>
      <c r="CM159" s="12"/>
      <c r="CN159" s="12"/>
      <c r="CO159" s="12"/>
      <c r="CP159" s="12"/>
      <c r="CQ159" s="12"/>
      <c r="CR159" s="12"/>
      <c r="CS159" s="12"/>
      <c r="CT159" s="12"/>
      <c r="CU159" s="12"/>
      <c r="CV159" s="12"/>
      <c r="CW159" s="12"/>
      <c r="CX159" s="12"/>
      <c r="CY159" s="12"/>
      <c r="CZ159" s="12"/>
      <c r="DA159" s="12"/>
      <c r="DB159" s="12"/>
      <c r="DC159" s="12"/>
      <c r="DD159" s="12"/>
      <c r="DE159" s="12"/>
      <c r="DF159" s="12"/>
      <c r="DG159" s="12"/>
      <c r="DH159" s="12"/>
      <c r="DI159" s="12"/>
      <c r="DJ159" s="12"/>
      <c r="DK159" s="12"/>
      <c r="DL159" s="12"/>
      <c r="DM159" s="12"/>
      <c r="DN159" s="12"/>
      <c r="DO159" s="12"/>
      <c r="DP159" s="12"/>
      <c r="DQ159" s="12"/>
      <c r="DR159" s="12"/>
      <c r="DS159" s="12"/>
      <c r="DT159" s="12"/>
      <c r="DU159" s="12"/>
      <c r="DV159" s="12"/>
      <c r="DW159" s="12"/>
      <c r="DX159" s="12"/>
      <c r="DY159" s="12"/>
      <c r="DZ159" s="12"/>
      <c r="EA159" s="12"/>
      <c r="EB159" s="12"/>
      <c r="EC159" s="12"/>
      <c r="ED159" s="12"/>
      <c r="EE159" s="12"/>
      <c r="EF159" s="12"/>
      <c r="EG159" s="12"/>
    </row>
    <row r="160" spans="1:137" s="57" customFormat="1" ht="27">
      <c r="A160" s="31">
        <v>25</v>
      </c>
      <c r="B160" s="56">
        <v>1196420180</v>
      </c>
      <c r="C160" s="28" t="s">
        <v>264</v>
      </c>
      <c r="D160" s="36" t="s">
        <v>265</v>
      </c>
      <c r="E160" s="37" t="s">
        <v>3409</v>
      </c>
      <c r="F160" s="21" t="s">
        <v>10</v>
      </c>
      <c r="G160" s="22">
        <v>3976000</v>
      </c>
      <c r="H160" s="22">
        <v>0</v>
      </c>
      <c r="I160" s="23">
        <f t="shared" si="14"/>
        <v>3976000</v>
      </c>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c r="AY160" s="12"/>
      <c r="AZ160" s="12"/>
      <c r="BA160" s="12"/>
      <c r="BB160" s="12"/>
      <c r="BC160" s="12"/>
      <c r="BD160" s="12"/>
      <c r="BE160" s="12"/>
      <c r="BF160" s="12"/>
      <c r="BG160" s="12"/>
      <c r="BH160" s="12"/>
      <c r="BI160" s="12"/>
      <c r="BJ160" s="12"/>
      <c r="BK160" s="12"/>
      <c r="BL160" s="12"/>
      <c r="BM160" s="12"/>
      <c r="BN160" s="12"/>
      <c r="BO160" s="12"/>
      <c r="BP160" s="12"/>
      <c r="BQ160" s="12"/>
      <c r="BR160" s="12"/>
      <c r="BS160" s="12"/>
      <c r="BT160" s="12"/>
      <c r="BU160" s="12"/>
      <c r="BV160" s="12"/>
      <c r="BW160" s="12"/>
      <c r="BX160" s="12"/>
      <c r="BY160" s="12"/>
      <c r="BZ160" s="12"/>
      <c r="CA160" s="12"/>
      <c r="CB160" s="12"/>
      <c r="CC160" s="12"/>
      <c r="CD160" s="12"/>
      <c r="CE160" s="12"/>
      <c r="CF160" s="12"/>
      <c r="CG160" s="12"/>
      <c r="CH160" s="12"/>
      <c r="CI160" s="12"/>
      <c r="CJ160" s="12"/>
      <c r="CK160" s="12"/>
      <c r="CL160" s="12"/>
      <c r="CM160" s="12"/>
      <c r="CN160" s="12"/>
      <c r="CO160" s="12"/>
      <c r="CP160" s="12"/>
      <c r="CQ160" s="12"/>
      <c r="CR160" s="12"/>
      <c r="CS160" s="12"/>
      <c r="CT160" s="12"/>
      <c r="CU160" s="12"/>
      <c r="CV160" s="12"/>
      <c r="CW160" s="12"/>
      <c r="CX160" s="12"/>
      <c r="CY160" s="12"/>
      <c r="CZ160" s="12"/>
      <c r="DA160" s="12"/>
      <c r="DB160" s="12"/>
      <c r="DC160" s="12"/>
      <c r="DD160" s="12"/>
      <c r="DE160" s="12"/>
      <c r="DF160" s="12"/>
      <c r="DG160" s="12"/>
      <c r="DH160" s="12"/>
      <c r="DI160" s="12"/>
      <c r="DJ160" s="12"/>
      <c r="DK160" s="12"/>
      <c r="DL160" s="12"/>
      <c r="DM160" s="12"/>
      <c r="DN160" s="12"/>
      <c r="DO160" s="12"/>
      <c r="DP160" s="12"/>
      <c r="DQ160" s="12"/>
      <c r="DR160" s="12"/>
      <c r="DS160" s="12"/>
      <c r="DT160" s="12"/>
      <c r="DU160" s="12"/>
      <c r="DV160" s="12"/>
      <c r="DW160" s="12"/>
      <c r="DX160" s="12"/>
      <c r="DY160" s="12"/>
      <c r="DZ160" s="12"/>
      <c r="EA160" s="12"/>
      <c r="EB160" s="12"/>
      <c r="EC160" s="12"/>
      <c r="ED160" s="12"/>
      <c r="EE160" s="12"/>
      <c r="EF160" s="12"/>
      <c r="EG160" s="12"/>
    </row>
    <row r="161" spans="1:137" s="57" customFormat="1" ht="27">
      <c r="A161" s="31">
        <v>26</v>
      </c>
      <c r="B161" s="35" t="s">
        <v>227</v>
      </c>
      <c r="C161" s="28" t="s">
        <v>266</v>
      </c>
      <c r="D161" s="36" t="s">
        <v>267</v>
      </c>
      <c r="E161" s="37" t="s">
        <v>3408</v>
      </c>
      <c r="F161" s="21" t="s">
        <v>10</v>
      </c>
      <c r="G161" s="22">
        <v>3800000</v>
      </c>
      <c r="H161" s="22">
        <v>0</v>
      </c>
      <c r="I161" s="23">
        <f t="shared" si="14"/>
        <v>3800000</v>
      </c>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c r="AY161" s="12"/>
      <c r="AZ161" s="12"/>
      <c r="BA161" s="12"/>
      <c r="BB161" s="12"/>
      <c r="BC161" s="12"/>
      <c r="BD161" s="12"/>
      <c r="BE161" s="12"/>
      <c r="BF161" s="12"/>
      <c r="BG161" s="12"/>
      <c r="BH161" s="12"/>
      <c r="BI161" s="12"/>
      <c r="BJ161" s="12"/>
      <c r="BK161" s="12"/>
      <c r="BL161" s="12"/>
      <c r="BM161" s="12"/>
      <c r="BN161" s="12"/>
      <c r="BO161" s="12"/>
      <c r="BP161" s="12"/>
      <c r="BQ161" s="12"/>
      <c r="BR161" s="12"/>
      <c r="BS161" s="12"/>
      <c r="BT161" s="12"/>
      <c r="BU161" s="12"/>
      <c r="BV161" s="12"/>
      <c r="BW161" s="12"/>
      <c r="BX161" s="12"/>
      <c r="BY161" s="12"/>
      <c r="BZ161" s="12"/>
      <c r="CA161" s="12"/>
      <c r="CB161" s="12"/>
      <c r="CC161" s="12"/>
      <c r="CD161" s="12"/>
      <c r="CE161" s="12"/>
      <c r="CF161" s="12"/>
      <c r="CG161" s="12"/>
      <c r="CH161" s="12"/>
      <c r="CI161" s="12"/>
      <c r="CJ161" s="12"/>
      <c r="CK161" s="12"/>
      <c r="CL161" s="12"/>
      <c r="CM161" s="12"/>
      <c r="CN161" s="12"/>
      <c r="CO161" s="12"/>
      <c r="CP161" s="12"/>
      <c r="CQ161" s="12"/>
      <c r="CR161" s="12"/>
      <c r="CS161" s="12"/>
      <c r="CT161" s="12"/>
      <c r="CU161" s="12"/>
      <c r="CV161" s="12"/>
      <c r="CW161" s="12"/>
      <c r="CX161" s="12"/>
      <c r="CY161" s="12"/>
      <c r="CZ161" s="12"/>
      <c r="DA161" s="12"/>
      <c r="DB161" s="12"/>
      <c r="DC161" s="12"/>
      <c r="DD161" s="12"/>
      <c r="DE161" s="12"/>
      <c r="DF161" s="12"/>
      <c r="DG161" s="12"/>
      <c r="DH161" s="12"/>
      <c r="DI161" s="12"/>
      <c r="DJ161" s="12"/>
      <c r="DK161" s="12"/>
      <c r="DL161" s="12"/>
      <c r="DM161" s="12"/>
      <c r="DN161" s="12"/>
      <c r="DO161" s="12"/>
      <c r="DP161" s="12"/>
      <c r="DQ161" s="12"/>
      <c r="DR161" s="12"/>
      <c r="DS161" s="12"/>
      <c r="DT161" s="12"/>
      <c r="DU161" s="12"/>
      <c r="DV161" s="12"/>
      <c r="DW161" s="12"/>
      <c r="DX161" s="12"/>
      <c r="DY161" s="12"/>
      <c r="DZ161" s="12"/>
      <c r="EA161" s="12"/>
      <c r="EB161" s="12"/>
      <c r="EC161" s="12"/>
      <c r="ED161" s="12"/>
      <c r="EE161" s="12"/>
      <c r="EF161" s="12"/>
      <c r="EG161" s="12"/>
    </row>
    <row r="162" spans="1:137" s="57" customFormat="1" ht="27">
      <c r="A162" s="31">
        <v>27</v>
      </c>
      <c r="B162" s="35" t="s">
        <v>227</v>
      </c>
      <c r="C162" s="28" t="s">
        <v>268</v>
      </c>
      <c r="D162" s="36" t="s">
        <v>269</v>
      </c>
      <c r="E162" s="37" t="s">
        <v>3410</v>
      </c>
      <c r="F162" s="21" t="s">
        <v>10</v>
      </c>
      <c r="G162" s="22">
        <v>3800000</v>
      </c>
      <c r="H162" s="22">
        <v>0</v>
      </c>
      <c r="I162" s="23">
        <f t="shared" si="14"/>
        <v>3800000</v>
      </c>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c r="AY162" s="12"/>
      <c r="AZ162" s="12"/>
      <c r="BA162" s="12"/>
      <c r="BB162" s="12"/>
      <c r="BC162" s="12"/>
      <c r="BD162" s="12"/>
      <c r="BE162" s="12"/>
      <c r="BF162" s="12"/>
      <c r="BG162" s="12"/>
      <c r="BH162" s="12"/>
      <c r="BI162" s="12"/>
      <c r="BJ162" s="12"/>
      <c r="BK162" s="12"/>
      <c r="BL162" s="12"/>
      <c r="BM162" s="12"/>
      <c r="BN162" s="12"/>
      <c r="BO162" s="12"/>
      <c r="BP162" s="12"/>
      <c r="BQ162" s="12"/>
      <c r="BR162" s="12"/>
      <c r="BS162" s="12"/>
      <c r="BT162" s="12"/>
      <c r="BU162" s="12"/>
      <c r="BV162" s="12"/>
      <c r="BW162" s="12"/>
      <c r="BX162" s="12"/>
      <c r="BY162" s="12"/>
      <c r="BZ162" s="12"/>
      <c r="CA162" s="12"/>
      <c r="CB162" s="12"/>
      <c r="CC162" s="12"/>
      <c r="CD162" s="12"/>
      <c r="CE162" s="12"/>
      <c r="CF162" s="12"/>
      <c r="CG162" s="12"/>
      <c r="CH162" s="12"/>
      <c r="CI162" s="12"/>
      <c r="CJ162" s="12"/>
      <c r="CK162" s="12"/>
      <c r="CL162" s="12"/>
      <c r="CM162" s="12"/>
      <c r="CN162" s="12"/>
      <c r="CO162" s="12"/>
      <c r="CP162" s="12"/>
      <c r="CQ162" s="12"/>
      <c r="CR162" s="12"/>
      <c r="CS162" s="12"/>
      <c r="CT162" s="12"/>
      <c r="CU162" s="12"/>
      <c r="CV162" s="12"/>
      <c r="CW162" s="12"/>
      <c r="CX162" s="12"/>
      <c r="CY162" s="12"/>
      <c r="CZ162" s="12"/>
      <c r="DA162" s="12"/>
      <c r="DB162" s="12"/>
      <c r="DC162" s="12"/>
      <c r="DD162" s="12"/>
      <c r="DE162" s="12"/>
      <c r="DF162" s="12"/>
      <c r="DG162" s="12"/>
      <c r="DH162" s="12"/>
      <c r="DI162" s="12"/>
      <c r="DJ162" s="12"/>
      <c r="DK162" s="12"/>
      <c r="DL162" s="12"/>
      <c r="DM162" s="12"/>
      <c r="DN162" s="12"/>
      <c r="DO162" s="12"/>
      <c r="DP162" s="12"/>
      <c r="DQ162" s="12"/>
      <c r="DR162" s="12"/>
      <c r="DS162" s="12"/>
      <c r="DT162" s="12"/>
      <c r="DU162" s="12"/>
      <c r="DV162" s="12"/>
      <c r="DW162" s="12"/>
      <c r="DX162" s="12"/>
      <c r="DY162" s="12"/>
      <c r="DZ162" s="12"/>
      <c r="EA162" s="12"/>
      <c r="EB162" s="12"/>
      <c r="EC162" s="12"/>
      <c r="ED162" s="12"/>
      <c r="EE162" s="12"/>
      <c r="EF162" s="12"/>
      <c r="EG162" s="12"/>
    </row>
    <row r="163" spans="1:137" s="57" customFormat="1" ht="27">
      <c r="A163" s="31">
        <v>28</v>
      </c>
      <c r="B163" s="35" t="s">
        <v>227</v>
      </c>
      <c r="C163" s="28" t="s">
        <v>270</v>
      </c>
      <c r="D163" s="36" t="s">
        <v>271</v>
      </c>
      <c r="E163" s="37" t="s">
        <v>3411</v>
      </c>
      <c r="F163" s="21" t="s">
        <v>10</v>
      </c>
      <c r="G163" s="22">
        <v>3800000</v>
      </c>
      <c r="H163" s="22">
        <v>0</v>
      </c>
      <c r="I163" s="23">
        <f t="shared" si="14"/>
        <v>3800000</v>
      </c>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c r="AY163" s="12"/>
      <c r="AZ163" s="12"/>
      <c r="BA163" s="12"/>
      <c r="BB163" s="12"/>
      <c r="BC163" s="12"/>
      <c r="BD163" s="12"/>
      <c r="BE163" s="12"/>
      <c r="BF163" s="12"/>
      <c r="BG163" s="12"/>
      <c r="BH163" s="12"/>
      <c r="BI163" s="12"/>
      <c r="BJ163" s="12"/>
      <c r="BK163" s="12"/>
      <c r="BL163" s="12"/>
      <c r="BM163" s="12"/>
      <c r="BN163" s="12"/>
      <c r="BO163" s="12"/>
      <c r="BP163" s="12"/>
      <c r="BQ163" s="12"/>
      <c r="BR163" s="12"/>
      <c r="BS163" s="12"/>
      <c r="BT163" s="12"/>
      <c r="BU163" s="12"/>
      <c r="BV163" s="12"/>
      <c r="BW163" s="12"/>
      <c r="BX163" s="12"/>
      <c r="BY163" s="12"/>
      <c r="BZ163" s="12"/>
      <c r="CA163" s="12"/>
      <c r="CB163" s="12"/>
      <c r="CC163" s="12"/>
      <c r="CD163" s="12"/>
      <c r="CE163" s="12"/>
      <c r="CF163" s="12"/>
      <c r="CG163" s="12"/>
      <c r="CH163" s="12"/>
      <c r="CI163" s="12"/>
      <c r="CJ163" s="12"/>
      <c r="CK163" s="12"/>
      <c r="CL163" s="12"/>
      <c r="CM163" s="12"/>
      <c r="CN163" s="12"/>
      <c r="CO163" s="12"/>
      <c r="CP163" s="12"/>
      <c r="CQ163" s="12"/>
      <c r="CR163" s="12"/>
      <c r="CS163" s="12"/>
      <c r="CT163" s="12"/>
      <c r="CU163" s="12"/>
      <c r="CV163" s="12"/>
      <c r="CW163" s="12"/>
      <c r="CX163" s="12"/>
      <c r="CY163" s="12"/>
      <c r="CZ163" s="12"/>
      <c r="DA163" s="12"/>
      <c r="DB163" s="12"/>
      <c r="DC163" s="12"/>
      <c r="DD163" s="12"/>
      <c r="DE163" s="12"/>
      <c r="DF163" s="12"/>
      <c r="DG163" s="12"/>
      <c r="DH163" s="12"/>
      <c r="DI163" s="12"/>
      <c r="DJ163" s="12"/>
      <c r="DK163" s="12"/>
      <c r="DL163" s="12"/>
      <c r="DM163" s="12"/>
      <c r="DN163" s="12"/>
      <c r="DO163" s="12"/>
      <c r="DP163" s="12"/>
      <c r="DQ163" s="12"/>
      <c r="DR163" s="12"/>
      <c r="DS163" s="12"/>
      <c r="DT163" s="12"/>
      <c r="DU163" s="12"/>
      <c r="DV163" s="12"/>
      <c r="DW163" s="12"/>
      <c r="DX163" s="12"/>
      <c r="DY163" s="12"/>
      <c r="DZ163" s="12"/>
      <c r="EA163" s="12"/>
      <c r="EB163" s="12"/>
      <c r="EC163" s="12"/>
      <c r="ED163" s="12"/>
      <c r="EE163" s="12"/>
      <c r="EF163" s="12"/>
      <c r="EG163" s="12"/>
    </row>
    <row r="164" spans="1:137" s="57" customFormat="1" ht="36">
      <c r="A164" s="31">
        <v>29</v>
      </c>
      <c r="B164" s="35" t="s">
        <v>227</v>
      </c>
      <c r="C164" s="28" t="s">
        <v>272</v>
      </c>
      <c r="D164" s="36" t="s">
        <v>265</v>
      </c>
      <c r="E164" s="37" t="s">
        <v>3412</v>
      </c>
      <c r="F164" s="21" t="s">
        <v>10</v>
      </c>
      <c r="G164" s="22">
        <v>3800000</v>
      </c>
      <c r="H164" s="22">
        <v>0</v>
      </c>
      <c r="I164" s="23">
        <f t="shared" si="14"/>
        <v>3800000</v>
      </c>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c r="AY164" s="12"/>
      <c r="AZ164" s="12"/>
      <c r="BA164" s="12"/>
      <c r="BB164" s="12"/>
      <c r="BC164" s="12"/>
      <c r="BD164" s="12"/>
      <c r="BE164" s="12"/>
      <c r="BF164" s="12"/>
      <c r="BG164" s="12"/>
      <c r="BH164" s="12"/>
      <c r="BI164" s="12"/>
      <c r="BJ164" s="12"/>
      <c r="BK164" s="12"/>
      <c r="BL164" s="12"/>
      <c r="BM164" s="12"/>
      <c r="BN164" s="12"/>
      <c r="BO164" s="12"/>
      <c r="BP164" s="12"/>
      <c r="BQ164" s="12"/>
      <c r="BR164" s="12"/>
      <c r="BS164" s="12"/>
      <c r="BT164" s="12"/>
      <c r="BU164" s="12"/>
      <c r="BV164" s="12"/>
      <c r="BW164" s="12"/>
      <c r="BX164" s="12"/>
      <c r="BY164" s="12"/>
      <c r="BZ164" s="12"/>
      <c r="CA164" s="12"/>
      <c r="CB164" s="12"/>
      <c r="CC164" s="12"/>
      <c r="CD164" s="12"/>
      <c r="CE164" s="12"/>
      <c r="CF164" s="12"/>
      <c r="CG164" s="12"/>
      <c r="CH164" s="12"/>
      <c r="CI164" s="12"/>
      <c r="CJ164" s="12"/>
      <c r="CK164" s="12"/>
      <c r="CL164" s="12"/>
      <c r="CM164" s="12"/>
      <c r="CN164" s="12"/>
      <c r="CO164" s="12"/>
      <c r="CP164" s="12"/>
      <c r="CQ164" s="12"/>
      <c r="CR164" s="12"/>
      <c r="CS164" s="12"/>
      <c r="CT164" s="12"/>
      <c r="CU164" s="12"/>
      <c r="CV164" s="12"/>
      <c r="CW164" s="12"/>
      <c r="CX164" s="12"/>
      <c r="CY164" s="12"/>
      <c r="CZ164" s="12"/>
      <c r="DA164" s="12"/>
      <c r="DB164" s="12"/>
      <c r="DC164" s="12"/>
      <c r="DD164" s="12"/>
      <c r="DE164" s="12"/>
      <c r="DF164" s="12"/>
      <c r="DG164" s="12"/>
      <c r="DH164" s="12"/>
      <c r="DI164" s="12"/>
      <c r="DJ164" s="12"/>
      <c r="DK164" s="12"/>
      <c r="DL164" s="12"/>
      <c r="DM164" s="12"/>
      <c r="DN164" s="12"/>
      <c r="DO164" s="12"/>
      <c r="DP164" s="12"/>
      <c r="DQ164" s="12"/>
      <c r="DR164" s="12"/>
      <c r="DS164" s="12"/>
      <c r="DT164" s="12"/>
      <c r="DU164" s="12"/>
      <c r="DV164" s="12"/>
      <c r="DW164" s="12"/>
      <c r="DX164" s="12"/>
      <c r="DY164" s="12"/>
      <c r="DZ164" s="12"/>
      <c r="EA164" s="12"/>
      <c r="EB164" s="12"/>
      <c r="EC164" s="12"/>
      <c r="ED164" s="12"/>
      <c r="EE164" s="12"/>
      <c r="EF164" s="12"/>
      <c r="EG164" s="12"/>
    </row>
    <row r="165" spans="1:137" s="57" customFormat="1" ht="45">
      <c r="A165" s="31">
        <v>30</v>
      </c>
      <c r="B165" s="35" t="s">
        <v>227</v>
      </c>
      <c r="C165" s="28" t="s">
        <v>273</v>
      </c>
      <c r="D165" s="36" t="s">
        <v>274</v>
      </c>
      <c r="E165" s="37" t="s">
        <v>3413</v>
      </c>
      <c r="F165" s="21" t="s">
        <v>10</v>
      </c>
      <c r="G165" s="22">
        <v>2200000</v>
      </c>
      <c r="H165" s="22">
        <v>0</v>
      </c>
      <c r="I165" s="23">
        <f t="shared" si="14"/>
        <v>2200000</v>
      </c>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c r="AY165" s="12"/>
      <c r="AZ165" s="12"/>
      <c r="BA165" s="12"/>
      <c r="BB165" s="12"/>
      <c r="BC165" s="12"/>
      <c r="BD165" s="12"/>
      <c r="BE165" s="12"/>
      <c r="BF165" s="12"/>
      <c r="BG165" s="12"/>
      <c r="BH165" s="12"/>
      <c r="BI165" s="12"/>
      <c r="BJ165" s="12"/>
      <c r="BK165" s="12"/>
      <c r="BL165" s="12"/>
      <c r="BM165" s="12"/>
      <c r="BN165" s="12"/>
      <c r="BO165" s="12"/>
      <c r="BP165" s="12"/>
      <c r="BQ165" s="12"/>
      <c r="BR165" s="12"/>
      <c r="BS165" s="12"/>
      <c r="BT165" s="12"/>
      <c r="BU165" s="12"/>
      <c r="BV165" s="12"/>
      <c r="BW165" s="12"/>
      <c r="BX165" s="12"/>
      <c r="BY165" s="12"/>
      <c r="BZ165" s="12"/>
      <c r="CA165" s="12"/>
      <c r="CB165" s="12"/>
      <c r="CC165" s="12"/>
      <c r="CD165" s="12"/>
      <c r="CE165" s="12"/>
      <c r="CF165" s="12"/>
      <c r="CG165" s="12"/>
      <c r="CH165" s="12"/>
      <c r="CI165" s="12"/>
      <c r="CJ165" s="12"/>
      <c r="CK165" s="12"/>
      <c r="CL165" s="12"/>
      <c r="CM165" s="12"/>
      <c r="CN165" s="12"/>
      <c r="CO165" s="12"/>
      <c r="CP165" s="12"/>
      <c r="CQ165" s="12"/>
      <c r="CR165" s="12"/>
      <c r="CS165" s="12"/>
      <c r="CT165" s="12"/>
      <c r="CU165" s="12"/>
      <c r="CV165" s="12"/>
      <c r="CW165" s="12"/>
      <c r="CX165" s="12"/>
      <c r="CY165" s="12"/>
      <c r="CZ165" s="12"/>
      <c r="DA165" s="12"/>
      <c r="DB165" s="12"/>
      <c r="DC165" s="12"/>
      <c r="DD165" s="12"/>
      <c r="DE165" s="12"/>
      <c r="DF165" s="12"/>
      <c r="DG165" s="12"/>
      <c r="DH165" s="12"/>
      <c r="DI165" s="12"/>
      <c r="DJ165" s="12"/>
      <c r="DK165" s="12"/>
      <c r="DL165" s="12"/>
      <c r="DM165" s="12"/>
      <c r="DN165" s="12"/>
      <c r="DO165" s="12"/>
      <c r="DP165" s="12"/>
      <c r="DQ165" s="12"/>
      <c r="DR165" s="12"/>
      <c r="DS165" s="12"/>
      <c r="DT165" s="12"/>
      <c r="DU165" s="12"/>
      <c r="DV165" s="12"/>
      <c r="DW165" s="12"/>
      <c r="DX165" s="12"/>
      <c r="DY165" s="12"/>
      <c r="DZ165" s="12"/>
      <c r="EA165" s="12"/>
      <c r="EB165" s="12"/>
      <c r="EC165" s="12"/>
      <c r="ED165" s="12"/>
      <c r="EE165" s="12"/>
      <c r="EF165" s="12"/>
      <c r="EG165" s="12"/>
    </row>
    <row r="166" spans="1:137" s="57" customFormat="1" ht="45">
      <c r="A166" s="31">
        <v>31</v>
      </c>
      <c r="B166" s="35" t="s">
        <v>227</v>
      </c>
      <c r="C166" s="28" t="s">
        <v>275</v>
      </c>
      <c r="D166" s="36" t="s">
        <v>276</v>
      </c>
      <c r="E166" s="37" t="s">
        <v>3414</v>
      </c>
      <c r="F166" s="21" t="s">
        <v>10</v>
      </c>
      <c r="G166" s="22">
        <v>2100000</v>
      </c>
      <c r="H166" s="22">
        <v>0</v>
      </c>
      <c r="I166" s="23">
        <f t="shared" si="14"/>
        <v>2100000</v>
      </c>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c r="AY166" s="12"/>
      <c r="AZ166" s="12"/>
      <c r="BA166" s="12"/>
      <c r="BB166" s="12"/>
      <c r="BC166" s="12"/>
      <c r="BD166" s="12"/>
      <c r="BE166" s="12"/>
      <c r="BF166" s="12"/>
      <c r="BG166" s="12"/>
      <c r="BH166" s="12"/>
      <c r="BI166" s="12"/>
      <c r="BJ166" s="12"/>
      <c r="BK166" s="12"/>
      <c r="BL166" s="12"/>
      <c r="BM166" s="12"/>
      <c r="BN166" s="12"/>
      <c r="BO166" s="12"/>
      <c r="BP166" s="12"/>
      <c r="BQ166" s="12"/>
      <c r="BR166" s="12"/>
      <c r="BS166" s="12"/>
      <c r="BT166" s="12"/>
      <c r="BU166" s="12"/>
      <c r="BV166" s="12"/>
      <c r="BW166" s="12"/>
      <c r="BX166" s="12"/>
      <c r="BY166" s="12"/>
      <c r="BZ166" s="12"/>
      <c r="CA166" s="12"/>
      <c r="CB166" s="12"/>
      <c r="CC166" s="12"/>
      <c r="CD166" s="12"/>
      <c r="CE166" s="12"/>
      <c r="CF166" s="12"/>
      <c r="CG166" s="12"/>
      <c r="CH166" s="12"/>
      <c r="CI166" s="12"/>
      <c r="CJ166" s="12"/>
      <c r="CK166" s="12"/>
      <c r="CL166" s="12"/>
      <c r="CM166" s="12"/>
      <c r="CN166" s="12"/>
      <c r="CO166" s="12"/>
      <c r="CP166" s="12"/>
      <c r="CQ166" s="12"/>
      <c r="CR166" s="12"/>
      <c r="CS166" s="12"/>
      <c r="CT166" s="12"/>
      <c r="CU166" s="12"/>
      <c r="CV166" s="12"/>
      <c r="CW166" s="12"/>
      <c r="CX166" s="12"/>
      <c r="CY166" s="12"/>
      <c r="CZ166" s="12"/>
      <c r="DA166" s="12"/>
      <c r="DB166" s="12"/>
      <c r="DC166" s="12"/>
      <c r="DD166" s="12"/>
      <c r="DE166" s="12"/>
      <c r="DF166" s="12"/>
      <c r="DG166" s="12"/>
      <c r="DH166" s="12"/>
      <c r="DI166" s="12"/>
      <c r="DJ166" s="12"/>
      <c r="DK166" s="12"/>
      <c r="DL166" s="12"/>
      <c r="DM166" s="12"/>
      <c r="DN166" s="12"/>
      <c r="DO166" s="12"/>
      <c r="DP166" s="12"/>
      <c r="DQ166" s="12"/>
      <c r="DR166" s="12"/>
      <c r="DS166" s="12"/>
      <c r="DT166" s="12"/>
      <c r="DU166" s="12"/>
      <c r="DV166" s="12"/>
      <c r="DW166" s="12"/>
      <c r="DX166" s="12"/>
      <c r="DY166" s="12"/>
      <c r="DZ166" s="12"/>
      <c r="EA166" s="12"/>
      <c r="EB166" s="12"/>
      <c r="EC166" s="12"/>
      <c r="ED166" s="12"/>
      <c r="EE166" s="12"/>
      <c r="EF166" s="12"/>
      <c r="EG166" s="12"/>
    </row>
    <row r="167" spans="1:137" s="57" customFormat="1" ht="45">
      <c r="A167" s="31">
        <v>32</v>
      </c>
      <c r="B167" s="35" t="s">
        <v>227</v>
      </c>
      <c r="C167" s="28" t="s">
        <v>277</v>
      </c>
      <c r="D167" s="36" t="s">
        <v>278</v>
      </c>
      <c r="E167" s="37" t="s">
        <v>3415</v>
      </c>
      <c r="F167" s="21" t="s">
        <v>10</v>
      </c>
      <c r="G167" s="22">
        <v>2100000</v>
      </c>
      <c r="H167" s="22">
        <v>0</v>
      </c>
      <c r="I167" s="23">
        <f t="shared" si="14"/>
        <v>2100000</v>
      </c>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c r="AY167" s="12"/>
      <c r="AZ167" s="12"/>
      <c r="BA167" s="12"/>
      <c r="BB167" s="12"/>
      <c r="BC167" s="12"/>
      <c r="BD167" s="12"/>
      <c r="BE167" s="12"/>
      <c r="BF167" s="12"/>
      <c r="BG167" s="12"/>
      <c r="BH167" s="12"/>
      <c r="BI167" s="12"/>
      <c r="BJ167" s="12"/>
      <c r="BK167" s="12"/>
      <c r="BL167" s="12"/>
      <c r="BM167" s="12"/>
      <c r="BN167" s="12"/>
      <c r="BO167" s="12"/>
      <c r="BP167" s="12"/>
      <c r="BQ167" s="12"/>
      <c r="BR167" s="12"/>
      <c r="BS167" s="12"/>
      <c r="BT167" s="12"/>
      <c r="BU167" s="12"/>
      <c r="BV167" s="12"/>
      <c r="BW167" s="12"/>
      <c r="BX167" s="12"/>
      <c r="BY167" s="12"/>
      <c r="BZ167" s="12"/>
      <c r="CA167" s="12"/>
      <c r="CB167" s="12"/>
      <c r="CC167" s="12"/>
      <c r="CD167" s="12"/>
      <c r="CE167" s="12"/>
      <c r="CF167" s="12"/>
      <c r="CG167" s="12"/>
      <c r="CH167" s="12"/>
      <c r="CI167" s="12"/>
      <c r="CJ167" s="12"/>
      <c r="CK167" s="12"/>
      <c r="CL167" s="12"/>
      <c r="CM167" s="12"/>
      <c r="CN167" s="12"/>
      <c r="CO167" s="12"/>
      <c r="CP167" s="12"/>
      <c r="CQ167" s="12"/>
      <c r="CR167" s="12"/>
      <c r="CS167" s="12"/>
      <c r="CT167" s="12"/>
      <c r="CU167" s="12"/>
      <c r="CV167" s="12"/>
      <c r="CW167" s="12"/>
      <c r="CX167" s="12"/>
      <c r="CY167" s="12"/>
      <c r="CZ167" s="12"/>
      <c r="DA167" s="12"/>
      <c r="DB167" s="12"/>
      <c r="DC167" s="12"/>
      <c r="DD167" s="12"/>
      <c r="DE167" s="12"/>
      <c r="DF167" s="12"/>
      <c r="DG167" s="12"/>
      <c r="DH167" s="12"/>
      <c r="DI167" s="12"/>
      <c r="DJ167" s="12"/>
      <c r="DK167" s="12"/>
      <c r="DL167" s="12"/>
      <c r="DM167" s="12"/>
      <c r="DN167" s="12"/>
      <c r="DO167" s="12"/>
      <c r="DP167" s="12"/>
      <c r="DQ167" s="12"/>
      <c r="DR167" s="12"/>
      <c r="DS167" s="12"/>
      <c r="DT167" s="12"/>
      <c r="DU167" s="12"/>
      <c r="DV167" s="12"/>
      <c r="DW167" s="12"/>
      <c r="DX167" s="12"/>
      <c r="DY167" s="12"/>
      <c r="DZ167" s="12"/>
      <c r="EA167" s="12"/>
      <c r="EB167" s="12"/>
      <c r="EC167" s="12"/>
      <c r="ED167" s="12"/>
      <c r="EE167" s="12"/>
      <c r="EF167" s="12"/>
      <c r="EG167" s="12"/>
    </row>
    <row r="168" spans="1:137" s="57" customFormat="1" ht="45">
      <c r="A168" s="31">
        <v>33</v>
      </c>
      <c r="B168" s="35" t="s">
        <v>227</v>
      </c>
      <c r="C168" s="28" t="s">
        <v>279</v>
      </c>
      <c r="D168" s="36" t="s">
        <v>280</v>
      </c>
      <c r="E168" s="37" t="s">
        <v>281</v>
      </c>
      <c r="F168" s="21" t="s">
        <v>10</v>
      </c>
      <c r="G168" s="22">
        <v>2100000</v>
      </c>
      <c r="H168" s="22">
        <v>0</v>
      </c>
      <c r="I168" s="23">
        <f t="shared" si="14"/>
        <v>2100000</v>
      </c>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c r="AY168" s="12"/>
      <c r="AZ168" s="12"/>
      <c r="BA168" s="12"/>
      <c r="BB168" s="12"/>
      <c r="BC168" s="12"/>
      <c r="BD168" s="12"/>
      <c r="BE168" s="12"/>
      <c r="BF168" s="12"/>
      <c r="BG168" s="12"/>
      <c r="BH168" s="12"/>
      <c r="BI168" s="12"/>
      <c r="BJ168" s="12"/>
      <c r="BK168" s="12"/>
      <c r="BL168" s="12"/>
      <c r="BM168" s="12"/>
      <c r="BN168" s="12"/>
      <c r="BO168" s="12"/>
      <c r="BP168" s="12"/>
      <c r="BQ168" s="12"/>
      <c r="BR168" s="12"/>
      <c r="BS168" s="12"/>
      <c r="BT168" s="12"/>
      <c r="BU168" s="12"/>
      <c r="BV168" s="12"/>
      <c r="BW168" s="12"/>
      <c r="BX168" s="12"/>
      <c r="BY168" s="12"/>
      <c r="BZ168" s="12"/>
      <c r="CA168" s="12"/>
      <c r="CB168" s="12"/>
      <c r="CC168" s="12"/>
      <c r="CD168" s="12"/>
      <c r="CE168" s="12"/>
      <c r="CF168" s="12"/>
      <c r="CG168" s="12"/>
      <c r="CH168" s="12"/>
      <c r="CI168" s="12"/>
      <c r="CJ168" s="12"/>
      <c r="CK168" s="12"/>
      <c r="CL168" s="12"/>
      <c r="CM168" s="12"/>
      <c r="CN168" s="12"/>
      <c r="CO168" s="12"/>
      <c r="CP168" s="12"/>
      <c r="CQ168" s="12"/>
      <c r="CR168" s="12"/>
      <c r="CS168" s="12"/>
      <c r="CT168" s="12"/>
      <c r="CU168" s="12"/>
      <c r="CV168" s="12"/>
      <c r="CW168" s="12"/>
      <c r="CX168" s="12"/>
      <c r="CY168" s="12"/>
      <c r="CZ168" s="12"/>
      <c r="DA168" s="12"/>
      <c r="DB168" s="12"/>
      <c r="DC168" s="12"/>
      <c r="DD168" s="12"/>
      <c r="DE168" s="12"/>
      <c r="DF168" s="12"/>
      <c r="DG168" s="12"/>
      <c r="DH168" s="12"/>
      <c r="DI168" s="12"/>
      <c r="DJ168" s="12"/>
      <c r="DK168" s="12"/>
      <c r="DL168" s="12"/>
      <c r="DM168" s="12"/>
      <c r="DN168" s="12"/>
      <c r="DO168" s="12"/>
      <c r="DP168" s="12"/>
      <c r="DQ168" s="12"/>
      <c r="DR168" s="12"/>
      <c r="DS168" s="12"/>
      <c r="DT168" s="12"/>
      <c r="DU168" s="12"/>
      <c r="DV168" s="12"/>
      <c r="DW168" s="12"/>
      <c r="DX168" s="12"/>
      <c r="DY168" s="12"/>
      <c r="DZ168" s="12"/>
      <c r="EA168" s="12"/>
      <c r="EB168" s="12"/>
      <c r="EC168" s="12"/>
      <c r="ED168" s="12"/>
      <c r="EE168" s="12"/>
      <c r="EF168" s="12"/>
      <c r="EG168" s="12"/>
    </row>
    <row r="169" spans="1:137" s="57" customFormat="1" ht="54">
      <c r="A169" s="31">
        <v>34</v>
      </c>
      <c r="B169" s="35" t="s">
        <v>227</v>
      </c>
      <c r="C169" s="28" t="s">
        <v>282</v>
      </c>
      <c r="D169" s="36" t="s">
        <v>283</v>
      </c>
      <c r="E169" s="37" t="s">
        <v>284</v>
      </c>
      <c r="F169" s="21" t="s">
        <v>10</v>
      </c>
      <c r="G169" s="22">
        <v>2100000</v>
      </c>
      <c r="H169" s="22">
        <v>0</v>
      </c>
      <c r="I169" s="23">
        <f t="shared" si="14"/>
        <v>2100000</v>
      </c>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c r="AY169" s="12"/>
      <c r="AZ169" s="12"/>
      <c r="BA169" s="12"/>
      <c r="BB169" s="12"/>
      <c r="BC169" s="12"/>
      <c r="BD169" s="12"/>
      <c r="BE169" s="12"/>
      <c r="BF169" s="12"/>
      <c r="BG169" s="12"/>
      <c r="BH169" s="12"/>
      <c r="BI169" s="12"/>
      <c r="BJ169" s="12"/>
      <c r="BK169" s="12"/>
      <c r="BL169" s="12"/>
      <c r="BM169" s="12"/>
      <c r="BN169" s="12"/>
      <c r="BO169" s="12"/>
      <c r="BP169" s="12"/>
      <c r="BQ169" s="12"/>
      <c r="BR169" s="12"/>
      <c r="BS169" s="12"/>
      <c r="BT169" s="12"/>
      <c r="BU169" s="12"/>
      <c r="BV169" s="12"/>
      <c r="BW169" s="12"/>
      <c r="BX169" s="12"/>
      <c r="BY169" s="12"/>
      <c r="BZ169" s="12"/>
      <c r="CA169" s="12"/>
      <c r="CB169" s="12"/>
      <c r="CC169" s="12"/>
      <c r="CD169" s="12"/>
      <c r="CE169" s="12"/>
      <c r="CF169" s="12"/>
      <c r="CG169" s="12"/>
      <c r="CH169" s="12"/>
      <c r="CI169" s="12"/>
      <c r="CJ169" s="12"/>
      <c r="CK169" s="12"/>
      <c r="CL169" s="12"/>
      <c r="CM169" s="12"/>
      <c r="CN169" s="12"/>
      <c r="CO169" s="12"/>
      <c r="CP169" s="12"/>
      <c r="CQ169" s="12"/>
      <c r="CR169" s="12"/>
      <c r="CS169" s="12"/>
      <c r="CT169" s="12"/>
      <c r="CU169" s="12"/>
      <c r="CV169" s="12"/>
      <c r="CW169" s="12"/>
      <c r="CX169" s="12"/>
      <c r="CY169" s="12"/>
      <c r="CZ169" s="12"/>
      <c r="DA169" s="12"/>
      <c r="DB169" s="12"/>
      <c r="DC169" s="12"/>
      <c r="DD169" s="12"/>
      <c r="DE169" s="12"/>
      <c r="DF169" s="12"/>
      <c r="DG169" s="12"/>
      <c r="DH169" s="12"/>
      <c r="DI169" s="12"/>
      <c r="DJ169" s="12"/>
      <c r="DK169" s="12"/>
      <c r="DL169" s="12"/>
      <c r="DM169" s="12"/>
      <c r="DN169" s="12"/>
      <c r="DO169" s="12"/>
      <c r="DP169" s="12"/>
      <c r="DQ169" s="12"/>
      <c r="DR169" s="12"/>
      <c r="DS169" s="12"/>
      <c r="DT169" s="12"/>
      <c r="DU169" s="12"/>
      <c r="DV169" s="12"/>
      <c r="DW169" s="12"/>
      <c r="DX169" s="12"/>
      <c r="DY169" s="12"/>
      <c r="DZ169" s="12"/>
      <c r="EA169" s="12"/>
      <c r="EB169" s="12"/>
      <c r="EC169" s="12"/>
      <c r="ED169" s="12"/>
      <c r="EE169" s="12"/>
      <c r="EF169" s="12"/>
      <c r="EG169" s="12"/>
    </row>
    <row r="170" spans="1:137" s="57" customFormat="1" ht="45">
      <c r="A170" s="31">
        <v>35</v>
      </c>
      <c r="B170" s="35" t="s">
        <v>227</v>
      </c>
      <c r="C170" s="28" t="s">
        <v>285</v>
      </c>
      <c r="D170" s="36" t="s">
        <v>286</v>
      </c>
      <c r="E170" s="37" t="s">
        <v>287</v>
      </c>
      <c r="F170" s="21" t="s">
        <v>10</v>
      </c>
      <c r="G170" s="22">
        <v>2100000</v>
      </c>
      <c r="H170" s="22">
        <v>0</v>
      </c>
      <c r="I170" s="23">
        <f t="shared" si="14"/>
        <v>2100000</v>
      </c>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c r="AY170" s="12"/>
      <c r="AZ170" s="12"/>
      <c r="BA170" s="12"/>
      <c r="BB170" s="12"/>
      <c r="BC170" s="12"/>
      <c r="BD170" s="12"/>
      <c r="BE170" s="12"/>
      <c r="BF170" s="12"/>
      <c r="BG170" s="12"/>
      <c r="BH170" s="12"/>
      <c r="BI170" s="12"/>
      <c r="BJ170" s="12"/>
      <c r="BK170" s="12"/>
      <c r="BL170" s="12"/>
      <c r="BM170" s="12"/>
      <c r="BN170" s="12"/>
      <c r="BO170" s="12"/>
      <c r="BP170" s="12"/>
      <c r="BQ170" s="12"/>
      <c r="BR170" s="12"/>
      <c r="BS170" s="12"/>
      <c r="BT170" s="12"/>
      <c r="BU170" s="12"/>
      <c r="BV170" s="12"/>
      <c r="BW170" s="12"/>
      <c r="BX170" s="12"/>
      <c r="BY170" s="12"/>
      <c r="BZ170" s="12"/>
      <c r="CA170" s="12"/>
      <c r="CB170" s="12"/>
      <c r="CC170" s="12"/>
      <c r="CD170" s="12"/>
      <c r="CE170" s="12"/>
      <c r="CF170" s="12"/>
      <c r="CG170" s="12"/>
      <c r="CH170" s="12"/>
      <c r="CI170" s="12"/>
      <c r="CJ170" s="12"/>
      <c r="CK170" s="12"/>
      <c r="CL170" s="12"/>
      <c r="CM170" s="12"/>
      <c r="CN170" s="12"/>
      <c r="CO170" s="12"/>
      <c r="CP170" s="12"/>
      <c r="CQ170" s="12"/>
      <c r="CR170" s="12"/>
      <c r="CS170" s="12"/>
      <c r="CT170" s="12"/>
      <c r="CU170" s="12"/>
      <c r="CV170" s="12"/>
      <c r="CW170" s="12"/>
      <c r="CX170" s="12"/>
      <c r="CY170" s="12"/>
      <c r="CZ170" s="12"/>
      <c r="DA170" s="12"/>
      <c r="DB170" s="12"/>
      <c r="DC170" s="12"/>
      <c r="DD170" s="12"/>
      <c r="DE170" s="12"/>
      <c r="DF170" s="12"/>
      <c r="DG170" s="12"/>
      <c r="DH170" s="12"/>
      <c r="DI170" s="12"/>
      <c r="DJ170" s="12"/>
      <c r="DK170" s="12"/>
      <c r="DL170" s="12"/>
      <c r="DM170" s="12"/>
      <c r="DN170" s="12"/>
      <c r="DO170" s="12"/>
      <c r="DP170" s="12"/>
      <c r="DQ170" s="12"/>
      <c r="DR170" s="12"/>
      <c r="DS170" s="12"/>
      <c r="DT170" s="12"/>
      <c r="DU170" s="12"/>
      <c r="DV170" s="12"/>
      <c r="DW170" s="12"/>
      <c r="DX170" s="12"/>
      <c r="DY170" s="12"/>
      <c r="DZ170" s="12"/>
      <c r="EA170" s="12"/>
      <c r="EB170" s="12"/>
      <c r="EC170" s="12"/>
      <c r="ED170" s="12"/>
      <c r="EE170" s="12"/>
      <c r="EF170" s="12"/>
      <c r="EG170" s="12"/>
    </row>
    <row r="171" spans="1:137" s="57" customFormat="1" ht="54">
      <c r="A171" s="31">
        <v>36</v>
      </c>
      <c r="B171" s="35" t="s">
        <v>227</v>
      </c>
      <c r="C171" s="28" t="s">
        <v>288</v>
      </c>
      <c r="D171" s="36" t="s">
        <v>289</v>
      </c>
      <c r="E171" s="37" t="s">
        <v>290</v>
      </c>
      <c r="F171" s="21" t="s">
        <v>10</v>
      </c>
      <c r="G171" s="22">
        <v>2100000</v>
      </c>
      <c r="H171" s="22">
        <v>0</v>
      </c>
      <c r="I171" s="23">
        <f t="shared" si="14"/>
        <v>2100000</v>
      </c>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c r="AY171" s="12"/>
      <c r="AZ171" s="12"/>
      <c r="BA171" s="12"/>
      <c r="BB171" s="12"/>
      <c r="BC171" s="12"/>
      <c r="BD171" s="12"/>
      <c r="BE171" s="12"/>
      <c r="BF171" s="12"/>
      <c r="BG171" s="12"/>
      <c r="BH171" s="12"/>
      <c r="BI171" s="12"/>
      <c r="BJ171" s="12"/>
      <c r="BK171" s="12"/>
      <c r="BL171" s="12"/>
      <c r="BM171" s="12"/>
      <c r="BN171" s="12"/>
      <c r="BO171" s="12"/>
      <c r="BP171" s="12"/>
      <c r="BQ171" s="12"/>
      <c r="BR171" s="12"/>
      <c r="BS171" s="12"/>
      <c r="BT171" s="12"/>
      <c r="BU171" s="12"/>
      <c r="BV171" s="12"/>
      <c r="BW171" s="12"/>
      <c r="BX171" s="12"/>
      <c r="BY171" s="12"/>
      <c r="BZ171" s="12"/>
      <c r="CA171" s="12"/>
      <c r="CB171" s="12"/>
      <c r="CC171" s="12"/>
      <c r="CD171" s="12"/>
      <c r="CE171" s="12"/>
      <c r="CF171" s="12"/>
      <c r="CG171" s="12"/>
      <c r="CH171" s="12"/>
      <c r="CI171" s="12"/>
      <c r="CJ171" s="12"/>
      <c r="CK171" s="12"/>
      <c r="CL171" s="12"/>
      <c r="CM171" s="12"/>
      <c r="CN171" s="12"/>
      <c r="CO171" s="12"/>
      <c r="CP171" s="12"/>
      <c r="CQ171" s="12"/>
      <c r="CR171" s="12"/>
      <c r="CS171" s="12"/>
      <c r="CT171" s="12"/>
      <c r="CU171" s="12"/>
      <c r="CV171" s="12"/>
      <c r="CW171" s="12"/>
      <c r="CX171" s="12"/>
      <c r="CY171" s="12"/>
      <c r="CZ171" s="12"/>
      <c r="DA171" s="12"/>
      <c r="DB171" s="12"/>
      <c r="DC171" s="12"/>
      <c r="DD171" s="12"/>
      <c r="DE171" s="12"/>
      <c r="DF171" s="12"/>
      <c r="DG171" s="12"/>
      <c r="DH171" s="12"/>
      <c r="DI171" s="12"/>
      <c r="DJ171" s="12"/>
      <c r="DK171" s="12"/>
      <c r="DL171" s="12"/>
      <c r="DM171" s="12"/>
      <c r="DN171" s="12"/>
      <c r="DO171" s="12"/>
      <c r="DP171" s="12"/>
      <c r="DQ171" s="12"/>
      <c r="DR171" s="12"/>
      <c r="DS171" s="12"/>
      <c r="DT171" s="12"/>
      <c r="DU171" s="12"/>
      <c r="DV171" s="12"/>
      <c r="DW171" s="12"/>
      <c r="DX171" s="12"/>
      <c r="DY171" s="12"/>
      <c r="DZ171" s="12"/>
      <c r="EA171" s="12"/>
      <c r="EB171" s="12"/>
      <c r="EC171" s="12"/>
      <c r="ED171" s="12"/>
      <c r="EE171" s="12"/>
      <c r="EF171" s="12"/>
      <c r="EG171" s="12"/>
    </row>
    <row r="172" spans="1:137" s="57" customFormat="1" ht="45">
      <c r="A172" s="31">
        <v>37</v>
      </c>
      <c r="B172" s="35" t="s">
        <v>227</v>
      </c>
      <c r="C172" s="28" t="s">
        <v>291</v>
      </c>
      <c r="D172" s="36" t="s">
        <v>292</v>
      </c>
      <c r="E172" s="37" t="s">
        <v>293</v>
      </c>
      <c r="F172" s="21" t="s">
        <v>10</v>
      </c>
      <c r="G172" s="22">
        <v>2100000</v>
      </c>
      <c r="H172" s="22">
        <v>0</v>
      </c>
      <c r="I172" s="23">
        <f t="shared" si="14"/>
        <v>2100000</v>
      </c>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c r="AY172" s="12"/>
      <c r="AZ172" s="12"/>
      <c r="BA172" s="12"/>
      <c r="BB172" s="12"/>
      <c r="BC172" s="12"/>
      <c r="BD172" s="12"/>
      <c r="BE172" s="12"/>
      <c r="BF172" s="12"/>
      <c r="BG172" s="12"/>
      <c r="BH172" s="12"/>
      <c r="BI172" s="12"/>
      <c r="BJ172" s="12"/>
      <c r="BK172" s="12"/>
      <c r="BL172" s="12"/>
      <c r="BM172" s="12"/>
      <c r="BN172" s="12"/>
      <c r="BO172" s="12"/>
      <c r="BP172" s="12"/>
      <c r="BQ172" s="12"/>
      <c r="BR172" s="12"/>
      <c r="BS172" s="12"/>
      <c r="BT172" s="12"/>
      <c r="BU172" s="12"/>
      <c r="BV172" s="12"/>
      <c r="BW172" s="12"/>
      <c r="BX172" s="12"/>
      <c r="BY172" s="12"/>
      <c r="BZ172" s="12"/>
      <c r="CA172" s="12"/>
      <c r="CB172" s="12"/>
      <c r="CC172" s="12"/>
      <c r="CD172" s="12"/>
      <c r="CE172" s="12"/>
      <c r="CF172" s="12"/>
      <c r="CG172" s="12"/>
      <c r="CH172" s="12"/>
      <c r="CI172" s="12"/>
      <c r="CJ172" s="12"/>
      <c r="CK172" s="12"/>
      <c r="CL172" s="12"/>
      <c r="CM172" s="12"/>
      <c r="CN172" s="12"/>
      <c r="CO172" s="12"/>
      <c r="CP172" s="12"/>
      <c r="CQ172" s="12"/>
      <c r="CR172" s="12"/>
      <c r="CS172" s="12"/>
      <c r="CT172" s="12"/>
      <c r="CU172" s="12"/>
      <c r="CV172" s="12"/>
      <c r="CW172" s="12"/>
      <c r="CX172" s="12"/>
      <c r="CY172" s="12"/>
      <c r="CZ172" s="12"/>
      <c r="DA172" s="12"/>
      <c r="DB172" s="12"/>
      <c r="DC172" s="12"/>
      <c r="DD172" s="12"/>
      <c r="DE172" s="12"/>
      <c r="DF172" s="12"/>
      <c r="DG172" s="12"/>
      <c r="DH172" s="12"/>
      <c r="DI172" s="12"/>
      <c r="DJ172" s="12"/>
      <c r="DK172" s="12"/>
      <c r="DL172" s="12"/>
      <c r="DM172" s="12"/>
      <c r="DN172" s="12"/>
      <c r="DO172" s="12"/>
      <c r="DP172" s="12"/>
      <c r="DQ172" s="12"/>
      <c r="DR172" s="12"/>
      <c r="DS172" s="12"/>
      <c r="DT172" s="12"/>
      <c r="DU172" s="12"/>
      <c r="DV172" s="12"/>
      <c r="DW172" s="12"/>
      <c r="DX172" s="12"/>
      <c r="DY172" s="12"/>
      <c r="DZ172" s="12"/>
      <c r="EA172" s="12"/>
      <c r="EB172" s="12"/>
      <c r="EC172" s="12"/>
      <c r="ED172" s="12"/>
      <c r="EE172" s="12"/>
      <c r="EF172" s="12"/>
      <c r="EG172" s="12"/>
    </row>
    <row r="173" spans="1:137" s="57" customFormat="1" ht="72">
      <c r="A173" s="31">
        <v>38</v>
      </c>
      <c r="B173" s="35" t="s">
        <v>227</v>
      </c>
      <c r="C173" s="28" t="s">
        <v>294</v>
      </c>
      <c r="D173" s="36" t="s">
        <v>295</v>
      </c>
      <c r="E173" s="37" t="s">
        <v>296</v>
      </c>
      <c r="F173" s="21" t="s">
        <v>10</v>
      </c>
      <c r="G173" s="22">
        <v>2100000</v>
      </c>
      <c r="H173" s="22">
        <v>0</v>
      </c>
      <c r="I173" s="23">
        <f t="shared" si="14"/>
        <v>2100000</v>
      </c>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c r="AY173" s="12"/>
      <c r="AZ173" s="12"/>
      <c r="BA173" s="12"/>
      <c r="BB173" s="12"/>
      <c r="BC173" s="12"/>
      <c r="BD173" s="12"/>
      <c r="BE173" s="12"/>
      <c r="BF173" s="12"/>
      <c r="BG173" s="12"/>
      <c r="BH173" s="12"/>
      <c r="BI173" s="12"/>
      <c r="BJ173" s="12"/>
      <c r="BK173" s="12"/>
      <c r="BL173" s="12"/>
      <c r="BM173" s="12"/>
      <c r="BN173" s="12"/>
      <c r="BO173" s="12"/>
      <c r="BP173" s="12"/>
      <c r="BQ173" s="12"/>
      <c r="BR173" s="12"/>
      <c r="BS173" s="12"/>
      <c r="BT173" s="12"/>
      <c r="BU173" s="12"/>
      <c r="BV173" s="12"/>
      <c r="BW173" s="12"/>
      <c r="BX173" s="12"/>
      <c r="BY173" s="12"/>
      <c r="BZ173" s="12"/>
      <c r="CA173" s="12"/>
      <c r="CB173" s="12"/>
      <c r="CC173" s="12"/>
      <c r="CD173" s="12"/>
      <c r="CE173" s="12"/>
      <c r="CF173" s="12"/>
      <c r="CG173" s="12"/>
      <c r="CH173" s="12"/>
      <c r="CI173" s="12"/>
      <c r="CJ173" s="12"/>
      <c r="CK173" s="12"/>
      <c r="CL173" s="12"/>
      <c r="CM173" s="12"/>
      <c r="CN173" s="12"/>
      <c r="CO173" s="12"/>
      <c r="CP173" s="12"/>
      <c r="CQ173" s="12"/>
      <c r="CR173" s="12"/>
      <c r="CS173" s="12"/>
      <c r="CT173" s="12"/>
      <c r="CU173" s="12"/>
      <c r="CV173" s="12"/>
      <c r="CW173" s="12"/>
      <c r="CX173" s="12"/>
      <c r="CY173" s="12"/>
      <c r="CZ173" s="12"/>
      <c r="DA173" s="12"/>
      <c r="DB173" s="12"/>
      <c r="DC173" s="12"/>
      <c r="DD173" s="12"/>
      <c r="DE173" s="12"/>
      <c r="DF173" s="12"/>
      <c r="DG173" s="12"/>
      <c r="DH173" s="12"/>
      <c r="DI173" s="12"/>
      <c r="DJ173" s="12"/>
      <c r="DK173" s="12"/>
      <c r="DL173" s="12"/>
      <c r="DM173" s="12"/>
      <c r="DN173" s="12"/>
      <c r="DO173" s="12"/>
      <c r="DP173" s="12"/>
      <c r="DQ173" s="12"/>
      <c r="DR173" s="12"/>
      <c r="DS173" s="12"/>
      <c r="DT173" s="12"/>
      <c r="DU173" s="12"/>
      <c r="DV173" s="12"/>
      <c r="DW173" s="12"/>
      <c r="DX173" s="12"/>
      <c r="DY173" s="12"/>
      <c r="DZ173" s="12"/>
      <c r="EA173" s="12"/>
      <c r="EB173" s="12"/>
      <c r="EC173" s="12"/>
      <c r="ED173" s="12"/>
      <c r="EE173" s="12"/>
      <c r="EF173" s="12"/>
      <c r="EG173" s="12"/>
    </row>
    <row r="174" spans="1:137" s="147" customFormat="1">
      <c r="A174" s="142" t="s">
        <v>3885</v>
      </c>
      <c r="B174" s="17"/>
      <c r="C174" s="143"/>
      <c r="D174" s="143"/>
      <c r="E174" s="143"/>
      <c r="F174" s="143"/>
      <c r="G174" s="148"/>
      <c r="H174" s="148"/>
      <c r="I174" s="149">
        <f>SUM(I136:I173)</f>
        <v>129327200</v>
      </c>
    </row>
    <row r="175" spans="1:137" s="13" customFormat="1" ht="18">
      <c r="A175" s="39" t="s">
        <v>298</v>
      </c>
      <c r="B175" s="166" t="s">
        <v>299</v>
      </c>
      <c r="C175" s="166"/>
      <c r="D175" s="166"/>
      <c r="E175" s="166"/>
      <c r="F175" s="29" t="s">
        <v>297</v>
      </c>
      <c r="G175" s="174" t="s">
        <v>3870</v>
      </c>
      <c r="H175" s="175"/>
      <c r="I175" s="176"/>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c r="AY175" s="12"/>
      <c r="AZ175" s="12"/>
      <c r="BA175" s="12"/>
      <c r="BB175" s="12"/>
      <c r="BC175" s="12"/>
      <c r="BD175" s="12"/>
      <c r="BE175" s="12"/>
      <c r="BF175" s="12"/>
      <c r="BG175" s="12"/>
      <c r="BH175" s="12"/>
      <c r="BI175" s="12"/>
      <c r="BJ175" s="12"/>
      <c r="BK175" s="12"/>
      <c r="BL175" s="12"/>
      <c r="BM175" s="12"/>
      <c r="BN175" s="12"/>
      <c r="BO175" s="12"/>
      <c r="BP175" s="12"/>
      <c r="BQ175" s="12"/>
      <c r="BR175" s="12"/>
      <c r="BS175" s="12"/>
      <c r="BT175" s="12"/>
      <c r="BU175" s="12"/>
      <c r="BV175" s="12"/>
      <c r="BW175" s="12"/>
      <c r="BX175" s="12"/>
      <c r="BY175" s="12"/>
      <c r="BZ175" s="12"/>
      <c r="CA175" s="12"/>
      <c r="CB175" s="12"/>
      <c r="CC175" s="12"/>
      <c r="CD175" s="12"/>
      <c r="CE175" s="12"/>
      <c r="CF175" s="12"/>
      <c r="CG175" s="12"/>
      <c r="CH175" s="12"/>
      <c r="CI175" s="12"/>
      <c r="CJ175" s="12"/>
      <c r="CK175" s="12"/>
      <c r="CL175" s="12"/>
      <c r="CM175" s="12"/>
      <c r="CN175" s="12"/>
      <c r="CO175" s="12"/>
      <c r="CP175" s="12"/>
      <c r="CQ175" s="12"/>
      <c r="CR175" s="12"/>
      <c r="CS175" s="12"/>
      <c r="CT175" s="12"/>
      <c r="CU175" s="12"/>
      <c r="CV175" s="12"/>
      <c r="CW175" s="12"/>
      <c r="CX175" s="12"/>
      <c r="CY175" s="12"/>
      <c r="CZ175" s="12"/>
      <c r="DA175" s="12"/>
      <c r="DB175" s="12"/>
      <c r="DC175" s="12"/>
      <c r="DD175" s="12"/>
      <c r="DE175" s="12"/>
      <c r="DF175" s="12"/>
      <c r="DG175" s="12"/>
      <c r="DH175" s="12"/>
      <c r="DI175" s="12"/>
      <c r="DJ175" s="12"/>
      <c r="DK175" s="12"/>
      <c r="DL175" s="12"/>
      <c r="DM175" s="12"/>
      <c r="DN175" s="12"/>
      <c r="DO175" s="12"/>
      <c r="DP175" s="12"/>
      <c r="DQ175" s="12"/>
      <c r="DR175" s="12"/>
      <c r="DS175" s="12"/>
      <c r="DT175" s="12"/>
      <c r="DU175" s="12"/>
      <c r="DV175" s="12"/>
      <c r="DW175" s="12"/>
      <c r="DX175" s="12"/>
    </row>
    <row r="176" spans="1:137" s="13" customFormat="1" ht="27">
      <c r="A176" s="14" t="s">
        <v>2</v>
      </c>
      <c r="B176" s="14" t="s">
        <v>3</v>
      </c>
      <c r="C176" s="15" t="s">
        <v>4</v>
      </c>
      <c r="D176" s="15" t="s">
        <v>5</v>
      </c>
      <c r="E176" s="15" t="s">
        <v>6</v>
      </c>
      <c r="F176" s="15" t="s">
        <v>7</v>
      </c>
      <c r="G176" s="16" t="s">
        <v>3347</v>
      </c>
      <c r="H176" s="16" t="s">
        <v>3348</v>
      </c>
      <c r="I176" s="16" t="s">
        <v>3349</v>
      </c>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c r="AY176" s="12"/>
      <c r="AZ176" s="12"/>
      <c r="BA176" s="12"/>
      <c r="BB176" s="12"/>
      <c r="BC176" s="12"/>
      <c r="BD176" s="12"/>
      <c r="BE176" s="12"/>
      <c r="BF176" s="12"/>
      <c r="BG176" s="12"/>
      <c r="BH176" s="12"/>
      <c r="BI176" s="12"/>
      <c r="BJ176" s="12"/>
      <c r="BK176" s="12"/>
      <c r="BL176" s="12"/>
      <c r="BM176" s="12"/>
      <c r="BN176" s="12"/>
      <c r="BO176" s="12"/>
      <c r="BP176" s="12"/>
      <c r="BQ176" s="12"/>
      <c r="BR176" s="12"/>
      <c r="BS176" s="12"/>
      <c r="BT176" s="12"/>
      <c r="BU176" s="12"/>
      <c r="BV176" s="12"/>
      <c r="BW176" s="12"/>
      <c r="BX176" s="12"/>
      <c r="BY176" s="12"/>
      <c r="BZ176" s="12"/>
      <c r="CA176" s="12"/>
      <c r="CB176" s="12"/>
      <c r="CC176" s="12"/>
      <c r="CD176" s="12"/>
      <c r="CE176" s="12"/>
      <c r="CF176" s="12"/>
      <c r="CG176" s="12"/>
      <c r="CH176" s="12"/>
      <c r="CI176" s="12"/>
      <c r="CJ176" s="12"/>
      <c r="CK176" s="12"/>
      <c r="CL176" s="12"/>
      <c r="CM176" s="12"/>
      <c r="CN176" s="12"/>
      <c r="CO176" s="12"/>
      <c r="CP176" s="12"/>
      <c r="CQ176" s="12"/>
      <c r="CR176" s="12"/>
      <c r="CS176" s="12"/>
      <c r="CT176" s="12"/>
      <c r="CU176" s="12"/>
      <c r="CV176" s="12"/>
      <c r="CW176" s="12"/>
      <c r="CX176" s="12"/>
      <c r="CY176" s="12"/>
      <c r="CZ176" s="12"/>
      <c r="DA176" s="12"/>
      <c r="DB176" s="12"/>
      <c r="DC176" s="12"/>
      <c r="DD176" s="12"/>
      <c r="DE176" s="12"/>
      <c r="DF176" s="12"/>
      <c r="DG176" s="12"/>
      <c r="DH176" s="12"/>
      <c r="DI176" s="12"/>
      <c r="DJ176" s="12"/>
      <c r="DK176" s="12"/>
      <c r="DL176" s="12"/>
      <c r="DM176" s="12"/>
      <c r="DN176" s="12"/>
      <c r="DO176" s="12"/>
      <c r="DP176" s="12"/>
      <c r="DQ176" s="12"/>
      <c r="DR176" s="12"/>
      <c r="DS176" s="12"/>
      <c r="DT176" s="12"/>
      <c r="DU176" s="12"/>
      <c r="DV176" s="12"/>
      <c r="DW176" s="12"/>
      <c r="DX176" s="12"/>
    </row>
    <row r="177" spans="1:137" s="13" customFormat="1" ht="45">
      <c r="A177" s="31">
        <v>1</v>
      </c>
      <c r="B177" s="27">
        <v>1186220328</v>
      </c>
      <c r="C177" s="28">
        <v>42294909</v>
      </c>
      <c r="D177" s="36" t="s">
        <v>300</v>
      </c>
      <c r="E177" s="34" t="s">
        <v>301</v>
      </c>
      <c r="F177" s="21" t="s">
        <v>10</v>
      </c>
      <c r="G177" s="22">
        <v>599500</v>
      </c>
      <c r="H177" s="22">
        <v>0</v>
      </c>
      <c r="I177" s="23">
        <f>+G177+H177</f>
        <v>599500</v>
      </c>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c r="AY177" s="12"/>
      <c r="AZ177" s="12"/>
      <c r="BA177" s="12"/>
      <c r="BB177" s="12"/>
      <c r="BC177" s="12"/>
      <c r="BD177" s="12"/>
      <c r="BE177" s="12"/>
      <c r="BF177" s="12"/>
      <c r="BG177" s="12"/>
      <c r="BH177" s="12"/>
      <c r="BI177" s="12"/>
      <c r="BJ177" s="12"/>
      <c r="BK177" s="12"/>
      <c r="BL177" s="12"/>
      <c r="BM177" s="12"/>
      <c r="BN177" s="12"/>
      <c r="BO177" s="12"/>
      <c r="BP177" s="12"/>
      <c r="BQ177" s="12"/>
      <c r="BR177" s="12"/>
      <c r="BS177" s="12"/>
      <c r="BT177" s="12"/>
      <c r="BU177" s="12"/>
      <c r="BV177" s="12"/>
      <c r="BW177" s="12"/>
      <c r="BX177" s="12"/>
      <c r="BY177" s="12"/>
      <c r="BZ177" s="12"/>
      <c r="CA177" s="12"/>
      <c r="CB177" s="12"/>
      <c r="CC177" s="12"/>
      <c r="CD177" s="12"/>
      <c r="CE177" s="12"/>
      <c r="CF177" s="12"/>
      <c r="CG177" s="12"/>
      <c r="CH177" s="12"/>
      <c r="CI177" s="12"/>
      <c r="CJ177" s="12"/>
      <c r="CK177" s="12"/>
      <c r="CL177" s="12"/>
      <c r="CM177" s="12"/>
      <c r="CN177" s="12"/>
      <c r="CO177" s="12"/>
      <c r="CP177" s="12"/>
      <c r="CQ177" s="12"/>
      <c r="CR177" s="12"/>
      <c r="CS177" s="12"/>
      <c r="CT177" s="12"/>
      <c r="CU177" s="12"/>
      <c r="CV177" s="12"/>
      <c r="CW177" s="12"/>
      <c r="CX177" s="12"/>
      <c r="CY177" s="12"/>
      <c r="CZ177" s="12"/>
      <c r="DA177" s="12"/>
      <c r="DB177" s="12"/>
      <c r="DC177" s="12"/>
      <c r="DD177" s="12"/>
      <c r="DE177" s="12"/>
      <c r="DF177" s="12"/>
      <c r="DG177" s="12"/>
      <c r="DH177" s="12"/>
      <c r="DI177" s="12"/>
      <c r="DJ177" s="12"/>
      <c r="DK177" s="12"/>
      <c r="DL177" s="12"/>
      <c r="DM177" s="12"/>
      <c r="DN177" s="12"/>
      <c r="DO177" s="12"/>
      <c r="DP177" s="12"/>
      <c r="DQ177" s="12"/>
      <c r="DR177" s="12"/>
      <c r="DS177" s="12"/>
      <c r="DT177" s="12"/>
      <c r="DU177" s="12"/>
      <c r="DV177" s="12"/>
      <c r="DW177" s="12"/>
      <c r="DX177" s="12"/>
    </row>
    <row r="178" spans="1:137" s="13" customFormat="1" ht="45">
      <c r="A178" s="31">
        <v>2</v>
      </c>
      <c r="B178" s="27">
        <v>1186220179</v>
      </c>
      <c r="C178" s="28">
        <v>42294901</v>
      </c>
      <c r="D178" s="36" t="s">
        <v>302</v>
      </c>
      <c r="E178" s="34" t="s">
        <v>303</v>
      </c>
      <c r="F178" s="21" t="s">
        <v>10</v>
      </c>
      <c r="G178" s="22">
        <v>784484</v>
      </c>
      <c r="H178" s="22">
        <f>ROUND(G178*0.19,0)</f>
        <v>149052</v>
      </c>
      <c r="I178" s="23">
        <f t="shared" ref="I178:I188" si="15">+G178+H178</f>
        <v>933536</v>
      </c>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c r="AY178" s="12"/>
      <c r="AZ178" s="12"/>
      <c r="BA178" s="12"/>
      <c r="BB178" s="12"/>
      <c r="BC178" s="12"/>
      <c r="BD178" s="12"/>
      <c r="BE178" s="12"/>
      <c r="BF178" s="12"/>
      <c r="BG178" s="12"/>
      <c r="BH178" s="12"/>
      <c r="BI178" s="12"/>
      <c r="BJ178" s="12"/>
      <c r="BK178" s="12"/>
      <c r="BL178" s="12"/>
      <c r="BM178" s="12"/>
      <c r="BN178" s="12"/>
      <c r="BO178" s="12"/>
      <c r="BP178" s="12"/>
      <c r="BQ178" s="12"/>
      <c r="BR178" s="12"/>
      <c r="BS178" s="12"/>
      <c r="BT178" s="12"/>
      <c r="BU178" s="12"/>
      <c r="BV178" s="12"/>
      <c r="BW178" s="12"/>
      <c r="BX178" s="12"/>
      <c r="BY178" s="12"/>
      <c r="BZ178" s="12"/>
      <c r="CA178" s="12"/>
      <c r="CB178" s="12"/>
      <c r="CC178" s="12"/>
      <c r="CD178" s="12"/>
      <c r="CE178" s="12"/>
      <c r="CF178" s="12"/>
      <c r="CG178" s="12"/>
      <c r="CH178" s="12"/>
      <c r="CI178" s="12"/>
      <c r="CJ178" s="12"/>
      <c r="CK178" s="12"/>
      <c r="CL178" s="12"/>
      <c r="CM178" s="12"/>
      <c r="CN178" s="12"/>
      <c r="CO178" s="12"/>
      <c r="CP178" s="12"/>
      <c r="CQ178" s="12"/>
      <c r="CR178" s="12"/>
      <c r="CS178" s="12"/>
      <c r="CT178" s="12"/>
      <c r="CU178" s="12"/>
      <c r="CV178" s="12"/>
      <c r="CW178" s="12"/>
      <c r="CX178" s="12"/>
      <c r="CY178" s="12"/>
      <c r="CZ178" s="12"/>
      <c r="DA178" s="12"/>
      <c r="DB178" s="12"/>
      <c r="DC178" s="12"/>
      <c r="DD178" s="12"/>
      <c r="DE178" s="12"/>
      <c r="DF178" s="12"/>
      <c r="DG178" s="12"/>
      <c r="DH178" s="12"/>
      <c r="DI178" s="12"/>
      <c r="DJ178" s="12"/>
      <c r="DK178" s="12"/>
      <c r="DL178" s="12"/>
      <c r="DM178" s="12"/>
      <c r="DN178" s="12"/>
      <c r="DO178" s="12"/>
      <c r="DP178" s="12"/>
      <c r="DQ178" s="12"/>
      <c r="DR178" s="12"/>
      <c r="DS178" s="12"/>
      <c r="DT178" s="12"/>
      <c r="DU178" s="12"/>
      <c r="DV178" s="12"/>
      <c r="DW178" s="12"/>
      <c r="DX178" s="12"/>
    </row>
    <row r="179" spans="1:137" s="13" customFormat="1" ht="45">
      <c r="A179" s="31">
        <v>3</v>
      </c>
      <c r="B179" s="21">
        <v>1186290943</v>
      </c>
      <c r="C179" s="28">
        <v>42294900</v>
      </c>
      <c r="D179" s="36" t="s">
        <v>304</v>
      </c>
      <c r="E179" s="34" t="s">
        <v>305</v>
      </c>
      <c r="F179" s="21" t="s">
        <v>10</v>
      </c>
      <c r="G179" s="22">
        <v>784484</v>
      </c>
      <c r="H179" s="22">
        <v>0</v>
      </c>
      <c r="I179" s="23">
        <f t="shared" si="15"/>
        <v>784484</v>
      </c>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c r="AY179" s="12"/>
      <c r="AZ179" s="12"/>
      <c r="BA179" s="12"/>
      <c r="BB179" s="12"/>
      <c r="BC179" s="12"/>
      <c r="BD179" s="12"/>
      <c r="BE179" s="12"/>
      <c r="BF179" s="12"/>
      <c r="BG179" s="12"/>
      <c r="BH179" s="12"/>
      <c r="BI179" s="12"/>
      <c r="BJ179" s="12"/>
      <c r="BK179" s="12"/>
      <c r="BL179" s="12"/>
      <c r="BM179" s="12"/>
      <c r="BN179" s="12"/>
      <c r="BO179" s="12"/>
      <c r="BP179" s="12"/>
      <c r="BQ179" s="12"/>
      <c r="BR179" s="12"/>
      <c r="BS179" s="12"/>
      <c r="BT179" s="12"/>
      <c r="BU179" s="12"/>
      <c r="BV179" s="12"/>
      <c r="BW179" s="12"/>
      <c r="BX179" s="12"/>
      <c r="BY179" s="12"/>
      <c r="BZ179" s="12"/>
      <c r="CA179" s="12"/>
      <c r="CB179" s="12"/>
      <c r="CC179" s="12"/>
      <c r="CD179" s="12"/>
      <c r="CE179" s="12"/>
      <c r="CF179" s="12"/>
      <c r="CG179" s="12"/>
      <c r="CH179" s="12"/>
      <c r="CI179" s="12"/>
      <c r="CJ179" s="12"/>
      <c r="CK179" s="12"/>
      <c r="CL179" s="12"/>
      <c r="CM179" s="12"/>
      <c r="CN179" s="12"/>
      <c r="CO179" s="12"/>
      <c r="CP179" s="12"/>
      <c r="CQ179" s="12"/>
      <c r="CR179" s="12"/>
      <c r="CS179" s="12"/>
      <c r="CT179" s="12"/>
      <c r="CU179" s="12"/>
      <c r="CV179" s="12"/>
      <c r="CW179" s="12"/>
      <c r="CX179" s="12"/>
      <c r="CY179" s="12"/>
      <c r="CZ179" s="12"/>
      <c r="DA179" s="12"/>
      <c r="DB179" s="12"/>
      <c r="DC179" s="12"/>
      <c r="DD179" s="12"/>
      <c r="DE179" s="12"/>
      <c r="DF179" s="12"/>
      <c r="DG179" s="12"/>
      <c r="DH179" s="12"/>
      <c r="DI179" s="12"/>
      <c r="DJ179" s="12"/>
      <c r="DK179" s="12"/>
      <c r="DL179" s="12"/>
      <c r="DM179" s="12"/>
      <c r="DN179" s="12"/>
      <c r="DO179" s="12"/>
      <c r="DP179" s="12"/>
      <c r="DQ179" s="12"/>
      <c r="DR179" s="12"/>
      <c r="DS179" s="12"/>
      <c r="DT179" s="12"/>
      <c r="DU179" s="12"/>
      <c r="DV179" s="12"/>
      <c r="DW179" s="12"/>
      <c r="DX179" s="12"/>
    </row>
    <row r="180" spans="1:137" s="13" customFormat="1" ht="36">
      <c r="A180" s="31">
        <v>4</v>
      </c>
      <c r="B180" s="27">
        <v>1186290931</v>
      </c>
      <c r="C180" s="28">
        <v>42294901</v>
      </c>
      <c r="D180" s="36" t="s">
        <v>306</v>
      </c>
      <c r="E180" s="34" t="s">
        <v>3416</v>
      </c>
      <c r="F180" s="21" t="s">
        <v>10</v>
      </c>
      <c r="G180" s="22">
        <v>784484</v>
      </c>
      <c r="H180" s="22">
        <v>0</v>
      </c>
      <c r="I180" s="23">
        <f t="shared" si="15"/>
        <v>784484</v>
      </c>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c r="AY180" s="12"/>
      <c r="AZ180" s="12"/>
      <c r="BA180" s="12"/>
      <c r="BB180" s="12"/>
      <c r="BC180" s="12"/>
      <c r="BD180" s="12"/>
      <c r="BE180" s="12"/>
      <c r="BF180" s="12"/>
      <c r="BG180" s="12"/>
      <c r="BH180" s="12"/>
      <c r="BI180" s="12"/>
      <c r="BJ180" s="12"/>
      <c r="BK180" s="12"/>
      <c r="BL180" s="12"/>
      <c r="BM180" s="12"/>
      <c r="BN180" s="12"/>
      <c r="BO180" s="12"/>
      <c r="BP180" s="12"/>
      <c r="BQ180" s="12"/>
      <c r="BR180" s="12"/>
      <c r="BS180" s="12"/>
      <c r="BT180" s="12"/>
      <c r="BU180" s="12"/>
      <c r="BV180" s="12"/>
      <c r="BW180" s="12"/>
      <c r="BX180" s="12"/>
      <c r="BY180" s="12"/>
      <c r="BZ180" s="12"/>
      <c r="CA180" s="12"/>
      <c r="CB180" s="12"/>
      <c r="CC180" s="12"/>
      <c r="CD180" s="12"/>
      <c r="CE180" s="12"/>
      <c r="CF180" s="12"/>
      <c r="CG180" s="12"/>
      <c r="CH180" s="12"/>
      <c r="CI180" s="12"/>
      <c r="CJ180" s="12"/>
      <c r="CK180" s="12"/>
      <c r="CL180" s="12"/>
      <c r="CM180" s="12"/>
      <c r="CN180" s="12"/>
      <c r="CO180" s="12"/>
      <c r="CP180" s="12"/>
      <c r="CQ180" s="12"/>
      <c r="CR180" s="12"/>
      <c r="CS180" s="12"/>
      <c r="CT180" s="12"/>
      <c r="CU180" s="12"/>
      <c r="CV180" s="12"/>
      <c r="CW180" s="12"/>
      <c r="CX180" s="12"/>
      <c r="CY180" s="12"/>
      <c r="CZ180" s="12"/>
      <c r="DA180" s="12"/>
      <c r="DB180" s="12"/>
      <c r="DC180" s="12"/>
      <c r="DD180" s="12"/>
      <c r="DE180" s="12"/>
      <c r="DF180" s="12"/>
      <c r="DG180" s="12"/>
      <c r="DH180" s="12"/>
      <c r="DI180" s="12"/>
      <c r="DJ180" s="12"/>
      <c r="DK180" s="12"/>
      <c r="DL180" s="12"/>
      <c r="DM180" s="12"/>
      <c r="DN180" s="12"/>
      <c r="DO180" s="12"/>
      <c r="DP180" s="12"/>
      <c r="DQ180" s="12"/>
      <c r="DR180" s="12"/>
      <c r="DS180" s="12"/>
      <c r="DT180" s="12"/>
      <c r="DU180" s="12"/>
      <c r="DV180" s="12"/>
      <c r="DW180" s="12"/>
      <c r="DX180" s="12"/>
    </row>
    <row r="181" spans="1:137" s="13" customFormat="1" ht="36">
      <c r="A181" s="31">
        <v>5</v>
      </c>
      <c r="B181" s="27">
        <v>1186290035</v>
      </c>
      <c r="C181" s="28">
        <v>42294901</v>
      </c>
      <c r="D181" s="36" t="s">
        <v>307</v>
      </c>
      <c r="E181" s="34" t="s">
        <v>3417</v>
      </c>
      <c r="F181" s="21" t="s">
        <v>10</v>
      </c>
      <c r="G181" s="22">
        <v>784484</v>
      </c>
      <c r="H181" s="22">
        <v>0</v>
      </c>
      <c r="I181" s="23">
        <f t="shared" si="15"/>
        <v>784484</v>
      </c>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c r="AY181" s="12"/>
      <c r="AZ181" s="12"/>
      <c r="BA181" s="12"/>
      <c r="BB181" s="12"/>
      <c r="BC181" s="12"/>
      <c r="BD181" s="12"/>
      <c r="BE181" s="12"/>
      <c r="BF181" s="12"/>
      <c r="BG181" s="12"/>
      <c r="BH181" s="12"/>
      <c r="BI181" s="12"/>
      <c r="BJ181" s="12"/>
      <c r="BK181" s="12"/>
      <c r="BL181" s="12"/>
      <c r="BM181" s="12"/>
      <c r="BN181" s="12"/>
      <c r="BO181" s="12"/>
      <c r="BP181" s="12"/>
      <c r="BQ181" s="12"/>
      <c r="BR181" s="12"/>
      <c r="BS181" s="12"/>
      <c r="BT181" s="12"/>
      <c r="BU181" s="12"/>
      <c r="BV181" s="12"/>
      <c r="BW181" s="12"/>
      <c r="BX181" s="12"/>
      <c r="BY181" s="12"/>
      <c r="BZ181" s="12"/>
      <c r="CA181" s="12"/>
      <c r="CB181" s="12"/>
      <c r="CC181" s="12"/>
      <c r="CD181" s="12"/>
      <c r="CE181" s="12"/>
      <c r="CF181" s="12"/>
      <c r="CG181" s="12"/>
      <c r="CH181" s="12"/>
      <c r="CI181" s="12"/>
      <c r="CJ181" s="12"/>
      <c r="CK181" s="12"/>
      <c r="CL181" s="12"/>
      <c r="CM181" s="12"/>
      <c r="CN181" s="12"/>
      <c r="CO181" s="12"/>
      <c r="CP181" s="12"/>
      <c r="CQ181" s="12"/>
      <c r="CR181" s="12"/>
      <c r="CS181" s="12"/>
      <c r="CT181" s="12"/>
      <c r="CU181" s="12"/>
      <c r="CV181" s="12"/>
      <c r="CW181" s="12"/>
      <c r="CX181" s="12"/>
      <c r="CY181" s="12"/>
      <c r="CZ181" s="12"/>
      <c r="DA181" s="12"/>
      <c r="DB181" s="12"/>
      <c r="DC181" s="12"/>
      <c r="DD181" s="12"/>
      <c r="DE181" s="12"/>
      <c r="DF181" s="12"/>
      <c r="DG181" s="12"/>
      <c r="DH181" s="12"/>
      <c r="DI181" s="12"/>
      <c r="DJ181" s="12"/>
      <c r="DK181" s="12"/>
      <c r="DL181" s="12"/>
      <c r="DM181" s="12"/>
      <c r="DN181" s="12"/>
      <c r="DO181" s="12"/>
      <c r="DP181" s="12"/>
      <c r="DQ181" s="12"/>
      <c r="DR181" s="12"/>
      <c r="DS181" s="12"/>
      <c r="DT181" s="12"/>
      <c r="DU181" s="12"/>
      <c r="DV181" s="12"/>
      <c r="DW181" s="12"/>
      <c r="DX181" s="12"/>
    </row>
    <row r="182" spans="1:137" s="13" customFormat="1" ht="36">
      <c r="A182" s="31">
        <v>6</v>
      </c>
      <c r="B182" s="27">
        <v>1196490109</v>
      </c>
      <c r="C182" s="28">
        <v>42294900</v>
      </c>
      <c r="D182" s="36" t="s">
        <v>308</v>
      </c>
      <c r="E182" s="34" t="s">
        <v>3418</v>
      </c>
      <c r="F182" s="21" t="s">
        <v>10</v>
      </c>
      <c r="G182" s="22">
        <v>614620</v>
      </c>
      <c r="H182" s="22">
        <f t="shared" ref="H182:H188" si="16">ROUND(G182*0.19,0)</f>
        <v>116778</v>
      </c>
      <c r="I182" s="23">
        <f t="shared" si="15"/>
        <v>731398</v>
      </c>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c r="AY182" s="12"/>
      <c r="AZ182" s="12"/>
      <c r="BA182" s="12"/>
      <c r="BB182" s="12"/>
      <c r="BC182" s="12"/>
      <c r="BD182" s="12"/>
      <c r="BE182" s="12"/>
      <c r="BF182" s="12"/>
      <c r="BG182" s="12"/>
      <c r="BH182" s="12"/>
      <c r="BI182" s="12"/>
      <c r="BJ182" s="12"/>
      <c r="BK182" s="12"/>
      <c r="BL182" s="12"/>
      <c r="BM182" s="12"/>
      <c r="BN182" s="12"/>
      <c r="BO182" s="12"/>
      <c r="BP182" s="12"/>
      <c r="BQ182" s="12"/>
      <c r="BR182" s="12"/>
      <c r="BS182" s="12"/>
      <c r="BT182" s="12"/>
      <c r="BU182" s="12"/>
      <c r="BV182" s="12"/>
      <c r="BW182" s="12"/>
      <c r="BX182" s="12"/>
      <c r="BY182" s="12"/>
      <c r="BZ182" s="12"/>
      <c r="CA182" s="12"/>
      <c r="CB182" s="12"/>
      <c r="CC182" s="12"/>
      <c r="CD182" s="12"/>
      <c r="CE182" s="12"/>
      <c r="CF182" s="12"/>
      <c r="CG182" s="12"/>
      <c r="CH182" s="12"/>
      <c r="CI182" s="12"/>
      <c r="CJ182" s="12"/>
      <c r="CK182" s="12"/>
      <c r="CL182" s="12"/>
      <c r="CM182" s="12"/>
      <c r="CN182" s="12"/>
      <c r="CO182" s="12"/>
      <c r="CP182" s="12"/>
      <c r="CQ182" s="12"/>
      <c r="CR182" s="12"/>
      <c r="CS182" s="12"/>
      <c r="CT182" s="12"/>
      <c r="CU182" s="12"/>
      <c r="CV182" s="12"/>
      <c r="CW182" s="12"/>
      <c r="CX182" s="12"/>
      <c r="CY182" s="12"/>
      <c r="CZ182" s="12"/>
      <c r="DA182" s="12"/>
      <c r="DB182" s="12"/>
      <c r="DC182" s="12"/>
      <c r="DD182" s="12"/>
      <c r="DE182" s="12"/>
      <c r="DF182" s="12"/>
      <c r="DG182" s="12"/>
      <c r="DH182" s="12"/>
      <c r="DI182" s="12"/>
      <c r="DJ182" s="12"/>
      <c r="DK182" s="12"/>
      <c r="DL182" s="12"/>
      <c r="DM182" s="12"/>
      <c r="DN182" s="12"/>
      <c r="DO182" s="12"/>
      <c r="DP182" s="12"/>
      <c r="DQ182" s="12"/>
      <c r="DR182" s="12"/>
      <c r="DS182" s="12"/>
      <c r="DT182" s="12"/>
      <c r="DU182" s="12"/>
      <c r="DV182" s="12"/>
      <c r="DW182" s="12"/>
      <c r="DX182" s="12"/>
    </row>
    <row r="183" spans="1:137" s="13" customFormat="1" ht="36">
      <c r="A183" s="31">
        <v>7</v>
      </c>
      <c r="B183" s="27">
        <v>1196490464</v>
      </c>
      <c r="C183" s="28">
        <v>42294900</v>
      </c>
      <c r="D183" s="36" t="s">
        <v>309</v>
      </c>
      <c r="E183" s="34" t="s">
        <v>3419</v>
      </c>
      <c r="F183" s="21" t="s">
        <v>10</v>
      </c>
      <c r="G183" s="22">
        <v>651113</v>
      </c>
      <c r="H183" s="22">
        <f t="shared" si="16"/>
        <v>123711</v>
      </c>
      <c r="I183" s="23">
        <f t="shared" si="15"/>
        <v>774824</v>
      </c>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c r="AY183" s="12"/>
      <c r="AZ183" s="12"/>
      <c r="BA183" s="12"/>
      <c r="BB183" s="12"/>
      <c r="BC183" s="12"/>
      <c r="BD183" s="12"/>
      <c r="BE183" s="12"/>
      <c r="BF183" s="12"/>
      <c r="BG183" s="12"/>
      <c r="BH183" s="12"/>
      <c r="BI183" s="12"/>
      <c r="BJ183" s="12"/>
      <c r="BK183" s="12"/>
      <c r="BL183" s="12"/>
      <c r="BM183" s="12"/>
      <c r="BN183" s="12"/>
      <c r="BO183" s="12"/>
      <c r="BP183" s="12"/>
      <c r="BQ183" s="12"/>
      <c r="BR183" s="12"/>
      <c r="BS183" s="12"/>
      <c r="BT183" s="12"/>
      <c r="BU183" s="12"/>
      <c r="BV183" s="12"/>
      <c r="BW183" s="12"/>
      <c r="BX183" s="12"/>
      <c r="BY183" s="12"/>
      <c r="BZ183" s="12"/>
      <c r="CA183" s="12"/>
      <c r="CB183" s="12"/>
      <c r="CC183" s="12"/>
      <c r="CD183" s="12"/>
      <c r="CE183" s="12"/>
      <c r="CF183" s="12"/>
      <c r="CG183" s="12"/>
      <c r="CH183" s="12"/>
      <c r="CI183" s="12"/>
      <c r="CJ183" s="12"/>
      <c r="CK183" s="12"/>
      <c r="CL183" s="12"/>
      <c r="CM183" s="12"/>
      <c r="CN183" s="12"/>
      <c r="CO183" s="12"/>
      <c r="CP183" s="12"/>
      <c r="CQ183" s="12"/>
      <c r="CR183" s="12"/>
      <c r="CS183" s="12"/>
      <c r="CT183" s="12"/>
      <c r="CU183" s="12"/>
      <c r="CV183" s="12"/>
      <c r="CW183" s="12"/>
      <c r="CX183" s="12"/>
      <c r="CY183" s="12"/>
      <c r="CZ183" s="12"/>
      <c r="DA183" s="12"/>
      <c r="DB183" s="12"/>
      <c r="DC183" s="12"/>
      <c r="DD183" s="12"/>
      <c r="DE183" s="12"/>
      <c r="DF183" s="12"/>
      <c r="DG183" s="12"/>
      <c r="DH183" s="12"/>
      <c r="DI183" s="12"/>
      <c r="DJ183" s="12"/>
      <c r="DK183" s="12"/>
      <c r="DL183" s="12"/>
      <c r="DM183" s="12"/>
      <c r="DN183" s="12"/>
      <c r="DO183" s="12"/>
      <c r="DP183" s="12"/>
      <c r="DQ183" s="12"/>
      <c r="DR183" s="12"/>
      <c r="DS183" s="12"/>
      <c r="DT183" s="12"/>
      <c r="DU183" s="12"/>
      <c r="DV183" s="12"/>
      <c r="DW183" s="12"/>
      <c r="DX183" s="12"/>
    </row>
    <row r="184" spans="1:137" s="13" customFormat="1" ht="27">
      <c r="A184" s="31">
        <v>8</v>
      </c>
      <c r="B184" s="27">
        <v>1196490154</v>
      </c>
      <c r="C184" s="28">
        <v>42294900</v>
      </c>
      <c r="D184" s="36" t="s">
        <v>310</v>
      </c>
      <c r="E184" s="34" t="s">
        <v>3420</v>
      </c>
      <c r="F184" s="21" t="s">
        <v>10</v>
      </c>
      <c r="G184" s="22">
        <v>102608</v>
      </c>
      <c r="H184" s="22">
        <f t="shared" si="16"/>
        <v>19496</v>
      </c>
      <c r="I184" s="23">
        <f t="shared" si="15"/>
        <v>122104</v>
      </c>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c r="AY184" s="12"/>
      <c r="AZ184" s="12"/>
      <c r="BA184" s="12"/>
      <c r="BB184" s="12"/>
      <c r="BC184" s="12"/>
      <c r="BD184" s="12"/>
      <c r="BE184" s="12"/>
      <c r="BF184" s="12"/>
      <c r="BG184" s="12"/>
      <c r="BH184" s="12"/>
      <c r="BI184" s="12"/>
      <c r="BJ184" s="12"/>
      <c r="BK184" s="12"/>
      <c r="BL184" s="12"/>
      <c r="BM184" s="12"/>
      <c r="BN184" s="12"/>
      <c r="BO184" s="12"/>
      <c r="BP184" s="12"/>
      <c r="BQ184" s="12"/>
      <c r="BR184" s="12"/>
      <c r="BS184" s="12"/>
      <c r="BT184" s="12"/>
      <c r="BU184" s="12"/>
      <c r="BV184" s="12"/>
      <c r="BW184" s="12"/>
      <c r="BX184" s="12"/>
      <c r="BY184" s="12"/>
      <c r="BZ184" s="12"/>
      <c r="CA184" s="12"/>
      <c r="CB184" s="12"/>
      <c r="CC184" s="12"/>
      <c r="CD184" s="12"/>
      <c r="CE184" s="12"/>
      <c r="CF184" s="12"/>
      <c r="CG184" s="12"/>
      <c r="CH184" s="12"/>
      <c r="CI184" s="12"/>
      <c r="CJ184" s="12"/>
      <c r="CK184" s="12"/>
      <c r="CL184" s="12"/>
      <c r="CM184" s="12"/>
      <c r="CN184" s="12"/>
      <c r="CO184" s="12"/>
      <c r="CP184" s="12"/>
      <c r="CQ184" s="12"/>
      <c r="CR184" s="12"/>
      <c r="CS184" s="12"/>
      <c r="CT184" s="12"/>
      <c r="CU184" s="12"/>
      <c r="CV184" s="12"/>
      <c r="CW184" s="12"/>
      <c r="CX184" s="12"/>
      <c r="CY184" s="12"/>
      <c r="CZ184" s="12"/>
      <c r="DA184" s="12"/>
      <c r="DB184" s="12"/>
      <c r="DC184" s="12"/>
      <c r="DD184" s="12"/>
      <c r="DE184" s="12"/>
      <c r="DF184" s="12"/>
      <c r="DG184" s="12"/>
      <c r="DH184" s="12"/>
      <c r="DI184" s="12"/>
      <c r="DJ184" s="12"/>
      <c r="DK184" s="12"/>
      <c r="DL184" s="12"/>
      <c r="DM184" s="12"/>
      <c r="DN184" s="12"/>
      <c r="DO184" s="12"/>
      <c r="DP184" s="12"/>
      <c r="DQ184" s="12"/>
      <c r="DR184" s="12"/>
      <c r="DS184" s="12"/>
      <c r="DT184" s="12"/>
      <c r="DU184" s="12"/>
      <c r="DV184" s="12"/>
      <c r="DW184" s="12"/>
      <c r="DX184" s="12"/>
    </row>
    <row r="185" spans="1:137" s="13" customFormat="1" ht="18">
      <c r="A185" s="31">
        <v>9</v>
      </c>
      <c r="B185" s="27">
        <v>1186220360</v>
      </c>
      <c r="C185" s="28">
        <v>42294944</v>
      </c>
      <c r="D185" s="36" t="s">
        <v>311</v>
      </c>
      <c r="E185" s="34" t="s">
        <v>3421</v>
      </c>
      <c r="F185" s="21" t="s">
        <v>10</v>
      </c>
      <c r="G185" s="22">
        <v>442000</v>
      </c>
      <c r="H185" s="22">
        <f t="shared" si="16"/>
        <v>83980</v>
      </c>
      <c r="I185" s="23">
        <f t="shared" si="15"/>
        <v>525980</v>
      </c>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c r="AY185" s="12"/>
      <c r="AZ185" s="12"/>
      <c r="BA185" s="12"/>
      <c r="BB185" s="12"/>
      <c r="BC185" s="12"/>
      <c r="BD185" s="12"/>
      <c r="BE185" s="12"/>
      <c r="BF185" s="12"/>
      <c r="BG185" s="12"/>
      <c r="BH185" s="12"/>
      <c r="BI185" s="12"/>
      <c r="BJ185" s="12"/>
      <c r="BK185" s="12"/>
      <c r="BL185" s="12"/>
      <c r="BM185" s="12"/>
      <c r="BN185" s="12"/>
      <c r="BO185" s="12"/>
      <c r="BP185" s="12"/>
      <c r="BQ185" s="12"/>
      <c r="BR185" s="12"/>
      <c r="BS185" s="12"/>
      <c r="BT185" s="12"/>
      <c r="BU185" s="12"/>
      <c r="BV185" s="12"/>
      <c r="BW185" s="12"/>
      <c r="BX185" s="12"/>
      <c r="BY185" s="12"/>
      <c r="BZ185" s="12"/>
      <c r="CA185" s="12"/>
      <c r="CB185" s="12"/>
      <c r="CC185" s="12"/>
      <c r="CD185" s="12"/>
      <c r="CE185" s="12"/>
      <c r="CF185" s="12"/>
      <c r="CG185" s="12"/>
      <c r="CH185" s="12"/>
      <c r="CI185" s="12"/>
      <c r="CJ185" s="12"/>
      <c r="CK185" s="12"/>
      <c r="CL185" s="12"/>
      <c r="CM185" s="12"/>
      <c r="CN185" s="12"/>
      <c r="CO185" s="12"/>
      <c r="CP185" s="12"/>
      <c r="CQ185" s="12"/>
      <c r="CR185" s="12"/>
      <c r="CS185" s="12"/>
      <c r="CT185" s="12"/>
      <c r="CU185" s="12"/>
      <c r="CV185" s="12"/>
      <c r="CW185" s="12"/>
      <c r="CX185" s="12"/>
      <c r="CY185" s="12"/>
      <c r="CZ185" s="12"/>
      <c r="DA185" s="12"/>
      <c r="DB185" s="12"/>
      <c r="DC185" s="12"/>
      <c r="DD185" s="12"/>
      <c r="DE185" s="12"/>
      <c r="DF185" s="12"/>
      <c r="DG185" s="12"/>
      <c r="DH185" s="12"/>
      <c r="DI185" s="12"/>
      <c r="DJ185" s="12"/>
      <c r="DK185" s="12"/>
      <c r="DL185" s="12"/>
      <c r="DM185" s="12"/>
      <c r="DN185" s="12"/>
      <c r="DO185" s="12"/>
      <c r="DP185" s="12"/>
      <c r="DQ185" s="12"/>
      <c r="DR185" s="12"/>
      <c r="DS185" s="12"/>
      <c r="DT185" s="12"/>
      <c r="DU185" s="12"/>
      <c r="DV185" s="12"/>
      <c r="DW185" s="12"/>
      <c r="DX185" s="12"/>
    </row>
    <row r="186" spans="1:137" s="13" customFormat="1" ht="18">
      <c r="A186" s="31">
        <v>10</v>
      </c>
      <c r="B186" s="27">
        <v>1186220367</v>
      </c>
      <c r="C186" s="28">
        <v>42294944</v>
      </c>
      <c r="D186" s="36" t="s">
        <v>312</v>
      </c>
      <c r="E186" s="34" t="s">
        <v>3422</v>
      </c>
      <c r="F186" s="21" t="s">
        <v>10</v>
      </c>
      <c r="G186" s="22">
        <v>887947</v>
      </c>
      <c r="H186" s="22">
        <f t="shared" si="16"/>
        <v>168710</v>
      </c>
      <c r="I186" s="23">
        <f t="shared" si="15"/>
        <v>1056657</v>
      </c>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c r="AY186" s="12"/>
      <c r="AZ186" s="12"/>
      <c r="BA186" s="12"/>
      <c r="BB186" s="12"/>
      <c r="BC186" s="12"/>
      <c r="BD186" s="12"/>
      <c r="BE186" s="12"/>
      <c r="BF186" s="12"/>
      <c r="BG186" s="12"/>
      <c r="BH186" s="12"/>
      <c r="BI186" s="12"/>
      <c r="BJ186" s="12"/>
      <c r="BK186" s="12"/>
      <c r="BL186" s="12"/>
      <c r="BM186" s="12"/>
      <c r="BN186" s="12"/>
      <c r="BO186" s="12"/>
      <c r="BP186" s="12"/>
      <c r="BQ186" s="12"/>
      <c r="BR186" s="12"/>
      <c r="BS186" s="12"/>
      <c r="BT186" s="12"/>
      <c r="BU186" s="12"/>
      <c r="BV186" s="12"/>
      <c r="BW186" s="12"/>
      <c r="BX186" s="12"/>
      <c r="BY186" s="12"/>
      <c r="BZ186" s="12"/>
      <c r="CA186" s="12"/>
      <c r="CB186" s="12"/>
      <c r="CC186" s="12"/>
      <c r="CD186" s="12"/>
      <c r="CE186" s="12"/>
      <c r="CF186" s="12"/>
      <c r="CG186" s="12"/>
      <c r="CH186" s="12"/>
      <c r="CI186" s="12"/>
      <c r="CJ186" s="12"/>
      <c r="CK186" s="12"/>
      <c r="CL186" s="12"/>
      <c r="CM186" s="12"/>
      <c r="CN186" s="12"/>
      <c r="CO186" s="12"/>
      <c r="CP186" s="12"/>
      <c r="CQ186" s="12"/>
      <c r="CR186" s="12"/>
      <c r="CS186" s="12"/>
      <c r="CT186" s="12"/>
      <c r="CU186" s="12"/>
      <c r="CV186" s="12"/>
      <c r="CW186" s="12"/>
      <c r="CX186" s="12"/>
      <c r="CY186" s="12"/>
      <c r="CZ186" s="12"/>
      <c r="DA186" s="12"/>
      <c r="DB186" s="12"/>
      <c r="DC186" s="12"/>
      <c r="DD186" s="12"/>
      <c r="DE186" s="12"/>
      <c r="DF186" s="12"/>
      <c r="DG186" s="12"/>
      <c r="DH186" s="12"/>
      <c r="DI186" s="12"/>
      <c r="DJ186" s="12"/>
      <c r="DK186" s="12"/>
      <c r="DL186" s="12"/>
      <c r="DM186" s="12"/>
      <c r="DN186" s="12"/>
      <c r="DO186" s="12"/>
      <c r="DP186" s="12"/>
      <c r="DQ186" s="12"/>
      <c r="DR186" s="12"/>
      <c r="DS186" s="12"/>
      <c r="DT186" s="12"/>
      <c r="DU186" s="12"/>
      <c r="DV186" s="12"/>
      <c r="DW186" s="12"/>
      <c r="DX186" s="12"/>
    </row>
    <row r="187" spans="1:137" s="13" customFormat="1" ht="18">
      <c r="A187" s="31">
        <v>11</v>
      </c>
      <c r="B187" s="27">
        <v>1186220158</v>
      </c>
      <c r="C187" s="28">
        <v>42294944</v>
      </c>
      <c r="D187" s="36" t="s">
        <v>313</v>
      </c>
      <c r="E187" s="34" t="s">
        <v>314</v>
      </c>
      <c r="F187" s="21" t="s">
        <v>10</v>
      </c>
      <c r="G187" s="22">
        <v>386545</v>
      </c>
      <c r="H187" s="22">
        <f t="shared" si="16"/>
        <v>73444</v>
      </c>
      <c r="I187" s="23">
        <f t="shared" si="15"/>
        <v>459989</v>
      </c>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c r="AY187" s="12"/>
      <c r="AZ187" s="12"/>
      <c r="BA187" s="12"/>
      <c r="BB187" s="12"/>
      <c r="BC187" s="12"/>
      <c r="BD187" s="12"/>
      <c r="BE187" s="12"/>
      <c r="BF187" s="12"/>
      <c r="BG187" s="12"/>
      <c r="BH187" s="12"/>
      <c r="BI187" s="12"/>
      <c r="BJ187" s="12"/>
      <c r="BK187" s="12"/>
      <c r="BL187" s="12"/>
      <c r="BM187" s="12"/>
      <c r="BN187" s="12"/>
      <c r="BO187" s="12"/>
      <c r="BP187" s="12"/>
      <c r="BQ187" s="12"/>
      <c r="BR187" s="12"/>
      <c r="BS187" s="12"/>
      <c r="BT187" s="12"/>
      <c r="BU187" s="12"/>
      <c r="BV187" s="12"/>
      <c r="BW187" s="12"/>
      <c r="BX187" s="12"/>
      <c r="BY187" s="12"/>
      <c r="BZ187" s="12"/>
      <c r="CA187" s="12"/>
      <c r="CB187" s="12"/>
      <c r="CC187" s="12"/>
      <c r="CD187" s="12"/>
      <c r="CE187" s="12"/>
      <c r="CF187" s="12"/>
      <c r="CG187" s="12"/>
      <c r="CH187" s="12"/>
      <c r="CI187" s="12"/>
      <c r="CJ187" s="12"/>
      <c r="CK187" s="12"/>
      <c r="CL187" s="12"/>
      <c r="CM187" s="12"/>
      <c r="CN187" s="12"/>
      <c r="CO187" s="12"/>
      <c r="CP187" s="12"/>
      <c r="CQ187" s="12"/>
      <c r="CR187" s="12"/>
      <c r="CS187" s="12"/>
      <c r="CT187" s="12"/>
      <c r="CU187" s="12"/>
      <c r="CV187" s="12"/>
      <c r="CW187" s="12"/>
      <c r="CX187" s="12"/>
      <c r="CY187" s="12"/>
      <c r="CZ187" s="12"/>
      <c r="DA187" s="12"/>
      <c r="DB187" s="12"/>
      <c r="DC187" s="12"/>
      <c r="DD187" s="12"/>
      <c r="DE187" s="12"/>
      <c r="DF187" s="12"/>
      <c r="DG187" s="12"/>
      <c r="DH187" s="12"/>
      <c r="DI187" s="12"/>
      <c r="DJ187" s="12"/>
      <c r="DK187" s="12"/>
      <c r="DL187" s="12"/>
      <c r="DM187" s="12"/>
      <c r="DN187" s="12"/>
      <c r="DO187" s="12"/>
      <c r="DP187" s="12"/>
      <c r="DQ187" s="12"/>
      <c r="DR187" s="12"/>
      <c r="DS187" s="12"/>
      <c r="DT187" s="12"/>
      <c r="DU187" s="12"/>
      <c r="DV187" s="12"/>
      <c r="DW187" s="12"/>
      <c r="DX187" s="12"/>
    </row>
    <row r="188" spans="1:137" s="13" customFormat="1" ht="18">
      <c r="A188" s="31">
        <v>12</v>
      </c>
      <c r="B188" s="27">
        <v>1186220851</v>
      </c>
      <c r="C188" s="28">
        <v>42294944</v>
      </c>
      <c r="D188" s="36" t="s">
        <v>315</v>
      </c>
      <c r="E188" s="34" t="s">
        <v>3423</v>
      </c>
      <c r="F188" s="21" t="s">
        <v>10</v>
      </c>
      <c r="G188" s="22">
        <v>533038</v>
      </c>
      <c r="H188" s="22">
        <f t="shared" si="16"/>
        <v>101277</v>
      </c>
      <c r="I188" s="23">
        <f t="shared" si="15"/>
        <v>634315</v>
      </c>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c r="AY188" s="12"/>
      <c r="AZ188" s="12"/>
      <c r="BA188" s="12"/>
      <c r="BB188" s="12"/>
      <c r="BC188" s="12"/>
      <c r="BD188" s="12"/>
      <c r="BE188" s="12"/>
      <c r="BF188" s="12"/>
      <c r="BG188" s="12"/>
      <c r="BH188" s="12"/>
      <c r="BI188" s="12"/>
      <c r="BJ188" s="12"/>
      <c r="BK188" s="12"/>
      <c r="BL188" s="12"/>
      <c r="BM188" s="12"/>
      <c r="BN188" s="12"/>
      <c r="BO188" s="12"/>
      <c r="BP188" s="12"/>
      <c r="BQ188" s="12"/>
      <c r="BR188" s="12"/>
      <c r="BS188" s="12"/>
      <c r="BT188" s="12"/>
      <c r="BU188" s="12"/>
      <c r="BV188" s="12"/>
      <c r="BW188" s="12"/>
      <c r="BX188" s="12"/>
      <c r="BY188" s="12"/>
      <c r="BZ188" s="12"/>
      <c r="CA188" s="12"/>
      <c r="CB188" s="12"/>
      <c r="CC188" s="12"/>
      <c r="CD188" s="12"/>
      <c r="CE188" s="12"/>
      <c r="CF188" s="12"/>
      <c r="CG188" s="12"/>
      <c r="CH188" s="12"/>
      <c r="CI188" s="12"/>
      <c r="CJ188" s="12"/>
      <c r="CK188" s="12"/>
      <c r="CL188" s="12"/>
      <c r="CM188" s="12"/>
      <c r="CN188" s="12"/>
      <c r="CO188" s="12"/>
      <c r="CP188" s="12"/>
      <c r="CQ188" s="12"/>
      <c r="CR188" s="12"/>
      <c r="CS188" s="12"/>
      <c r="CT188" s="12"/>
      <c r="CU188" s="12"/>
      <c r="CV188" s="12"/>
      <c r="CW188" s="12"/>
      <c r="CX188" s="12"/>
      <c r="CY188" s="12"/>
      <c r="CZ188" s="12"/>
      <c r="DA188" s="12"/>
      <c r="DB188" s="12"/>
      <c r="DC188" s="12"/>
      <c r="DD188" s="12"/>
      <c r="DE188" s="12"/>
      <c r="DF188" s="12"/>
      <c r="DG188" s="12"/>
      <c r="DH188" s="12"/>
      <c r="DI188" s="12"/>
      <c r="DJ188" s="12"/>
      <c r="DK188" s="12"/>
      <c r="DL188" s="12"/>
      <c r="DM188" s="12"/>
      <c r="DN188" s="12"/>
      <c r="DO188" s="12"/>
      <c r="DP188" s="12"/>
      <c r="DQ188" s="12"/>
      <c r="DR188" s="12"/>
      <c r="DS188" s="12"/>
      <c r="DT188" s="12"/>
      <c r="DU188" s="12"/>
      <c r="DV188" s="12"/>
      <c r="DW188" s="12"/>
      <c r="DX188" s="12"/>
    </row>
    <row r="189" spans="1:137" s="147" customFormat="1">
      <c r="A189" s="142" t="s">
        <v>4054</v>
      </c>
      <c r="B189" s="17"/>
      <c r="C189" s="143"/>
      <c r="D189" s="143"/>
      <c r="E189" s="143"/>
      <c r="F189" s="143"/>
      <c r="G189" s="144"/>
      <c r="H189" s="145"/>
      <c r="I189" s="149">
        <f>SUM(I177:I188)</f>
        <v>8191755</v>
      </c>
    </row>
    <row r="190" spans="1:137" s="13" customFormat="1" ht="18">
      <c r="A190" s="39" t="s">
        <v>316</v>
      </c>
      <c r="B190" s="166" t="s">
        <v>317</v>
      </c>
      <c r="C190" s="166"/>
      <c r="D190" s="166"/>
      <c r="E190" s="166"/>
      <c r="F190" s="29" t="s">
        <v>144</v>
      </c>
      <c r="G190" s="174" t="s">
        <v>3870</v>
      </c>
      <c r="H190" s="175"/>
      <c r="I190" s="176"/>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c r="AY190" s="12"/>
      <c r="AZ190" s="12"/>
      <c r="BA190" s="12"/>
      <c r="BB190" s="12"/>
      <c r="BC190" s="12"/>
      <c r="BD190" s="12"/>
      <c r="BE190" s="12"/>
      <c r="BF190" s="12"/>
      <c r="BG190" s="12"/>
      <c r="BH190" s="12"/>
      <c r="BI190" s="12"/>
      <c r="BJ190" s="12"/>
      <c r="BK190" s="12"/>
      <c r="BL190" s="12"/>
      <c r="BM190" s="12"/>
      <c r="BN190" s="12"/>
      <c r="BO190" s="12"/>
      <c r="BP190" s="12"/>
      <c r="BQ190" s="12"/>
      <c r="BR190" s="12"/>
      <c r="BS190" s="12"/>
      <c r="BT190" s="12"/>
      <c r="BU190" s="12"/>
      <c r="BV190" s="12"/>
      <c r="BW190" s="12"/>
      <c r="BX190" s="12"/>
      <c r="BY190" s="12"/>
      <c r="BZ190" s="12"/>
      <c r="CA190" s="12"/>
      <c r="CB190" s="12"/>
      <c r="CC190" s="12"/>
      <c r="CD190" s="12"/>
      <c r="CE190" s="12"/>
      <c r="CF190" s="12"/>
      <c r="CG190" s="12"/>
      <c r="CH190" s="12"/>
      <c r="CI190" s="12"/>
      <c r="CJ190" s="12"/>
      <c r="CK190" s="12"/>
      <c r="CL190" s="12"/>
      <c r="CM190" s="12"/>
      <c r="CN190" s="12"/>
      <c r="CO190" s="12"/>
      <c r="CP190" s="12"/>
      <c r="CQ190" s="12"/>
      <c r="CR190" s="12"/>
      <c r="CS190" s="12"/>
      <c r="CT190" s="12"/>
      <c r="CU190" s="12"/>
      <c r="CV190" s="12"/>
      <c r="CW190" s="12"/>
      <c r="CX190" s="12"/>
      <c r="CY190" s="12"/>
      <c r="CZ190" s="12"/>
      <c r="DA190" s="12"/>
      <c r="DB190" s="12"/>
      <c r="DC190" s="12"/>
      <c r="DD190" s="12"/>
      <c r="DE190" s="12"/>
      <c r="DF190" s="12"/>
      <c r="DG190" s="12"/>
      <c r="DH190" s="12"/>
      <c r="DI190" s="12"/>
      <c r="DJ190" s="12"/>
      <c r="DK190" s="12"/>
      <c r="DL190" s="12"/>
      <c r="DM190" s="12"/>
      <c r="DN190" s="12"/>
      <c r="DO190" s="12"/>
      <c r="DP190" s="12"/>
      <c r="DQ190" s="12"/>
      <c r="DR190" s="12"/>
      <c r="DS190" s="12"/>
      <c r="DT190" s="12"/>
      <c r="DU190" s="12"/>
      <c r="DV190" s="12"/>
      <c r="DW190" s="12"/>
      <c r="DX190" s="12"/>
      <c r="DY190" s="12"/>
      <c r="DZ190" s="12"/>
      <c r="EA190" s="12"/>
      <c r="EB190" s="12"/>
      <c r="EC190" s="12"/>
      <c r="ED190" s="12"/>
      <c r="EE190" s="12"/>
      <c r="EF190" s="12"/>
      <c r="EG190" s="12"/>
    </row>
    <row r="191" spans="1:137" s="13" customFormat="1" ht="27">
      <c r="A191" s="14" t="s">
        <v>2</v>
      </c>
      <c r="B191" s="14" t="s">
        <v>3</v>
      </c>
      <c r="C191" s="15" t="s">
        <v>4</v>
      </c>
      <c r="D191" s="15" t="s">
        <v>5</v>
      </c>
      <c r="E191" s="15" t="s">
        <v>6</v>
      </c>
      <c r="F191" s="15" t="s">
        <v>7</v>
      </c>
      <c r="G191" s="16" t="s">
        <v>3347</v>
      </c>
      <c r="H191" s="16" t="s">
        <v>3348</v>
      </c>
      <c r="I191" s="16" t="s">
        <v>3349</v>
      </c>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c r="AY191" s="12"/>
      <c r="AZ191" s="12"/>
      <c r="BA191" s="12"/>
      <c r="BB191" s="12"/>
      <c r="BC191" s="12"/>
      <c r="BD191" s="12"/>
      <c r="BE191" s="12"/>
      <c r="BF191" s="12"/>
      <c r="BG191" s="12"/>
      <c r="BH191" s="12"/>
      <c r="BI191" s="12"/>
      <c r="BJ191" s="12"/>
      <c r="BK191" s="12"/>
      <c r="BL191" s="12"/>
      <c r="BM191" s="12"/>
      <c r="BN191" s="12"/>
      <c r="BO191" s="12"/>
      <c r="BP191" s="12"/>
      <c r="BQ191" s="12"/>
      <c r="BR191" s="12"/>
      <c r="BS191" s="12"/>
      <c r="BT191" s="12"/>
      <c r="BU191" s="12"/>
      <c r="BV191" s="12"/>
      <c r="BW191" s="12"/>
      <c r="BX191" s="12"/>
      <c r="BY191" s="12"/>
      <c r="BZ191" s="12"/>
      <c r="CA191" s="12"/>
      <c r="CB191" s="12"/>
      <c r="CC191" s="12"/>
      <c r="CD191" s="12"/>
      <c r="CE191" s="12"/>
      <c r="CF191" s="12"/>
      <c r="CG191" s="12"/>
      <c r="CH191" s="12"/>
      <c r="CI191" s="12"/>
      <c r="CJ191" s="12"/>
      <c r="CK191" s="12"/>
      <c r="CL191" s="12"/>
      <c r="CM191" s="12"/>
      <c r="CN191" s="12"/>
      <c r="CO191" s="12"/>
      <c r="CP191" s="12"/>
      <c r="CQ191" s="12"/>
      <c r="CR191" s="12"/>
      <c r="CS191" s="12"/>
      <c r="CT191" s="12"/>
      <c r="CU191" s="12"/>
      <c r="CV191" s="12"/>
      <c r="CW191" s="12"/>
      <c r="CX191" s="12"/>
      <c r="CY191" s="12"/>
      <c r="CZ191" s="12"/>
      <c r="DA191" s="12"/>
      <c r="DB191" s="12"/>
      <c r="DC191" s="12"/>
      <c r="DD191" s="12"/>
      <c r="DE191" s="12"/>
      <c r="DF191" s="12"/>
      <c r="DG191" s="12"/>
      <c r="DH191" s="12"/>
      <c r="DI191" s="12"/>
      <c r="DJ191" s="12"/>
      <c r="DK191" s="12"/>
      <c r="DL191" s="12"/>
      <c r="DM191" s="12"/>
      <c r="DN191" s="12"/>
      <c r="DO191" s="12"/>
      <c r="DP191" s="12"/>
      <c r="DQ191" s="12"/>
      <c r="DR191" s="12"/>
      <c r="DS191" s="12"/>
      <c r="DT191" s="12"/>
      <c r="DU191" s="12"/>
      <c r="DV191" s="12"/>
      <c r="DW191" s="12"/>
      <c r="DX191" s="12"/>
      <c r="DY191" s="12"/>
      <c r="DZ191" s="12"/>
      <c r="EA191" s="12"/>
      <c r="EB191" s="12"/>
      <c r="EC191" s="12"/>
      <c r="ED191" s="12"/>
      <c r="EE191" s="12"/>
      <c r="EF191" s="12"/>
      <c r="EG191" s="12"/>
    </row>
    <row r="192" spans="1:137" s="13" customFormat="1" ht="72">
      <c r="A192" s="31">
        <v>1</v>
      </c>
      <c r="B192" s="27">
        <v>1186220899</v>
      </c>
      <c r="C192" s="21">
        <v>42203401</v>
      </c>
      <c r="D192" s="36" t="s">
        <v>318</v>
      </c>
      <c r="E192" s="49" t="s">
        <v>319</v>
      </c>
      <c r="F192" s="21" t="s">
        <v>10</v>
      </c>
      <c r="G192" s="58">
        <v>2800000</v>
      </c>
      <c r="H192" s="22">
        <v>0</v>
      </c>
      <c r="I192" s="23">
        <f t="shared" ref="I192:I193" si="17">+G192+H192</f>
        <v>2800000</v>
      </c>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c r="AY192" s="12"/>
      <c r="AZ192" s="12"/>
      <c r="BA192" s="12"/>
      <c r="BB192" s="12"/>
      <c r="BC192" s="12"/>
      <c r="BD192" s="12"/>
      <c r="BE192" s="12"/>
      <c r="BF192" s="12"/>
      <c r="BG192" s="12"/>
      <c r="BH192" s="12"/>
      <c r="BI192" s="12"/>
      <c r="BJ192" s="12"/>
      <c r="BK192" s="12"/>
      <c r="BL192" s="12"/>
      <c r="BM192" s="12"/>
      <c r="BN192" s="12"/>
      <c r="BO192" s="12"/>
      <c r="BP192" s="12"/>
      <c r="BQ192" s="12"/>
      <c r="BR192" s="12"/>
      <c r="BS192" s="12"/>
      <c r="BT192" s="12"/>
      <c r="BU192" s="12"/>
      <c r="BV192" s="12"/>
      <c r="BW192" s="12"/>
      <c r="BX192" s="12"/>
      <c r="BY192" s="12"/>
      <c r="BZ192" s="12"/>
      <c r="CA192" s="12"/>
      <c r="CB192" s="12"/>
      <c r="CC192" s="12"/>
      <c r="CD192" s="12"/>
      <c r="CE192" s="12"/>
      <c r="CF192" s="12"/>
      <c r="CG192" s="12"/>
      <c r="CH192" s="12"/>
      <c r="CI192" s="12"/>
      <c r="CJ192" s="12"/>
      <c r="CK192" s="12"/>
      <c r="CL192" s="12"/>
      <c r="CM192" s="12"/>
      <c r="CN192" s="12"/>
      <c r="CO192" s="12"/>
      <c r="CP192" s="12"/>
      <c r="CQ192" s="12"/>
      <c r="CR192" s="12"/>
      <c r="CS192" s="12"/>
      <c r="CT192" s="12"/>
      <c r="CU192" s="12"/>
      <c r="CV192" s="12"/>
      <c r="CW192" s="12"/>
      <c r="CX192" s="12"/>
      <c r="CY192" s="12"/>
      <c r="CZ192" s="12"/>
      <c r="DA192" s="12"/>
      <c r="DB192" s="12"/>
      <c r="DC192" s="12"/>
      <c r="DD192" s="12"/>
      <c r="DE192" s="12"/>
      <c r="DF192" s="12"/>
      <c r="DG192" s="12"/>
      <c r="DH192" s="12"/>
      <c r="DI192" s="12"/>
      <c r="DJ192" s="12"/>
      <c r="DK192" s="12"/>
      <c r="DL192" s="12"/>
      <c r="DM192" s="12"/>
      <c r="DN192" s="12"/>
      <c r="DO192" s="12"/>
      <c r="DP192" s="12"/>
      <c r="DQ192" s="12"/>
      <c r="DR192" s="12"/>
      <c r="DS192" s="12"/>
      <c r="DT192" s="12"/>
      <c r="DU192" s="12"/>
      <c r="DV192" s="12"/>
      <c r="DW192" s="12"/>
      <c r="DX192" s="12"/>
      <c r="DY192" s="12"/>
      <c r="DZ192" s="12"/>
      <c r="EA192" s="12"/>
      <c r="EB192" s="12"/>
      <c r="EC192" s="12"/>
      <c r="ED192" s="12"/>
      <c r="EE192" s="12"/>
      <c r="EF192" s="12"/>
      <c r="EG192" s="12"/>
    </row>
    <row r="193" spans="1:137" s="13" customFormat="1" ht="63">
      <c r="A193" s="31">
        <v>2</v>
      </c>
      <c r="B193" s="27">
        <v>1186220055</v>
      </c>
      <c r="C193" s="21">
        <v>42203425</v>
      </c>
      <c r="D193" s="36" t="s">
        <v>320</v>
      </c>
      <c r="E193" s="49" t="s">
        <v>321</v>
      </c>
      <c r="F193" s="21" t="s">
        <v>10</v>
      </c>
      <c r="G193" s="58">
        <v>2493000</v>
      </c>
      <c r="H193" s="22">
        <v>0</v>
      </c>
      <c r="I193" s="23">
        <f t="shared" si="17"/>
        <v>2493000</v>
      </c>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c r="AY193" s="12"/>
      <c r="AZ193" s="12"/>
      <c r="BA193" s="12"/>
      <c r="BB193" s="12"/>
      <c r="BC193" s="12"/>
      <c r="BD193" s="12"/>
      <c r="BE193" s="12"/>
      <c r="BF193" s="12"/>
      <c r="BG193" s="12"/>
      <c r="BH193" s="12"/>
      <c r="BI193" s="12"/>
      <c r="BJ193" s="12"/>
      <c r="BK193" s="12"/>
      <c r="BL193" s="12"/>
      <c r="BM193" s="12"/>
      <c r="BN193" s="12"/>
      <c r="BO193" s="12"/>
      <c r="BP193" s="12"/>
      <c r="BQ193" s="12"/>
      <c r="BR193" s="12"/>
      <c r="BS193" s="12"/>
      <c r="BT193" s="12"/>
      <c r="BU193" s="12"/>
      <c r="BV193" s="12"/>
      <c r="BW193" s="12"/>
      <c r="BX193" s="12"/>
      <c r="BY193" s="12"/>
      <c r="BZ193" s="12"/>
      <c r="CA193" s="12"/>
      <c r="CB193" s="12"/>
      <c r="CC193" s="12"/>
      <c r="CD193" s="12"/>
      <c r="CE193" s="12"/>
      <c r="CF193" s="12"/>
      <c r="CG193" s="12"/>
      <c r="CH193" s="12"/>
      <c r="CI193" s="12"/>
      <c r="CJ193" s="12"/>
      <c r="CK193" s="12"/>
      <c r="CL193" s="12"/>
      <c r="CM193" s="12"/>
      <c r="CN193" s="12"/>
      <c r="CO193" s="12"/>
      <c r="CP193" s="12"/>
      <c r="CQ193" s="12"/>
      <c r="CR193" s="12"/>
      <c r="CS193" s="12"/>
      <c r="CT193" s="12"/>
      <c r="CU193" s="12"/>
      <c r="CV193" s="12"/>
      <c r="CW193" s="12"/>
      <c r="CX193" s="12"/>
      <c r="CY193" s="12"/>
      <c r="CZ193" s="12"/>
      <c r="DA193" s="12"/>
      <c r="DB193" s="12"/>
      <c r="DC193" s="12"/>
      <c r="DD193" s="12"/>
      <c r="DE193" s="12"/>
      <c r="DF193" s="12"/>
      <c r="DG193" s="12"/>
      <c r="DH193" s="12"/>
      <c r="DI193" s="12"/>
      <c r="DJ193" s="12"/>
      <c r="DK193" s="12"/>
      <c r="DL193" s="12"/>
      <c r="DM193" s="12"/>
      <c r="DN193" s="12"/>
      <c r="DO193" s="12"/>
      <c r="DP193" s="12"/>
      <c r="DQ193" s="12"/>
      <c r="DR193" s="12"/>
      <c r="DS193" s="12"/>
      <c r="DT193" s="12"/>
      <c r="DU193" s="12"/>
      <c r="DV193" s="12"/>
      <c r="DW193" s="12"/>
      <c r="DX193" s="12"/>
      <c r="DY193" s="12"/>
      <c r="DZ193" s="12"/>
      <c r="EA193" s="12"/>
      <c r="EB193" s="12"/>
      <c r="EC193" s="12"/>
      <c r="ED193" s="12"/>
      <c r="EE193" s="12"/>
      <c r="EF193" s="12"/>
      <c r="EG193" s="12"/>
    </row>
    <row r="194" spans="1:137" s="147" customFormat="1">
      <c r="A194" s="142" t="s">
        <v>3886</v>
      </c>
      <c r="B194" s="17"/>
      <c r="C194" s="143"/>
      <c r="D194" s="143"/>
      <c r="E194" s="143"/>
      <c r="F194" s="143"/>
      <c r="G194" s="144"/>
      <c r="H194" s="145"/>
      <c r="I194" s="149">
        <f>SUM(I192:I193)</f>
        <v>5293000</v>
      </c>
    </row>
    <row r="195" spans="1:137" s="13" customFormat="1" ht="18">
      <c r="A195" s="39" t="s">
        <v>322</v>
      </c>
      <c r="B195" s="166" t="s">
        <v>323</v>
      </c>
      <c r="C195" s="166"/>
      <c r="D195" s="166"/>
      <c r="E195" s="166"/>
      <c r="F195" s="29" t="s">
        <v>297</v>
      </c>
      <c r="G195" s="174" t="s">
        <v>3870</v>
      </c>
      <c r="H195" s="175"/>
      <c r="I195" s="176"/>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c r="AY195" s="12"/>
      <c r="AZ195" s="12"/>
      <c r="BA195" s="12"/>
      <c r="BB195" s="12"/>
      <c r="BC195" s="12"/>
      <c r="BD195" s="12"/>
      <c r="BE195" s="12"/>
      <c r="BF195" s="12"/>
      <c r="BG195" s="12"/>
      <c r="BH195" s="12"/>
      <c r="BI195" s="12"/>
      <c r="BJ195" s="12"/>
      <c r="BK195" s="12"/>
      <c r="BL195" s="12"/>
      <c r="BM195" s="12"/>
      <c r="BN195" s="12"/>
      <c r="BO195" s="12"/>
      <c r="BP195" s="12"/>
      <c r="BQ195" s="12"/>
      <c r="BR195" s="12"/>
      <c r="BS195" s="12"/>
      <c r="BT195" s="12"/>
      <c r="BU195" s="12"/>
      <c r="BV195" s="12"/>
      <c r="BW195" s="12"/>
      <c r="BX195" s="12"/>
      <c r="BY195" s="12"/>
      <c r="BZ195" s="12"/>
      <c r="CA195" s="12"/>
      <c r="CB195" s="12"/>
      <c r="CC195" s="12"/>
      <c r="CD195" s="12"/>
      <c r="CE195" s="12"/>
      <c r="CF195" s="12"/>
      <c r="CG195" s="12"/>
      <c r="CH195" s="12"/>
      <c r="CI195" s="12"/>
      <c r="CJ195" s="12"/>
      <c r="CK195" s="12"/>
      <c r="CL195" s="12"/>
      <c r="CM195" s="12"/>
      <c r="CN195" s="12"/>
      <c r="CO195" s="12"/>
      <c r="CP195" s="12"/>
      <c r="CQ195" s="12"/>
      <c r="CR195" s="12"/>
      <c r="CS195" s="12"/>
      <c r="CT195" s="12"/>
      <c r="CU195" s="12"/>
      <c r="CV195" s="12"/>
      <c r="CW195" s="12"/>
      <c r="CX195" s="12"/>
      <c r="CY195" s="12"/>
      <c r="CZ195" s="12"/>
      <c r="DA195" s="12"/>
      <c r="DB195" s="12"/>
      <c r="DC195" s="12"/>
      <c r="DD195" s="12"/>
      <c r="DE195" s="12"/>
      <c r="DF195" s="12"/>
      <c r="DG195" s="12"/>
      <c r="DH195" s="12"/>
      <c r="DI195" s="12"/>
      <c r="DJ195" s="12"/>
      <c r="DK195" s="12"/>
      <c r="DL195" s="12"/>
      <c r="DM195" s="12"/>
      <c r="DN195" s="12"/>
      <c r="DO195" s="12"/>
      <c r="DP195" s="12"/>
      <c r="DQ195" s="12"/>
      <c r="DR195" s="12"/>
      <c r="DS195" s="12"/>
      <c r="DT195" s="12"/>
      <c r="DU195" s="12"/>
      <c r="DV195" s="12"/>
      <c r="DW195" s="12"/>
      <c r="DX195" s="12"/>
      <c r="DY195" s="12"/>
      <c r="DZ195" s="12"/>
      <c r="EA195" s="12"/>
      <c r="EB195" s="12"/>
      <c r="EC195" s="12"/>
      <c r="ED195" s="12"/>
    </row>
    <row r="196" spans="1:137" s="13" customFormat="1" ht="27">
      <c r="A196" s="14" t="s">
        <v>2</v>
      </c>
      <c r="B196" s="14" t="s">
        <v>3</v>
      </c>
      <c r="C196" s="15" t="s">
        <v>4</v>
      </c>
      <c r="D196" s="15" t="s">
        <v>5</v>
      </c>
      <c r="E196" s="15" t="s">
        <v>6</v>
      </c>
      <c r="F196" s="15" t="s">
        <v>7</v>
      </c>
      <c r="G196" s="16" t="s">
        <v>3347</v>
      </c>
      <c r="H196" s="16" t="s">
        <v>3348</v>
      </c>
      <c r="I196" s="16" t="s">
        <v>3349</v>
      </c>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c r="AY196" s="12"/>
      <c r="AZ196" s="12"/>
      <c r="BA196" s="12"/>
      <c r="BB196" s="12"/>
      <c r="BC196" s="12"/>
      <c r="BD196" s="12"/>
      <c r="BE196" s="12"/>
      <c r="BF196" s="12"/>
      <c r="BG196" s="12"/>
      <c r="BH196" s="12"/>
      <c r="BI196" s="12"/>
      <c r="BJ196" s="12"/>
      <c r="BK196" s="12"/>
      <c r="BL196" s="12"/>
      <c r="BM196" s="12"/>
      <c r="BN196" s="12"/>
      <c r="BO196" s="12"/>
      <c r="BP196" s="12"/>
      <c r="BQ196" s="12"/>
      <c r="BR196" s="12"/>
      <c r="BS196" s="12"/>
      <c r="BT196" s="12"/>
      <c r="BU196" s="12"/>
      <c r="BV196" s="12"/>
      <c r="BW196" s="12"/>
      <c r="BX196" s="12"/>
      <c r="BY196" s="12"/>
      <c r="BZ196" s="12"/>
      <c r="CA196" s="12"/>
      <c r="CB196" s="12"/>
      <c r="CC196" s="12"/>
      <c r="CD196" s="12"/>
      <c r="CE196" s="12"/>
      <c r="CF196" s="12"/>
      <c r="CG196" s="12"/>
      <c r="CH196" s="12"/>
      <c r="CI196" s="12"/>
      <c r="CJ196" s="12"/>
      <c r="CK196" s="12"/>
      <c r="CL196" s="12"/>
      <c r="CM196" s="12"/>
      <c r="CN196" s="12"/>
      <c r="CO196" s="12"/>
      <c r="CP196" s="12"/>
      <c r="CQ196" s="12"/>
      <c r="CR196" s="12"/>
      <c r="CS196" s="12"/>
      <c r="CT196" s="12"/>
      <c r="CU196" s="12"/>
      <c r="CV196" s="12"/>
      <c r="CW196" s="12"/>
      <c r="CX196" s="12"/>
      <c r="CY196" s="12"/>
      <c r="CZ196" s="12"/>
      <c r="DA196" s="12"/>
      <c r="DB196" s="12"/>
      <c r="DC196" s="12"/>
      <c r="DD196" s="12"/>
      <c r="DE196" s="12"/>
      <c r="DF196" s="12"/>
      <c r="DG196" s="12"/>
      <c r="DH196" s="12"/>
      <c r="DI196" s="12"/>
      <c r="DJ196" s="12"/>
      <c r="DK196" s="12"/>
      <c r="DL196" s="12"/>
      <c r="DM196" s="12"/>
      <c r="DN196" s="12"/>
      <c r="DO196" s="12"/>
      <c r="DP196" s="12"/>
      <c r="DQ196" s="12"/>
      <c r="DR196" s="12"/>
      <c r="DS196" s="12"/>
      <c r="DT196" s="12"/>
      <c r="DU196" s="12"/>
      <c r="DV196" s="12"/>
      <c r="DW196" s="12"/>
      <c r="DX196" s="12"/>
      <c r="DY196" s="12"/>
      <c r="DZ196" s="12"/>
      <c r="EA196" s="12"/>
      <c r="EB196" s="12"/>
      <c r="EC196" s="12"/>
      <c r="ED196" s="12"/>
    </row>
    <row r="197" spans="1:137" s="13" customFormat="1" ht="45">
      <c r="A197" s="31">
        <v>1</v>
      </c>
      <c r="B197" s="35" t="s">
        <v>194</v>
      </c>
      <c r="C197" s="28">
        <v>42295513</v>
      </c>
      <c r="D197" s="36" t="s">
        <v>324</v>
      </c>
      <c r="E197" s="36" t="s">
        <v>325</v>
      </c>
      <c r="F197" s="21" t="s">
        <v>10</v>
      </c>
      <c r="G197" s="58">
        <v>2194270</v>
      </c>
      <c r="H197" s="22">
        <v>0</v>
      </c>
      <c r="I197" s="23">
        <f t="shared" ref="I197:I198" si="18">+G197+H197</f>
        <v>2194270</v>
      </c>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c r="AY197" s="12"/>
      <c r="AZ197" s="12"/>
      <c r="BA197" s="12"/>
      <c r="BB197" s="12"/>
      <c r="BC197" s="12"/>
      <c r="BD197" s="12"/>
      <c r="BE197" s="12"/>
      <c r="BF197" s="12"/>
      <c r="BG197" s="12"/>
      <c r="BH197" s="12"/>
      <c r="BI197" s="12"/>
      <c r="BJ197" s="12"/>
      <c r="BK197" s="12"/>
      <c r="BL197" s="12"/>
      <c r="BM197" s="12"/>
      <c r="BN197" s="12"/>
      <c r="BO197" s="12"/>
      <c r="BP197" s="12"/>
      <c r="BQ197" s="12"/>
      <c r="BR197" s="12"/>
      <c r="BS197" s="12"/>
      <c r="BT197" s="12"/>
      <c r="BU197" s="12"/>
      <c r="BV197" s="12"/>
      <c r="BW197" s="12"/>
      <c r="BX197" s="12"/>
      <c r="BY197" s="12"/>
      <c r="BZ197" s="12"/>
      <c r="CA197" s="12"/>
      <c r="CB197" s="12"/>
      <c r="CC197" s="12"/>
      <c r="CD197" s="12"/>
      <c r="CE197" s="12"/>
      <c r="CF197" s="12"/>
      <c r="CG197" s="12"/>
      <c r="CH197" s="12"/>
      <c r="CI197" s="12"/>
      <c r="CJ197" s="12"/>
      <c r="CK197" s="12"/>
      <c r="CL197" s="12"/>
      <c r="CM197" s="12"/>
      <c r="CN197" s="12"/>
      <c r="CO197" s="12"/>
      <c r="CP197" s="12"/>
      <c r="CQ197" s="12"/>
      <c r="CR197" s="12"/>
      <c r="CS197" s="12"/>
      <c r="CT197" s="12"/>
      <c r="CU197" s="12"/>
      <c r="CV197" s="12"/>
      <c r="CW197" s="12"/>
      <c r="CX197" s="12"/>
      <c r="CY197" s="12"/>
      <c r="CZ197" s="12"/>
      <c r="DA197" s="12"/>
      <c r="DB197" s="12"/>
      <c r="DC197" s="12"/>
      <c r="DD197" s="12"/>
      <c r="DE197" s="12"/>
      <c r="DF197" s="12"/>
      <c r="DG197" s="12"/>
      <c r="DH197" s="12"/>
      <c r="DI197" s="12"/>
      <c r="DJ197" s="12"/>
      <c r="DK197" s="12"/>
      <c r="DL197" s="12"/>
      <c r="DM197" s="12"/>
      <c r="DN197" s="12"/>
      <c r="DO197" s="12"/>
      <c r="DP197" s="12"/>
      <c r="DQ197" s="12"/>
      <c r="DR197" s="12"/>
      <c r="DS197" s="12"/>
      <c r="DT197" s="12"/>
      <c r="DU197" s="12"/>
      <c r="DV197" s="12"/>
      <c r="DW197" s="12"/>
      <c r="DX197" s="12"/>
      <c r="DY197" s="12"/>
      <c r="DZ197" s="12"/>
      <c r="EA197" s="12"/>
      <c r="EB197" s="12"/>
      <c r="EC197" s="12"/>
      <c r="ED197" s="12"/>
    </row>
    <row r="198" spans="1:137" s="13" customFormat="1" ht="45">
      <c r="A198" s="31">
        <v>2</v>
      </c>
      <c r="B198" s="27">
        <v>1196491282</v>
      </c>
      <c r="C198" s="21">
        <v>42294913</v>
      </c>
      <c r="D198" s="36" t="s">
        <v>326</v>
      </c>
      <c r="E198" s="37" t="s">
        <v>326</v>
      </c>
      <c r="F198" s="21" t="s">
        <v>10</v>
      </c>
      <c r="G198" s="58">
        <v>2091500</v>
      </c>
      <c r="H198" s="22">
        <f t="shared" ref="H198" si="19">ROUND(G198*0.19,0)</f>
        <v>397385</v>
      </c>
      <c r="I198" s="23">
        <f t="shared" si="18"/>
        <v>2488885</v>
      </c>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c r="AY198" s="12"/>
      <c r="AZ198" s="12"/>
      <c r="BA198" s="12"/>
      <c r="BB198" s="12"/>
      <c r="BC198" s="12"/>
      <c r="BD198" s="12"/>
      <c r="BE198" s="12"/>
      <c r="BF198" s="12"/>
      <c r="BG198" s="12"/>
      <c r="BH198" s="12"/>
      <c r="BI198" s="12"/>
      <c r="BJ198" s="12"/>
      <c r="BK198" s="12"/>
      <c r="BL198" s="12"/>
      <c r="BM198" s="12"/>
      <c r="BN198" s="12"/>
      <c r="BO198" s="12"/>
      <c r="BP198" s="12"/>
      <c r="BQ198" s="12"/>
      <c r="BR198" s="12"/>
      <c r="BS198" s="12"/>
      <c r="BT198" s="12"/>
      <c r="BU198" s="12"/>
      <c r="BV198" s="12"/>
      <c r="BW198" s="12"/>
      <c r="BX198" s="12"/>
      <c r="BY198" s="12"/>
      <c r="BZ198" s="12"/>
      <c r="CA198" s="12"/>
      <c r="CB198" s="12"/>
      <c r="CC198" s="12"/>
      <c r="CD198" s="12"/>
      <c r="CE198" s="12"/>
      <c r="CF198" s="12"/>
      <c r="CG198" s="12"/>
      <c r="CH198" s="12"/>
      <c r="CI198" s="12"/>
      <c r="CJ198" s="12"/>
      <c r="CK198" s="12"/>
      <c r="CL198" s="12"/>
      <c r="CM198" s="12"/>
      <c r="CN198" s="12"/>
      <c r="CO198" s="12"/>
      <c r="CP198" s="12"/>
      <c r="CQ198" s="12"/>
      <c r="CR198" s="12"/>
      <c r="CS198" s="12"/>
      <c r="CT198" s="12"/>
      <c r="CU198" s="12"/>
      <c r="CV198" s="12"/>
      <c r="CW198" s="12"/>
      <c r="CX198" s="12"/>
      <c r="CY198" s="12"/>
      <c r="CZ198" s="12"/>
      <c r="DA198" s="12"/>
      <c r="DB198" s="12"/>
      <c r="DC198" s="12"/>
      <c r="DD198" s="12"/>
      <c r="DE198" s="12"/>
      <c r="DF198" s="12"/>
      <c r="DG198" s="12"/>
      <c r="DH198" s="12"/>
      <c r="DI198" s="12"/>
      <c r="DJ198" s="12"/>
      <c r="DK198" s="12"/>
      <c r="DL198" s="12"/>
      <c r="DM198" s="12"/>
      <c r="DN198" s="12"/>
      <c r="DO198" s="12"/>
      <c r="DP198" s="12"/>
      <c r="DQ198" s="12"/>
      <c r="DR198" s="12"/>
      <c r="DS198" s="12"/>
      <c r="DT198" s="12"/>
      <c r="DU198" s="12"/>
      <c r="DV198" s="12"/>
      <c r="DW198" s="12"/>
      <c r="DX198" s="12"/>
      <c r="DY198" s="12"/>
      <c r="DZ198" s="12"/>
      <c r="EA198" s="12"/>
      <c r="EB198" s="12"/>
      <c r="EC198" s="12"/>
      <c r="ED198" s="12"/>
    </row>
    <row r="199" spans="1:137">
      <c r="A199" s="142" t="s">
        <v>3887</v>
      </c>
      <c r="B199" s="31"/>
      <c r="C199" s="51"/>
      <c r="D199" s="51"/>
      <c r="E199" s="51"/>
      <c r="F199" s="51"/>
      <c r="G199" s="58"/>
      <c r="H199" s="72"/>
      <c r="I199" s="149">
        <f>SUM(I197:I198)</f>
        <v>4683155</v>
      </c>
    </row>
    <row r="200" spans="1:137" s="13" customFormat="1" ht="18">
      <c r="A200" s="39" t="s">
        <v>327</v>
      </c>
      <c r="B200" s="166" t="s">
        <v>328</v>
      </c>
      <c r="C200" s="166"/>
      <c r="D200" s="166"/>
      <c r="E200" s="166"/>
      <c r="F200" s="29" t="s">
        <v>297</v>
      </c>
      <c r="G200" s="174" t="s">
        <v>3870</v>
      </c>
      <c r="H200" s="175"/>
      <c r="I200" s="176"/>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c r="AY200" s="12"/>
      <c r="AZ200" s="12"/>
      <c r="BA200" s="12"/>
      <c r="BB200" s="12"/>
      <c r="BC200" s="12"/>
      <c r="BD200" s="12"/>
      <c r="BE200" s="12"/>
      <c r="BF200" s="12"/>
      <c r="BG200" s="12"/>
      <c r="BH200" s="12"/>
      <c r="BI200" s="12"/>
      <c r="BJ200" s="12"/>
      <c r="BK200" s="12"/>
      <c r="BL200" s="12"/>
      <c r="BM200" s="12"/>
      <c r="BN200" s="12"/>
      <c r="BO200" s="12"/>
      <c r="BP200" s="12"/>
      <c r="BQ200" s="12"/>
      <c r="BR200" s="12"/>
      <c r="BS200" s="12"/>
      <c r="BT200" s="12"/>
      <c r="BU200" s="12"/>
      <c r="BV200" s="12"/>
      <c r="BW200" s="12"/>
      <c r="BX200" s="12"/>
      <c r="BY200" s="12"/>
      <c r="BZ200" s="12"/>
      <c r="CA200" s="12"/>
      <c r="CB200" s="12"/>
      <c r="CC200" s="12"/>
      <c r="CD200" s="12"/>
      <c r="CE200" s="12"/>
      <c r="CF200" s="12"/>
      <c r="CG200" s="12"/>
      <c r="CH200" s="12"/>
      <c r="CI200" s="12"/>
      <c r="CJ200" s="12"/>
      <c r="CK200" s="12"/>
      <c r="CL200" s="12"/>
      <c r="CM200" s="12"/>
      <c r="CN200" s="12"/>
      <c r="CO200" s="12"/>
      <c r="CP200" s="12"/>
      <c r="CQ200" s="12"/>
      <c r="CR200" s="12"/>
      <c r="CS200" s="12"/>
      <c r="CT200" s="12"/>
      <c r="CU200" s="12"/>
      <c r="CV200" s="12"/>
      <c r="CW200" s="12"/>
      <c r="CX200" s="12"/>
      <c r="CY200" s="12"/>
      <c r="CZ200" s="12"/>
      <c r="DA200" s="12"/>
      <c r="DB200" s="12"/>
      <c r="DC200" s="12"/>
      <c r="DD200" s="12"/>
      <c r="DE200" s="12"/>
      <c r="DF200" s="12"/>
      <c r="DG200" s="12"/>
      <c r="DH200" s="12"/>
      <c r="DI200" s="12"/>
      <c r="DJ200" s="12"/>
      <c r="DK200" s="12"/>
      <c r="DL200" s="12"/>
      <c r="DM200" s="12"/>
      <c r="DN200" s="12"/>
      <c r="DO200" s="12"/>
      <c r="DP200" s="12"/>
      <c r="DQ200" s="12"/>
      <c r="DR200" s="12"/>
      <c r="DS200" s="12"/>
      <c r="DT200" s="12"/>
      <c r="DU200" s="12"/>
      <c r="DV200" s="12"/>
      <c r="DW200" s="12"/>
      <c r="DX200" s="12"/>
      <c r="DY200" s="12"/>
      <c r="DZ200" s="12"/>
      <c r="EA200" s="12"/>
    </row>
    <row r="201" spans="1:137" s="13" customFormat="1" ht="27">
      <c r="A201" s="14" t="s">
        <v>2</v>
      </c>
      <c r="B201" s="14" t="s">
        <v>3</v>
      </c>
      <c r="C201" s="15" t="s">
        <v>4</v>
      </c>
      <c r="D201" s="15" t="s">
        <v>5</v>
      </c>
      <c r="E201" s="15" t="s">
        <v>6</v>
      </c>
      <c r="F201" s="15" t="s">
        <v>7</v>
      </c>
      <c r="G201" s="16" t="s">
        <v>3347</v>
      </c>
      <c r="H201" s="16" t="s">
        <v>3348</v>
      </c>
      <c r="I201" s="16" t="s">
        <v>3349</v>
      </c>
      <c r="J201" s="12"/>
      <c r="K201" s="12"/>
      <c r="L201" s="12"/>
      <c r="M201" s="12"/>
      <c r="N201" s="12"/>
      <c r="O201" s="12"/>
      <c r="P201" s="12"/>
      <c r="Q201" s="12"/>
      <c r="R201" s="12"/>
      <c r="S201" s="12"/>
      <c r="T201" s="12"/>
      <c r="U201" s="12"/>
      <c r="V201" s="12"/>
      <c r="W201" s="12"/>
      <c r="X201" s="12"/>
      <c r="Y201" s="12"/>
      <c r="Z201" s="12"/>
      <c r="AA201" s="12"/>
      <c r="AB201" s="12"/>
      <c r="AC201" s="12"/>
      <c r="AD201" s="12"/>
      <c r="AE201" s="12"/>
      <c r="AF201" s="12"/>
      <c r="AG201" s="12"/>
      <c r="AH201" s="12"/>
      <c r="AI201" s="12"/>
      <c r="AJ201" s="12"/>
      <c r="AK201" s="12"/>
      <c r="AL201" s="12"/>
      <c r="AM201" s="12"/>
      <c r="AN201" s="12"/>
      <c r="AO201" s="12"/>
      <c r="AP201" s="12"/>
      <c r="AQ201" s="12"/>
      <c r="AR201" s="12"/>
      <c r="AS201" s="12"/>
      <c r="AT201" s="12"/>
      <c r="AU201" s="12"/>
      <c r="AV201" s="12"/>
      <c r="AW201" s="12"/>
      <c r="AX201" s="12"/>
      <c r="AY201" s="12"/>
      <c r="AZ201" s="12"/>
      <c r="BA201" s="12"/>
      <c r="BB201" s="12"/>
      <c r="BC201" s="12"/>
      <c r="BD201" s="12"/>
      <c r="BE201" s="12"/>
      <c r="BF201" s="12"/>
      <c r="BG201" s="12"/>
      <c r="BH201" s="12"/>
      <c r="BI201" s="12"/>
      <c r="BJ201" s="12"/>
      <c r="BK201" s="12"/>
      <c r="BL201" s="12"/>
      <c r="BM201" s="12"/>
      <c r="BN201" s="12"/>
      <c r="BO201" s="12"/>
      <c r="BP201" s="12"/>
      <c r="BQ201" s="12"/>
      <c r="BR201" s="12"/>
      <c r="BS201" s="12"/>
      <c r="BT201" s="12"/>
      <c r="BU201" s="12"/>
      <c r="BV201" s="12"/>
      <c r="BW201" s="12"/>
      <c r="BX201" s="12"/>
      <c r="BY201" s="12"/>
      <c r="BZ201" s="12"/>
      <c r="CA201" s="12"/>
      <c r="CB201" s="12"/>
      <c r="CC201" s="12"/>
      <c r="CD201" s="12"/>
      <c r="CE201" s="12"/>
      <c r="CF201" s="12"/>
      <c r="CG201" s="12"/>
      <c r="CH201" s="12"/>
      <c r="CI201" s="12"/>
      <c r="CJ201" s="12"/>
      <c r="CK201" s="12"/>
      <c r="CL201" s="12"/>
      <c r="CM201" s="12"/>
      <c r="CN201" s="12"/>
      <c r="CO201" s="12"/>
      <c r="CP201" s="12"/>
      <c r="CQ201" s="12"/>
      <c r="CR201" s="12"/>
      <c r="CS201" s="12"/>
      <c r="CT201" s="12"/>
      <c r="CU201" s="12"/>
      <c r="CV201" s="12"/>
      <c r="CW201" s="12"/>
      <c r="CX201" s="12"/>
      <c r="CY201" s="12"/>
      <c r="CZ201" s="12"/>
      <c r="DA201" s="12"/>
      <c r="DB201" s="12"/>
      <c r="DC201" s="12"/>
      <c r="DD201" s="12"/>
      <c r="DE201" s="12"/>
      <c r="DF201" s="12"/>
      <c r="DG201" s="12"/>
      <c r="DH201" s="12"/>
      <c r="DI201" s="12"/>
      <c r="DJ201" s="12"/>
      <c r="DK201" s="12"/>
      <c r="DL201" s="12"/>
      <c r="DM201" s="12"/>
      <c r="DN201" s="12"/>
      <c r="DO201" s="12"/>
      <c r="DP201" s="12"/>
      <c r="DQ201" s="12"/>
      <c r="DR201" s="12"/>
      <c r="DS201" s="12"/>
      <c r="DT201" s="12"/>
      <c r="DU201" s="12"/>
      <c r="DV201" s="12"/>
      <c r="DW201" s="12"/>
      <c r="DX201" s="12"/>
      <c r="DY201" s="12"/>
      <c r="DZ201" s="12"/>
      <c r="EA201" s="12"/>
    </row>
    <row r="202" spans="1:137" s="13" customFormat="1" ht="54">
      <c r="A202" s="31">
        <v>1</v>
      </c>
      <c r="B202" s="27">
        <v>1196490598</v>
      </c>
      <c r="C202" s="28">
        <v>42294913</v>
      </c>
      <c r="D202" s="36" t="s">
        <v>329</v>
      </c>
      <c r="E202" s="37" t="s">
        <v>330</v>
      </c>
      <c r="F202" s="21" t="s">
        <v>10</v>
      </c>
      <c r="G202" s="22">
        <v>1885690</v>
      </c>
      <c r="H202" s="22">
        <f t="shared" ref="H202:H212" si="20">ROUND(G202*0.19,0)</f>
        <v>358281</v>
      </c>
      <c r="I202" s="23">
        <f t="shared" ref="I202:I212" si="21">+G202+H202</f>
        <v>2243971</v>
      </c>
      <c r="J202" s="12"/>
      <c r="K202" s="12"/>
      <c r="L202" s="12"/>
      <c r="M202" s="12"/>
      <c r="N202" s="12"/>
      <c r="O202" s="12"/>
      <c r="P202" s="12"/>
      <c r="Q202" s="12"/>
      <c r="R202" s="12"/>
      <c r="S202" s="12"/>
      <c r="T202" s="12"/>
      <c r="U202" s="12"/>
      <c r="V202" s="12"/>
      <c r="W202" s="12"/>
      <c r="X202" s="12"/>
      <c r="Y202" s="12"/>
      <c r="Z202" s="12"/>
      <c r="AA202" s="12"/>
      <c r="AB202" s="12"/>
      <c r="AC202" s="12"/>
      <c r="AD202" s="12"/>
      <c r="AE202" s="12"/>
      <c r="AF202" s="12"/>
      <c r="AG202" s="12"/>
      <c r="AH202" s="12"/>
      <c r="AI202" s="12"/>
      <c r="AJ202" s="12"/>
      <c r="AK202" s="12"/>
      <c r="AL202" s="12"/>
      <c r="AM202" s="12"/>
      <c r="AN202" s="12"/>
      <c r="AO202" s="12"/>
      <c r="AP202" s="12"/>
      <c r="AQ202" s="12"/>
      <c r="AR202" s="12"/>
      <c r="AS202" s="12"/>
      <c r="AT202" s="12"/>
      <c r="AU202" s="12"/>
      <c r="AV202" s="12"/>
      <c r="AW202" s="12"/>
      <c r="AX202" s="12"/>
      <c r="AY202" s="12"/>
      <c r="AZ202" s="12"/>
      <c r="BA202" s="12"/>
      <c r="BB202" s="12"/>
      <c r="BC202" s="12"/>
      <c r="BD202" s="12"/>
      <c r="BE202" s="12"/>
      <c r="BF202" s="12"/>
      <c r="BG202" s="12"/>
      <c r="BH202" s="12"/>
      <c r="BI202" s="12"/>
      <c r="BJ202" s="12"/>
      <c r="BK202" s="12"/>
      <c r="BL202" s="12"/>
      <c r="BM202" s="12"/>
      <c r="BN202" s="12"/>
      <c r="BO202" s="12"/>
      <c r="BP202" s="12"/>
      <c r="BQ202" s="12"/>
      <c r="BR202" s="12"/>
      <c r="BS202" s="12"/>
      <c r="BT202" s="12"/>
      <c r="BU202" s="12"/>
      <c r="BV202" s="12"/>
      <c r="BW202" s="12"/>
      <c r="BX202" s="12"/>
      <c r="BY202" s="12"/>
      <c r="BZ202" s="12"/>
      <c r="CA202" s="12"/>
      <c r="CB202" s="12"/>
      <c r="CC202" s="12"/>
      <c r="CD202" s="12"/>
      <c r="CE202" s="12"/>
      <c r="CF202" s="12"/>
      <c r="CG202" s="12"/>
      <c r="CH202" s="12"/>
      <c r="CI202" s="12"/>
      <c r="CJ202" s="12"/>
      <c r="CK202" s="12"/>
      <c r="CL202" s="12"/>
      <c r="CM202" s="12"/>
      <c r="CN202" s="12"/>
      <c r="CO202" s="12"/>
      <c r="CP202" s="12"/>
      <c r="CQ202" s="12"/>
      <c r="CR202" s="12"/>
      <c r="CS202" s="12"/>
      <c r="CT202" s="12"/>
      <c r="CU202" s="12"/>
      <c r="CV202" s="12"/>
      <c r="CW202" s="12"/>
      <c r="CX202" s="12"/>
      <c r="CY202" s="12"/>
      <c r="CZ202" s="12"/>
      <c r="DA202" s="12"/>
      <c r="DB202" s="12"/>
      <c r="DC202" s="12"/>
      <c r="DD202" s="12"/>
      <c r="DE202" s="12"/>
      <c r="DF202" s="12"/>
      <c r="DG202" s="12"/>
      <c r="DH202" s="12"/>
      <c r="DI202" s="12"/>
      <c r="DJ202" s="12"/>
      <c r="DK202" s="12"/>
      <c r="DL202" s="12"/>
      <c r="DM202" s="12"/>
      <c r="DN202" s="12"/>
      <c r="DO202" s="12"/>
      <c r="DP202" s="12"/>
      <c r="DQ202" s="12"/>
      <c r="DR202" s="12"/>
      <c r="DS202" s="12"/>
      <c r="DT202" s="12"/>
      <c r="DU202" s="12"/>
      <c r="DV202" s="12"/>
      <c r="DW202" s="12"/>
      <c r="DX202" s="12"/>
      <c r="DY202" s="12"/>
      <c r="DZ202" s="12"/>
      <c r="EA202" s="12"/>
    </row>
    <row r="203" spans="1:137" s="13" customFormat="1" ht="99">
      <c r="A203" s="31">
        <v>2</v>
      </c>
      <c r="B203" s="27">
        <v>1196491021</v>
      </c>
      <c r="C203" s="28" t="s">
        <v>331</v>
      </c>
      <c r="D203" s="36" t="s">
        <v>332</v>
      </c>
      <c r="E203" s="37" t="s">
        <v>333</v>
      </c>
      <c r="F203" s="21" t="s">
        <v>10</v>
      </c>
      <c r="G203" s="22">
        <v>277654</v>
      </c>
      <c r="H203" s="22">
        <f t="shared" si="20"/>
        <v>52754</v>
      </c>
      <c r="I203" s="23">
        <f t="shared" si="21"/>
        <v>330408</v>
      </c>
      <c r="J203" s="12"/>
      <c r="K203" s="12"/>
      <c r="L203" s="12"/>
      <c r="M203" s="12"/>
      <c r="N203" s="12"/>
      <c r="O203" s="12"/>
      <c r="P203" s="12"/>
      <c r="Q203" s="12"/>
      <c r="R203" s="12"/>
      <c r="S203" s="12"/>
      <c r="T203" s="12"/>
      <c r="U203" s="12"/>
      <c r="V203" s="12"/>
      <c r="W203" s="12"/>
      <c r="X203" s="12"/>
      <c r="Y203" s="12"/>
      <c r="Z203" s="12"/>
      <c r="AA203" s="12"/>
      <c r="AB203" s="12"/>
      <c r="AC203" s="12"/>
      <c r="AD203" s="12"/>
      <c r="AE203" s="12"/>
      <c r="AF203" s="12"/>
      <c r="AG203" s="12"/>
      <c r="AH203" s="12"/>
      <c r="AI203" s="12"/>
      <c r="AJ203" s="12"/>
      <c r="AK203" s="12"/>
      <c r="AL203" s="12"/>
      <c r="AM203" s="12"/>
      <c r="AN203" s="12"/>
      <c r="AO203" s="12"/>
      <c r="AP203" s="12"/>
      <c r="AQ203" s="12"/>
      <c r="AR203" s="12"/>
      <c r="AS203" s="12"/>
      <c r="AT203" s="12"/>
      <c r="AU203" s="12"/>
      <c r="AV203" s="12"/>
      <c r="AW203" s="12"/>
      <c r="AX203" s="12"/>
      <c r="AY203" s="12"/>
      <c r="AZ203" s="12"/>
      <c r="BA203" s="12"/>
      <c r="BB203" s="12"/>
      <c r="BC203" s="12"/>
      <c r="BD203" s="12"/>
      <c r="BE203" s="12"/>
      <c r="BF203" s="12"/>
      <c r="BG203" s="12"/>
      <c r="BH203" s="12"/>
      <c r="BI203" s="12"/>
      <c r="BJ203" s="12"/>
      <c r="BK203" s="12"/>
      <c r="BL203" s="12"/>
      <c r="BM203" s="12"/>
      <c r="BN203" s="12"/>
      <c r="BO203" s="12"/>
      <c r="BP203" s="12"/>
      <c r="BQ203" s="12"/>
      <c r="BR203" s="12"/>
      <c r="BS203" s="12"/>
      <c r="BT203" s="12"/>
      <c r="BU203" s="12"/>
      <c r="BV203" s="12"/>
      <c r="BW203" s="12"/>
      <c r="BX203" s="12"/>
      <c r="BY203" s="12"/>
      <c r="BZ203" s="12"/>
      <c r="CA203" s="12"/>
      <c r="CB203" s="12"/>
      <c r="CC203" s="12"/>
      <c r="CD203" s="12"/>
      <c r="CE203" s="12"/>
      <c r="CF203" s="12"/>
      <c r="CG203" s="12"/>
      <c r="CH203" s="12"/>
      <c r="CI203" s="12"/>
      <c r="CJ203" s="12"/>
      <c r="CK203" s="12"/>
      <c r="CL203" s="12"/>
      <c r="CM203" s="12"/>
      <c r="CN203" s="12"/>
      <c r="CO203" s="12"/>
      <c r="CP203" s="12"/>
      <c r="CQ203" s="12"/>
      <c r="CR203" s="12"/>
      <c r="CS203" s="12"/>
      <c r="CT203" s="12"/>
      <c r="CU203" s="12"/>
      <c r="CV203" s="12"/>
      <c r="CW203" s="12"/>
      <c r="CX203" s="12"/>
      <c r="CY203" s="12"/>
      <c r="CZ203" s="12"/>
      <c r="DA203" s="12"/>
      <c r="DB203" s="12"/>
      <c r="DC203" s="12"/>
      <c r="DD203" s="12"/>
      <c r="DE203" s="12"/>
      <c r="DF203" s="12"/>
      <c r="DG203" s="12"/>
      <c r="DH203" s="12"/>
      <c r="DI203" s="12"/>
      <c r="DJ203" s="12"/>
      <c r="DK203" s="12"/>
      <c r="DL203" s="12"/>
      <c r="DM203" s="12"/>
      <c r="DN203" s="12"/>
      <c r="DO203" s="12"/>
      <c r="DP203" s="12"/>
      <c r="DQ203" s="12"/>
      <c r="DR203" s="12"/>
      <c r="DS203" s="12"/>
      <c r="DT203" s="12"/>
      <c r="DU203" s="12"/>
      <c r="DV203" s="12"/>
      <c r="DW203" s="12"/>
      <c r="DX203" s="12"/>
      <c r="DY203" s="12"/>
      <c r="DZ203" s="12"/>
      <c r="EA203" s="12"/>
    </row>
    <row r="204" spans="1:137" s="13" customFormat="1" ht="90">
      <c r="A204" s="31">
        <v>3</v>
      </c>
      <c r="B204" s="27">
        <v>1196490538</v>
      </c>
      <c r="C204" s="28" t="s">
        <v>334</v>
      </c>
      <c r="D204" s="36" t="s">
        <v>335</v>
      </c>
      <c r="E204" s="37" t="s">
        <v>336</v>
      </c>
      <c r="F204" s="21" t="s">
        <v>10</v>
      </c>
      <c r="G204" s="22">
        <v>277654</v>
      </c>
      <c r="H204" s="22">
        <f t="shared" si="20"/>
        <v>52754</v>
      </c>
      <c r="I204" s="23">
        <f t="shared" si="21"/>
        <v>330408</v>
      </c>
      <c r="J204" s="12"/>
      <c r="K204" s="12"/>
      <c r="L204" s="12"/>
      <c r="M204" s="12"/>
      <c r="N204" s="12"/>
      <c r="O204" s="12"/>
      <c r="P204" s="12"/>
      <c r="Q204" s="12"/>
      <c r="R204" s="12"/>
      <c r="S204" s="12"/>
      <c r="T204" s="12"/>
      <c r="U204" s="12"/>
      <c r="V204" s="12"/>
      <c r="W204" s="12"/>
      <c r="X204" s="12"/>
      <c r="Y204" s="12"/>
      <c r="Z204" s="12"/>
      <c r="AA204" s="12"/>
      <c r="AB204" s="12"/>
      <c r="AC204" s="12"/>
      <c r="AD204" s="12"/>
      <c r="AE204" s="12"/>
      <c r="AF204" s="12"/>
      <c r="AG204" s="12"/>
      <c r="AH204" s="12"/>
      <c r="AI204" s="12"/>
      <c r="AJ204" s="12"/>
      <c r="AK204" s="12"/>
      <c r="AL204" s="12"/>
      <c r="AM204" s="12"/>
      <c r="AN204" s="12"/>
      <c r="AO204" s="12"/>
      <c r="AP204" s="12"/>
      <c r="AQ204" s="12"/>
      <c r="AR204" s="12"/>
      <c r="AS204" s="12"/>
      <c r="AT204" s="12"/>
      <c r="AU204" s="12"/>
      <c r="AV204" s="12"/>
      <c r="AW204" s="12"/>
      <c r="AX204" s="12"/>
      <c r="AY204" s="12"/>
      <c r="AZ204" s="12"/>
      <c r="BA204" s="12"/>
      <c r="BB204" s="12"/>
      <c r="BC204" s="12"/>
      <c r="BD204" s="12"/>
      <c r="BE204" s="12"/>
      <c r="BF204" s="12"/>
      <c r="BG204" s="12"/>
      <c r="BH204" s="12"/>
      <c r="BI204" s="12"/>
      <c r="BJ204" s="12"/>
      <c r="BK204" s="12"/>
      <c r="BL204" s="12"/>
      <c r="BM204" s="12"/>
      <c r="BN204" s="12"/>
      <c r="BO204" s="12"/>
      <c r="BP204" s="12"/>
      <c r="BQ204" s="12"/>
      <c r="BR204" s="12"/>
      <c r="BS204" s="12"/>
      <c r="BT204" s="12"/>
      <c r="BU204" s="12"/>
      <c r="BV204" s="12"/>
      <c r="BW204" s="12"/>
      <c r="BX204" s="12"/>
      <c r="BY204" s="12"/>
      <c r="BZ204" s="12"/>
      <c r="CA204" s="12"/>
      <c r="CB204" s="12"/>
      <c r="CC204" s="12"/>
      <c r="CD204" s="12"/>
      <c r="CE204" s="12"/>
      <c r="CF204" s="12"/>
      <c r="CG204" s="12"/>
      <c r="CH204" s="12"/>
      <c r="CI204" s="12"/>
      <c r="CJ204" s="12"/>
      <c r="CK204" s="12"/>
      <c r="CL204" s="12"/>
      <c r="CM204" s="12"/>
      <c r="CN204" s="12"/>
      <c r="CO204" s="12"/>
      <c r="CP204" s="12"/>
      <c r="CQ204" s="12"/>
      <c r="CR204" s="12"/>
      <c r="CS204" s="12"/>
      <c r="CT204" s="12"/>
      <c r="CU204" s="12"/>
      <c r="CV204" s="12"/>
      <c r="CW204" s="12"/>
      <c r="CX204" s="12"/>
      <c r="CY204" s="12"/>
      <c r="CZ204" s="12"/>
      <c r="DA204" s="12"/>
      <c r="DB204" s="12"/>
      <c r="DC204" s="12"/>
      <c r="DD204" s="12"/>
      <c r="DE204" s="12"/>
      <c r="DF204" s="12"/>
      <c r="DG204" s="12"/>
      <c r="DH204" s="12"/>
      <c r="DI204" s="12"/>
      <c r="DJ204" s="12"/>
      <c r="DK204" s="12"/>
      <c r="DL204" s="12"/>
      <c r="DM204" s="12"/>
      <c r="DN204" s="12"/>
      <c r="DO204" s="12"/>
      <c r="DP204" s="12"/>
      <c r="DQ204" s="12"/>
      <c r="DR204" s="12"/>
      <c r="DS204" s="12"/>
      <c r="DT204" s="12"/>
      <c r="DU204" s="12"/>
      <c r="DV204" s="12"/>
      <c r="DW204" s="12"/>
      <c r="DX204" s="12"/>
      <c r="DY204" s="12"/>
      <c r="DZ204" s="12"/>
      <c r="EA204" s="12"/>
    </row>
    <row r="205" spans="1:137" s="13" customFormat="1" ht="63">
      <c r="A205" s="31">
        <v>4</v>
      </c>
      <c r="B205" s="27">
        <v>1196491342</v>
      </c>
      <c r="C205" s="59">
        <v>42271708</v>
      </c>
      <c r="D205" s="36" t="s">
        <v>337</v>
      </c>
      <c r="E205" s="37" t="s">
        <v>338</v>
      </c>
      <c r="F205" s="21" t="s">
        <v>10</v>
      </c>
      <c r="G205" s="22">
        <v>10351</v>
      </c>
      <c r="H205" s="22">
        <f t="shared" si="20"/>
        <v>1967</v>
      </c>
      <c r="I205" s="23">
        <f t="shared" si="21"/>
        <v>12318</v>
      </c>
      <c r="J205" s="12"/>
      <c r="K205" s="12"/>
      <c r="L205" s="12"/>
      <c r="M205" s="12"/>
      <c r="N205" s="12"/>
      <c r="O205" s="12"/>
      <c r="P205" s="12"/>
      <c r="Q205" s="12"/>
      <c r="R205" s="12"/>
      <c r="S205" s="12"/>
      <c r="T205" s="12"/>
      <c r="U205" s="12"/>
      <c r="V205" s="12"/>
      <c r="W205" s="12"/>
      <c r="X205" s="12"/>
      <c r="Y205" s="12"/>
      <c r="Z205" s="12"/>
      <c r="AA205" s="12"/>
      <c r="AB205" s="12"/>
      <c r="AC205" s="12"/>
      <c r="AD205" s="12"/>
      <c r="AE205" s="12"/>
      <c r="AF205" s="12"/>
      <c r="AG205" s="12"/>
      <c r="AH205" s="12"/>
      <c r="AI205" s="12"/>
      <c r="AJ205" s="12"/>
      <c r="AK205" s="12"/>
      <c r="AL205" s="12"/>
      <c r="AM205" s="12"/>
      <c r="AN205" s="12"/>
      <c r="AO205" s="12"/>
      <c r="AP205" s="12"/>
      <c r="AQ205" s="12"/>
      <c r="AR205" s="12"/>
      <c r="AS205" s="12"/>
      <c r="AT205" s="12"/>
      <c r="AU205" s="12"/>
      <c r="AV205" s="12"/>
      <c r="AW205" s="12"/>
      <c r="AX205" s="12"/>
      <c r="AY205" s="12"/>
      <c r="AZ205" s="12"/>
      <c r="BA205" s="12"/>
      <c r="BB205" s="12"/>
      <c r="BC205" s="12"/>
      <c r="BD205" s="12"/>
      <c r="BE205" s="12"/>
      <c r="BF205" s="12"/>
      <c r="BG205" s="12"/>
      <c r="BH205" s="12"/>
      <c r="BI205" s="12"/>
      <c r="BJ205" s="12"/>
      <c r="BK205" s="12"/>
      <c r="BL205" s="12"/>
      <c r="BM205" s="12"/>
      <c r="BN205" s="12"/>
      <c r="BO205" s="12"/>
      <c r="BP205" s="12"/>
      <c r="BQ205" s="12"/>
      <c r="BR205" s="12"/>
      <c r="BS205" s="12"/>
      <c r="BT205" s="12"/>
      <c r="BU205" s="12"/>
      <c r="BV205" s="12"/>
      <c r="BW205" s="12"/>
      <c r="BX205" s="12"/>
      <c r="BY205" s="12"/>
      <c r="BZ205" s="12"/>
      <c r="CA205" s="12"/>
      <c r="CB205" s="12"/>
      <c r="CC205" s="12"/>
      <c r="CD205" s="12"/>
      <c r="CE205" s="12"/>
      <c r="CF205" s="12"/>
      <c r="CG205" s="12"/>
      <c r="CH205" s="12"/>
      <c r="CI205" s="12"/>
      <c r="CJ205" s="12"/>
      <c r="CK205" s="12"/>
      <c r="CL205" s="12"/>
      <c r="CM205" s="12"/>
      <c r="CN205" s="12"/>
      <c r="CO205" s="12"/>
      <c r="CP205" s="12"/>
      <c r="CQ205" s="12"/>
      <c r="CR205" s="12"/>
      <c r="CS205" s="12"/>
      <c r="CT205" s="12"/>
      <c r="CU205" s="12"/>
      <c r="CV205" s="12"/>
      <c r="CW205" s="12"/>
      <c r="CX205" s="12"/>
      <c r="CY205" s="12"/>
      <c r="CZ205" s="12"/>
      <c r="DA205" s="12"/>
      <c r="DB205" s="12"/>
      <c r="DC205" s="12"/>
      <c r="DD205" s="12"/>
      <c r="DE205" s="12"/>
      <c r="DF205" s="12"/>
      <c r="DG205" s="12"/>
      <c r="DH205" s="12"/>
      <c r="DI205" s="12"/>
      <c r="DJ205" s="12"/>
      <c r="DK205" s="12"/>
      <c r="DL205" s="12"/>
      <c r="DM205" s="12"/>
      <c r="DN205" s="12"/>
      <c r="DO205" s="12"/>
      <c r="DP205" s="12"/>
      <c r="DQ205" s="12"/>
      <c r="DR205" s="12"/>
      <c r="DS205" s="12"/>
      <c r="DT205" s="12"/>
      <c r="DU205" s="12"/>
      <c r="DV205" s="12"/>
      <c r="DW205" s="12"/>
      <c r="DX205" s="12"/>
      <c r="DY205" s="12"/>
      <c r="DZ205" s="12"/>
      <c r="EA205" s="12"/>
    </row>
    <row r="206" spans="1:137" s="13" customFormat="1" ht="54">
      <c r="A206" s="31">
        <v>5</v>
      </c>
      <c r="B206" s="27">
        <v>1196491126</v>
      </c>
      <c r="C206" s="59">
        <v>42271708</v>
      </c>
      <c r="D206" s="36" t="s">
        <v>339</v>
      </c>
      <c r="E206" s="37" t="s">
        <v>340</v>
      </c>
      <c r="F206" s="21" t="s">
        <v>10</v>
      </c>
      <c r="G206" s="22">
        <v>10351</v>
      </c>
      <c r="H206" s="22">
        <f t="shared" si="20"/>
        <v>1967</v>
      </c>
      <c r="I206" s="23">
        <f t="shared" si="21"/>
        <v>12318</v>
      </c>
      <c r="J206" s="12"/>
      <c r="K206" s="12"/>
      <c r="L206" s="12"/>
      <c r="M206" s="12"/>
      <c r="N206" s="12"/>
      <c r="O206" s="12"/>
      <c r="P206" s="12"/>
      <c r="Q206" s="12"/>
      <c r="R206" s="12"/>
      <c r="S206" s="12"/>
      <c r="T206" s="12"/>
      <c r="U206" s="12"/>
      <c r="V206" s="12"/>
      <c r="W206" s="12"/>
      <c r="X206" s="12"/>
      <c r="Y206" s="12"/>
      <c r="Z206" s="12"/>
      <c r="AA206" s="12"/>
      <c r="AB206" s="12"/>
      <c r="AC206" s="12"/>
      <c r="AD206" s="12"/>
      <c r="AE206" s="12"/>
      <c r="AF206" s="12"/>
      <c r="AG206" s="12"/>
      <c r="AH206" s="12"/>
      <c r="AI206" s="12"/>
      <c r="AJ206" s="12"/>
      <c r="AK206" s="12"/>
      <c r="AL206" s="12"/>
      <c r="AM206" s="12"/>
      <c r="AN206" s="12"/>
      <c r="AO206" s="12"/>
      <c r="AP206" s="12"/>
      <c r="AQ206" s="12"/>
      <c r="AR206" s="12"/>
      <c r="AS206" s="12"/>
      <c r="AT206" s="12"/>
      <c r="AU206" s="12"/>
      <c r="AV206" s="12"/>
      <c r="AW206" s="12"/>
      <c r="AX206" s="12"/>
      <c r="AY206" s="12"/>
      <c r="AZ206" s="12"/>
      <c r="BA206" s="12"/>
      <c r="BB206" s="12"/>
      <c r="BC206" s="12"/>
      <c r="BD206" s="12"/>
      <c r="BE206" s="12"/>
      <c r="BF206" s="12"/>
      <c r="BG206" s="12"/>
      <c r="BH206" s="12"/>
      <c r="BI206" s="12"/>
      <c r="BJ206" s="12"/>
      <c r="BK206" s="12"/>
      <c r="BL206" s="12"/>
      <c r="BM206" s="12"/>
      <c r="BN206" s="12"/>
      <c r="BO206" s="12"/>
      <c r="BP206" s="12"/>
      <c r="BQ206" s="12"/>
      <c r="BR206" s="12"/>
      <c r="BS206" s="12"/>
      <c r="BT206" s="12"/>
      <c r="BU206" s="12"/>
      <c r="BV206" s="12"/>
      <c r="BW206" s="12"/>
      <c r="BX206" s="12"/>
      <c r="BY206" s="12"/>
      <c r="BZ206" s="12"/>
      <c r="CA206" s="12"/>
      <c r="CB206" s="12"/>
      <c r="CC206" s="12"/>
      <c r="CD206" s="12"/>
      <c r="CE206" s="12"/>
      <c r="CF206" s="12"/>
      <c r="CG206" s="12"/>
      <c r="CH206" s="12"/>
      <c r="CI206" s="12"/>
      <c r="CJ206" s="12"/>
      <c r="CK206" s="12"/>
      <c r="CL206" s="12"/>
      <c r="CM206" s="12"/>
      <c r="CN206" s="12"/>
      <c r="CO206" s="12"/>
      <c r="CP206" s="12"/>
      <c r="CQ206" s="12"/>
      <c r="CR206" s="12"/>
      <c r="CS206" s="12"/>
      <c r="CT206" s="12"/>
      <c r="CU206" s="12"/>
      <c r="CV206" s="12"/>
      <c r="CW206" s="12"/>
      <c r="CX206" s="12"/>
      <c r="CY206" s="12"/>
      <c r="CZ206" s="12"/>
      <c r="DA206" s="12"/>
      <c r="DB206" s="12"/>
      <c r="DC206" s="12"/>
      <c r="DD206" s="12"/>
      <c r="DE206" s="12"/>
      <c r="DF206" s="12"/>
      <c r="DG206" s="12"/>
      <c r="DH206" s="12"/>
      <c r="DI206" s="12"/>
      <c r="DJ206" s="12"/>
      <c r="DK206" s="12"/>
      <c r="DL206" s="12"/>
      <c r="DM206" s="12"/>
      <c r="DN206" s="12"/>
      <c r="DO206" s="12"/>
      <c r="DP206" s="12"/>
      <c r="DQ206" s="12"/>
      <c r="DR206" s="12"/>
      <c r="DS206" s="12"/>
      <c r="DT206" s="12"/>
      <c r="DU206" s="12"/>
      <c r="DV206" s="12"/>
      <c r="DW206" s="12"/>
      <c r="DX206" s="12"/>
      <c r="DY206" s="12"/>
      <c r="DZ206" s="12"/>
      <c r="EA206" s="12"/>
    </row>
    <row r="207" spans="1:137" s="13" customFormat="1" ht="54">
      <c r="A207" s="31">
        <v>6</v>
      </c>
      <c r="B207" s="27">
        <v>1196491340</v>
      </c>
      <c r="C207" s="59">
        <v>42271708</v>
      </c>
      <c r="D207" s="36" t="s">
        <v>341</v>
      </c>
      <c r="E207" s="37" t="s">
        <v>342</v>
      </c>
      <c r="F207" s="21" t="s">
        <v>10</v>
      </c>
      <c r="G207" s="22">
        <v>10351</v>
      </c>
      <c r="H207" s="22">
        <f t="shared" si="20"/>
        <v>1967</v>
      </c>
      <c r="I207" s="23">
        <f t="shared" si="21"/>
        <v>12318</v>
      </c>
      <c r="J207" s="12"/>
      <c r="K207" s="12"/>
      <c r="L207" s="12"/>
      <c r="M207" s="12"/>
      <c r="N207" s="12"/>
      <c r="O207" s="12"/>
      <c r="P207" s="12"/>
      <c r="Q207" s="12"/>
      <c r="R207" s="12"/>
      <c r="S207" s="12"/>
      <c r="T207" s="12"/>
      <c r="U207" s="12"/>
      <c r="V207" s="12"/>
      <c r="W207" s="12"/>
      <c r="X207" s="12"/>
      <c r="Y207" s="12"/>
      <c r="Z207" s="12"/>
      <c r="AA207" s="12"/>
      <c r="AB207" s="12"/>
      <c r="AC207" s="12"/>
      <c r="AD207" s="12"/>
      <c r="AE207" s="12"/>
      <c r="AF207" s="12"/>
      <c r="AG207" s="12"/>
      <c r="AH207" s="12"/>
      <c r="AI207" s="12"/>
      <c r="AJ207" s="12"/>
      <c r="AK207" s="12"/>
      <c r="AL207" s="12"/>
      <c r="AM207" s="12"/>
      <c r="AN207" s="12"/>
      <c r="AO207" s="12"/>
      <c r="AP207" s="12"/>
      <c r="AQ207" s="12"/>
      <c r="AR207" s="12"/>
      <c r="AS207" s="12"/>
      <c r="AT207" s="12"/>
      <c r="AU207" s="12"/>
      <c r="AV207" s="12"/>
      <c r="AW207" s="12"/>
      <c r="AX207" s="12"/>
      <c r="AY207" s="12"/>
      <c r="AZ207" s="12"/>
      <c r="BA207" s="12"/>
      <c r="BB207" s="12"/>
      <c r="BC207" s="12"/>
      <c r="BD207" s="12"/>
      <c r="BE207" s="12"/>
      <c r="BF207" s="12"/>
      <c r="BG207" s="12"/>
      <c r="BH207" s="12"/>
      <c r="BI207" s="12"/>
      <c r="BJ207" s="12"/>
      <c r="BK207" s="12"/>
      <c r="BL207" s="12"/>
      <c r="BM207" s="12"/>
      <c r="BN207" s="12"/>
      <c r="BO207" s="12"/>
      <c r="BP207" s="12"/>
      <c r="BQ207" s="12"/>
      <c r="BR207" s="12"/>
      <c r="BS207" s="12"/>
      <c r="BT207" s="12"/>
      <c r="BU207" s="12"/>
      <c r="BV207" s="12"/>
      <c r="BW207" s="12"/>
      <c r="BX207" s="12"/>
      <c r="BY207" s="12"/>
      <c r="BZ207" s="12"/>
      <c r="CA207" s="12"/>
      <c r="CB207" s="12"/>
      <c r="CC207" s="12"/>
      <c r="CD207" s="12"/>
      <c r="CE207" s="12"/>
      <c r="CF207" s="12"/>
      <c r="CG207" s="12"/>
      <c r="CH207" s="12"/>
      <c r="CI207" s="12"/>
      <c r="CJ207" s="12"/>
      <c r="CK207" s="12"/>
      <c r="CL207" s="12"/>
      <c r="CM207" s="12"/>
      <c r="CN207" s="12"/>
      <c r="CO207" s="12"/>
      <c r="CP207" s="12"/>
      <c r="CQ207" s="12"/>
      <c r="CR207" s="12"/>
      <c r="CS207" s="12"/>
      <c r="CT207" s="12"/>
      <c r="CU207" s="12"/>
      <c r="CV207" s="12"/>
      <c r="CW207" s="12"/>
      <c r="CX207" s="12"/>
      <c r="CY207" s="12"/>
      <c r="CZ207" s="12"/>
      <c r="DA207" s="12"/>
      <c r="DB207" s="12"/>
      <c r="DC207" s="12"/>
      <c r="DD207" s="12"/>
      <c r="DE207" s="12"/>
      <c r="DF207" s="12"/>
      <c r="DG207" s="12"/>
      <c r="DH207" s="12"/>
      <c r="DI207" s="12"/>
      <c r="DJ207" s="12"/>
      <c r="DK207" s="12"/>
      <c r="DL207" s="12"/>
      <c r="DM207" s="12"/>
      <c r="DN207" s="12"/>
      <c r="DO207" s="12"/>
      <c r="DP207" s="12"/>
      <c r="DQ207" s="12"/>
      <c r="DR207" s="12"/>
      <c r="DS207" s="12"/>
      <c r="DT207" s="12"/>
      <c r="DU207" s="12"/>
      <c r="DV207" s="12"/>
      <c r="DW207" s="12"/>
      <c r="DX207" s="12"/>
      <c r="DY207" s="12"/>
      <c r="DZ207" s="12"/>
      <c r="EA207" s="12"/>
    </row>
    <row r="208" spans="1:137" s="13" customFormat="1" ht="63">
      <c r="A208" s="31">
        <v>7</v>
      </c>
      <c r="B208" s="27">
        <v>1196490295</v>
      </c>
      <c r="C208" s="28" t="s">
        <v>343</v>
      </c>
      <c r="D208" s="36" t="s">
        <v>344</v>
      </c>
      <c r="E208" s="37" t="s">
        <v>345</v>
      </c>
      <c r="F208" s="21" t="s">
        <v>10</v>
      </c>
      <c r="G208" s="22">
        <v>8697</v>
      </c>
      <c r="H208" s="22">
        <f t="shared" si="20"/>
        <v>1652</v>
      </c>
      <c r="I208" s="23">
        <f t="shared" si="21"/>
        <v>10349</v>
      </c>
      <c r="J208" s="12"/>
      <c r="K208" s="12"/>
      <c r="L208" s="12"/>
      <c r="M208" s="12"/>
      <c r="N208" s="12"/>
      <c r="O208" s="12"/>
      <c r="P208" s="12"/>
      <c r="Q208" s="12"/>
      <c r="R208" s="12"/>
      <c r="S208" s="12"/>
      <c r="T208" s="12"/>
      <c r="U208" s="12"/>
      <c r="V208" s="12"/>
      <c r="W208" s="12"/>
      <c r="X208" s="12"/>
      <c r="Y208" s="12"/>
      <c r="Z208" s="12"/>
      <c r="AA208" s="12"/>
      <c r="AB208" s="12"/>
      <c r="AC208" s="12"/>
      <c r="AD208" s="12"/>
      <c r="AE208" s="12"/>
      <c r="AF208" s="12"/>
      <c r="AG208" s="12"/>
      <c r="AH208" s="12"/>
      <c r="AI208" s="12"/>
      <c r="AJ208" s="12"/>
      <c r="AK208" s="12"/>
      <c r="AL208" s="12"/>
      <c r="AM208" s="12"/>
      <c r="AN208" s="12"/>
      <c r="AO208" s="12"/>
      <c r="AP208" s="12"/>
      <c r="AQ208" s="12"/>
      <c r="AR208" s="12"/>
      <c r="AS208" s="12"/>
      <c r="AT208" s="12"/>
      <c r="AU208" s="12"/>
      <c r="AV208" s="12"/>
      <c r="AW208" s="12"/>
      <c r="AX208" s="12"/>
      <c r="AY208" s="12"/>
      <c r="AZ208" s="12"/>
      <c r="BA208" s="12"/>
      <c r="BB208" s="12"/>
      <c r="BC208" s="12"/>
      <c r="BD208" s="12"/>
      <c r="BE208" s="12"/>
      <c r="BF208" s="12"/>
      <c r="BG208" s="12"/>
      <c r="BH208" s="12"/>
      <c r="BI208" s="12"/>
      <c r="BJ208" s="12"/>
      <c r="BK208" s="12"/>
      <c r="BL208" s="12"/>
      <c r="BM208" s="12"/>
      <c r="BN208" s="12"/>
      <c r="BO208" s="12"/>
      <c r="BP208" s="12"/>
      <c r="BQ208" s="12"/>
      <c r="BR208" s="12"/>
      <c r="BS208" s="12"/>
      <c r="BT208" s="12"/>
      <c r="BU208" s="12"/>
      <c r="BV208" s="12"/>
      <c r="BW208" s="12"/>
      <c r="BX208" s="12"/>
      <c r="BY208" s="12"/>
      <c r="BZ208" s="12"/>
      <c r="CA208" s="12"/>
      <c r="CB208" s="12"/>
      <c r="CC208" s="12"/>
      <c r="CD208" s="12"/>
      <c r="CE208" s="12"/>
      <c r="CF208" s="12"/>
      <c r="CG208" s="12"/>
      <c r="CH208" s="12"/>
      <c r="CI208" s="12"/>
      <c r="CJ208" s="12"/>
      <c r="CK208" s="12"/>
      <c r="CL208" s="12"/>
      <c r="CM208" s="12"/>
      <c r="CN208" s="12"/>
      <c r="CO208" s="12"/>
      <c r="CP208" s="12"/>
      <c r="CQ208" s="12"/>
      <c r="CR208" s="12"/>
      <c r="CS208" s="12"/>
      <c r="CT208" s="12"/>
      <c r="CU208" s="12"/>
      <c r="CV208" s="12"/>
      <c r="CW208" s="12"/>
      <c r="CX208" s="12"/>
      <c r="CY208" s="12"/>
      <c r="CZ208" s="12"/>
      <c r="DA208" s="12"/>
      <c r="DB208" s="12"/>
      <c r="DC208" s="12"/>
      <c r="DD208" s="12"/>
      <c r="DE208" s="12"/>
      <c r="DF208" s="12"/>
      <c r="DG208" s="12"/>
      <c r="DH208" s="12"/>
      <c r="DI208" s="12"/>
      <c r="DJ208" s="12"/>
      <c r="DK208" s="12"/>
      <c r="DL208" s="12"/>
      <c r="DM208" s="12"/>
      <c r="DN208" s="12"/>
      <c r="DO208" s="12"/>
      <c r="DP208" s="12"/>
      <c r="DQ208" s="12"/>
      <c r="DR208" s="12"/>
      <c r="DS208" s="12"/>
      <c r="DT208" s="12"/>
      <c r="DU208" s="12"/>
      <c r="DV208" s="12"/>
      <c r="DW208" s="12"/>
      <c r="DX208" s="12"/>
      <c r="DY208" s="12"/>
      <c r="DZ208" s="12"/>
      <c r="EA208" s="12"/>
    </row>
    <row r="209" spans="1:137" s="13" customFormat="1" ht="18">
      <c r="A209" s="31">
        <v>8</v>
      </c>
      <c r="B209" s="27">
        <v>1186220197</v>
      </c>
      <c r="C209" s="28" t="s">
        <v>346</v>
      </c>
      <c r="D209" s="36" t="s">
        <v>347</v>
      </c>
      <c r="E209" s="37" t="s">
        <v>348</v>
      </c>
      <c r="F209" s="21" t="s">
        <v>10</v>
      </c>
      <c r="G209" s="22">
        <v>600473</v>
      </c>
      <c r="H209" s="22">
        <f t="shared" si="20"/>
        <v>114090</v>
      </c>
      <c r="I209" s="23">
        <f t="shared" si="21"/>
        <v>714563</v>
      </c>
      <c r="J209" s="12"/>
      <c r="K209" s="12"/>
      <c r="L209" s="12"/>
      <c r="M209" s="12"/>
      <c r="N209" s="12"/>
      <c r="O209" s="12"/>
      <c r="P209" s="12"/>
      <c r="Q209" s="12"/>
      <c r="R209" s="12"/>
      <c r="S209" s="12"/>
      <c r="T209" s="12"/>
      <c r="U209" s="12"/>
      <c r="V209" s="12"/>
      <c r="W209" s="12"/>
      <c r="X209" s="12"/>
      <c r="Y209" s="12"/>
      <c r="Z209" s="12"/>
      <c r="AA209" s="12"/>
      <c r="AB209" s="12"/>
      <c r="AC209" s="12"/>
      <c r="AD209" s="12"/>
      <c r="AE209" s="12"/>
      <c r="AF209" s="12"/>
      <c r="AG209" s="12"/>
      <c r="AH209" s="12"/>
      <c r="AI209" s="12"/>
      <c r="AJ209" s="12"/>
      <c r="AK209" s="12"/>
      <c r="AL209" s="12"/>
      <c r="AM209" s="12"/>
      <c r="AN209" s="12"/>
      <c r="AO209" s="12"/>
      <c r="AP209" s="12"/>
      <c r="AQ209" s="12"/>
      <c r="AR209" s="12"/>
      <c r="AS209" s="12"/>
      <c r="AT209" s="12"/>
      <c r="AU209" s="12"/>
      <c r="AV209" s="12"/>
      <c r="AW209" s="12"/>
      <c r="AX209" s="12"/>
      <c r="AY209" s="12"/>
      <c r="AZ209" s="12"/>
      <c r="BA209" s="12"/>
      <c r="BB209" s="12"/>
      <c r="BC209" s="12"/>
      <c r="BD209" s="12"/>
      <c r="BE209" s="12"/>
      <c r="BF209" s="12"/>
      <c r="BG209" s="12"/>
      <c r="BH209" s="12"/>
      <c r="BI209" s="12"/>
      <c r="BJ209" s="12"/>
      <c r="BK209" s="12"/>
      <c r="BL209" s="12"/>
      <c r="BM209" s="12"/>
      <c r="BN209" s="12"/>
      <c r="BO209" s="12"/>
      <c r="BP209" s="12"/>
      <c r="BQ209" s="12"/>
      <c r="BR209" s="12"/>
      <c r="BS209" s="12"/>
      <c r="BT209" s="12"/>
      <c r="BU209" s="12"/>
      <c r="BV209" s="12"/>
      <c r="BW209" s="12"/>
      <c r="BX209" s="12"/>
      <c r="BY209" s="12"/>
      <c r="BZ209" s="12"/>
      <c r="CA209" s="12"/>
      <c r="CB209" s="12"/>
      <c r="CC209" s="12"/>
      <c r="CD209" s="12"/>
      <c r="CE209" s="12"/>
      <c r="CF209" s="12"/>
      <c r="CG209" s="12"/>
      <c r="CH209" s="12"/>
      <c r="CI209" s="12"/>
      <c r="CJ209" s="12"/>
      <c r="CK209" s="12"/>
      <c r="CL209" s="12"/>
      <c r="CM209" s="12"/>
      <c r="CN209" s="12"/>
      <c r="CO209" s="12"/>
      <c r="CP209" s="12"/>
      <c r="CQ209" s="12"/>
      <c r="CR209" s="12"/>
      <c r="CS209" s="12"/>
      <c r="CT209" s="12"/>
      <c r="CU209" s="12"/>
      <c r="CV209" s="12"/>
      <c r="CW209" s="12"/>
      <c r="CX209" s="12"/>
      <c r="CY209" s="12"/>
      <c r="CZ209" s="12"/>
      <c r="DA209" s="12"/>
      <c r="DB209" s="12"/>
      <c r="DC209" s="12"/>
      <c r="DD209" s="12"/>
      <c r="DE209" s="12"/>
      <c r="DF209" s="12"/>
      <c r="DG209" s="12"/>
      <c r="DH209" s="12"/>
      <c r="DI209" s="12"/>
      <c r="DJ209" s="12"/>
      <c r="DK209" s="12"/>
      <c r="DL209" s="12"/>
      <c r="DM209" s="12"/>
      <c r="DN209" s="12"/>
      <c r="DO209" s="12"/>
      <c r="DP209" s="12"/>
      <c r="DQ209" s="12"/>
      <c r="DR209" s="12"/>
      <c r="DS209" s="12"/>
      <c r="DT209" s="12"/>
      <c r="DU209" s="12"/>
      <c r="DV209" s="12"/>
      <c r="DW209" s="12"/>
      <c r="DX209" s="12"/>
      <c r="DY209" s="12"/>
      <c r="DZ209" s="12"/>
      <c r="EA209" s="12"/>
    </row>
    <row r="210" spans="1:137" s="13" customFormat="1" ht="27">
      <c r="A210" s="31">
        <v>9</v>
      </c>
      <c r="B210" s="27">
        <v>1196491301</v>
      </c>
      <c r="C210" s="28">
        <v>42294900</v>
      </c>
      <c r="D210" s="36" t="s">
        <v>349</v>
      </c>
      <c r="E210" s="37" t="s">
        <v>350</v>
      </c>
      <c r="F210" s="21" t="s">
        <v>10</v>
      </c>
      <c r="G210" s="22">
        <v>200488</v>
      </c>
      <c r="H210" s="22">
        <f t="shared" si="20"/>
        <v>38093</v>
      </c>
      <c r="I210" s="23">
        <f t="shared" si="21"/>
        <v>238581</v>
      </c>
      <c r="J210" s="12"/>
      <c r="K210" s="12"/>
      <c r="L210" s="12"/>
      <c r="M210" s="12"/>
      <c r="N210" s="12"/>
      <c r="O210" s="12"/>
      <c r="P210" s="12"/>
      <c r="Q210" s="12"/>
      <c r="R210" s="12"/>
      <c r="S210" s="12"/>
      <c r="T210" s="12"/>
      <c r="U210" s="12"/>
      <c r="V210" s="12"/>
      <c r="W210" s="12"/>
      <c r="X210" s="12"/>
      <c r="Y210" s="12"/>
      <c r="Z210" s="12"/>
      <c r="AA210" s="12"/>
      <c r="AB210" s="12"/>
      <c r="AC210" s="12"/>
      <c r="AD210" s="12"/>
      <c r="AE210" s="12"/>
      <c r="AF210" s="12"/>
      <c r="AG210" s="12"/>
      <c r="AH210" s="12"/>
      <c r="AI210" s="12"/>
      <c r="AJ210" s="12"/>
      <c r="AK210" s="12"/>
      <c r="AL210" s="12"/>
      <c r="AM210" s="12"/>
      <c r="AN210" s="12"/>
      <c r="AO210" s="12"/>
      <c r="AP210" s="12"/>
      <c r="AQ210" s="12"/>
      <c r="AR210" s="12"/>
      <c r="AS210" s="12"/>
      <c r="AT210" s="12"/>
      <c r="AU210" s="12"/>
      <c r="AV210" s="12"/>
      <c r="AW210" s="12"/>
      <c r="AX210" s="12"/>
      <c r="AY210" s="12"/>
      <c r="AZ210" s="12"/>
      <c r="BA210" s="12"/>
      <c r="BB210" s="12"/>
      <c r="BC210" s="12"/>
      <c r="BD210" s="12"/>
      <c r="BE210" s="12"/>
      <c r="BF210" s="12"/>
      <c r="BG210" s="12"/>
      <c r="BH210" s="12"/>
      <c r="BI210" s="12"/>
      <c r="BJ210" s="12"/>
      <c r="BK210" s="12"/>
      <c r="BL210" s="12"/>
      <c r="BM210" s="12"/>
      <c r="BN210" s="12"/>
      <c r="BO210" s="12"/>
      <c r="BP210" s="12"/>
      <c r="BQ210" s="12"/>
      <c r="BR210" s="12"/>
      <c r="BS210" s="12"/>
      <c r="BT210" s="12"/>
      <c r="BU210" s="12"/>
      <c r="BV210" s="12"/>
      <c r="BW210" s="12"/>
      <c r="BX210" s="12"/>
      <c r="BY210" s="12"/>
      <c r="BZ210" s="12"/>
      <c r="CA210" s="12"/>
      <c r="CB210" s="12"/>
      <c r="CC210" s="12"/>
      <c r="CD210" s="12"/>
      <c r="CE210" s="12"/>
      <c r="CF210" s="12"/>
      <c r="CG210" s="12"/>
      <c r="CH210" s="12"/>
      <c r="CI210" s="12"/>
      <c r="CJ210" s="12"/>
      <c r="CK210" s="12"/>
      <c r="CL210" s="12"/>
      <c r="CM210" s="12"/>
      <c r="CN210" s="12"/>
      <c r="CO210" s="12"/>
      <c r="CP210" s="12"/>
      <c r="CQ210" s="12"/>
      <c r="CR210" s="12"/>
      <c r="CS210" s="12"/>
      <c r="CT210" s="12"/>
      <c r="CU210" s="12"/>
      <c r="CV210" s="12"/>
      <c r="CW210" s="12"/>
      <c r="CX210" s="12"/>
      <c r="CY210" s="12"/>
      <c r="CZ210" s="12"/>
      <c r="DA210" s="12"/>
      <c r="DB210" s="12"/>
      <c r="DC210" s="12"/>
      <c r="DD210" s="12"/>
      <c r="DE210" s="12"/>
      <c r="DF210" s="12"/>
      <c r="DG210" s="12"/>
      <c r="DH210" s="12"/>
      <c r="DI210" s="12"/>
      <c r="DJ210" s="12"/>
      <c r="DK210" s="12"/>
      <c r="DL210" s="12"/>
      <c r="DM210" s="12"/>
      <c r="DN210" s="12"/>
      <c r="DO210" s="12"/>
      <c r="DP210" s="12"/>
      <c r="DQ210" s="12"/>
      <c r="DR210" s="12"/>
      <c r="DS210" s="12"/>
      <c r="DT210" s="12"/>
      <c r="DU210" s="12"/>
      <c r="DV210" s="12"/>
      <c r="DW210" s="12"/>
      <c r="DX210" s="12"/>
      <c r="DY210" s="12"/>
      <c r="DZ210" s="12"/>
      <c r="EA210" s="12"/>
    </row>
    <row r="211" spans="1:137" s="13" customFormat="1" ht="36">
      <c r="A211" s="31">
        <v>10</v>
      </c>
      <c r="B211" s="27">
        <v>1196491218</v>
      </c>
      <c r="C211" s="28">
        <v>42294900</v>
      </c>
      <c r="D211" s="36" t="s">
        <v>351</v>
      </c>
      <c r="E211" s="37" t="s">
        <v>352</v>
      </c>
      <c r="F211" s="21" t="s">
        <v>10</v>
      </c>
      <c r="G211" s="22">
        <v>691681</v>
      </c>
      <c r="H211" s="22">
        <f t="shared" si="20"/>
        <v>131419</v>
      </c>
      <c r="I211" s="23">
        <f t="shared" si="21"/>
        <v>823100</v>
      </c>
      <c r="J211" s="12"/>
      <c r="K211" s="12"/>
      <c r="L211" s="12"/>
      <c r="M211" s="12"/>
      <c r="N211" s="12"/>
      <c r="O211" s="12"/>
      <c r="P211" s="12"/>
      <c r="Q211" s="12"/>
      <c r="R211" s="12"/>
      <c r="S211" s="12"/>
      <c r="T211" s="12"/>
      <c r="U211" s="12"/>
      <c r="V211" s="12"/>
      <c r="W211" s="12"/>
      <c r="X211" s="12"/>
      <c r="Y211" s="12"/>
      <c r="Z211" s="12"/>
      <c r="AA211" s="12"/>
      <c r="AB211" s="12"/>
      <c r="AC211" s="12"/>
      <c r="AD211" s="12"/>
      <c r="AE211" s="12"/>
      <c r="AF211" s="12"/>
      <c r="AG211" s="12"/>
      <c r="AH211" s="12"/>
      <c r="AI211" s="12"/>
      <c r="AJ211" s="12"/>
      <c r="AK211" s="12"/>
      <c r="AL211" s="12"/>
      <c r="AM211" s="12"/>
      <c r="AN211" s="12"/>
      <c r="AO211" s="12"/>
      <c r="AP211" s="12"/>
      <c r="AQ211" s="12"/>
      <c r="AR211" s="12"/>
      <c r="AS211" s="12"/>
      <c r="AT211" s="12"/>
      <c r="AU211" s="12"/>
      <c r="AV211" s="12"/>
      <c r="AW211" s="12"/>
      <c r="AX211" s="12"/>
      <c r="AY211" s="12"/>
      <c r="AZ211" s="12"/>
      <c r="BA211" s="12"/>
      <c r="BB211" s="12"/>
      <c r="BC211" s="12"/>
      <c r="BD211" s="12"/>
      <c r="BE211" s="12"/>
      <c r="BF211" s="12"/>
      <c r="BG211" s="12"/>
      <c r="BH211" s="12"/>
      <c r="BI211" s="12"/>
      <c r="BJ211" s="12"/>
      <c r="BK211" s="12"/>
      <c r="BL211" s="12"/>
      <c r="BM211" s="12"/>
      <c r="BN211" s="12"/>
      <c r="BO211" s="12"/>
      <c r="BP211" s="12"/>
      <c r="BQ211" s="12"/>
      <c r="BR211" s="12"/>
      <c r="BS211" s="12"/>
      <c r="BT211" s="12"/>
      <c r="BU211" s="12"/>
      <c r="BV211" s="12"/>
      <c r="BW211" s="12"/>
      <c r="BX211" s="12"/>
      <c r="BY211" s="12"/>
      <c r="BZ211" s="12"/>
      <c r="CA211" s="12"/>
      <c r="CB211" s="12"/>
      <c r="CC211" s="12"/>
      <c r="CD211" s="12"/>
      <c r="CE211" s="12"/>
      <c r="CF211" s="12"/>
      <c r="CG211" s="12"/>
      <c r="CH211" s="12"/>
      <c r="CI211" s="12"/>
      <c r="CJ211" s="12"/>
      <c r="CK211" s="12"/>
      <c r="CL211" s="12"/>
      <c r="CM211" s="12"/>
      <c r="CN211" s="12"/>
      <c r="CO211" s="12"/>
      <c r="CP211" s="12"/>
      <c r="CQ211" s="12"/>
      <c r="CR211" s="12"/>
      <c r="CS211" s="12"/>
      <c r="CT211" s="12"/>
      <c r="CU211" s="12"/>
      <c r="CV211" s="12"/>
      <c r="CW211" s="12"/>
      <c r="CX211" s="12"/>
      <c r="CY211" s="12"/>
      <c r="CZ211" s="12"/>
      <c r="DA211" s="12"/>
      <c r="DB211" s="12"/>
      <c r="DC211" s="12"/>
      <c r="DD211" s="12"/>
      <c r="DE211" s="12"/>
      <c r="DF211" s="12"/>
      <c r="DG211" s="12"/>
      <c r="DH211" s="12"/>
      <c r="DI211" s="12"/>
      <c r="DJ211" s="12"/>
      <c r="DK211" s="12"/>
      <c r="DL211" s="12"/>
      <c r="DM211" s="12"/>
      <c r="DN211" s="12"/>
      <c r="DO211" s="12"/>
      <c r="DP211" s="12"/>
      <c r="DQ211" s="12"/>
      <c r="DR211" s="12"/>
      <c r="DS211" s="12"/>
      <c r="DT211" s="12"/>
      <c r="DU211" s="12"/>
      <c r="DV211" s="12"/>
      <c r="DW211" s="12"/>
      <c r="DX211" s="12"/>
      <c r="DY211" s="12"/>
      <c r="DZ211" s="12"/>
      <c r="EA211" s="12"/>
    </row>
    <row r="212" spans="1:137" s="13" customFormat="1" ht="36">
      <c r="A212" s="31">
        <v>11</v>
      </c>
      <c r="B212" s="27">
        <v>1196491219</v>
      </c>
      <c r="C212" s="28">
        <v>42294933</v>
      </c>
      <c r="D212" s="36" t="s">
        <v>353</v>
      </c>
      <c r="E212" s="37" t="s">
        <v>354</v>
      </c>
      <c r="F212" s="21" t="s">
        <v>10</v>
      </c>
      <c r="G212" s="22">
        <v>557189</v>
      </c>
      <c r="H212" s="22">
        <f t="shared" si="20"/>
        <v>105866</v>
      </c>
      <c r="I212" s="23">
        <f t="shared" si="21"/>
        <v>663055</v>
      </c>
      <c r="J212" s="12"/>
      <c r="K212" s="12"/>
      <c r="L212" s="12"/>
      <c r="M212" s="12"/>
      <c r="N212" s="12"/>
      <c r="O212" s="12"/>
      <c r="P212" s="12"/>
      <c r="Q212" s="12"/>
      <c r="R212" s="12"/>
      <c r="S212" s="12"/>
      <c r="T212" s="12"/>
      <c r="U212" s="12"/>
      <c r="V212" s="12"/>
      <c r="W212" s="12"/>
      <c r="X212" s="12"/>
      <c r="Y212" s="12"/>
      <c r="Z212" s="12"/>
      <c r="AA212" s="12"/>
      <c r="AB212" s="12"/>
      <c r="AC212" s="12"/>
      <c r="AD212" s="12"/>
      <c r="AE212" s="12"/>
      <c r="AF212" s="12"/>
      <c r="AG212" s="12"/>
      <c r="AH212" s="12"/>
      <c r="AI212" s="12"/>
      <c r="AJ212" s="12"/>
      <c r="AK212" s="12"/>
      <c r="AL212" s="12"/>
      <c r="AM212" s="12"/>
      <c r="AN212" s="12"/>
      <c r="AO212" s="12"/>
      <c r="AP212" s="12"/>
      <c r="AQ212" s="12"/>
      <c r="AR212" s="12"/>
      <c r="AS212" s="12"/>
      <c r="AT212" s="12"/>
      <c r="AU212" s="12"/>
      <c r="AV212" s="12"/>
      <c r="AW212" s="12"/>
      <c r="AX212" s="12"/>
      <c r="AY212" s="12"/>
      <c r="AZ212" s="12"/>
      <c r="BA212" s="12"/>
      <c r="BB212" s="12"/>
      <c r="BC212" s="12"/>
      <c r="BD212" s="12"/>
      <c r="BE212" s="12"/>
      <c r="BF212" s="12"/>
      <c r="BG212" s="12"/>
      <c r="BH212" s="12"/>
      <c r="BI212" s="12"/>
      <c r="BJ212" s="12"/>
      <c r="BK212" s="12"/>
      <c r="BL212" s="12"/>
      <c r="BM212" s="12"/>
      <c r="BN212" s="12"/>
      <c r="BO212" s="12"/>
      <c r="BP212" s="12"/>
      <c r="BQ212" s="12"/>
      <c r="BR212" s="12"/>
      <c r="BS212" s="12"/>
      <c r="BT212" s="12"/>
      <c r="BU212" s="12"/>
      <c r="BV212" s="12"/>
      <c r="BW212" s="12"/>
      <c r="BX212" s="12"/>
      <c r="BY212" s="12"/>
      <c r="BZ212" s="12"/>
      <c r="CA212" s="12"/>
      <c r="CB212" s="12"/>
      <c r="CC212" s="12"/>
      <c r="CD212" s="12"/>
      <c r="CE212" s="12"/>
      <c r="CF212" s="12"/>
      <c r="CG212" s="12"/>
      <c r="CH212" s="12"/>
      <c r="CI212" s="12"/>
      <c r="CJ212" s="12"/>
      <c r="CK212" s="12"/>
      <c r="CL212" s="12"/>
      <c r="CM212" s="12"/>
      <c r="CN212" s="12"/>
      <c r="CO212" s="12"/>
      <c r="CP212" s="12"/>
      <c r="CQ212" s="12"/>
      <c r="CR212" s="12"/>
      <c r="CS212" s="12"/>
      <c r="CT212" s="12"/>
      <c r="CU212" s="12"/>
      <c r="CV212" s="12"/>
      <c r="CW212" s="12"/>
      <c r="CX212" s="12"/>
      <c r="CY212" s="12"/>
      <c r="CZ212" s="12"/>
      <c r="DA212" s="12"/>
      <c r="DB212" s="12"/>
      <c r="DC212" s="12"/>
      <c r="DD212" s="12"/>
      <c r="DE212" s="12"/>
      <c r="DF212" s="12"/>
      <c r="DG212" s="12"/>
      <c r="DH212" s="12"/>
      <c r="DI212" s="12"/>
      <c r="DJ212" s="12"/>
      <c r="DK212" s="12"/>
      <c r="DL212" s="12"/>
      <c r="DM212" s="12"/>
      <c r="DN212" s="12"/>
      <c r="DO212" s="12"/>
      <c r="DP212" s="12"/>
      <c r="DQ212" s="12"/>
      <c r="DR212" s="12"/>
      <c r="DS212" s="12"/>
      <c r="DT212" s="12"/>
      <c r="DU212" s="12"/>
      <c r="DV212" s="12"/>
      <c r="DW212" s="12"/>
      <c r="DX212" s="12"/>
      <c r="DY212" s="12"/>
      <c r="DZ212" s="12"/>
      <c r="EA212" s="12"/>
    </row>
    <row r="213" spans="1:137" s="158" customFormat="1">
      <c r="A213" s="142" t="s">
        <v>3888</v>
      </c>
      <c r="B213" s="162"/>
      <c r="C213" s="155"/>
      <c r="D213" s="155"/>
      <c r="E213" s="155"/>
      <c r="F213" s="155"/>
      <c r="G213" s="144"/>
      <c r="H213" s="145"/>
      <c r="I213" s="149">
        <f>SUM(I202:I212)</f>
        <v>5391389</v>
      </c>
      <c r="J213" s="147"/>
      <c r="K213" s="147"/>
      <c r="L213" s="147"/>
      <c r="M213" s="147"/>
      <c r="N213" s="147"/>
      <c r="O213" s="147"/>
      <c r="P213" s="147"/>
      <c r="Q213" s="147"/>
      <c r="R213" s="147"/>
      <c r="S213" s="147"/>
      <c r="T213" s="147"/>
      <c r="U213" s="147"/>
      <c r="V213" s="147"/>
      <c r="W213" s="147"/>
      <c r="X213" s="147"/>
      <c r="Y213" s="147"/>
      <c r="Z213" s="147"/>
      <c r="AA213" s="147"/>
      <c r="AB213" s="147"/>
      <c r="AC213" s="147"/>
      <c r="AD213" s="147"/>
      <c r="AE213" s="147"/>
      <c r="AF213" s="147"/>
      <c r="AG213" s="147"/>
      <c r="AH213" s="147"/>
      <c r="AI213" s="147"/>
      <c r="AJ213" s="147"/>
      <c r="AK213" s="147"/>
      <c r="AL213" s="147"/>
      <c r="AM213" s="147"/>
      <c r="AN213" s="147"/>
      <c r="AO213" s="147"/>
      <c r="AP213" s="147"/>
      <c r="AQ213" s="147"/>
      <c r="AR213" s="147"/>
      <c r="AS213" s="147"/>
      <c r="AT213" s="147"/>
      <c r="AU213" s="147"/>
      <c r="AV213" s="147"/>
      <c r="AW213" s="147"/>
      <c r="AX213" s="147"/>
      <c r="AY213" s="147"/>
      <c r="AZ213" s="147"/>
      <c r="BA213" s="147"/>
      <c r="BB213" s="147"/>
      <c r="BC213" s="147"/>
      <c r="BD213" s="147"/>
      <c r="BE213" s="147"/>
      <c r="BF213" s="147"/>
      <c r="BG213" s="147"/>
      <c r="BH213" s="147"/>
      <c r="BI213" s="147"/>
      <c r="BJ213" s="147"/>
      <c r="BK213" s="147"/>
      <c r="BL213" s="147"/>
      <c r="BM213" s="147"/>
      <c r="BN213" s="147"/>
      <c r="BO213" s="147"/>
      <c r="BP213" s="147"/>
      <c r="BQ213" s="147"/>
      <c r="BR213" s="147"/>
      <c r="BS213" s="147"/>
      <c r="BT213" s="147"/>
      <c r="BU213" s="147"/>
      <c r="BV213" s="147"/>
      <c r="BW213" s="147"/>
      <c r="BX213" s="147"/>
      <c r="BY213" s="147"/>
      <c r="BZ213" s="147"/>
      <c r="CA213" s="147"/>
      <c r="CB213" s="147"/>
      <c r="CC213" s="147"/>
      <c r="CD213" s="147"/>
      <c r="CE213" s="147"/>
      <c r="CF213" s="147"/>
      <c r="CG213" s="147"/>
      <c r="CH213" s="147"/>
      <c r="CI213" s="147"/>
      <c r="CJ213" s="147"/>
      <c r="CK213" s="147"/>
      <c r="CL213" s="147"/>
      <c r="CM213" s="147"/>
      <c r="CN213" s="147"/>
      <c r="CO213" s="147"/>
      <c r="CP213" s="147"/>
      <c r="CQ213" s="147"/>
      <c r="CR213" s="147"/>
      <c r="CS213" s="147"/>
      <c r="CT213" s="147"/>
      <c r="CU213" s="147"/>
      <c r="CV213" s="147"/>
      <c r="CW213" s="147"/>
      <c r="CX213" s="147"/>
      <c r="CY213" s="147"/>
      <c r="CZ213" s="147"/>
      <c r="DA213" s="147"/>
      <c r="DB213" s="147"/>
      <c r="DC213" s="147"/>
      <c r="DD213" s="147"/>
      <c r="DE213" s="147"/>
      <c r="DF213" s="147"/>
      <c r="DG213" s="147"/>
      <c r="DH213" s="147"/>
      <c r="DI213" s="147"/>
      <c r="DJ213" s="147"/>
      <c r="DK213" s="147"/>
      <c r="DL213" s="147"/>
      <c r="DM213" s="147"/>
      <c r="DN213" s="147"/>
      <c r="DO213" s="147"/>
      <c r="DP213" s="147"/>
      <c r="DQ213" s="147"/>
      <c r="DR213" s="147"/>
      <c r="DS213" s="147"/>
      <c r="DT213" s="147"/>
      <c r="DU213" s="147"/>
      <c r="DV213" s="147"/>
      <c r="DW213" s="147"/>
      <c r="DX213" s="147"/>
      <c r="DY213" s="147"/>
      <c r="DZ213" s="147"/>
      <c r="EA213" s="147"/>
    </row>
    <row r="214" spans="1:137" s="13" customFormat="1" ht="13.5" customHeight="1">
      <c r="A214" s="39" t="s">
        <v>356</v>
      </c>
      <c r="B214" s="166" t="s">
        <v>357</v>
      </c>
      <c r="C214" s="166"/>
      <c r="D214" s="166"/>
      <c r="E214" s="166"/>
      <c r="F214" s="29" t="s">
        <v>355</v>
      </c>
      <c r="G214" s="174" t="s">
        <v>3870</v>
      </c>
      <c r="H214" s="175"/>
      <c r="I214" s="176"/>
      <c r="J214" s="12"/>
      <c r="K214" s="12"/>
      <c r="L214" s="12"/>
      <c r="M214" s="12"/>
      <c r="N214" s="12"/>
      <c r="O214" s="12"/>
      <c r="P214" s="12"/>
      <c r="Q214" s="12"/>
      <c r="R214" s="12"/>
      <c r="S214" s="12"/>
      <c r="T214" s="12"/>
      <c r="U214" s="12"/>
      <c r="V214" s="12"/>
      <c r="W214" s="12"/>
      <c r="X214" s="12"/>
      <c r="Y214" s="12"/>
      <c r="Z214" s="12"/>
      <c r="AA214" s="12"/>
      <c r="AB214" s="12"/>
      <c r="AC214" s="12"/>
      <c r="AD214" s="12"/>
      <c r="AE214" s="12"/>
      <c r="AF214" s="12"/>
      <c r="AG214" s="12"/>
      <c r="AH214" s="12"/>
      <c r="AI214" s="12"/>
      <c r="AJ214" s="12"/>
      <c r="AK214" s="12"/>
      <c r="AL214" s="12"/>
      <c r="AM214" s="12"/>
      <c r="AN214" s="12"/>
      <c r="AO214" s="12"/>
      <c r="AP214" s="12"/>
      <c r="AQ214" s="12"/>
      <c r="AR214" s="12"/>
      <c r="AS214" s="12"/>
      <c r="AT214" s="12"/>
      <c r="AU214" s="12"/>
      <c r="AV214" s="12"/>
      <c r="AW214" s="12"/>
      <c r="AX214" s="12"/>
      <c r="AY214" s="12"/>
      <c r="AZ214" s="12"/>
      <c r="BA214" s="12"/>
      <c r="BB214" s="12"/>
      <c r="BC214" s="12"/>
      <c r="BD214" s="12"/>
      <c r="BE214" s="12"/>
      <c r="BF214" s="12"/>
      <c r="BG214" s="12"/>
      <c r="BH214" s="12"/>
      <c r="BI214" s="12"/>
      <c r="BJ214" s="12"/>
      <c r="BK214" s="12"/>
      <c r="BL214" s="12"/>
      <c r="BM214" s="12"/>
      <c r="BN214" s="12"/>
      <c r="BO214" s="12"/>
      <c r="BP214" s="12"/>
      <c r="BQ214" s="12"/>
      <c r="BR214" s="12"/>
      <c r="BS214" s="12"/>
      <c r="BT214" s="12"/>
      <c r="BU214" s="12"/>
      <c r="BV214" s="12"/>
      <c r="BW214" s="12"/>
      <c r="BX214" s="12"/>
      <c r="BY214" s="12"/>
      <c r="BZ214" s="12"/>
      <c r="CA214" s="12"/>
      <c r="CB214" s="12"/>
      <c r="CC214" s="12"/>
      <c r="CD214" s="12"/>
      <c r="CE214" s="12"/>
      <c r="CF214" s="12"/>
      <c r="CG214" s="12"/>
      <c r="CH214" s="12"/>
      <c r="CI214" s="12"/>
      <c r="CJ214" s="12"/>
      <c r="CK214" s="12"/>
      <c r="CL214" s="12"/>
      <c r="CM214" s="12"/>
      <c r="CN214" s="12"/>
      <c r="CO214" s="12"/>
      <c r="CP214" s="12"/>
      <c r="CQ214" s="12"/>
      <c r="CR214" s="12"/>
      <c r="CS214" s="12"/>
      <c r="CT214" s="12"/>
      <c r="CU214" s="12"/>
      <c r="CV214" s="12"/>
      <c r="CW214" s="12"/>
      <c r="CX214" s="12"/>
      <c r="CY214" s="12"/>
      <c r="CZ214" s="12"/>
      <c r="DA214" s="12"/>
      <c r="DB214" s="12"/>
      <c r="DC214" s="12"/>
      <c r="DD214" s="12"/>
      <c r="DE214" s="12"/>
      <c r="DF214" s="12"/>
      <c r="DG214" s="12"/>
      <c r="DH214" s="12"/>
      <c r="DI214" s="12"/>
      <c r="DJ214" s="12"/>
      <c r="DK214" s="12"/>
      <c r="DL214" s="12"/>
      <c r="DM214" s="12"/>
      <c r="DN214" s="12"/>
      <c r="DO214" s="12"/>
      <c r="DP214" s="12"/>
      <c r="DQ214" s="12"/>
      <c r="DR214" s="12"/>
      <c r="DS214" s="12"/>
      <c r="DT214" s="12"/>
      <c r="DU214" s="12"/>
      <c r="DV214" s="12"/>
      <c r="DW214" s="12"/>
      <c r="DX214" s="12"/>
      <c r="DY214" s="12"/>
      <c r="DZ214" s="12"/>
      <c r="EA214" s="12"/>
      <c r="EB214" s="12"/>
      <c r="EC214" s="12"/>
      <c r="ED214" s="12"/>
    </row>
    <row r="215" spans="1:137" s="13" customFormat="1" ht="27">
      <c r="A215" s="14" t="s">
        <v>2</v>
      </c>
      <c r="B215" s="14" t="s">
        <v>3</v>
      </c>
      <c r="C215" s="15" t="s">
        <v>4</v>
      </c>
      <c r="D215" s="15" t="s">
        <v>5</v>
      </c>
      <c r="E215" s="15" t="s">
        <v>6</v>
      </c>
      <c r="F215" s="15" t="s">
        <v>7</v>
      </c>
      <c r="G215" s="16" t="s">
        <v>3347</v>
      </c>
      <c r="H215" s="16" t="s">
        <v>3348</v>
      </c>
      <c r="I215" s="16" t="s">
        <v>3349</v>
      </c>
      <c r="J215" s="12"/>
      <c r="K215" s="12"/>
      <c r="L215" s="12"/>
      <c r="M215" s="12"/>
      <c r="N215" s="12"/>
      <c r="O215" s="12"/>
      <c r="P215" s="12"/>
      <c r="Q215" s="12"/>
      <c r="R215" s="12"/>
      <c r="S215" s="12"/>
      <c r="T215" s="12"/>
      <c r="U215" s="12"/>
      <c r="V215" s="12"/>
      <c r="W215" s="12"/>
      <c r="X215" s="12"/>
      <c r="Y215" s="12"/>
      <c r="Z215" s="12"/>
      <c r="AA215" s="12"/>
      <c r="AB215" s="12"/>
      <c r="AC215" s="12"/>
      <c r="AD215" s="12"/>
      <c r="AE215" s="12"/>
      <c r="AF215" s="12"/>
      <c r="AG215" s="12"/>
      <c r="AH215" s="12"/>
      <c r="AI215" s="12"/>
      <c r="AJ215" s="12"/>
      <c r="AK215" s="12"/>
      <c r="AL215" s="12"/>
      <c r="AM215" s="12"/>
      <c r="AN215" s="12"/>
      <c r="AO215" s="12"/>
      <c r="AP215" s="12"/>
      <c r="AQ215" s="12"/>
      <c r="AR215" s="12"/>
      <c r="AS215" s="12"/>
      <c r="AT215" s="12"/>
      <c r="AU215" s="12"/>
      <c r="AV215" s="12"/>
      <c r="AW215" s="12"/>
      <c r="AX215" s="12"/>
      <c r="AY215" s="12"/>
      <c r="AZ215" s="12"/>
      <c r="BA215" s="12"/>
      <c r="BB215" s="12"/>
      <c r="BC215" s="12"/>
      <c r="BD215" s="12"/>
      <c r="BE215" s="12"/>
      <c r="BF215" s="12"/>
      <c r="BG215" s="12"/>
      <c r="BH215" s="12"/>
      <c r="BI215" s="12"/>
      <c r="BJ215" s="12"/>
      <c r="BK215" s="12"/>
      <c r="BL215" s="12"/>
      <c r="BM215" s="12"/>
      <c r="BN215" s="12"/>
      <c r="BO215" s="12"/>
      <c r="BP215" s="12"/>
      <c r="BQ215" s="12"/>
      <c r="BR215" s="12"/>
      <c r="BS215" s="12"/>
      <c r="BT215" s="12"/>
      <c r="BU215" s="12"/>
      <c r="BV215" s="12"/>
      <c r="BW215" s="12"/>
      <c r="BX215" s="12"/>
      <c r="BY215" s="12"/>
      <c r="BZ215" s="12"/>
      <c r="CA215" s="12"/>
      <c r="CB215" s="12"/>
      <c r="CC215" s="12"/>
      <c r="CD215" s="12"/>
      <c r="CE215" s="12"/>
      <c r="CF215" s="12"/>
      <c r="CG215" s="12"/>
      <c r="CH215" s="12"/>
      <c r="CI215" s="12"/>
      <c r="CJ215" s="12"/>
      <c r="CK215" s="12"/>
      <c r="CL215" s="12"/>
      <c r="CM215" s="12"/>
      <c r="CN215" s="12"/>
      <c r="CO215" s="12"/>
      <c r="CP215" s="12"/>
      <c r="CQ215" s="12"/>
      <c r="CR215" s="12"/>
      <c r="CS215" s="12"/>
      <c r="CT215" s="12"/>
      <c r="CU215" s="12"/>
      <c r="CV215" s="12"/>
      <c r="CW215" s="12"/>
      <c r="CX215" s="12"/>
      <c r="CY215" s="12"/>
      <c r="CZ215" s="12"/>
      <c r="DA215" s="12"/>
      <c r="DB215" s="12"/>
      <c r="DC215" s="12"/>
      <c r="DD215" s="12"/>
      <c r="DE215" s="12"/>
      <c r="DF215" s="12"/>
      <c r="DG215" s="12"/>
      <c r="DH215" s="12"/>
      <c r="DI215" s="12"/>
      <c r="DJ215" s="12"/>
      <c r="DK215" s="12"/>
      <c r="DL215" s="12"/>
      <c r="DM215" s="12"/>
      <c r="DN215" s="12"/>
      <c r="DO215" s="12"/>
      <c r="DP215" s="12"/>
      <c r="DQ215" s="12"/>
      <c r="DR215" s="12"/>
      <c r="DS215" s="12"/>
      <c r="DT215" s="12"/>
      <c r="DU215" s="12"/>
      <c r="DV215" s="12"/>
      <c r="DW215" s="12"/>
      <c r="DX215" s="12"/>
      <c r="DY215" s="12"/>
      <c r="DZ215" s="12"/>
      <c r="EA215" s="12"/>
      <c r="EB215" s="12"/>
      <c r="EC215" s="12"/>
      <c r="ED215" s="12"/>
    </row>
    <row r="216" spans="1:137" s="13" customFormat="1" ht="27">
      <c r="A216" s="31">
        <v>1</v>
      </c>
      <c r="B216" s="27">
        <v>1186220357</v>
      </c>
      <c r="C216" s="28" t="s">
        <v>358</v>
      </c>
      <c r="D216" s="36" t="s">
        <v>359</v>
      </c>
      <c r="E216" s="37" t="s">
        <v>360</v>
      </c>
      <c r="F216" s="28" t="s">
        <v>10</v>
      </c>
      <c r="G216" s="58">
        <v>450110</v>
      </c>
      <c r="H216" s="22">
        <v>0</v>
      </c>
      <c r="I216" s="23">
        <f t="shared" ref="I216" si="22">+G216+H216</f>
        <v>450110</v>
      </c>
      <c r="J216" s="12"/>
      <c r="K216" s="12"/>
      <c r="L216" s="12"/>
      <c r="M216" s="12"/>
      <c r="N216" s="12"/>
      <c r="O216" s="12"/>
      <c r="P216" s="12"/>
      <c r="Q216" s="12"/>
      <c r="R216" s="12"/>
      <c r="S216" s="12"/>
      <c r="T216" s="12"/>
      <c r="U216" s="12"/>
      <c r="V216" s="12"/>
      <c r="W216" s="12"/>
      <c r="X216" s="12"/>
      <c r="Y216" s="12"/>
      <c r="Z216" s="12"/>
      <c r="AA216" s="12"/>
      <c r="AB216" s="12"/>
      <c r="AC216" s="12"/>
      <c r="AD216" s="12"/>
      <c r="AE216" s="12"/>
      <c r="AF216" s="12"/>
      <c r="AG216" s="12"/>
      <c r="AH216" s="12"/>
      <c r="AI216" s="12"/>
      <c r="AJ216" s="12"/>
      <c r="AK216" s="12"/>
      <c r="AL216" s="12"/>
      <c r="AM216" s="12"/>
      <c r="AN216" s="12"/>
      <c r="AO216" s="12"/>
      <c r="AP216" s="12"/>
      <c r="AQ216" s="12"/>
      <c r="AR216" s="12"/>
      <c r="AS216" s="12"/>
      <c r="AT216" s="12"/>
      <c r="AU216" s="12"/>
      <c r="AV216" s="12"/>
      <c r="AW216" s="12"/>
      <c r="AX216" s="12"/>
      <c r="AY216" s="12"/>
      <c r="AZ216" s="12"/>
      <c r="BA216" s="12"/>
      <c r="BB216" s="12"/>
      <c r="BC216" s="12"/>
      <c r="BD216" s="12"/>
      <c r="BE216" s="12"/>
      <c r="BF216" s="12"/>
      <c r="BG216" s="12"/>
      <c r="BH216" s="12"/>
      <c r="BI216" s="12"/>
      <c r="BJ216" s="12"/>
      <c r="BK216" s="12"/>
      <c r="BL216" s="12"/>
      <c r="BM216" s="12"/>
      <c r="BN216" s="12"/>
      <c r="BO216" s="12"/>
      <c r="BP216" s="12"/>
      <c r="BQ216" s="12"/>
      <c r="BR216" s="12"/>
      <c r="BS216" s="12"/>
      <c r="BT216" s="12"/>
      <c r="BU216" s="12"/>
      <c r="BV216" s="12"/>
      <c r="BW216" s="12"/>
      <c r="BX216" s="12"/>
      <c r="BY216" s="12"/>
      <c r="BZ216" s="12"/>
      <c r="CA216" s="12"/>
      <c r="CB216" s="12"/>
      <c r="CC216" s="12"/>
      <c r="CD216" s="12"/>
      <c r="CE216" s="12"/>
      <c r="CF216" s="12"/>
      <c r="CG216" s="12"/>
      <c r="CH216" s="12"/>
      <c r="CI216" s="12"/>
      <c r="CJ216" s="12"/>
      <c r="CK216" s="12"/>
      <c r="CL216" s="12"/>
      <c r="CM216" s="12"/>
      <c r="CN216" s="12"/>
      <c r="CO216" s="12"/>
      <c r="CP216" s="12"/>
      <c r="CQ216" s="12"/>
      <c r="CR216" s="12"/>
      <c r="CS216" s="12"/>
      <c r="CT216" s="12"/>
      <c r="CU216" s="12"/>
      <c r="CV216" s="12"/>
      <c r="CW216" s="12"/>
      <c r="CX216" s="12"/>
      <c r="CY216" s="12"/>
      <c r="CZ216" s="12"/>
      <c r="DA216" s="12"/>
      <c r="DB216" s="12"/>
      <c r="DC216" s="12"/>
      <c r="DD216" s="12"/>
      <c r="DE216" s="12"/>
      <c r="DF216" s="12"/>
      <c r="DG216" s="12"/>
      <c r="DH216" s="12"/>
      <c r="DI216" s="12"/>
      <c r="DJ216" s="12"/>
      <c r="DK216" s="12"/>
      <c r="DL216" s="12"/>
      <c r="DM216" s="12"/>
      <c r="DN216" s="12"/>
      <c r="DO216" s="12"/>
      <c r="DP216" s="12"/>
      <c r="DQ216" s="12"/>
      <c r="DR216" s="12"/>
      <c r="DS216" s="12"/>
      <c r="DT216" s="12"/>
      <c r="DU216" s="12"/>
      <c r="DV216" s="12"/>
      <c r="DW216" s="12"/>
      <c r="DX216" s="12"/>
      <c r="DY216" s="12"/>
      <c r="DZ216" s="12"/>
      <c r="EA216" s="12"/>
      <c r="EB216" s="12"/>
      <c r="EC216" s="12"/>
      <c r="ED216" s="12"/>
    </row>
    <row r="217" spans="1:137" s="147" customFormat="1">
      <c r="A217" s="142" t="s">
        <v>3889</v>
      </c>
      <c r="B217" s="17"/>
      <c r="C217" s="143"/>
      <c r="D217" s="143"/>
      <c r="E217" s="143"/>
      <c r="F217" s="143"/>
      <c r="G217" s="144"/>
      <c r="H217" s="148"/>
      <c r="I217" s="149">
        <f>SUM(I216)</f>
        <v>450110</v>
      </c>
    </row>
    <row r="218" spans="1:137" s="13" customFormat="1" ht="13.5" customHeight="1">
      <c r="A218" s="39" t="s">
        <v>361</v>
      </c>
      <c r="B218" s="166" t="s">
        <v>362</v>
      </c>
      <c r="C218" s="166"/>
      <c r="D218" s="166"/>
      <c r="E218" s="166"/>
      <c r="F218" s="29" t="s">
        <v>355</v>
      </c>
      <c r="G218" s="174" t="s">
        <v>3870</v>
      </c>
      <c r="H218" s="175"/>
      <c r="I218" s="176"/>
      <c r="J218" s="12"/>
      <c r="K218" s="12"/>
      <c r="L218" s="12"/>
      <c r="M218" s="12"/>
      <c r="N218" s="12"/>
      <c r="O218" s="12"/>
      <c r="P218" s="12"/>
      <c r="Q218" s="12"/>
      <c r="R218" s="12"/>
      <c r="S218" s="12"/>
      <c r="T218" s="12"/>
      <c r="U218" s="12"/>
      <c r="V218" s="12"/>
      <c r="W218" s="12"/>
      <c r="X218" s="12"/>
      <c r="Y218" s="12"/>
      <c r="Z218" s="12"/>
      <c r="AA218" s="12"/>
      <c r="AB218" s="12"/>
      <c r="AC218" s="12"/>
      <c r="AD218" s="12"/>
      <c r="AE218" s="12"/>
      <c r="AF218" s="12"/>
      <c r="AG218" s="12"/>
      <c r="AH218" s="12"/>
      <c r="AI218" s="12"/>
      <c r="AJ218" s="12"/>
      <c r="AK218" s="12"/>
      <c r="AL218" s="12"/>
      <c r="AM218" s="12"/>
      <c r="AN218" s="12"/>
      <c r="AO218" s="12"/>
      <c r="AP218" s="12"/>
      <c r="AQ218" s="12"/>
      <c r="AR218" s="12"/>
      <c r="AS218" s="12"/>
      <c r="AT218" s="12"/>
      <c r="AU218" s="12"/>
      <c r="AV218" s="12"/>
      <c r="AW218" s="12"/>
      <c r="AX218" s="12"/>
      <c r="AY218" s="12"/>
      <c r="AZ218" s="12"/>
      <c r="BA218" s="12"/>
      <c r="BB218" s="12"/>
      <c r="BC218" s="12"/>
      <c r="BD218" s="12"/>
      <c r="BE218" s="12"/>
      <c r="BF218" s="12"/>
      <c r="BG218" s="12"/>
      <c r="BH218" s="12"/>
      <c r="BI218" s="12"/>
      <c r="BJ218" s="12"/>
      <c r="BK218" s="12"/>
      <c r="BL218" s="12"/>
      <c r="BM218" s="12"/>
      <c r="BN218" s="12"/>
      <c r="BO218" s="12"/>
      <c r="BP218" s="12"/>
      <c r="BQ218" s="12"/>
      <c r="BR218" s="12"/>
      <c r="BS218" s="12"/>
      <c r="BT218" s="12"/>
      <c r="BU218" s="12"/>
      <c r="BV218" s="12"/>
      <c r="BW218" s="12"/>
      <c r="BX218" s="12"/>
      <c r="BY218" s="12"/>
      <c r="BZ218" s="12"/>
      <c r="CA218" s="12"/>
      <c r="CB218" s="12"/>
      <c r="CC218" s="12"/>
      <c r="CD218" s="12"/>
      <c r="CE218" s="12"/>
      <c r="CF218" s="12"/>
      <c r="CG218" s="12"/>
      <c r="CH218" s="12"/>
      <c r="CI218" s="12"/>
      <c r="CJ218" s="12"/>
      <c r="CK218" s="12"/>
      <c r="CL218" s="12"/>
      <c r="CM218" s="12"/>
      <c r="CN218" s="12"/>
      <c r="CO218" s="12"/>
      <c r="CP218" s="12"/>
      <c r="CQ218" s="12"/>
      <c r="CR218" s="12"/>
      <c r="CS218" s="12"/>
      <c r="CT218" s="12"/>
      <c r="CU218" s="12"/>
      <c r="CV218" s="12"/>
      <c r="CW218" s="12"/>
      <c r="CX218" s="12"/>
      <c r="CY218" s="12"/>
      <c r="CZ218" s="12"/>
      <c r="DA218" s="12"/>
      <c r="DB218" s="12"/>
      <c r="DC218" s="12"/>
      <c r="DD218" s="12"/>
      <c r="DE218" s="12"/>
      <c r="DF218" s="12"/>
      <c r="DG218" s="12"/>
      <c r="DH218" s="12"/>
      <c r="DI218" s="12"/>
      <c r="DJ218" s="12"/>
      <c r="DK218" s="12"/>
      <c r="DL218" s="12"/>
      <c r="DM218" s="12"/>
      <c r="DN218" s="12"/>
      <c r="DO218" s="12"/>
      <c r="DP218" s="12"/>
      <c r="DQ218" s="12"/>
      <c r="DR218" s="12"/>
      <c r="DS218" s="12"/>
      <c r="DT218" s="12"/>
      <c r="DU218" s="12"/>
      <c r="DV218" s="12"/>
      <c r="DW218" s="12"/>
      <c r="DX218" s="12"/>
      <c r="DY218" s="12"/>
      <c r="DZ218" s="12"/>
      <c r="EA218" s="12"/>
      <c r="EB218" s="12"/>
      <c r="EC218" s="12"/>
      <c r="ED218" s="12"/>
      <c r="EE218" s="12"/>
      <c r="EF218" s="12"/>
      <c r="EG218" s="12"/>
    </row>
    <row r="219" spans="1:137" s="13" customFormat="1" ht="27">
      <c r="A219" s="14" t="s">
        <v>2</v>
      </c>
      <c r="B219" s="14" t="s">
        <v>3</v>
      </c>
      <c r="C219" s="15" t="s">
        <v>4</v>
      </c>
      <c r="D219" s="15" t="s">
        <v>5</v>
      </c>
      <c r="E219" s="15" t="s">
        <v>6</v>
      </c>
      <c r="F219" s="15" t="s">
        <v>7</v>
      </c>
      <c r="G219" s="16" t="s">
        <v>3347</v>
      </c>
      <c r="H219" s="16" t="s">
        <v>3348</v>
      </c>
      <c r="I219" s="16" t="s">
        <v>3349</v>
      </c>
      <c r="J219" s="12"/>
      <c r="K219" s="12"/>
      <c r="L219" s="12"/>
      <c r="M219" s="12"/>
      <c r="N219" s="12"/>
      <c r="O219" s="12"/>
      <c r="P219" s="12"/>
      <c r="Q219" s="12"/>
      <c r="R219" s="12"/>
      <c r="S219" s="12"/>
      <c r="T219" s="12"/>
      <c r="U219" s="12"/>
      <c r="V219" s="12"/>
      <c r="W219" s="12"/>
      <c r="X219" s="12"/>
      <c r="Y219" s="12"/>
      <c r="Z219" s="12"/>
      <c r="AA219" s="12"/>
      <c r="AB219" s="12"/>
      <c r="AC219" s="12"/>
      <c r="AD219" s="12"/>
      <c r="AE219" s="12"/>
      <c r="AF219" s="12"/>
      <c r="AG219" s="12"/>
      <c r="AH219" s="12"/>
      <c r="AI219" s="12"/>
      <c r="AJ219" s="12"/>
      <c r="AK219" s="12"/>
      <c r="AL219" s="12"/>
      <c r="AM219" s="12"/>
      <c r="AN219" s="12"/>
      <c r="AO219" s="12"/>
      <c r="AP219" s="12"/>
      <c r="AQ219" s="12"/>
      <c r="AR219" s="12"/>
      <c r="AS219" s="12"/>
      <c r="AT219" s="12"/>
      <c r="AU219" s="12"/>
      <c r="AV219" s="12"/>
      <c r="AW219" s="12"/>
      <c r="AX219" s="12"/>
      <c r="AY219" s="12"/>
      <c r="AZ219" s="12"/>
      <c r="BA219" s="12"/>
      <c r="BB219" s="12"/>
      <c r="BC219" s="12"/>
      <c r="BD219" s="12"/>
      <c r="BE219" s="12"/>
      <c r="BF219" s="12"/>
      <c r="BG219" s="12"/>
      <c r="BH219" s="12"/>
      <c r="BI219" s="12"/>
      <c r="BJ219" s="12"/>
      <c r="BK219" s="12"/>
      <c r="BL219" s="12"/>
      <c r="BM219" s="12"/>
      <c r="BN219" s="12"/>
      <c r="BO219" s="12"/>
      <c r="BP219" s="12"/>
      <c r="BQ219" s="12"/>
      <c r="BR219" s="12"/>
      <c r="BS219" s="12"/>
      <c r="BT219" s="12"/>
      <c r="BU219" s="12"/>
      <c r="BV219" s="12"/>
      <c r="BW219" s="12"/>
      <c r="BX219" s="12"/>
      <c r="BY219" s="12"/>
      <c r="BZ219" s="12"/>
      <c r="CA219" s="12"/>
      <c r="CB219" s="12"/>
      <c r="CC219" s="12"/>
      <c r="CD219" s="12"/>
      <c r="CE219" s="12"/>
      <c r="CF219" s="12"/>
      <c r="CG219" s="12"/>
      <c r="CH219" s="12"/>
      <c r="CI219" s="12"/>
      <c r="CJ219" s="12"/>
      <c r="CK219" s="12"/>
      <c r="CL219" s="12"/>
      <c r="CM219" s="12"/>
      <c r="CN219" s="12"/>
      <c r="CO219" s="12"/>
      <c r="CP219" s="12"/>
      <c r="CQ219" s="12"/>
      <c r="CR219" s="12"/>
      <c r="CS219" s="12"/>
      <c r="CT219" s="12"/>
      <c r="CU219" s="12"/>
      <c r="CV219" s="12"/>
      <c r="CW219" s="12"/>
      <c r="CX219" s="12"/>
      <c r="CY219" s="12"/>
      <c r="CZ219" s="12"/>
      <c r="DA219" s="12"/>
      <c r="DB219" s="12"/>
      <c r="DC219" s="12"/>
      <c r="DD219" s="12"/>
      <c r="DE219" s="12"/>
      <c r="DF219" s="12"/>
      <c r="DG219" s="12"/>
      <c r="DH219" s="12"/>
      <c r="DI219" s="12"/>
      <c r="DJ219" s="12"/>
      <c r="DK219" s="12"/>
      <c r="DL219" s="12"/>
      <c r="DM219" s="12"/>
      <c r="DN219" s="12"/>
      <c r="DO219" s="12"/>
      <c r="DP219" s="12"/>
      <c r="DQ219" s="12"/>
      <c r="DR219" s="12"/>
      <c r="DS219" s="12"/>
      <c r="DT219" s="12"/>
      <c r="DU219" s="12"/>
      <c r="DV219" s="12"/>
      <c r="DW219" s="12"/>
      <c r="DX219" s="12"/>
      <c r="DY219" s="12"/>
      <c r="DZ219" s="12"/>
      <c r="EA219" s="12"/>
      <c r="EB219" s="12"/>
      <c r="EC219" s="12"/>
      <c r="ED219" s="12"/>
      <c r="EE219" s="12"/>
      <c r="EF219" s="12"/>
      <c r="EG219" s="12"/>
    </row>
    <row r="220" spans="1:137" s="13" customFormat="1" ht="18">
      <c r="A220" s="31">
        <v>1</v>
      </c>
      <c r="B220" s="27">
        <v>1186220219</v>
      </c>
      <c r="C220" s="60" t="s">
        <v>363</v>
      </c>
      <c r="D220" s="36" t="s">
        <v>364</v>
      </c>
      <c r="E220" s="37" t="s">
        <v>365</v>
      </c>
      <c r="F220" s="28" t="s">
        <v>10</v>
      </c>
      <c r="G220" s="58">
        <v>127943</v>
      </c>
      <c r="H220" s="22">
        <f t="shared" ref="H220" si="23">ROUND(G220*0.19,0)</f>
        <v>24309</v>
      </c>
      <c r="I220" s="23">
        <f t="shared" ref="I220" si="24">+G220+H220</f>
        <v>152252</v>
      </c>
      <c r="J220" s="12"/>
      <c r="K220" s="12"/>
      <c r="L220" s="12"/>
      <c r="M220" s="12"/>
      <c r="N220" s="12"/>
      <c r="O220" s="12"/>
      <c r="P220" s="12"/>
      <c r="Q220" s="12"/>
      <c r="R220" s="12"/>
      <c r="S220" s="12"/>
      <c r="T220" s="12"/>
      <c r="U220" s="12"/>
      <c r="V220" s="12"/>
      <c r="W220" s="12"/>
      <c r="X220" s="12"/>
      <c r="Y220" s="12"/>
      <c r="Z220" s="12"/>
      <c r="AA220" s="12"/>
      <c r="AB220" s="12"/>
      <c r="AC220" s="12"/>
      <c r="AD220" s="12"/>
      <c r="AE220" s="12"/>
      <c r="AF220" s="12"/>
      <c r="AG220" s="12"/>
      <c r="AH220" s="12"/>
      <c r="AI220" s="12"/>
      <c r="AJ220" s="12"/>
      <c r="AK220" s="12"/>
      <c r="AL220" s="12"/>
      <c r="AM220" s="12"/>
      <c r="AN220" s="12"/>
      <c r="AO220" s="12"/>
      <c r="AP220" s="12"/>
      <c r="AQ220" s="12"/>
      <c r="AR220" s="12"/>
      <c r="AS220" s="12"/>
      <c r="AT220" s="12"/>
      <c r="AU220" s="12"/>
      <c r="AV220" s="12"/>
      <c r="AW220" s="12"/>
      <c r="AX220" s="12"/>
      <c r="AY220" s="12"/>
      <c r="AZ220" s="12"/>
      <c r="BA220" s="12"/>
      <c r="BB220" s="12"/>
      <c r="BC220" s="12"/>
      <c r="BD220" s="12"/>
      <c r="BE220" s="12"/>
      <c r="BF220" s="12"/>
      <c r="BG220" s="12"/>
      <c r="BH220" s="12"/>
      <c r="BI220" s="12"/>
      <c r="BJ220" s="12"/>
      <c r="BK220" s="12"/>
      <c r="BL220" s="12"/>
      <c r="BM220" s="12"/>
      <c r="BN220" s="12"/>
      <c r="BO220" s="12"/>
      <c r="BP220" s="12"/>
      <c r="BQ220" s="12"/>
      <c r="BR220" s="12"/>
      <c r="BS220" s="12"/>
      <c r="BT220" s="12"/>
      <c r="BU220" s="12"/>
      <c r="BV220" s="12"/>
      <c r="BW220" s="12"/>
      <c r="BX220" s="12"/>
      <c r="BY220" s="12"/>
      <c r="BZ220" s="12"/>
      <c r="CA220" s="12"/>
      <c r="CB220" s="12"/>
      <c r="CC220" s="12"/>
      <c r="CD220" s="12"/>
      <c r="CE220" s="12"/>
      <c r="CF220" s="12"/>
      <c r="CG220" s="12"/>
      <c r="CH220" s="12"/>
      <c r="CI220" s="12"/>
      <c r="CJ220" s="12"/>
      <c r="CK220" s="12"/>
      <c r="CL220" s="12"/>
      <c r="CM220" s="12"/>
      <c r="CN220" s="12"/>
      <c r="CO220" s="12"/>
      <c r="CP220" s="12"/>
      <c r="CQ220" s="12"/>
      <c r="CR220" s="12"/>
      <c r="CS220" s="12"/>
      <c r="CT220" s="12"/>
      <c r="CU220" s="12"/>
      <c r="CV220" s="12"/>
      <c r="CW220" s="12"/>
      <c r="CX220" s="12"/>
      <c r="CY220" s="12"/>
      <c r="CZ220" s="12"/>
      <c r="DA220" s="12"/>
      <c r="DB220" s="12"/>
      <c r="DC220" s="12"/>
      <c r="DD220" s="12"/>
      <c r="DE220" s="12"/>
      <c r="DF220" s="12"/>
      <c r="DG220" s="12"/>
      <c r="DH220" s="12"/>
      <c r="DI220" s="12"/>
      <c r="DJ220" s="12"/>
      <c r="DK220" s="12"/>
      <c r="DL220" s="12"/>
      <c r="DM220" s="12"/>
      <c r="DN220" s="12"/>
      <c r="DO220" s="12"/>
      <c r="DP220" s="12"/>
      <c r="DQ220" s="12"/>
      <c r="DR220" s="12"/>
      <c r="DS220" s="12"/>
      <c r="DT220" s="12"/>
      <c r="DU220" s="12"/>
      <c r="DV220" s="12"/>
      <c r="DW220" s="12"/>
      <c r="DX220" s="12"/>
      <c r="DY220" s="12"/>
      <c r="DZ220" s="12"/>
      <c r="EA220" s="12"/>
      <c r="EB220" s="12"/>
      <c r="EC220" s="12"/>
      <c r="ED220" s="12"/>
      <c r="EE220" s="12"/>
      <c r="EF220" s="12"/>
      <c r="EG220" s="12"/>
    </row>
    <row r="221" spans="1:137" s="158" customFormat="1">
      <c r="A221" s="142" t="s">
        <v>3987</v>
      </c>
      <c r="B221" s="17"/>
      <c r="C221" s="143"/>
      <c r="D221" s="143"/>
      <c r="E221" s="143"/>
      <c r="F221" s="143"/>
      <c r="G221" s="148"/>
      <c r="H221" s="148"/>
      <c r="I221" s="149">
        <f>SUM(I220)</f>
        <v>152252</v>
      </c>
      <c r="J221" s="147"/>
      <c r="K221" s="147"/>
      <c r="L221" s="147"/>
      <c r="M221" s="147"/>
      <c r="N221" s="147"/>
      <c r="O221" s="147"/>
      <c r="P221" s="147"/>
      <c r="Q221" s="147"/>
      <c r="R221" s="147"/>
      <c r="S221" s="147"/>
      <c r="T221" s="147"/>
      <c r="U221" s="147"/>
      <c r="V221" s="147"/>
      <c r="W221" s="147"/>
      <c r="X221" s="147"/>
      <c r="Y221" s="147"/>
      <c r="Z221" s="147"/>
      <c r="AA221" s="147"/>
      <c r="AB221" s="147"/>
      <c r="AC221" s="147"/>
      <c r="AD221" s="147"/>
      <c r="AE221" s="147"/>
      <c r="AF221" s="147"/>
      <c r="AG221" s="147"/>
      <c r="AH221" s="147"/>
      <c r="AI221" s="147"/>
      <c r="AJ221" s="147"/>
      <c r="AK221" s="147"/>
      <c r="AL221" s="147"/>
      <c r="AM221" s="147"/>
      <c r="AN221" s="147"/>
      <c r="AO221" s="147"/>
      <c r="AP221" s="147"/>
      <c r="AQ221" s="147"/>
      <c r="AR221" s="147"/>
      <c r="AS221" s="147"/>
      <c r="AT221" s="147"/>
      <c r="AU221" s="147"/>
      <c r="AV221" s="147"/>
      <c r="AW221" s="147"/>
      <c r="AX221" s="147"/>
      <c r="AY221" s="147"/>
      <c r="AZ221" s="147"/>
      <c r="BA221" s="147"/>
      <c r="BB221" s="147"/>
      <c r="BC221" s="147"/>
      <c r="BD221" s="147"/>
      <c r="BE221" s="147"/>
      <c r="BF221" s="147"/>
      <c r="BG221" s="147"/>
      <c r="BH221" s="147"/>
      <c r="BI221" s="147"/>
      <c r="BJ221" s="147"/>
      <c r="BK221" s="147"/>
      <c r="BL221" s="147"/>
      <c r="BM221" s="147"/>
      <c r="BN221" s="147"/>
      <c r="BO221" s="147"/>
      <c r="BP221" s="147"/>
      <c r="BQ221" s="147"/>
      <c r="BR221" s="147"/>
      <c r="BS221" s="147"/>
      <c r="BT221" s="147"/>
      <c r="BU221" s="147"/>
      <c r="BV221" s="147"/>
      <c r="BW221" s="147"/>
      <c r="BX221" s="147"/>
      <c r="BY221" s="147"/>
      <c r="BZ221" s="147"/>
      <c r="CA221" s="147"/>
      <c r="CB221" s="147"/>
      <c r="CC221" s="147"/>
      <c r="CD221" s="147"/>
      <c r="CE221" s="147"/>
      <c r="CF221" s="147"/>
      <c r="CG221" s="147"/>
      <c r="CH221" s="147"/>
      <c r="CI221" s="147"/>
      <c r="CJ221" s="147"/>
      <c r="CK221" s="147"/>
      <c r="CL221" s="147"/>
      <c r="CM221" s="147"/>
      <c r="CN221" s="147"/>
      <c r="CO221" s="147"/>
      <c r="CP221" s="147"/>
      <c r="CQ221" s="147"/>
      <c r="CR221" s="147"/>
      <c r="CS221" s="147"/>
      <c r="CT221" s="147"/>
      <c r="CU221" s="147"/>
      <c r="CV221" s="147"/>
      <c r="CW221" s="147"/>
      <c r="CX221" s="147"/>
      <c r="CY221" s="147"/>
      <c r="CZ221" s="147"/>
      <c r="DA221" s="147"/>
      <c r="DB221" s="147"/>
      <c r="DC221" s="147"/>
      <c r="DD221" s="147"/>
      <c r="DE221" s="147"/>
      <c r="DF221" s="147"/>
      <c r="DG221" s="147"/>
      <c r="DH221" s="147"/>
      <c r="DI221" s="147"/>
      <c r="DJ221" s="147"/>
      <c r="DK221" s="147"/>
      <c r="DL221" s="147"/>
      <c r="DM221" s="147"/>
      <c r="DN221" s="147"/>
      <c r="DO221" s="147"/>
      <c r="DP221" s="147"/>
      <c r="DQ221" s="147"/>
      <c r="DR221" s="147"/>
      <c r="DS221" s="147"/>
      <c r="DT221" s="147"/>
      <c r="DU221" s="147"/>
      <c r="DV221" s="147"/>
      <c r="DW221" s="147"/>
      <c r="DX221" s="147"/>
      <c r="DY221" s="147"/>
      <c r="DZ221" s="147"/>
      <c r="EA221" s="147"/>
      <c r="EB221" s="147"/>
      <c r="EC221" s="147"/>
      <c r="ED221" s="147"/>
      <c r="EE221" s="147"/>
      <c r="EF221" s="147"/>
      <c r="EG221" s="147"/>
    </row>
    <row r="222" spans="1:137" s="13" customFormat="1" ht="13.5" customHeight="1">
      <c r="A222" s="39" t="s">
        <v>366</v>
      </c>
      <c r="B222" s="166" t="s">
        <v>367</v>
      </c>
      <c r="C222" s="166"/>
      <c r="D222" s="166"/>
      <c r="E222" s="166"/>
      <c r="F222" s="29" t="s">
        <v>355</v>
      </c>
      <c r="G222" s="174" t="s">
        <v>3870</v>
      </c>
      <c r="H222" s="175"/>
      <c r="I222" s="176"/>
      <c r="J222" s="12"/>
      <c r="K222" s="12"/>
      <c r="L222" s="12"/>
      <c r="M222" s="12"/>
      <c r="N222" s="12"/>
      <c r="O222" s="12"/>
      <c r="P222" s="12"/>
      <c r="Q222" s="12"/>
      <c r="R222" s="12"/>
      <c r="S222" s="12"/>
      <c r="T222" s="12"/>
      <c r="U222" s="12"/>
      <c r="V222" s="12"/>
      <c r="W222" s="12"/>
      <c r="X222" s="12"/>
      <c r="Y222" s="12"/>
      <c r="Z222" s="12"/>
      <c r="AA222" s="12"/>
      <c r="AB222" s="12"/>
      <c r="AC222" s="12"/>
      <c r="AD222" s="12"/>
      <c r="AE222" s="12"/>
      <c r="AF222" s="12"/>
      <c r="AG222" s="12"/>
      <c r="AH222" s="12"/>
      <c r="AI222" s="12"/>
      <c r="AJ222" s="12"/>
      <c r="AK222" s="12"/>
      <c r="AL222" s="12"/>
      <c r="AM222" s="12"/>
      <c r="AN222" s="12"/>
      <c r="AO222" s="12"/>
      <c r="AP222" s="12"/>
      <c r="AQ222" s="12"/>
      <c r="AR222" s="12"/>
      <c r="AS222" s="12"/>
      <c r="AT222" s="12"/>
      <c r="AU222" s="12"/>
      <c r="AV222" s="12"/>
      <c r="AW222" s="12"/>
      <c r="AX222" s="12"/>
      <c r="AY222" s="12"/>
      <c r="AZ222" s="12"/>
      <c r="BA222" s="12"/>
      <c r="BB222" s="12"/>
      <c r="BC222" s="12"/>
      <c r="BD222" s="12"/>
      <c r="BE222" s="12"/>
      <c r="BF222" s="12"/>
      <c r="BG222" s="12"/>
      <c r="BH222" s="12"/>
      <c r="BI222" s="12"/>
      <c r="BJ222" s="12"/>
      <c r="BK222" s="12"/>
      <c r="BL222" s="12"/>
      <c r="BM222" s="12"/>
      <c r="BN222" s="12"/>
      <c r="BO222" s="12"/>
      <c r="BP222" s="12"/>
      <c r="BQ222" s="12"/>
      <c r="BR222" s="12"/>
      <c r="BS222" s="12"/>
      <c r="BT222" s="12"/>
      <c r="BU222" s="12"/>
      <c r="BV222" s="12"/>
      <c r="BW222" s="12"/>
      <c r="BX222" s="12"/>
      <c r="BY222" s="12"/>
      <c r="BZ222" s="12"/>
      <c r="CA222" s="12"/>
      <c r="CB222" s="12"/>
      <c r="CC222" s="12"/>
      <c r="CD222" s="12"/>
      <c r="CE222" s="12"/>
      <c r="CF222" s="12"/>
      <c r="CG222" s="12"/>
      <c r="CH222" s="12"/>
      <c r="CI222" s="12"/>
      <c r="CJ222" s="12"/>
      <c r="CK222" s="12"/>
      <c r="CL222" s="12"/>
      <c r="CM222" s="12"/>
      <c r="CN222" s="12"/>
      <c r="CO222" s="12"/>
      <c r="CP222" s="12"/>
      <c r="CQ222" s="12"/>
      <c r="CR222" s="12"/>
      <c r="CS222" s="12"/>
      <c r="CT222" s="12"/>
      <c r="CU222" s="12"/>
      <c r="CV222" s="12"/>
      <c r="CW222" s="12"/>
      <c r="CX222" s="12"/>
      <c r="CY222" s="12"/>
      <c r="CZ222" s="12"/>
      <c r="DA222" s="12"/>
      <c r="DB222" s="12"/>
      <c r="DC222" s="12"/>
      <c r="DD222" s="12"/>
      <c r="DE222" s="12"/>
      <c r="DF222" s="12"/>
      <c r="DG222" s="12"/>
      <c r="DH222" s="12"/>
      <c r="DI222" s="12"/>
      <c r="DJ222" s="12"/>
      <c r="DK222" s="12"/>
      <c r="DL222" s="12"/>
      <c r="DM222" s="12"/>
      <c r="DN222" s="12"/>
      <c r="DO222" s="12"/>
      <c r="DP222" s="12"/>
      <c r="DQ222" s="12"/>
      <c r="DR222" s="12"/>
      <c r="DS222" s="12"/>
      <c r="DT222" s="12"/>
      <c r="DU222" s="12"/>
      <c r="DV222" s="12"/>
      <c r="DW222" s="12"/>
      <c r="DX222" s="12"/>
      <c r="DY222" s="12"/>
      <c r="DZ222" s="12"/>
      <c r="EA222" s="12"/>
      <c r="EB222" s="12"/>
      <c r="EC222" s="12"/>
      <c r="ED222" s="12"/>
      <c r="EE222" s="12"/>
      <c r="EF222" s="12"/>
      <c r="EG222" s="12"/>
    </row>
    <row r="223" spans="1:137" s="13" customFormat="1" ht="27">
      <c r="A223" s="14" t="s">
        <v>2</v>
      </c>
      <c r="B223" s="14" t="s">
        <v>3</v>
      </c>
      <c r="C223" s="15" t="s">
        <v>4</v>
      </c>
      <c r="D223" s="15" t="s">
        <v>5</v>
      </c>
      <c r="E223" s="15" t="s">
        <v>6</v>
      </c>
      <c r="F223" s="15" t="s">
        <v>7</v>
      </c>
      <c r="G223" s="16" t="s">
        <v>3347</v>
      </c>
      <c r="H223" s="16" t="s">
        <v>3348</v>
      </c>
      <c r="I223" s="16" t="s">
        <v>3349</v>
      </c>
      <c r="J223" s="12"/>
      <c r="K223" s="12"/>
      <c r="L223" s="12"/>
      <c r="M223" s="12"/>
      <c r="N223" s="12"/>
      <c r="O223" s="12"/>
      <c r="P223" s="12"/>
      <c r="Q223" s="12"/>
      <c r="R223" s="12"/>
      <c r="S223" s="12"/>
      <c r="T223" s="12"/>
      <c r="U223" s="12"/>
      <c r="V223" s="12"/>
      <c r="W223" s="12"/>
      <c r="X223" s="12"/>
      <c r="Y223" s="12"/>
      <c r="Z223" s="12"/>
      <c r="AA223" s="12"/>
      <c r="AB223" s="12"/>
      <c r="AC223" s="12"/>
      <c r="AD223" s="12"/>
      <c r="AE223" s="12"/>
      <c r="AF223" s="12"/>
      <c r="AG223" s="12"/>
      <c r="AH223" s="12"/>
      <c r="AI223" s="12"/>
      <c r="AJ223" s="12"/>
      <c r="AK223" s="12"/>
      <c r="AL223" s="12"/>
      <c r="AM223" s="12"/>
      <c r="AN223" s="12"/>
      <c r="AO223" s="12"/>
      <c r="AP223" s="12"/>
      <c r="AQ223" s="12"/>
      <c r="AR223" s="12"/>
      <c r="AS223" s="12"/>
      <c r="AT223" s="12"/>
      <c r="AU223" s="12"/>
      <c r="AV223" s="12"/>
      <c r="AW223" s="12"/>
      <c r="AX223" s="12"/>
      <c r="AY223" s="12"/>
      <c r="AZ223" s="12"/>
      <c r="BA223" s="12"/>
      <c r="BB223" s="12"/>
      <c r="BC223" s="12"/>
      <c r="BD223" s="12"/>
      <c r="BE223" s="12"/>
      <c r="BF223" s="12"/>
      <c r="BG223" s="12"/>
      <c r="BH223" s="12"/>
      <c r="BI223" s="12"/>
      <c r="BJ223" s="12"/>
      <c r="BK223" s="12"/>
      <c r="BL223" s="12"/>
      <c r="BM223" s="12"/>
      <c r="BN223" s="12"/>
      <c r="BO223" s="12"/>
      <c r="BP223" s="12"/>
      <c r="BQ223" s="12"/>
      <c r="BR223" s="12"/>
      <c r="BS223" s="12"/>
      <c r="BT223" s="12"/>
      <c r="BU223" s="12"/>
      <c r="BV223" s="12"/>
      <c r="BW223" s="12"/>
      <c r="BX223" s="12"/>
      <c r="BY223" s="12"/>
      <c r="BZ223" s="12"/>
      <c r="CA223" s="12"/>
      <c r="CB223" s="12"/>
      <c r="CC223" s="12"/>
      <c r="CD223" s="12"/>
      <c r="CE223" s="12"/>
      <c r="CF223" s="12"/>
      <c r="CG223" s="12"/>
      <c r="CH223" s="12"/>
      <c r="CI223" s="12"/>
      <c r="CJ223" s="12"/>
      <c r="CK223" s="12"/>
      <c r="CL223" s="12"/>
      <c r="CM223" s="12"/>
      <c r="CN223" s="12"/>
      <c r="CO223" s="12"/>
      <c r="CP223" s="12"/>
      <c r="CQ223" s="12"/>
      <c r="CR223" s="12"/>
      <c r="CS223" s="12"/>
      <c r="CT223" s="12"/>
      <c r="CU223" s="12"/>
      <c r="CV223" s="12"/>
      <c r="CW223" s="12"/>
      <c r="CX223" s="12"/>
      <c r="CY223" s="12"/>
      <c r="CZ223" s="12"/>
      <c r="DA223" s="12"/>
      <c r="DB223" s="12"/>
      <c r="DC223" s="12"/>
      <c r="DD223" s="12"/>
      <c r="DE223" s="12"/>
      <c r="DF223" s="12"/>
      <c r="DG223" s="12"/>
      <c r="DH223" s="12"/>
      <c r="DI223" s="12"/>
      <c r="DJ223" s="12"/>
      <c r="DK223" s="12"/>
      <c r="DL223" s="12"/>
      <c r="DM223" s="12"/>
      <c r="DN223" s="12"/>
      <c r="DO223" s="12"/>
      <c r="DP223" s="12"/>
      <c r="DQ223" s="12"/>
      <c r="DR223" s="12"/>
      <c r="DS223" s="12"/>
      <c r="DT223" s="12"/>
      <c r="DU223" s="12"/>
      <c r="DV223" s="12"/>
      <c r="DW223" s="12"/>
      <c r="DX223" s="12"/>
      <c r="DY223" s="12"/>
      <c r="DZ223" s="12"/>
      <c r="EA223" s="12"/>
      <c r="EB223" s="12"/>
      <c r="EC223" s="12"/>
      <c r="ED223" s="12"/>
      <c r="EE223" s="12"/>
      <c r="EF223" s="12"/>
      <c r="EG223" s="12"/>
    </row>
    <row r="224" spans="1:137" s="13" customFormat="1" ht="36">
      <c r="A224" s="31">
        <v>1</v>
      </c>
      <c r="B224" s="27">
        <v>1196410031</v>
      </c>
      <c r="C224" s="21">
        <v>42294900</v>
      </c>
      <c r="D224" s="36" t="s">
        <v>368</v>
      </c>
      <c r="E224" s="37" t="s">
        <v>369</v>
      </c>
      <c r="F224" s="28" t="s">
        <v>10</v>
      </c>
      <c r="G224" s="58">
        <v>910000</v>
      </c>
      <c r="H224" s="22">
        <f t="shared" ref="H224" si="25">ROUND(G224*0.19,0)</f>
        <v>172900</v>
      </c>
      <c r="I224" s="23">
        <f t="shared" ref="I224:I227" si="26">+G224+H224</f>
        <v>1082900</v>
      </c>
      <c r="J224" s="12"/>
      <c r="K224" s="12"/>
      <c r="L224" s="12"/>
      <c r="M224" s="12"/>
      <c r="N224" s="12"/>
      <c r="O224" s="12"/>
      <c r="P224" s="12"/>
      <c r="Q224" s="12"/>
      <c r="R224" s="12"/>
      <c r="S224" s="12"/>
      <c r="T224" s="12"/>
      <c r="U224" s="12"/>
      <c r="V224" s="12"/>
      <c r="W224" s="12"/>
      <c r="X224" s="12"/>
      <c r="Y224" s="12"/>
      <c r="Z224" s="12"/>
      <c r="AA224" s="12"/>
      <c r="AB224" s="12"/>
      <c r="AC224" s="12"/>
      <c r="AD224" s="12"/>
      <c r="AE224" s="12"/>
      <c r="AF224" s="12"/>
      <c r="AG224" s="12"/>
      <c r="AH224" s="12"/>
      <c r="AI224" s="12"/>
      <c r="AJ224" s="12"/>
      <c r="AK224" s="12"/>
      <c r="AL224" s="12"/>
      <c r="AM224" s="12"/>
      <c r="AN224" s="12"/>
      <c r="AO224" s="12"/>
      <c r="AP224" s="12"/>
      <c r="AQ224" s="12"/>
      <c r="AR224" s="12"/>
      <c r="AS224" s="12"/>
      <c r="AT224" s="12"/>
      <c r="AU224" s="12"/>
      <c r="AV224" s="12"/>
      <c r="AW224" s="12"/>
      <c r="AX224" s="12"/>
      <c r="AY224" s="12"/>
      <c r="AZ224" s="12"/>
      <c r="BA224" s="12"/>
      <c r="BB224" s="12"/>
      <c r="BC224" s="12"/>
      <c r="BD224" s="12"/>
      <c r="BE224" s="12"/>
      <c r="BF224" s="12"/>
      <c r="BG224" s="12"/>
      <c r="BH224" s="12"/>
      <c r="BI224" s="12"/>
      <c r="BJ224" s="12"/>
      <c r="BK224" s="12"/>
      <c r="BL224" s="12"/>
      <c r="BM224" s="12"/>
      <c r="BN224" s="12"/>
      <c r="BO224" s="12"/>
      <c r="BP224" s="12"/>
      <c r="BQ224" s="12"/>
      <c r="BR224" s="12"/>
      <c r="BS224" s="12"/>
      <c r="BT224" s="12"/>
      <c r="BU224" s="12"/>
      <c r="BV224" s="12"/>
      <c r="BW224" s="12"/>
      <c r="BX224" s="12"/>
      <c r="BY224" s="12"/>
      <c r="BZ224" s="12"/>
      <c r="CA224" s="12"/>
      <c r="CB224" s="12"/>
      <c r="CC224" s="12"/>
      <c r="CD224" s="12"/>
      <c r="CE224" s="12"/>
      <c r="CF224" s="12"/>
      <c r="CG224" s="12"/>
      <c r="CH224" s="12"/>
      <c r="CI224" s="12"/>
      <c r="CJ224" s="12"/>
      <c r="CK224" s="12"/>
      <c r="CL224" s="12"/>
      <c r="CM224" s="12"/>
      <c r="CN224" s="12"/>
      <c r="CO224" s="12"/>
      <c r="CP224" s="12"/>
      <c r="CQ224" s="12"/>
      <c r="CR224" s="12"/>
      <c r="CS224" s="12"/>
      <c r="CT224" s="12"/>
      <c r="CU224" s="12"/>
      <c r="CV224" s="12"/>
      <c r="CW224" s="12"/>
      <c r="CX224" s="12"/>
      <c r="CY224" s="12"/>
      <c r="CZ224" s="12"/>
      <c r="DA224" s="12"/>
      <c r="DB224" s="12"/>
      <c r="DC224" s="12"/>
      <c r="DD224" s="12"/>
      <c r="DE224" s="12"/>
      <c r="DF224" s="12"/>
      <c r="DG224" s="12"/>
      <c r="DH224" s="12"/>
      <c r="DI224" s="12"/>
      <c r="DJ224" s="12"/>
      <c r="DK224" s="12"/>
      <c r="DL224" s="12"/>
      <c r="DM224" s="12"/>
      <c r="DN224" s="12"/>
      <c r="DO224" s="12"/>
      <c r="DP224" s="12"/>
      <c r="DQ224" s="12"/>
      <c r="DR224" s="12"/>
      <c r="DS224" s="12"/>
      <c r="DT224" s="12"/>
      <c r="DU224" s="12"/>
      <c r="DV224" s="12"/>
      <c r="DW224" s="12"/>
      <c r="DX224" s="12"/>
      <c r="DY224" s="12"/>
      <c r="DZ224" s="12"/>
      <c r="EA224" s="12"/>
      <c r="EB224" s="12"/>
      <c r="EC224" s="12"/>
      <c r="ED224" s="12"/>
      <c r="EE224" s="12"/>
      <c r="EF224" s="12"/>
      <c r="EG224" s="12"/>
    </row>
    <row r="225" spans="1:140" s="13" customFormat="1" ht="45">
      <c r="A225" s="31">
        <v>2</v>
      </c>
      <c r="B225" s="27">
        <v>1196490004</v>
      </c>
      <c r="C225" s="21">
        <v>42294900</v>
      </c>
      <c r="D225" s="36" t="s">
        <v>370</v>
      </c>
      <c r="E225" s="37" t="s">
        <v>369</v>
      </c>
      <c r="F225" s="28" t="s">
        <v>10</v>
      </c>
      <c r="G225" s="58">
        <v>1400000</v>
      </c>
      <c r="H225" s="22">
        <v>0</v>
      </c>
      <c r="I225" s="23">
        <f t="shared" si="26"/>
        <v>1400000</v>
      </c>
      <c r="J225" s="12"/>
      <c r="K225" s="12"/>
      <c r="L225" s="12"/>
      <c r="M225" s="12"/>
      <c r="N225" s="12"/>
      <c r="O225" s="12"/>
      <c r="P225" s="12"/>
      <c r="Q225" s="12"/>
      <c r="R225" s="12"/>
      <c r="S225" s="12"/>
      <c r="T225" s="12"/>
      <c r="U225" s="12"/>
      <c r="V225" s="12"/>
      <c r="W225" s="12"/>
      <c r="X225" s="12"/>
      <c r="Y225" s="12"/>
      <c r="Z225" s="12"/>
      <c r="AA225" s="12"/>
      <c r="AB225" s="12"/>
      <c r="AC225" s="12"/>
      <c r="AD225" s="12"/>
      <c r="AE225" s="12"/>
      <c r="AF225" s="12"/>
      <c r="AG225" s="12"/>
      <c r="AH225" s="12"/>
      <c r="AI225" s="12"/>
      <c r="AJ225" s="12"/>
      <c r="AK225" s="12"/>
      <c r="AL225" s="12"/>
      <c r="AM225" s="12"/>
      <c r="AN225" s="12"/>
      <c r="AO225" s="12"/>
      <c r="AP225" s="12"/>
      <c r="AQ225" s="12"/>
      <c r="AR225" s="12"/>
      <c r="AS225" s="12"/>
      <c r="AT225" s="12"/>
      <c r="AU225" s="12"/>
      <c r="AV225" s="12"/>
      <c r="AW225" s="12"/>
      <c r="AX225" s="12"/>
      <c r="AY225" s="12"/>
      <c r="AZ225" s="12"/>
      <c r="BA225" s="12"/>
      <c r="BB225" s="12"/>
      <c r="BC225" s="12"/>
      <c r="BD225" s="12"/>
      <c r="BE225" s="12"/>
      <c r="BF225" s="12"/>
      <c r="BG225" s="12"/>
      <c r="BH225" s="12"/>
      <c r="BI225" s="12"/>
      <c r="BJ225" s="12"/>
      <c r="BK225" s="12"/>
      <c r="BL225" s="12"/>
      <c r="BM225" s="12"/>
      <c r="BN225" s="12"/>
      <c r="BO225" s="12"/>
      <c r="BP225" s="12"/>
      <c r="BQ225" s="12"/>
      <c r="BR225" s="12"/>
      <c r="BS225" s="12"/>
      <c r="BT225" s="12"/>
      <c r="BU225" s="12"/>
      <c r="BV225" s="12"/>
      <c r="BW225" s="12"/>
      <c r="BX225" s="12"/>
      <c r="BY225" s="12"/>
      <c r="BZ225" s="12"/>
      <c r="CA225" s="12"/>
      <c r="CB225" s="12"/>
      <c r="CC225" s="12"/>
      <c r="CD225" s="12"/>
      <c r="CE225" s="12"/>
      <c r="CF225" s="12"/>
      <c r="CG225" s="12"/>
      <c r="CH225" s="12"/>
      <c r="CI225" s="12"/>
      <c r="CJ225" s="12"/>
      <c r="CK225" s="12"/>
      <c r="CL225" s="12"/>
      <c r="CM225" s="12"/>
      <c r="CN225" s="12"/>
      <c r="CO225" s="12"/>
      <c r="CP225" s="12"/>
      <c r="CQ225" s="12"/>
      <c r="CR225" s="12"/>
      <c r="CS225" s="12"/>
      <c r="CT225" s="12"/>
      <c r="CU225" s="12"/>
      <c r="CV225" s="12"/>
      <c r="CW225" s="12"/>
      <c r="CX225" s="12"/>
      <c r="CY225" s="12"/>
      <c r="CZ225" s="12"/>
      <c r="DA225" s="12"/>
      <c r="DB225" s="12"/>
      <c r="DC225" s="12"/>
      <c r="DD225" s="12"/>
      <c r="DE225" s="12"/>
      <c r="DF225" s="12"/>
      <c r="DG225" s="12"/>
      <c r="DH225" s="12"/>
      <c r="DI225" s="12"/>
      <c r="DJ225" s="12"/>
      <c r="DK225" s="12"/>
      <c r="DL225" s="12"/>
      <c r="DM225" s="12"/>
      <c r="DN225" s="12"/>
      <c r="DO225" s="12"/>
      <c r="DP225" s="12"/>
      <c r="DQ225" s="12"/>
      <c r="DR225" s="12"/>
      <c r="DS225" s="12"/>
      <c r="DT225" s="12"/>
      <c r="DU225" s="12"/>
      <c r="DV225" s="12"/>
      <c r="DW225" s="12"/>
      <c r="DX225" s="12"/>
      <c r="DY225" s="12"/>
      <c r="DZ225" s="12"/>
      <c r="EA225" s="12"/>
      <c r="EB225" s="12"/>
      <c r="EC225" s="12"/>
      <c r="ED225" s="12"/>
      <c r="EE225" s="12"/>
      <c r="EF225" s="12"/>
      <c r="EG225" s="12"/>
    </row>
    <row r="226" spans="1:140" s="13" customFormat="1" ht="27">
      <c r="A226" s="31">
        <v>3</v>
      </c>
      <c r="B226" s="27">
        <v>1196410032</v>
      </c>
      <c r="C226" s="21">
        <v>42294900</v>
      </c>
      <c r="D226" s="36" t="s">
        <v>371</v>
      </c>
      <c r="E226" s="34" t="s">
        <v>372</v>
      </c>
      <c r="F226" s="28" t="s">
        <v>10</v>
      </c>
      <c r="G226" s="58">
        <v>750000</v>
      </c>
      <c r="H226" s="22">
        <v>0</v>
      </c>
      <c r="I226" s="23">
        <f t="shared" si="26"/>
        <v>750000</v>
      </c>
      <c r="J226" s="12"/>
      <c r="K226" s="12"/>
      <c r="L226" s="12"/>
      <c r="M226" s="12"/>
      <c r="N226" s="12"/>
      <c r="O226" s="12"/>
      <c r="P226" s="12"/>
      <c r="Q226" s="12"/>
      <c r="R226" s="12"/>
      <c r="S226" s="12"/>
      <c r="T226" s="12"/>
      <c r="U226" s="12"/>
      <c r="V226" s="12"/>
      <c r="W226" s="12"/>
      <c r="X226" s="12"/>
      <c r="Y226" s="12"/>
      <c r="Z226" s="12"/>
      <c r="AA226" s="12"/>
      <c r="AB226" s="12"/>
      <c r="AC226" s="12"/>
      <c r="AD226" s="12"/>
      <c r="AE226" s="12"/>
      <c r="AF226" s="12"/>
      <c r="AG226" s="12"/>
      <c r="AH226" s="12"/>
      <c r="AI226" s="12"/>
      <c r="AJ226" s="12"/>
      <c r="AK226" s="12"/>
      <c r="AL226" s="12"/>
      <c r="AM226" s="12"/>
      <c r="AN226" s="12"/>
      <c r="AO226" s="12"/>
      <c r="AP226" s="12"/>
      <c r="AQ226" s="12"/>
      <c r="AR226" s="12"/>
      <c r="AS226" s="12"/>
      <c r="AT226" s="12"/>
      <c r="AU226" s="12"/>
      <c r="AV226" s="12"/>
      <c r="AW226" s="12"/>
      <c r="AX226" s="12"/>
      <c r="AY226" s="12"/>
      <c r="AZ226" s="12"/>
      <c r="BA226" s="12"/>
      <c r="BB226" s="12"/>
      <c r="BC226" s="12"/>
      <c r="BD226" s="12"/>
      <c r="BE226" s="12"/>
      <c r="BF226" s="12"/>
      <c r="BG226" s="12"/>
      <c r="BH226" s="12"/>
      <c r="BI226" s="12"/>
      <c r="BJ226" s="12"/>
      <c r="BK226" s="12"/>
      <c r="BL226" s="12"/>
      <c r="BM226" s="12"/>
      <c r="BN226" s="12"/>
      <c r="BO226" s="12"/>
      <c r="BP226" s="12"/>
      <c r="BQ226" s="12"/>
      <c r="BR226" s="12"/>
      <c r="BS226" s="12"/>
      <c r="BT226" s="12"/>
      <c r="BU226" s="12"/>
      <c r="BV226" s="12"/>
      <c r="BW226" s="12"/>
      <c r="BX226" s="12"/>
      <c r="BY226" s="12"/>
      <c r="BZ226" s="12"/>
      <c r="CA226" s="12"/>
      <c r="CB226" s="12"/>
      <c r="CC226" s="12"/>
      <c r="CD226" s="12"/>
      <c r="CE226" s="12"/>
      <c r="CF226" s="12"/>
      <c r="CG226" s="12"/>
      <c r="CH226" s="12"/>
      <c r="CI226" s="12"/>
      <c r="CJ226" s="12"/>
      <c r="CK226" s="12"/>
      <c r="CL226" s="12"/>
      <c r="CM226" s="12"/>
      <c r="CN226" s="12"/>
      <c r="CO226" s="12"/>
      <c r="CP226" s="12"/>
      <c r="CQ226" s="12"/>
      <c r="CR226" s="12"/>
      <c r="CS226" s="12"/>
      <c r="CT226" s="12"/>
      <c r="CU226" s="12"/>
      <c r="CV226" s="12"/>
      <c r="CW226" s="12"/>
      <c r="CX226" s="12"/>
      <c r="CY226" s="12"/>
      <c r="CZ226" s="12"/>
      <c r="DA226" s="12"/>
      <c r="DB226" s="12"/>
      <c r="DC226" s="12"/>
      <c r="DD226" s="12"/>
      <c r="DE226" s="12"/>
      <c r="DF226" s="12"/>
      <c r="DG226" s="12"/>
      <c r="DH226" s="12"/>
      <c r="DI226" s="12"/>
      <c r="DJ226" s="12"/>
      <c r="DK226" s="12"/>
      <c r="DL226" s="12"/>
      <c r="DM226" s="12"/>
      <c r="DN226" s="12"/>
      <c r="DO226" s="12"/>
      <c r="DP226" s="12"/>
      <c r="DQ226" s="12"/>
      <c r="DR226" s="12"/>
      <c r="DS226" s="12"/>
      <c r="DT226" s="12"/>
      <c r="DU226" s="12"/>
      <c r="DV226" s="12"/>
      <c r="DW226" s="12"/>
      <c r="DX226" s="12"/>
      <c r="DY226" s="12"/>
      <c r="DZ226" s="12"/>
      <c r="EA226" s="12"/>
      <c r="EB226" s="12"/>
      <c r="EC226" s="12"/>
      <c r="ED226" s="12"/>
      <c r="EE226" s="12"/>
      <c r="EF226" s="12"/>
      <c r="EG226" s="12"/>
    </row>
    <row r="227" spans="1:140" s="13" customFormat="1" ht="27">
      <c r="A227" s="31">
        <v>4</v>
      </c>
      <c r="B227" s="27">
        <v>1196410033</v>
      </c>
      <c r="C227" s="21">
        <v>42294900</v>
      </c>
      <c r="D227" s="36" t="s">
        <v>373</v>
      </c>
      <c r="E227" s="34" t="s">
        <v>374</v>
      </c>
      <c r="F227" s="28" t="s">
        <v>10</v>
      </c>
      <c r="G227" s="58">
        <v>1215000</v>
      </c>
      <c r="H227" s="22">
        <v>0</v>
      </c>
      <c r="I227" s="23">
        <f t="shared" si="26"/>
        <v>1215000</v>
      </c>
      <c r="J227" s="12"/>
      <c r="K227" s="12"/>
      <c r="L227" s="12"/>
      <c r="M227" s="12"/>
      <c r="N227" s="12"/>
      <c r="O227" s="12"/>
      <c r="P227" s="12"/>
      <c r="Q227" s="12"/>
      <c r="R227" s="12"/>
      <c r="S227" s="12"/>
      <c r="T227" s="12"/>
      <c r="U227" s="12"/>
      <c r="V227" s="12"/>
      <c r="W227" s="12"/>
      <c r="X227" s="12"/>
      <c r="Y227" s="12"/>
      <c r="Z227" s="12"/>
      <c r="AA227" s="12"/>
      <c r="AB227" s="12"/>
      <c r="AC227" s="12"/>
      <c r="AD227" s="12"/>
      <c r="AE227" s="12"/>
      <c r="AF227" s="12"/>
      <c r="AG227" s="12"/>
      <c r="AH227" s="12"/>
      <c r="AI227" s="12"/>
      <c r="AJ227" s="12"/>
      <c r="AK227" s="12"/>
      <c r="AL227" s="12"/>
      <c r="AM227" s="12"/>
      <c r="AN227" s="12"/>
      <c r="AO227" s="12"/>
      <c r="AP227" s="12"/>
      <c r="AQ227" s="12"/>
      <c r="AR227" s="12"/>
      <c r="AS227" s="12"/>
      <c r="AT227" s="12"/>
      <c r="AU227" s="12"/>
      <c r="AV227" s="12"/>
      <c r="AW227" s="12"/>
      <c r="AX227" s="12"/>
      <c r="AY227" s="12"/>
      <c r="AZ227" s="12"/>
      <c r="BA227" s="12"/>
      <c r="BB227" s="12"/>
      <c r="BC227" s="12"/>
      <c r="BD227" s="12"/>
      <c r="BE227" s="12"/>
      <c r="BF227" s="12"/>
      <c r="BG227" s="12"/>
      <c r="BH227" s="12"/>
      <c r="BI227" s="12"/>
      <c r="BJ227" s="12"/>
      <c r="BK227" s="12"/>
      <c r="BL227" s="12"/>
      <c r="BM227" s="12"/>
      <c r="BN227" s="12"/>
      <c r="BO227" s="12"/>
      <c r="BP227" s="12"/>
      <c r="BQ227" s="12"/>
      <c r="BR227" s="12"/>
      <c r="BS227" s="12"/>
      <c r="BT227" s="12"/>
      <c r="BU227" s="12"/>
      <c r="BV227" s="12"/>
      <c r="BW227" s="12"/>
      <c r="BX227" s="12"/>
      <c r="BY227" s="12"/>
      <c r="BZ227" s="12"/>
      <c r="CA227" s="12"/>
      <c r="CB227" s="12"/>
      <c r="CC227" s="12"/>
      <c r="CD227" s="12"/>
      <c r="CE227" s="12"/>
      <c r="CF227" s="12"/>
      <c r="CG227" s="12"/>
      <c r="CH227" s="12"/>
      <c r="CI227" s="12"/>
      <c r="CJ227" s="12"/>
      <c r="CK227" s="12"/>
      <c r="CL227" s="12"/>
      <c r="CM227" s="12"/>
      <c r="CN227" s="12"/>
      <c r="CO227" s="12"/>
      <c r="CP227" s="12"/>
      <c r="CQ227" s="12"/>
      <c r="CR227" s="12"/>
      <c r="CS227" s="12"/>
      <c r="CT227" s="12"/>
      <c r="CU227" s="12"/>
      <c r="CV227" s="12"/>
      <c r="CW227" s="12"/>
      <c r="CX227" s="12"/>
      <c r="CY227" s="12"/>
      <c r="CZ227" s="12"/>
      <c r="DA227" s="12"/>
      <c r="DB227" s="12"/>
      <c r="DC227" s="12"/>
      <c r="DD227" s="12"/>
      <c r="DE227" s="12"/>
      <c r="DF227" s="12"/>
      <c r="DG227" s="12"/>
      <c r="DH227" s="12"/>
      <c r="DI227" s="12"/>
      <c r="DJ227" s="12"/>
      <c r="DK227" s="12"/>
      <c r="DL227" s="12"/>
      <c r="DM227" s="12"/>
      <c r="DN227" s="12"/>
      <c r="DO227" s="12"/>
      <c r="DP227" s="12"/>
      <c r="DQ227" s="12"/>
      <c r="DR227" s="12"/>
      <c r="DS227" s="12"/>
      <c r="DT227" s="12"/>
      <c r="DU227" s="12"/>
      <c r="DV227" s="12"/>
      <c r="DW227" s="12"/>
      <c r="DX227" s="12"/>
      <c r="DY227" s="12"/>
      <c r="DZ227" s="12"/>
      <c r="EA227" s="12"/>
      <c r="EB227" s="12"/>
      <c r="EC227" s="12"/>
      <c r="ED227" s="12"/>
      <c r="EE227" s="12"/>
      <c r="EF227" s="12"/>
      <c r="EG227" s="12"/>
    </row>
    <row r="228" spans="1:140" s="147" customFormat="1">
      <c r="A228" s="142" t="s">
        <v>3890</v>
      </c>
      <c r="B228" s="17"/>
      <c r="C228" s="143"/>
      <c r="D228" s="143"/>
      <c r="E228" s="143"/>
      <c r="F228" s="143"/>
      <c r="G228" s="144"/>
      <c r="H228" s="145"/>
      <c r="I228" s="149">
        <f>SUM(I224:I227)</f>
        <v>4447900</v>
      </c>
    </row>
    <row r="229" spans="1:140" s="13" customFormat="1" ht="13.5" customHeight="1">
      <c r="A229" s="39" t="s">
        <v>376</v>
      </c>
      <c r="B229" s="166" t="s">
        <v>377</v>
      </c>
      <c r="C229" s="166"/>
      <c r="D229" s="166"/>
      <c r="E229" s="166"/>
      <c r="F229" s="29" t="s">
        <v>375</v>
      </c>
      <c r="G229" s="174" t="s">
        <v>3870</v>
      </c>
      <c r="H229" s="175"/>
      <c r="I229" s="176"/>
      <c r="J229" s="12"/>
      <c r="K229" s="12"/>
      <c r="L229" s="12"/>
      <c r="M229" s="12"/>
      <c r="N229" s="12"/>
      <c r="O229" s="12"/>
      <c r="P229" s="12"/>
      <c r="Q229" s="12"/>
      <c r="R229" s="12"/>
      <c r="S229" s="12"/>
      <c r="T229" s="12"/>
      <c r="U229" s="12"/>
      <c r="V229" s="12"/>
      <c r="W229" s="12"/>
      <c r="X229" s="12"/>
      <c r="Y229" s="12"/>
      <c r="Z229" s="12"/>
      <c r="AA229" s="12"/>
      <c r="AB229" s="12"/>
      <c r="AC229" s="12"/>
      <c r="AD229" s="12"/>
      <c r="AE229" s="12"/>
      <c r="AF229" s="12"/>
      <c r="AG229" s="12"/>
      <c r="AH229" s="12"/>
      <c r="AI229" s="12"/>
      <c r="AJ229" s="12"/>
      <c r="AK229" s="12"/>
      <c r="AL229" s="12"/>
      <c r="AM229" s="12"/>
      <c r="AN229" s="12"/>
      <c r="AO229" s="12"/>
      <c r="AP229" s="12"/>
      <c r="AQ229" s="12"/>
      <c r="AR229" s="12"/>
      <c r="AS229" s="12"/>
      <c r="AT229" s="12"/>
      <c r="AU229" s="12"/>
      <c r="AV229" s="12"/>
      <c r="AW229" s="12"/>
      <c r="AX229" s="12"/>
      <c r="AY229" s="12"/>
      <c r="AZ229" s="12"/>
      <c r="BA229" s="12"/>
      <c r="BB229" s="12"/>
      <c r="BC229" s="12"/>
      <c r="BD229" s="12"/>
      <c r="BE229" s="12"/>
      <c r="BF229" s="12"/>
      <c r="BG229" s="12"/>
      <c r="BH229" s="12"/>
      <c r="BI229" s="12"/>
      <c r="BJ229" s="12"/>
      <c r="BK229" s="12"/>
      <c r="BL229" s="12"/>
      <c r="BM229" s="12"/>
      <c r="BN229" s="12"/>
      <c r="BO229" s="12"/>
      <c r="BP229" s="12"/>
      <c r="BQ229" s="12"/>
      <c r="BR229" s="12"/>
      <c r="BS229" s="12"/>
      <c r="BT229" s="12"/>
      <c r="BU229" s="12"/>
      <c r="BV229" s="12"/>
      <c r="BW229" s="12"/>
      <c r="BX229" s="12"/>
      <c r="BY229" s="12"/>
      <c r="BZ229" s="12"/>
      <c r="CA229" s="12"/>
      <c r="CB229" s="12"/>
      <c r="CC229" s="12"/>
      <c r="CD229" s="12"/>
      <c r="CE229" s="12"/>
      <c r="CF229" s="12"/>
      <c r="CG229" s="12"/>
      <c r="CH229" s="12"/>
      <c r="CI229" s="12"/>
      <c r="CJ229" s="12"/>
      <c r="CK229" s="12"/>
      <c r="CL229" s="12"/>
      <c r="CM229" s="12"/>
      <c r="CN229" s="12"/>
      <c r="CO229" s="12"/>
      <c r="CP229" s="12"/>
      <c r="CQ229" s="12"/>
      <c r="CR229" s="12"/>
      <c r="CS229" s="12"/>
      <c r="CT229" s="12"/>
      <c r="CU229" s="12"/>
      <c r="CV229" s="12"/>
      <c r="CW229" s="12"/>
      <c r="CX229" s="12"/>
      <c r="CY229" s="12"/>
      <c r="CZ229" s="12"/>
      <c r="DA229" s="12"/>
      <c r="DB229" s="12"/>
      <c r="DC229" s="12"/>
      <c r="DD229" s="12"/>
      <c r="DE229" s="12"/>
      <c r="DF229" s="12"/>
      <c r="DG229" s="12"/>
      <c r="DH229" s="12"/>
      <c r="DI229" s="12"/>
      <c r="DJ229" s="12"/>
      <c r="DK229" s="12"/>
      <c r="DL229" s="12"/>
      <c r="DM229" s="12"/>
      <c r="DN229" s="12"/>
      <c r="DO229" s="12"/>
      <c r="DP229" s="12"/>
      <c r="DQ229" s="12"/>
      <c r="DR229" s="12"/>
      <c r="DS229" s="12"/>
      <c r="DT229" s="12"/>
      <c r="DU229" s="12"/>
      <c r="DV229" s="12"/>
      <c r="DW229" s="12"/>
      <c r="DX229" s="12"/>
      <c r="DY229" s="12"/>
      <c r="DZ229" s="12"/>
      <c r="EA229" s="12"/>
      <c r="EB229" s="12"/>
      <c r="EC229" s="12"/>
      <c r="ED229" s="12"/>
      <c r="EE229" s="12"/>
      <c r="EF229" s="12"/>
      <c r="EG229" s="12"/>
    </row>
    <row r="230" spans="1:140" s="13" customFormat="1" ht="27">
      <c r="A230" s="14" t="s">
        <v>2</v>
      </c>
      <c r="B230" s="14" t="s">
        <v>3</v>
      </c>
      <c r="C230" s="15" t="s">
        <v>4</v>
      </c>
      <c r="D230" s="15" t="s">
        <v>5</v>
      </c>
      <c r="E230" s="15" t="s">
        <v>6</v>
      </c>
      <c r="F230" s="15" t="s">
        <v>7</v>
      </c>
      <c r="G230" s="16" t="s">
        <v>3347</v>
      </c>
      <c r="H230" s="16" t="s">
        <v>3348</v>
      </c>
      <c r="I230" s="16" t="s">
        <v>3349</v>
      </c>
      <c r="J230" s="12"/>
      <c r="K230" s="12"/>
      <c r="L230" s="12"/>
      <c r="M230" s="12"/>
      <c r="N230" s="12"/>
      <c r="O230" s="12"/>
      <c r="P230" s="12"/>
      <c r="Q230" s="12"/>
      <c r="R230" s="12"/>
      <c r="S230" s="12"/>
      <c r="T230" s="12"/>
      <c r="U230" s="12"/>
      <c r="V230" s="12"/>
      <c r="W230" s="12"/>
      <c r="X230" s="12"/>
      <c r="Y230" s="12"/>
      <c r="Z230" s="12"/>
      <c r="AA230" s="12"/>
      <c r="AB230" s="12"/>
      <c r="AC230" s="12"/>
      <c r="AD230" s="12"/>
      <c r="AE230" s="12"/>
      <c r="AF230" s="12"/>
      <c r="AG230" s="12"/>
      <c r="AH230" s="12"/>
      <c r="AI230" s="12"/>
      <c r="AJ230" s="12"/>
      <c r="AK230" s="12"/>
      <c r="AL230" s="12"/>
      <c r="AM230" s="12"/>
      <c r="AN230" s="12"/>
      <c r="AO230" s="12"/>
      <c r="AP230" s="12"/>
      <c r="AQ230" s="12"/>
      <c r="AR230" s="12"/>
      <c r="AS230" s="12"/>
      <c r="AT230" s="12"/>
      <c r="AU230" s="12"/>
      <c r="AV230" s="12"/>
      <c r="AW230" s="12"/>
      <c r="AX230" s="12"/>
      <c r="AY230" s="12"/>
      <c r="AZ230" s="12"/>
      <c r="BA230" s="12"/>
      <c r="BB230" s="12"/>
      <c r="BC230" s="12"/>
      <c r="BD230" s="12"/>
      <c r="BE230" s="12"/>
      <c r="BF230" s="12"/>
      <c r="BG230" s="12"/>
      <c r="BH230" s="12"/>
      <c r="BI230" s="12"/>
      <c r="BJ230" s="12"/>
      <c r="BK230" s="12"/>
      <c r="BL230" s="12"/>
      <c r="BM230" s="12"/>
      <c r="BN230" s="12"/>
      <c r="BO230" s="12"/>
      <c r="BP230" s="12"/>
      <c r="BQ230" s="12"/>
      <c r="BR230" s="12"/>
      <c r="BS230" s="12"/>
      <c r="BT230" s="12"/>
      <c r="BU230" s="12"/>
      <c r="BV230" s="12"/>
      <c r="BW230" s="12"/>
      <c r="BX230" s="12"/>
      <c r="BY230" s="12"/>
      <c r="BZ230" s="12"/>
      <c r="CA230" s="12"/>
      <c r="CB230" s="12"/>
      <c r="CC230" s="12"/>
      <c r="CD230" s="12"/>
      <c r="CE230" s="12"/>
      <c r="CF230" s="12"/>
      <c r="CG230" s="12"/>
      <c r="CH230" s="12"/>
      <c r="CI230" s="12"/>
      <c r="CJ230" s="12"/>
      <c r="CK230" s="12"/>
      <c r="CL230" s="12"/>
      <c r="CM230" s="12"/>
      <c r="CN230" s="12"/>
      <c r="CO230" s="12"/>
      <c r="CP230" s="12"/>
      <c r="CQ230" s="12"/>
      <c r="CR230" s="12"/>
      <c r="CS230" s="12"/>
      <c r="CT230" s="12"/>
      <c r="CU230" s="12"/>
      <c r="CV230" s="12"/>
      <c r="CW230" s="12"/>
      <c r="CX230" s="12"/>
      <c r="CY230" s="12"/>
      <c r="CZ230" s="12"/>
      <c r="DA230" s="12"/>
      <c r="DB230" s="12"/>
      <c r="DC230" s="12"/>
      <c r="DD230" s="12"/>
      <c r="DE230" s="12"/>
      <c r="DF230" s="12"/>
      <c r="DG230" s="12"/>
      <c r="DH230" s="12"/>
      <c r="DI230" s="12"/>
      <c r="DJ230" s="12"/>
      <c r="DK230" s="12"/>
      <c r="DL230" s="12"/>
      <c r="DM230" s="12"/>
      <c r="DN230" s="12"/>
      <c r="DO230" s="12"/>
      <c r="DP230" s="12"/>
      <c r="DQ230" s="12"/>
      <c r="DR230" s="12"/>
      <c r="DS230" s="12"/>
      <c r="DT230" s="12"/>
      <c r="DU230" s="12"/>
      <c r="DV230" s="12"/>
      <c r="DW230" s="12"/>
      <c r="DX230" s="12"/>
      <c r="DY230" s="12"/>
      <c r="DZ230" s="12"/>
      <c r="EA230" s="12"/>
      <c r="EB230" s="12"/>
      <c r="EC230" s="12"/>
      <c r="ED230" s="12"/>
      <c r="EE230" s="12"/>
      <c r="EF230" s="12"/>
      <c r="EG230" s="12"/>
    </row>
    <row r="231" spans="1:140" s="13" customFormat="1" ht="81">
      <c r="A231" s="31">
        <v>1</v>
      </c>
      <c r="B231" s="27">
        <v>1197011020</v>
      </c>
      <c r="C231" s="28">
        <v>42181608</v>
      </c>
      <c r="D231" s="36" t="s">
        <v>378</v>
      </c>
      <c r="E231" s="37" t="s">
        <v>3424</v>
      </c>
      <c r="F231" s="28" t="s">
        <v>10</v>
      </c>
      <c r="G231" s="22">
        <v>60482</v>
      </c>
      <c r="H231" s="22">
        <f>ROUND(G231*0.19,0)</f>
        <v>11492</v>
      </c>
      <c r="I231" s="23">
        <f>+G231+H231</f>
        <v>71974</v>
      </c>
      <c r="J231" s="12"/>
      <c r="K231" s="12"/>
      <c r="L231" s="12"/>
      <c r="M231" s="12"/>
      <c r="N231" s="12"/>
      <c r="O231" s="12"/>
      <c r="P231" s="12"/>
      <c r="Q231" s="12"/>
      <c r="R231" s="12"/>
      <c r="S231" s="12"/>
      <c r="T231" s="12"/>
      <c r="U231" s="12"/>
      <c r="V231" s="12"/>
      <c r="W231" s="12"/>
      <c r="X231" s="12"/>
      <c r="Y231" s="12"/>
      <c r="Z231" s="12"/>
      <c r="AA231" s="12"/>
      <c r="AB231" s="12"/>
      <c r="AC231" s="12"/>
      <c r="AD231" s="12"/>
      <c r="AE231" s="12"/>
      <c r="AF231" s="12"/>
      <c r="AG231" s="12"/>
      <c r="AH231" s="12"/>
      <c r="AI231" s="12"/>
      <c r="AJ231" s="12"/>
      <c r="AK231" s="12"/>
      <c r="AL231" s="12"/>
      <c r="AM231" s="12"/>
      <c r="AN231" s="12"/>
      <c r="AO231" s="12"/>
      <c r="AP231" s="12"/>
      <c r="AQ231" s="12"/>
      <c r="AR231" s="12"/>
      <c r="AS231" s="12"/>
      <c r="AT231" s="12"/>
      <c r="AU231" s="12"/>
      <c r="AV231" s="12"/>
      <c r="AW231" s="12"/>
      <c r="AX231" s="12"/>
      <c r="AY231" s="12"/>
      <c r="AZ231" s="12"/>
      <c r="BA231" s="12"/>
      <c r="BB231" s="12"/>
      <c r="BC231" s="12"/>
      <c r="BD231" s="12"/>
      <c r="BE231" s="12"/>
      <c r="BF231" s="12"/>
      <c r="BG231" s="12"/>
      <c r="BH231" s="12"/>
      <c r="BI231" s="12"/>
      <c r="BJ231" s="12"/>
      <c r="BK231" s="12"/>
      <c r="BL231" s="12"/>
      <c r="BM231" s="12"/>
      <c r="BN231" s="12"/>
      <c r="BO231" s="12"/>
      <c r="BP231" s="12"/>
      <c r="BQ231" s="12"/>
      <c r="BR231" s="12"/>
      <c r="BS231" s="12"/>
      <c r="BT231" s="12"/>
      <c r="BU231" s="12"/>
      <c r="BV231" s="12"/>
      <c r="BW231" s="12"/>
      <c r="BX231" s="12"/>
      <c r="BY231" s="12"/>
      <c r="BZ231" s="12"/>
      <c r="CA231" s="12"/>
      <c r="CB231" s="12"/>
      <c r="CC231" s="12"/>
      <c r="CD231" s="12"/>
      <c r="CE231" s="12"/>
      <c r="CF231" s="12"/>
      <c r="CG231" s="12"/>
      <c r="CH231" s="12"/>
      <c r="CI231" s="12"/>
      <c r="CJ231" s="12"/>
      <c r="CK231" s="12"/>
      <c r="CL231" s="12"/>
      <c r="CM231" s="12"/>
      <c r="CN231" s="12"/>
      <c r="CO231" s="12"/>
      <c r="CP231" s="12"/>
      <c r="CQ231" s="12"/>
      <c r="CR231" s="12"/>
      <c r="CS231" s="12"/>
      <c r="CT231" s="12"/>
      <c r="CU231" s="12"/>
      <c r="CV231" s="12"/>
      <c r="CW231" s="12"/>
      <c r="CX231" s="12"/>
      <c r="CY231" s="12"/>
      <c r="CZ231" s="12"/>
      <c r="DA231" s="12"/>
      <c r="DB231" s="12"/>
      <c r="DC231" s="12"/>
      <c r="DD231" s="12"/>
      <c r="DE231" s="12"/>
      <c r="DF231" s="12"/>
      <c r="DG231" s="12"/>
      <c r="DH231" s="12"/>
      <c r="DI231" s="12"/>
      <c r="DJ231" s="12"/>
      <c r="DK231" s="12"/>
      <c r="DL231" s="12"/>
      <c r="DM231" s="12"/>
      <c r="DN231" s="12"/>
      <c r="DO231" s="12"/>
      <c r="DP231" s="12"/>
      <c r="DQ231" s="12"/>
      <c r="DR231" s="12"/>
      <c r="DS231" s="12"/>
      <c r="DT231" s="12"/>
      <c r="DU231" s="12"/>
      <c r="DV231" s="12"/>
      <c r="DW231" s="12"/>
      <c r="DX231" s="12"/>
      <c r="DY231" s="12"/>
      <c r="DZ231" s="12"/>
      <c r="EA231" s="12"/>
      <c r="EB231" s="12"/>
      <c r="EC231" s="12"/>
      <c r="ED231" s="12"/>
      <c r="EE231" s="12"/>
      <c r="EF231" s="12"/>
      <c r="EG231" s="12"/>
    </row>
    <row r="232" spans="1:140" s="158" customFormat="1">
      <c r="A232" s="142" t="s">
        <v>3891</v>
      </c>
      <c r="B232" s="17"/>
      <c r="C232" s="143"/>
      <c r="D232" s="143"/>
      <c r="E232" s="143"/>
      <c r="F232" s="143"/>
      <c r="G232" s="148"/>
      <c r="H232" s="148"/>
      <c r="I232" s="149">
        <f>SUM(I231)</f>
        <v>71974</v>
      </c>
      <c r="J232" s="147"/>
      <c r="K232" s="147"/>
      <c r="L232" s="147"/>
      <c r="M232" s="147"/>
      <c r="N232" s="147"/>
      <c r="O232" s="147"/>
      <c r="P232" s="147"/>
      <c r="Q232" s="147"/>
      <c r="R232" s="147"/>
      <c r="S232" s="147"/>
      <c r="T232" s="147"/>
      <c r="U232" s="147"/>
      <c r="V232" s="147"/>
      <c r="W232" s="147"/>
      <c r="X232" s="147"/>
      <c r="Y232" s="147"/>
      <c r="Z232" s="147"/>
      <c r="AA232" s="147"/>
      <c r="AB232" s="147"/>
      <c r="AC232" s="147"/>
      <c r="AD232" s="147"/>
      <c r="AE232" s="147"/>
      <c r="AF232" s="147"/>
      <c r="AG232" s="147"/>
      <c r="AH232" s="147"/>
      <c r="AI232" s="147"/>
      <c r="AJ232" s="147"/>
      <c r="AK232" s="147"/>
      <c r="AL232" s="147"/>
      <c r="AM232" s="147"/>
      <c r="AN232" s="147"/>
      <c r="AO232" s="147"/>
      <c r="AP232" s="147"/>
      <c r="AQ232" s="147"/>
      <c r="AR232" s="147"/>
      <c r="AS232" s="147"/>
      <c r="AT232" s="147"/>
      <c r="AU232" s="147"/>
      <c r="AV232" s="147"/>
      <c r="AW232" s="147"/>
      <c r="AX232" s="147"/>
      <c r="AY232" s="147"/>
      <c r="AZ232" s="147"/>
      <c r="BA232" s="147"/>
      <c r="BB232" s="147"/>
      <c r="BC232" s="147"/>
      <c r="BD232" s="147"/>
      <c r="BE232" s="147"/>
      <c r="BF232" s="147"/>
      <c r="BG232" s="147"/>
      <c r="BH232" s="147"/>
      <c r="BI232" s="147"/>
      <c r="BJ232" s="147"/>
      <c r="BK232" s="147"/>
      <c r="BL232" s="147"/>
      <c r="BM232" s="147"/>
      <c r="BN232" s="147"/>
      <c r="BO232" s="147"/>
      <c r="BP232" s="147"/>
      <c r="BQ232" s="147"/>
      <c r="BR232" s="147"/>
      <c r="BS232" s="147"/>
      <c r="BT232" s="147"/>
      <c r="BU232" s="147"/>
      <c r="BV232" s="147"/>
      <c r="BW232" s="147"/>
      <c r="BX232" s="147"/>
      <c r="BY232" s="147"/>
      <c r="BZ232" s="147"/>
      <c r="CA232" s="147"/>
      <c r="CB232" s="147"/>
      <c r="CC232" s="147"/>
      <c r="CD232" s="147"/>
      <c r="CE232" s="147"/>
      <c r="CF232" s="147"/>
      <c r="CG232" s="147"/>
      <c r="CH232" s="147"/>
      <c r="CI232" s="147"/>
      <c r="CJ232" s="147"/>
      <c r="CK232" s="147"/>
      <c r="CL232" s="147"/>
      <c r="CM232" s="147"/>
      <c r="CN232" s="147"/>
      <c r="CO232" s="147"/>
      <c r="CP232" s="147"/>
      <c r="CQ232" s="147"/>
      <c r="CR232" s="147"/>
      <c r="CS232" s="147"/>
      <c r="CT232" s="147"/>
      <c r="CU232" s="147"/>
      <c r="CV232" s="147"/>
      <c r="CW232" s="147"/>
      <c r="CX232" s="147"/>
      <c r="CY232" s="147"/>
      <c r="CZ232" s="147"/>
      <c r="DA232" s="147"/>
      <c r="DB232" s="147"/>
      <c r="DC232" s="147"/>
      <c r="DD232" s="147"/>
      <c r="DE232" s="147"/>
      <c r="DF232" s="147"/>
      <c r="DG232" s="147"/>
      <c r="DH232" s="147"/>
      <c r="DI232" s="147"/>
      <c r="DJ232" s="147"/>
      <c r="DK232" s="147"/>
      <c r="DL232" s="147"/>
      <c r="DM232" s="147"/>
      <c r="DN232" s="147"/>
      <c r="DO232" s="147"/>
      <c r="DP232" s="147"/>
      <c r="DQ232" s="147"/>
      <c r="DR232" s="147"/>
      <c r="DS232" s="147"/>
      <c r="DT232" s="147"/>
      <c r="DU232" s="147"/>
      <c r="DV232" s="147"/>
      <c r="DW232" s="147"/>
      <c r="DX232" s="147"/>
      <c r="DY232" s="147"/>
      <c r="DZ232" s="147"/>
      <c r="EA232" s="147"/>
      <c r="EB232" s="147"/>
      <c r="EC232" s="147"/>
      <c r="ED232" s="147"/>
      <c r="EE232" s="147"/>
      <c r="EF232" s="147"/>
      <c r="EG232" s="147"/>
    </row>
    <row r="233" spans="1:140" s="13" customFormat="1" ht="13.5" customHeight="1">
      <c r="A233" s="39" t="s">
        <v>379</v>
      </c>
      <c r="B233" s="166" t="s">
        <v>380</v>
      </c>
      <c r="C233" s="166"/>
      <c r="D233" s="166"/>
      <c r="E233" s="166"/>
      <c r="F233" s="29" t="s">
        <v>375</v>
      </c>
      <c r="G233" s="174" t="s">
        <v>3870</v>
      </c>
      <c r="H233" s="175"/>
      <c r="I233" s="176"/>
      <c r="J233" s="12"/>
      <c r="K233" s="12"/>
      <c r="L233" s="12"/>
      <c r="M233" s="12"/>
      <c r="N233" s="12"/>
      <c r="O233" s="12"/>
      <c r="P233" s="12"/>
      <c r="Q233" s="12"/>
      <c r="R233" s="12"/>
      <c r="S233" s="12"/>
      <c r="T233" s="12"/>
      <c r="U233" s="12"/>
      <c r="V233" s="12"/>
      <c r="W233" s="12"/>
      <c r="X233" s="12"/>
      <c r="Y233" s="12"/>
      <c r="Z233" s="12"/>
      <c r="AA233" s="12"/>
      <c r="AB233" s="12"/>
      <c r="AC233" s="12"/>
      <c r="AD233" s="12"/>
      <c r="AE233" s="12"/>
      <c r="AF233" s="12"/>
      <c r="AG233" s="12"/>
      <c r="AH233" s="12"/>
      <c r="AI233" s="12"/>
      <c r="AJ233" s="12"/>
      <c r="AK233" s="12"/>
      <c r="AL233" s="12"/>
      <c r="AM233" s="12"/>
      <c r="AN233" s="12"/>
      <c r="AO233" s="12"/>
      <c r="AP233" s="12"/>
      <c r="AQ233" s="12"/>
      <c r="AR233" s="12"/>
      <c r="AS233" s="12"/>
      <c r="AT233" s="12"/>
      <c r="AU233" s="12"/>
      <c r="AV233" s="12"/>
      <c r="AW233" s="12"/>
      <c r="AX233" s="12"/>
      <c r="AY233" s="12"/>
      <c r="AZ233" s="12"/>
      <c r="BA233" s="12"/>
      <c r="BB233" s="12"/>
      <c r="BC233" s="12"/>
      <c r="BD233" s="12"/>
      <c r="BE233" s="12"/>
      <c r="BF233" s="12"/>
      <c r="BG233" s="12"/>
      <c r="BH233" s="12"/>
      <c r="BI233" s="12"/>
      <c r="BJ233" s="12"/>
      <c r="BK233" s="12"/>
      <c r="BL233" s="12"/>
      <c r="BM233" s="12"/>
      <c r="BN233" s="12"/>
      <c r="BO233" s="12"/>
      <c r="BP233" s="12"/>
      <c r="BQ233" s="12"/>
      <c r="BR233" s="12"/>
      <c r="BS233" s="12"/>
      <c r="BT233" s="12"/>
      <c r="BU233" s="12"/>
      <c r="BV233" s="12"/>
      <c r="BW233" s="12"/>
      <c r="BX233" s="12"/>
      <c r="BY233" s="12"/>
      <c r="BZ233" s="12"/>
      <c r="CA233" s="12"/>
      <c r="CB233" s="12"/>
      <c r="CC233" s="12"/>
      <c r="CD233" s="12"/>
      <c r="CE233" s="12"/>
      <c r="CF233" s="12"/>
      <c r="CG233" s="12"/>
      <c r="CH233" s="12"/>
      <c r="CI233" s="12"/>
      <c r="CJ233" s="12"/>
      <c r="CK233" s="12"/>
      <c r="CL233" s="12"/>
      <c r="CM233" s="12"/>
      <c r="CN233" s="12"/>
      <c r="CO233" s="12"/>
      <c r="CP233" s="12"/>
      <c r="CQ233" s="12"/>
      <c r="CR233" s="12"/>
      <c r="CS233" s="12"/>
      <c r="CT233" s="12"/>
      <c r="CU233" s="12"/>
      <c r="CV233" s="12"/>
      <c r="CW233" s="12"/>
      <c r="CX233" s="12"/>
      <c r="CY233" s="12"/>
      <c r="CZ233" s="12"/>
      <c r="DA233" s="12"/>
      <c r="DB233" s="12"/>
      <c r="DC233" s="12"/>
      <c r="DD233" s="12"/>
      <c r="DE233" s="12"/>
      <c r="DF233" s="12"/>
      <c r="DG233" s="12"/>
      <c r="DH233" s="12"/>
      <c r="DI233" s="12"/>
      <c r="DJ233" s="12"/>
      <c r="DK233" s="12"/>
      <c r="DL233" s="12"/>
      <c r="DM233" s="12"/>
      <c r="DN233" s="12"/>
      <c r="DO233" s="12"/>
      <c r="DP233" s="12"/>
      <c r="DQ233" s="12"/>
      <c r="DR233" s="12"/>
      <c r="DS233" s="12"/>
      <c r="DT233" s="12"/>
      <c r="DU233" s="12"/>
      <c r="DV233" s="12"/>
      <c r="DW233" s="12"/>
      <c r="DX233" s="12"/>
      <c r="DY233" s="12"/>
      <c r="DZ233" s="12"/>
      <c r="EA233" s="12"/>
      <c r="EB233" s="12"/>
      <c r="EC233" s="12"/>
      <c r="ED233" s="12"/>
      <c r="EE233" s="12"/>
      <c r="EF233" s="12"/>
      <c r="EG233" s="12"/>
      <c r="EH233" s="12"/>
      <c r="EI233" s="12"/>
      <c r="EJ233" s="12"/>
    </row>
    <row r="234" spans="1:140" s="13" customFormat="1" ht="27">
      <c r="A234" s="14" t="s">
        <v>2</v>
      </c>
      <c r="B234" s="14" t="s">
        <v>3</v>
      </c>
      <c r="C234" s="15" t="s">
        <v>4</v>
      </c>
      <c r="D234" s="15" t="s">
        <v>5</v>
      </c>
      <c r="E234" s="15" t="s">
        <v>6</v>
      </c>
      <c r="F234" s="15" t="s">
        <v>7</v>
      </c>
      <c r="G234" s="16" t="s">
        <v>3347</v>
      </c>
      <c r="H234" s="16" t="s">
        <v>3348</v>
      </c>
      <c r="I234" s="16" t="s">
        <v>3349</v>
      </c>
      <c r="J234" s="12"/>
      <c r="K234" s="12"/>
      <c r="L234" s="12"/>
      <c r="M234" s="12"/>
      <c r="N234" s="12"/>
      <c r="O234" s="12"/>
      <c r="P234" s="12"/>
      <c r="Q234" s="12"/>
      <c r="R234" s="12"/>
      <c r="S234" s="12"/>
      <c r="T234" s="12"/>
      <c r="U234" s="12"/>
      <c r="V234" s="12"/>
      <c r="W234" s="12"/>
      <c r="X234" s="12"/>
      <c r="Y234" s="12"/>
      <c r="Z234" s="12"/>
      <c r="AA234" s="12"/>
      <c r="AB234" s="12"/>
      <c r="AC234" s="12"/>
      <c r="AD234" s="12"/>
      <c r="AE234" s="12"/>
      <c r="AF234" s="12"/>
      <c r="AG234" s="12"/>
      <c r="AH234" s="12"/>
      <c r="AI234" s="12"/>
      <c r="AJ234" s="12"/>
      <c r="AK234" s="12"/>
      <c r="AL234" s="12"/>
      <c r="AM234" s="12"/>
      <c r="AN234" s="12"/>
      <c r="AO234" s="12"/>
      <c r="AP234" s="12"/>
      <c r="AQ234" s="12"/>
      <c r="AR234" s="12"/>
      <c r="AS234" s="12"/>
      <c r="AT234" s="12"/>
      <c r="AU234" s="12"/>
      <c r="AV234" s="12"/>
      <c r="AW234" s="12"/>
      <c r="AX234" s="12"/>
      <c r="AY234" s="12"/>
      <c r="AZ234" s="12"/>
      <c r="BA234" s="12"/>
      <c r="BB234" s="12"/>
      <c r="BC234" s="12"/>
      <c r="BD234" s="12"/>
      <c r="BE234" s="12"/>
      <c r="BF234" s="12"/>
      <c r="BG234" s="12"/>
      <c r="BH234" s="12"/>
      <c r="BI234" s="12"/>
      <c r="BJ234" s="12"/>
      <c r="BK234" s="12"/>
      <c r="BL234" s="12"/>
      <c r="BM234" s="12"/>
      <c r="BN234" s="12"/>
      <c r="BO234" s="12"/>
      <c r="BP234" s="12"/>
      <c r="BQ234" s="12"/>
      <c r="BR234" s="12"/>
      <c r="BS234" s="12"/>
      <c r="BT234" s="12"/>
      <c r="BU234" s="12"/>
      <c r="BV234" s="12"/>
      <c r="BW234" s="12"/>
      <c r="BX234" s="12"/>
      <c r="BY234" s="12"/>
      <c r="BZ234" s="12"/>
      <c r="CA234" s="12"/>
      <c r="CB234" s="12"/>
      <c r="CC234" s="12"/>
      <c r="CD234" s="12"/>
      <c r="CE234" s="12"/>
      <c r="CF234" s="12"/>
      <c r="CG234" s="12"/>
      <c r="CH234" s="12"/>
      <c r="CI234" s="12"/>
      <c r="CJ234" s="12"/>
      <c r="CK234" s="12"/>
      <c r="CL234" s="12"/>
      <c r="CM234" s="12"/>
      <c r="CN234" s="12"/>
      <c r="CO234" s="12"/>
      <c r="CP234" s="12"/>
      <c r="CQ234" s="12"/>
      <c r="CR234" s="12"/>
      <c r="CS234" s="12"/>
      <c r="CT234" s="12"/>
      <c r="CU234" s="12"/>
      <c r="CV234" s="12"/>
      <c r="CW234" s="12"/>
      <c r="CX234" s="12"/>
      <c r="CY234" s="12"/>
      <c r="CZ234" s="12"/>
      <c r="DA234" s="12"/>
      <c r="DB234" s="12"/>
      <c r="DC234" s="12"/>
      <c r="DD234" s="12"/>
      <c r="DE234" s="12"/>
      <c r="DF234" s="12"/>
      <c r="DG234" s="12"/>
      <c r="DH234" s="12"/>
      <c r="DI234" s="12"/>
      <c r="DJ234" s="12"/>
      <c r="DK234" s="12"/>
      <c r="DL234" s="12"/>
      <c r="DM234" s="12"/>
      <c r="DN234" s="12"/>
      <c r="DO234" s="12"/>
      <c r="DP234" s="12"/>
      <c r="DQ234" s="12"/>
      <c r="DR234" s="12"/>
      <c r="DS234" s="12"/>
      <c r="DT234" s="12"/>
      <c r="DU234" s="12"/>
      <c r="DV234" s="12"/>
      <c r="DW234" s="12"/>
      <c r="DX234" s="12"/>
      <c r="DY234" s="12"/>
      <c r="DZ234" s="12"/>
      <c r="EA234" s="12"/>
      <c r="EB234" s="12"/>
      <c r="EC234" s="12"/>
      <c r="ED234" s="12"/>
      <c r="EE234" s="12"/>
      <c r="EF234" s="12"/>
      <c r="EG234" s="12"/>
      <c r="EH234" s="12"/>
      <c r="EI234" s="12"/>
      <c r="EJ234" s="12"/>
    </row>
    <row r="235" spans="1:140" s="13" customFormat="1" ht="27">
      <c r="A235" s="31">
        <v>1</v>
      </c>
      <c r="B235" s="27">
        <v>1196491310</v>
      </c>
      <c r="C235" s="28">
        <v>42221500</v>
      </c>
      <c r="D235" s="36" t="s">
        <v>381</v>
      </c>
      <c r="E235" s="37" t="s">
        <v>382</v>
      </c>
      <c r="F235" s="28" t="s">
        <v>10</v>
      </c>
      <c r="G235" s="55">
        <v>1210779</v>
      </c>
      <c r="H235" s="163">
        <v>0</v>
      </c>
      <c r="I235" s="55">
        <f>H235+G235</f>
        <v>1210779</v>
      </c>
      <c r="J235" s="12"/>
      <c r="K235" s="12"/>
      <c r="L235" s="12"/>
      <c r="M235" s="12"/>
      <c r="N235" s="12"/>
      <c r="O235" s="12"/>
      <c r="P235" s="12"/>
      <c r="Q235" s="12"/>
      <c r="R235" s="12"/>
      <c r="S235" s="12"/>
      <c r="T235" s="12"/>
      <c r="U235" s="12"/>
      <c r="V235" s="12"/>
      <c r="W235" s="12"/>
      <c r="X235" s="12"/>
      <c r="Y235" s="12"/>
      <c r="Z235" s="12"/>
      <c r="AA235" s="12"/>
      <c r="AB235" s="12"/>
      <c r="AC235" s="12"/>
      <c r="AD235" s="12"/>
      <c r="AE235" s="12"/>
      <c r="AF235" s="12"/>
      <c r="AG235" s="12"/>
      <c r="AH235" s="12"/>
      <c r="AI235" s="12"/>
      <c r="AJ235" s="12"/>
      <c r="AK235" s="12"/>
      <c r="AL235" s="12"/>
      <c r="AM235" s="12"/>
      <c r="AN235" s="12"/>
      <c r="AO235" s="12"/>
      <c r="AP235" s="12"/>
      <c r="AQ235" s="12"/>
      <c r="AR235" s="12"/>
      <c r="AS235" s="12"/>
      <c r="AT235" s="12"/>
      <c r="AU235" s="12"/>
      <c r="AV235" s="12"/>
      <c r="AW235" s="12"/>
      <c r="AX235" s="12"/>
      <c r="AY235" s="12"/>
      <c r="AZ235" s="12"/>
      <c r="BA235" s="12"/>
      <c r="BB235" s="12"/>
      <c r="BC235" s="12"/>
      <c r="BD235" s="12"/>
      <c r="BE235" s="12"/>
      <c r="BF235" s="12"/>
      <c r="BG235" s="12"/>
      <c r="BH235" s="12"/>
      <c r="BI235" s="12"/>
      <c r="BJ235" s="12"/>
      <c r="BK235" s="12"/>
      <c r="BL235" s="12"/>
      <c r="BM235" s="12"/>
      <c r="BN235" s="12"/>
      <c r="BO235" s="12"/>
      <c r="BP235" s="12"/>
      <c r="BQ235" s="12"/>
      <c r="BR235" s="12"/>
      <c r="BS235" s="12"/>
      <c r="BT235" s="12"/>
      <c r="BU235" s="12"/>
      <c r="BV235" s="12"/>
      <c r="BW235" s="12"/>
      <c r="BX235" s="12"/>
      <c r="BY235" s="12"/>
      <c r="BZ235" s="12"/>
      <c r="CA235" s="12"/>
      <c r="CB235" s="12"/>
      <c r="CC235" s="12"/>
      <c r="CD235" s="12"/>
      <c r="CE235" s="12"/>
      <c r="CF235" s="12"/>
      <c r="CG235" s="12"/>
      <c r="CH235" s="12"/>
      <c r="CI235" s="12"/>
      <c r="CJ235" s="12"/>
      <c r="CK235" s="12"/>
      <c r="CL235" s="12"/>
      <c r="CM235" s="12"/>
      <c r="CN235" s="12"/>
      <c r="CO235" s="12"/>
      <c r="CP235" s="12"/>
      <c r="CQ235" s="12"/>
      <c r="CR235" s="12"/>
      <c r="CS235" s="12"/>
      <c r="CT235" s="12"/>
      <c r="CU235" s="12"/>
      <c r="CV235" s="12"/>
      <c r="CW235" s="12"/>
      <c r="CX235" s="12"/>
      <c r="CY235" s="12"/>
      <c r="CZ235" s="12"/>
      <c r="DA235" s="12"/>
      <c r="DB235" s="12"/>
      <c r="DC235" s="12"/>
      <c r="DD235" s="12"/>
      <c r="DE235" s="12"/>
      <c r="DF235" s="12"/>
      <c r="DG235" s="12"/>
      <c r="DH235" s="12"/>
      <c r="DI235" s="12"/>
      <c r="DJ235" s="12"/>
      <c r="DK235" s="12"/>
      <c r="DL235" s="12"/>
      <c r="DM235" s="12"/>
      <c r="DN235" s="12"/>
      <c r="DO235" s="12"/>
      <c r="DP235" s="12"/>
      <c r="DQ235" s="12"/>
      <c r="DR235" s="12"/>
      <c r="DS235" s="12"/>
      <c r="DT235" s="12"/>
      <c r="DU235" s="12"/>
      <c r="DV235" s="12"/>
      <c r="DW235" s="12"/>
      <c r="DX235" s="12"/>
      <c r="DY235" s="12"/>
      <c r="DZ235" s="12"/>
      <c r="EA235" s="12"/>
      <c r="EB235" s="12"/>
      <c r="EC235" s="12"/>
      <c r="ED235" s="12"/>
      <c r="EE235" s="12"/>
      <c r="EF235" s="12"/>
      <c r="EG235" s="12"/>
      <c r="EH235" s="12"/>
      <c r="EI235" s="12"/>
      <c r="EJ235" s="12"/>
    </row>
    <row r="236" spans="1:140" s="147" customFormat="1">
      <c r="A236" s="142" t="s">
        <v>3892</v>
      </c>
      <c r="B236" s="17"/>
      <c r="C236" s="143"/>
      <c r="D236" s="143"/>
      <c r="E236" s="143"/>
      <c r="F236" s="143"/>
      <c r="G236" s="148"/>
      <c r="H236" s="148"/>
      <c r="I236" s="149">
        <f>SUM(I235)</f>
        <v>1210779</v>
      </c>
    </row>
    <row r="237" spans="1:140" s="13" customFormat="1" ht="13.5" customHeight="1">
      <c r="A237" s="39" t="s">
        <v>383</v>
      </c>
      <c r="B237" s="166" t="s">
        <v>384</v>
      </c>
      <c r="C237" s="166"/>
      <c r="D237" s="166"/>
      <c r="E237" s="166"/>
      <c r="F237" s="29" t="s">
        <v>176</v>
      </c>
      <c r="G237" s="174" t="s">
        <v>3870</v>
      </c>
      <c r="H237" s="175"/>
      <c r="I237" s="176"/>
      <c r="J237" s="12"/>
      <c r="K237" s="12"/>
      <c r="L237" s="12"/>
      <c r="M237" s="12"/>
      <c r="N237" s="12"/>
      <c r="O237" s="12"/>
      <c r="P237" s="12"/>
      <c r="Q237" s="12"/>
      <c r="R237" s="12"/>
      <c r="S237" s="12"/>
      <c r="T237" s="12"/>
      <c r="U237" s="12"/>
      <c r="V237" s="12"/>
      <c r="W237" s="12"/>
      <c r="X237" s="12"/>
      <c r="Y237" s="12"/>
      <c r="Z237" s="12"/>
      <c r="AA237" s="12"/>
      <c r="AB237" s="12"/>
      <c r="AC237" s="12"/>
      <c r="AD237" s="12"/>
      <c r="AE237" s="12"/>
      <c r="AF237" s="12"/>
      <c r="AG237" s="12"/>
      <c r="AH237" s="12"/>
      <c r="AI237" s="12"/>
      <c r="AJ237" s="12"/>
      <c r="AK237" s="12"/>
      <c r="AL237" s="12"/>
      <c r="AM237" s="12"/>
      <c r="AN237" s="12"/>
      <c r="AO237" s="12"/>
      <c r="AP237" s="12"/>
      <c r="AQ237" s="12"/>
      <c r="AR237" s="12"/>
      <c r="AS237" s="12"/>
      <c r="AT237" s="12"/>
      <c r="AU237" s="12"/>
      <c r="AV237" s="12"/>
      <c r="AW237" s="12"/>
      <c r="AX237" s="12"/>
      <c r="AY237" s="12"/>
      <c r="AZ237" s="12"/>
      <c r="BA237" s="12"/>
      <c r="BB237" s="12"/>
      <c r="BC237" s="12"/>
      <c r="BD237" s="12"/>
      <c r="BE237" s="12"/>
      <c r="BF237" s="12"/>
      <c r="BG237" s="12"/>
      <c r="BH237" s="12"/>
      <c r="BI237" s="12"/>
      <c r="BJ237" s="12"/>
      <c r="BK237" s="12"/>
      <c r="BL237" s="12"/>
      <c r="BM237" s="12"/>
      <c r="BN237" s="12"/>
      <c r="BO237" s="12"/>
      <c r="BP237" s="12"/>
      <c r="BQ237" s="12"/>
      <c r="BR237" s="12"/>
      <c r="BS237" s="12"/>
      <c r="BT237" s="12"/>
      <c r="BU237" s="12"/>
      <c r="BV237" s="12"/>
      <c r="BW237" s="12"/>
      <c r="BX237" s="12"/>
      <c r="BY237" s="12"/>
      <c r="BZ237" s="12"/>
      <c r="CA237" s="12"/>
      <c r="CB237" s="12"/>
      <c r="CC237" s="12"/>
      <c r="CD237" s="12"/>
      <c r="CE237" s="12"/>
      <c r="CF237" s="12"/>
      <c r="CG237" s="12"/>
      <c r="CH237" s="12"/>
      <c r="CI237" s="12"/>
      <c r="CJ237" s="12"/>
      <c r="CK237" s="12"/>
      <c r="CL237" s="12"/>
      <c r="CM237" s="12"/>
      <c r="CN237" s="12"/>
      <c r="CO237" s="12"/>
      <c r="CP237" s="12"/>
      <c r="CQ237" s="12"/>
      <c r="CR237" s="12"/>
      <c r="CS237" s="12"/>
      <c r="CT237" s="12"/>
      <c r="CU237" s="12"/>
      <c r="CV237" s="12"/>
      <c r="CW237" s="12"/>
      <c r="CX237" s="12"/>
      <c r="CY237" s="12"/>
      <c r="CZ237" s="12"/>
      <c r="DA237" s="12"/>
      <c r="DB237" s="12"/>
      <c r="DC237" s="12"/>
      <c r="DD237" s="12"/>
      <c r="DE237" s="12"/>
      <c r="DF237" s="12"/>
      <c r="DG237" s="12"/>
      <c r="DH237" s="12"/>
      <c r="DI237" s="12"/>
      <c r="DJ237" s="12"/>
      <c r="DK237" s="12"/>
      <c r="DL237" s="12"/>
      <c r="DM237" s="12"/>
      <c r="DN237" s="12"/>
      <c r="DO237" s="12"/>
      <c r="DP237" s="12"/>
      <c r="DQ237" s="12"/>
      <c r="DR237" s="12"/>
      <c r="DS237" s="12"/>
      <c r="DT237" s="12"/>
      <c r="DU237" s="12"/>
      <c r="DV237" s="12"/>
      <c r="DW237" s="12"/>
      <c r="DX237" s="12"/>
      <c r="DY237" s="12"/>
      <c r="DZ237" s="12"/>
      <c r="EA237" s="12"/>
      <c r="EB237" s="12"/>
      <c r="EC237" s="12"/>
      <c r="ED237" s="12"/>
      <c r="EE237" s="12"/>
      <c r="EF237" s="12"/>
      <c r="EG237" s="12"/>
      <c r="EH237" s="12"/>
      <c r="EI237" s="12"/>
      <c r="EJ237" s="12"/>
    </row>
    <row r="238" spans="1:140" s="13" customFormat="1" ht="27">
      <c r="A238" s="14" t="s">
        <v>2</v>
      </c>
      <c r="B238" s="14" t="s">
        <v>3</v>
      </c>
      <c r="C238" s="15" t="s">
        <v>4</v>
      </c>
      <c r="D238" s="15" t="s">
        <v>5</v>
      </c>
      <c r="E238" s="15" t="s">
        <v>6</v>
      </c>
      <c r="F238" s="15" t="s">
        <v>7</v>
      </c>
      <c r="G238" s="16" t="s">
        <v>3347</v>
      </c>
      <c r="H238" s="16" t="s">
        <v>3348</v>
      </c>
      <c r="I238" s="16" t="s">
        <v>3349</v>
      </c>
      <c r="J238" s="12"/>
      <c r="K238" s="12"/>
      <c r="L238" s="12"/>
      <c r="M238" s="12"/>
      <c r="N238" s="12"/>
      <c r="O238" s="12"/>
      <c r="P238" s="12"/>
      <c r="Q238" s="12"/>
      <c r="R238" s="12"/>
      <c r="S238" s="12"/>
      <c r="T238" s="12"/>
      <c r="U238" s="12"/>
      <c r="V238" s="12"/>
      <c r="W238" s="12"/>
      <c r="X238" s="12"/>
      <c r="Y238" s="12"/>
      <c r="Z238" s="12"/>
      <c r="AA238" s="12"/>
      <c r="AB238" s="12"/>
      <c r="AC238" s="12"/>
      <c r="AD238" s="12"/>
      <c r="AE238" s="12"/>
      <c r="AF238" s="12"/>
      <c r="AG238" s="12"/>
      <c r="AH238" s="12"/>
      <c r="AI238" s="12"/>
      <c r="AJ238" s="12"/>
      <c r="AK238" s="12"/>
      <c r="AL238" s="12"/>
      <c r="AM238" s="12"/>
      <c r="AN238" s="12"/>
      <c r="AO238" s="12"/>
      <c r="AP238" s="12"/>
      <c r="AQ238" s="12"/>
      <c r="AR238" s="12"/>
      <c r="AS238" s="12"/>
      <c r="AT238" s="12"/>
      <c r="AU238" s="12"/>
      <c r="AV238" s="12"/>
      <c r="AW238" s="12"/>
      <c r="AX238" s="12"/>
      <c r="AY238" s="12"/>
      <c r="AZ238" s="12"/>
      <c r="BA238" s="12"/>
      <c r="BB238" s="12"/>
      <c r="BC238" s="12"/>
      <c r="BD238" s="12"/>
      <c r="BE238" s="12"/>
      <c r="BF238" s="12"/>
      <c r="BG238" s="12"/>
      <c r="BH238" s="12"/>
      <c r="BI238" s="12"/>
      <c r="BJ238" s="12"/>
      <c r="BK238" s="12"/>
      <c r="BL238" s="12"/>
      <c r="BM238" s="12"/>
      <c r="BN238" s="12"/>
      <c r="BO238" s="12"/>
      <c r="BP238" s="12"/>
      <c r="BQ238" s="12"/>
      <c r="BR238" s="12"/>
      <c r="BS238" s="12"/>
      <c r="BT238" s="12"/>
      <c r="BU238" s="12"/>
      <c r="BV238" s="12"/>
      <c r="BW238" s="12"/>
      <c r="BX238" s="12"/>
      <c r="BY238" s="12"/>
      <c r="BZ238" s="12"/>
      <c r="CA238" s="12"/>
      <c r="CB238" s="12"/>
      <c r="CC238" s="12"/>
      <c r="CD238" s="12"/>
      <c r="CE238" s="12"/>
      <c r="CF238" s="12"/>
      <c r="CG238" s="12"/>
      <c r="CH238" s="12"/>
      <c r="CI238" s="12"/>
      <c r="CJ238" s="12"/>
      <c r="CK238" s="12"/>
      <c r="CL238" s="12"/>
      <c r="CM238" s="12"/>
      <c r="CN238" s="12"/>
      <c r="CO238" s="12"/>
      <c r="CP238" s="12"/>
      <c r="CQ238" s="12"/>
      <c r="CR238" s="12"/>
      <c r="CS238" s="12"/>
      <c r="CT238" s="12"/>
      <c r="CU238" s="12"/>
      <c r="CV238" s="12"/>
      <c r="CW238" s="12"/>
      <c r="CX238" s="12"/>
      <c r="CY238" s="12"/>
      <c r="CZ238" s="12"/>
      <c r="DA238" s="12"/>
      <c r="DB238" s="12"/>
      <c r="DC238" s="12"/>
      <c r="DD238" s="12"/>
      <c r="DE238" s="12"/>
      <c r="DF238" s="12"/>
      <c r="DG238" s="12"/>
      <c r="DH238" s="12"/>
      <c r="DI238" s="12"/>
      <c r="DJ238" s="12"/>
      <c r="DK238" s="12"/>
      <c r="DL238" s="12"/>
      <c r="DM238" s="12"/>
      <c r="DN238" s="12"/>
      <c r="DO238" s="12"/>
      <c r="DP238" s="12"/>
      <c r="DQ238" s="12"/>
      <c r="DR238" s="12"/>
      <c r="DS238" s="12"/>
      <c r="DT238" s="12"/>
      <c r="DU238" s="12"/>
      <c r="DV238" s="12"/>
      <c r="DW238" s="12"/>
      <c r="DX238" s="12"/>
      <c r="DY238" s="12"/>
      <c r="DZ238" s="12"/>
      <c r="EA238" s="12"/>
      <c r="EB238" s="12"/>
      <c r="EC238" s="12"/>
      <c r="ED238" s="12"/>
      <c r="EE238" s="12"/>
      <c r="EF238" s="12"/>
      <c r="EG238" s="12"/>
      <c r="EH238" s="12"/>
      <c r="EI238" s="12"/>
      <c r="EJ238" s="12"/>
    </row>
    <row r="239" spans="1:140" s="13" customFormat="1" ht="27">
      <c r="A239" s="31">
        <v>1186220311</v>
      </c>
      <c r="B239" s="27">
        <v>1196491310</v>
      </c>
      <c r="C239" s="28">
        <v>42221500</v>
      </c>
      <c r="D239" s="36" t="s">
        <v>385</v>
      </c>
      <c r="E239" s="37" t="s">
        <v>386</v>
      </c>
      <c r="F239" s="28" t="s">
        <v>10</v>
      </c>
      <c r="G239" s="22">
        <v>3821000</v>
      </c>
      <c r="H239" s="22">
        <f>ROUND(G239*0.19,0)</f>
        <v>725990</v>
      </c>
      <c r="I239" s="55">
        <f>H239+G239</f>
        <v>4546990</v>
      </c>
      <c r="J239" s="12"/>
      <c r="K239" s="12"/>
      <c r="L239" s="12"/>
      <c r="M239" s="12"/>
      <c r="N239" s="12"/>
      <c r="O239" s="12"/>
      <c r="P239" s="12"/>
      <c r="Q239" s="12"/>
      <c r="R239" s="12"/>
      <c r="S239" s="12"/>
      <c r="T239" s="12"/>
      <c r="U239" s="12"/>
      <c r="V239" s="12"/>
      <c r="W239" s="12"/>
      <c r="X239" s="12"/>
      <c r="Y239" s="12"/>
      <c r="Z239" s="12"/>
      <c r="AA239" s="12"/>
      <c r="AB239" s="12"/>
      <c r="AC239" s="12"/>
      <c r="AD239" s="12"/>
      <c r="AE239" s="12"/>
      <c r="AF239" s="12"/>
      <c r="AG239" s="12"/>
      <c r="AH239" s="12"/>
      <c r="AI239" s="12"/>
      <c r="AJ239" s="12"/>
      <c r="AK239" s="12"/>
      <c r="AL239" s="12"/>
      <c r="AM239" s="12"/>
      <c r="AN239" s="12"/>
      <c r="AO239" s="12"/>
      <c r="AP239" s="12"/>
      <c r="AQ239" s="12"/>
      <c r="AR239" s="12"/>
      <c r="AS239" s="12"/>
      <c r="AT239" s="12"/>
      <c r="AU239" s="12"/>
      <c r="AV239" s="12"/>
      <c r="AW239" s="12"/>
      <c r="AX239" s="12"/>
      <c r="AY239" s="12"/>
      <c r="AZ239" s="12"/>
      <c r="BA239" s="12"/>
      <c r="BB239" s="12"/>
      <c r="BC239" s="12"/>
      <c r="BD239" s="12"/>
      <c r="BE239" s="12"/>
      <c r="BF239" s="12"/>
      <c r="BG239" s="12"/>
      <c r="BH239" s="12"/>
      <c r="BI239" s="12"/>
      <c r="BJ239" s="12"/>
      <c r="BK239" s="12"/>
      <c r="BL239" s="12"/>
      <c r="BM239" s="12"/>
      <c r="BN239" s="12"/>
      <c r="BO239" s="12"/>
      <c r="BP239" s="12"/>
      <c r="BQ239" s="12"/>
      <c r="BR239" s="12"/>
      <c r="BS239" s="12"/>
      <c r="BT239" s="12"/>
      <c r="BU239" s="12"/>
      <c r="BV239" s="12"/>
      <c r="BW239" s="12"/>
      <c r="BX239" s="12"/>
      <c r="BY239" s="12"/>
      <c r="BZ239" s="12"/>
      <c r="CA239" s="12"/>
      <c r="CB239" s="12"/>
      <c r="CC239" s="12"/>
      <c r="CD239" s="12"/>
      <c r="CE239" s="12"/>
      <c r="CF239" s="12"/>
      <c r="CG239" s="12"/>
      <c r="CH239" s="12"/>
      <c r="CI239" s="12"/>
      <c r="CJ239" s="12"/>
      <c r="CK239" s="12"/>
      <c r="CL239" s="12"/>
      <c r="CM239" s="12"/>
      <c r="CN239" s="12"/>
      <c r="CO239" s="12"/>
      <c r="CP239" s="12"/>
      <c r="CQ239" s="12"/>
      <c r="CR239" s="12"/>
      <c r="CS239" s="12"/>
      <c r="CT239" s="12"/>
      <c r="CU239" s="12"/>
      <c r="CV239" s="12"/>
      <c r="CW239" s="12"/>
      <c r="CX239" s="12"/>
      <c r="CY239" s="12"/>
      <c r="CZ239" s="12"/>
      <c r="DA239" s="12"/>
      <c r="DB239" s="12"/>
      <c r="DC239" s="12"/>
      <c r="DD239" s="12"/>
      <c r="DE239" s="12"/>
      <c r="DF239" s="12"/>
      <c r="DG239" s="12"/>
      <c r="DH239" s="12"/>
      <c r="DI239" s="12"/>
      <c r="DJ239" s="12"/>
      <c r="DK239" s="12"/>
      <c r="DL239" s="12"/>
      <c r="DM239" s="12"/>
      <c r="DN239" s="12"/>
      <c r="DO239" s="12"/>
      <c r="DP239" s="12"/>
      <c r="DQ239" s="12"/>
      <c r="DR239" s="12"/>
      <c r="DS239" s="12"/>
      <c r="DT239" s="12"/>
      <c r="DU239" s="12"/>
      <c r="DV239" s="12"/>
      <c r="DW239" s="12"/>
      <c r="DX239" s="12"/>
      <c r="DY239" s="12"/>
      <c r="DZ239" s="12"/>
      <c r="EA239" s="12"/>
      <c r="EB239" s="12"/>
      <c r="EC239" s="12"/>
      <c r="ED239" s="12"/>
      <c r="EE239" s="12"/>
      <c r="EF239" s="12"/>
      <c r="EG239" s="12"/>
      <c r="EH239" s="12"/>
      <c r="EI239" s="12"/>
      <c r="EJ239" s="12"/>
    </row>
    <row r="240" spans="1:140">
      <c r="A240" s="142" t="s">
        <v>3893</v>
      </c>
      <c r="B240" s="31"/>
      <c r="C240" s="51"/>
      <c r="D240" s="51"/>
      <c r="E240" s="51"/>
      <c r="F240" s="51"/>
      <c r="G240" s="148"/>
      <c r="H240" s="148"/>
      <c r="I240" s="149">
        <f>SUM(I239)</f>
        <v>4546990</v>
      </c>
    </row>
    <row r="241" spans="1:137" s="13" customFormat="1" ht="27">
      <c r="A241" s="39" t="s">
        <v>388</v>
      </c>
      <c r="B241" s="166" t="s">
        <v>389</v>
      </c>
      <c r="C241" s="166"/>
      <c r="D241" s="166"/>
      <c r="E241" s="166"/>
      <c r="F241" s="29" t="s">
        <v>387</v>
      </c>
      <c r="G241" s="174" t="s">
        <v>3870</v>
      </c>
      <c r="H241" s="175"/>
      <c r="I241" s="176"/>
      <c r="J241" s="12"/>
      <c r="K241" s="12"/>
      <c r="L241" s="12"/>
      <c r="M241" s="12"/>
      <c r="N241" s="12"/>
      <c r="O241" s="12"/>
      <c r="P241" s="12"/>
      <c r="Q241" s="12"/>
      <c r="R241" s="12"/>
      <c r="S241" s="12"/>
      <c r="T241" s="12"/>
      <c r="U241" s="12"/>
      <c r="V241" s="12"/>
      <c r="W241" s="12"/>
      <c r="X241" s="12"/>
      <c r="Y241" s="12"/>
      <c r="Z241" s="12"/>
      <c r="AA241" s="12"/>
      <c r="AB241" s="12"/>
      <c r="AC241" s="12"/>
      <c r="AD241" s="12"/>
      <c r="AE241" s="12"/>
      <c r="AF241" s="12"/>
      <c r="AG241" s="12"/>
      <c r="AH241" s="12"/>
      <c r="AI241" s="12"/>
      <c r="AJ241" s="12"/>
      <c r="AK241" s="12"/>
      <c r="AL241" s="12"/>
      <c r="AM241" s="12"/>
      <c r="AN241" s="12"/>
      <c r="AO241" s="12"/>
      <c r="AP241" s="12"/>
      <c r="AQ241" s="12"/>
      <c r="AR241" s="12"/>
      <c r="AS241" s="12"/>
      <c r="AT241" s="12"/>
      <c r="AU241" s="12"/>
      <c r="AV241" s="12"/>
      <c r="AW241" s="12"/>
      <c r="AX241" s="12"/>
      <c r="AY241" s="12"/>
      <c r="AZ241" s="12"/>
      <c r="BA241" s="12"/>
      <c r="BB241" s="12"/>
      <c r="BC241" s="12"/>
      <c r="BD241" s="12"/>
      <c r="BE241" s="12"/>
      <c r="BF241" s="12"/>
      <c r="BG241" s="12"/>
      <c r="BH241" s="12"/>
      <c r="BI241" s="12"/>
      <c r="BJ241" s="12"/>
      <c r="BK241" s="12"/>
      <c r="BL241" s="12"/>
      <c r="BM241" s="12"/>
      <c r="BN241" s="12"/>
      <c r="BO241" s="12"/>
      <c r="BP241" s="12"/>
      <c r="BQ241" s="12"/>
      <c r="BR241" s="12"/>
      <c r="BS241" s="12"/>
      <c r="BT241" s="12"/>
      <c r="BU241" s="12"/>
      <c r="BV241" s="12"/>
      <c r="BW241" s="12"/>
      <c r="BX241" s="12"/>
      <c r="BY241" s="12"/>
      <c r="BZ241" s="12"/>
      <c r="CA241" s="12"/>
      <c r="CB241" s="12"/>
      <c r="CC241" s="12"/>
      <c r="CD241" s="12"/>
      <c r="CE241" s="12"/>
      <c r="CF241" s="12"/>
      <c r="CG241" s="12"/>
      <c r="CH241" s="12"/>
      <c r="CI241" s="12"/>
      <c r="CJ241" s="12"/>
      <c r="CK241" s="12"/>
      <c r="CL241" s="12"/>
      <c r="CM241" s="12"/>
      <c r="CN241" s="12"/>
      <c r="CO241" s="12"/>
      <c r="CP241" s="12"/>
      <c r="CQ241" s="12"/>
      <c r="CR241" s="12"/>
      <c r="CS241" s="12"/>
      <c r="CT241" s="12"/>
      <c r="CU241" s="12"/>
      <c r="CV241" s="12"/>
      <c r="CW241" s="12"/>
      <c r="CX241" s="12"/>
      <c r="CY241" s="12"/>
      <c r="CZ241" s="12"/>
      <c r="DA241" s="12"/>
      <c r="DB241" s="12"/>
      <c r="DC241" s="12"/>
      <c r="DD241" s="12"/>
      <c r="DE241" s="12"/>
      <c r="DF241" s="12"/>
      <c r="DG241" s="12"/>
      <c r="DH241" s="12"/>
      <c r="DI241" s="12"/>
      <c r="DJ241" s="12"/>
      <c r="DK241" s="12"/>
      <c r="DL241" s="12"/>
      <c r="DM241" s="12"/>
      <c r="DN241" s="12"/>
      <c r="DO241" s="12"/>
      <c r="DP241" s="12"/>
      <c r="DQ241" s="12"/>
      <c r="DR241" s="12"/>
      <c r="DS241" s="12"/>
      <c r="DT241" s="12"/>
      <c r="DU241" s="12"/>
      <c r="DV241" s="12"/>
      <c r="DW241" s="12"/>
      <c r="DX241" s="12"/>
      <c r="DY241" s="12"/>
      <c r="DZ241" s="12"/>
      <c r="EA241" s="12"/>
      <c r="EB241" s="12"/>
      <c r="EC241" s="12"/>
      <c r="ED241" s="12"/>
      <c r="EE241" s="12"/>
      <c r="EF241" s="12"/>
      <c r="EG241" s="12"/>
    </row>
    <row r="242" spans="1:137" s="13" customFormat="1" ht="27">
      <c r="A242" s="14" t="s">
        <v>2</v>
      </c>
      <c r="B242" s="14" t="s">
        <v>3</v>
      </c>
      <c r="C242" s="15" t="s">
        <v>4</v>
      </c>
      <c r="D242" s="15" t="s">
        <v>5</v>
      </c>
      <c r="E242" s="15" t="s">
        <v>6</v>
      </c>
      <c r="F242" s="15" t="s">
        <v>7</v>
      </c>
      <c r="G242" s="16" t="s">
        <v>3347</v>
      </c>
      <c r="H242" s="16" t="s">
        <v>3348</v>
      </c>
      <c r="I242" s="16" t="s">
        <v>3349</v>
      </c>
      <c r="J242" s="12"/>
      <c r="K242" s="12"/>
      <c r="L242" s="12"/>
      <c r="M242" s="12"/>
      <c r="N242" s="12"/>
      <c r="O242" s="12"/>
      <c r="P242" s="12"/>
      <c r="Q242" s="12"/>
      <c r="R242" s="12"/>
      <c r="S242" s="12"/>
      <c r="T242" s="12"/>
      <c r="U242" s="12"/>
      <c r="V242" s="12"/>
      <c r="W242" s="12"/>
      <c r="X242" s="12"/>
      <c r="Y242" s="12"/>
      <c r="Z242" s="12"/>
      <c r="AA242" s="12"/>
      <c r="AB242" s="12"/>
      <c r="AC242" s="12"/>
      <c r="AD242" s="12"/>
      <c r="AE242" s="12"/>
      <c r="AF242" s="12"/>
      <c r="AG242" s="12"/>
      <c r="AH242" s="12"/>
      <c r="AI242" s="12"/>
      <c r="AJ242" s="12"/>
      <c r="AK242" s="12"/>
      <c r="AL242" s="12"/>
      <c r="AM242" s="12"/>
      <c r="AN242" s="12"/>
      <c r="AO242" s="12"/>
      <c r="AP242" s="12"/>
      <c r="AQ242" s="12"/>
      <c r="AR242" s="12"/>
      <c r="AS242" s="12"/>
      <c r="AT242" s="12"/>
      <c r="AU242" s="12"/>
      <c r="AV242" s="12"/>
      <c r="AW242" s="12"/>
      <c r="AX242" s="12"/>
      <c r="AY242" s="12"/>
      <c r="AZ242" s="12"/>
      <c r="BA242" s="12"/>
      <c r="BB242" s="12"/>
      <c r="BC242" s="12"/>
      <c r="BD242" s="12"/>
      <c r="BE242" s="12"/>
      <c r="BF242" s="12"/>
      <c r="BG242" s="12"/>
      <c r="BH242" s="12"/>
      <c r="BI242" s="12"/>
      <c r="BJ242" s="12"/>
      <c r="BK242" s="12"/>
      <c r="BL242" s="12"/>
      <c r="BM242" s="12"/>
      <c r="BN242" s="12"/>
      <c r="BO242" s="12"/>
      <c r="BP242" s="12"/>
      <c r="BQ242" s="12"/>
      <c r="BR242" s="12"/>
      <c r="BS242" s="12"/>
      <c r="BT242" s="12"/>
      <c r="BU242" s="12"/>
      <c r="BV242" s="12"/>
      <c r="BW242" s="12"/>
      <c r="BX242" s="12"/>
      <c r="BY242" s="12"/>
      <c r="BZ242" s="12"/>
      <c r="CA242" s="12"/>
      <c r="CB242" s="12"/>
      <c r="CC242" s="12"/>
      <c r="CD242" s="12"/>
      <c r="CE242" s="12"/>
      <c r="CF242" s="12"/>
      <c r="CG242" s="12"/>
      <c r="CH242" s="12"/>
      <c r="CI242" s="12"/>
      <c r="CJ242" s="12"/>
      <c r="CK242" s="12"/>
      <c r="CL242" s="12"/>
      <c r="CM242" s="12"/>
      <c r="CN242" s="12"/>
      <c r="CO242" s="12"/>
      <c r="CP242" s="12"/>
      <c r="CQ242" s="12"/>
      <c r="CR242" s="12"/>
      <c r="CS242" s="12"/>
      <c r="CT242" s="12"/>
      <c r="CU242" s="12"/>
      <c r="CV242" s="12"/>
      <c r="CW242" s="12"/>
      <c r="CX242" s="12"/>
      <c r="CY242" s="12"/>
      <c r="CZ242" s="12"/>
      <c r="DA242" s="12"/>
      <c r="DB242" s="12"/>
      <c r="DC242" s="12"/>
      <c r="DD242" s="12"/>
      <c r="DE242" s="12"/>
      <c r="DF242" s="12"/>
      <c r="DG242" s="12"/>
      <c r="DH242" s="12"/>
      <c r="DI242" s="12"/>
      <c r="DJ242" s="12"/>
      <c r="DK242" s="12"/>
      <c r="DL242" s="12"/>
      <c r="DM242" s="12"/>
      <c r="DN242" s="12"/>
      <c r="DO242" s="12"/>
      <c r="DP242" s="12"/>
      <c r="DQ242" s="12"/>
      <c r="DR242" s="12"/>
      <c r="DS242" s="12"/>
      <c r="DT242" s="12"/>
      <c r="DU242" s="12"/>
      <c r="DV242" s="12"/>
      <c r="DW242" s="12"/>
      <c r="DX242" s="12"/>
      <c r="DY242" s="12"/>
      <c r="DZ242" s="12"/>
      <c r="EA242" s="12"/>
      <c r="EB242" s="12"/>
      <c r="EC242" s="12"/>
      <c r="ED242" s="12"/>
      <c r="EE242" s="12"/>
      <c r="EF242" s="12"/>
      <c r="EG242" s="12"/>
    </row>
    <row r="243" spans="1:137" s="13" customFormat="1" ht="90">
      <c r="A243" s="31">
        <v>1</v>
      </c>
      <c r="B243" s="27">
        <v>1186220209</v>
      </c>
      <c r="C243" s="28">
        <v>42294702</v>
      </c>
      <c r="D243" s="36" t="s">
        <v>390</v>
      </c>
      <c r="E243" s="37" t="s">
        <v>3425</v>
      </c>
      <c r="F243" s="28" t="s">
        <v>10</v>
      </c>
      <c r="G243" s="22">
        <v>5700500</v>
      </c>
      <c r="H243" s="22">
        <v>0</v>
      </c>
      <c r="I243" s="23">
        <f t="shared" ref="I243:I246" si="27">+G243+H243</f>
        <v>5700500</v>
      </c>
      <c r="J243" s="12"/>
      <c r="K243" s="12"/>
      <c r="L243" s="12"/>
      <c r="M243" s="12"/>
      <c r="N243" s="12"/>
      <c r="O243" s="12"/>
      <c r="P243" s="12"/>
      <c r="Q243" s="12"/>
      <c r="R243" s="12"/>
      <c r="S243" s="12"/>
      <c r="T243" s="12"/>
      <c r="U243" s="12"/>
      <c r="V243" s="12"/>
      <c r="W243" s="12"/>
      <c r="X243" s="12"/>
      <c r="Y243" s="12"/>
      <c r="Z243" s="12"/>
      <c r="AA243" s="12"/>
      <c r="AB243" s="12"/>
      <c r="AC243" s="12"/>
      <c r="AD243" s="12"/>
      <c r="AE243" s="12"/>
      <c r="AF243" s="12"/>
      <c r="AG243" s="12"/>
      <c r="AH243" s="12"/>
      <c r="AI243" s="12"/>
      <c r="AJ243" s="12"/>
      <c r="AK243" s="12"/>
      <c r="AL243" s="12"/>
      <c r="AM243" s="12"/>
      <c r="AN243" s="12"/>
      <c r="AO243" s="12"/>
      <c r="AP243" s="12"/>
      <c r="AQ243" s="12"/>
      <c r="AR243" s="12"/>
      <c r="AS243" s="12"/>
      <c r="AT243" s="12"/>
      <c r="AU243" s="12"/>
      <c r="AV243" s="12"/>
      <c r="AW243" s="12"/>
      <c r="AX243" s="12"/>
      <c r="AY243" s="12"/>
      <c r="AZ243" s="12"/>
      <c r="BA243" s="12"/>
      <c r="BB243" s="12"/>
      <c r="BC243" s="12"/>
      <c r="BD243" s="12"/>
      <c r="BE243" s="12"/>
      <c r="BF243" s="12"/>
      <c r="BG243" s="12"/>
      <c r="BH243" s="12"/>
      <c r="BI243" s="12"/>
      <c r="BJ243" s="12"/>
      <c r="BK243" s="12"/>
      <c r="BL243" s="12"/>
      <c r="BM243" s="12"/>
      <c r="BN243" s="12"/>
      <c r="BO243" s="12"/>
      <c r="BP243" s="12"/>
      <c r="BQ243" s="12"/>
      <c r="BR243" s="12"/>
      <c r="BS243" s="12"/>
      <c r="BT243" s="12"/>
      <c r="BU243" s="12"/>
      <c r="BV243" s="12"/>
      <c r="BW243" s="12"/>
      <c r="BX243" s="12"/>
      <c r="BY243" s="12"/>
      <c r="BZ243" s="12"/>
      <c r="CA243" s="12"/>
      <c r="CB243" s="12"/>
      <c r="CC243" s="12"/>
      <c r="CD243" s="12"/>
      <c r="CE243" s="12"/>
      <c r="CF243" s="12"/>
      <c r="CG243" s="12"/>
      <c r="CH243" s="12"/>
      <c r="CI243" s="12"/>
      <c r="CJ243" s="12"/>
      <c r="CK243" s="12"/>
      <c r="CL243" s="12"/>
      <c r="CM243" s="12"/>
      <c r="CN243" s="12"/>
      <c r="CO243" s="12"/>
      <c r="CP243" s="12"/>
      <c r="CQ243" s="12"/>
      <c r="CR243" s="12"/>
      <c r="CS243" s="12"/>
      <c r="CT243" s="12"/>
      <c r="CU243" s="12"/>
      <c r="CV243" s="12"/>
      <c r="CW243" s="12"/>
      <c r="CX243" s="12"/>
      <c r="CY243" s="12"/>
      <c r="CZ243" s="12"/>
      <c r="DA243" s="12"/>
      <c r="DB243" s="12"/>
      <c r="DC243" s="12"/>
      <c r="DD243" s="12"/>
      <c r="DE243" s="12"/>
      <c r="DF243" s="12"/>
      <c r="DG243" s="12"/>
      <c r="DH243" s="12"/>
      <c r="DI243" s="12"/>
      <c r="DJ243" s="12"/>
      <c r="DK243" s="12"/>
      <c r="DL243" s="12"/>
      <c r="DM243" s="12"/>
      <c r="DN243" s="12"/>
      <c r="DO243" s="12"/>
      <c r="DP243" s="12"/>
      <c r="DQ243" s="12"/>
      <c r="DR243" s="12"/>
      <c r="DS243" s="12"/>
      <c r="DT243" s="12"/>
      <c r="DU243" s="12"/>
      <c r="DV243" s="12"/>
      <c r="DW243" s="12"/>
      <c r="DX243" s="12"/>
      <c r="DY243" s="12"/>
      <c r="DZ243" s="12"/>
      <c r="EA243" s="12"/>
      <c r="EB243" s="12"/>
      <c r="EC243" s="12"/>
      <c r="ED243" s="12"/>
      <c r="EE243" s="12"/>
      <c r="EF243" s="12"/>
      <c r="EG243" s="12"/>
    </row>
    <row r="244" spans="1:137" s="13" customFormat="1" ht="90">
      <c r="A244" s="31">
        <v>2</v>
      </c>
      <c r="B244" s="27">
        <v>1186220230</v>
      </c>
      <c r="C244" s="28">
        <v>42294702</v>
      </c>
      <c r="D244" s="36" t="s">
        <v>391</v>
      </c>
      <c r="E244" s="37" t="s">
        <v>392</v>
      </c>
      <c r="F244" s="28" t="s">
        <v>10</v>
      </c>
      <c r="G244" s="22">
        <v>5700500</v>
      </c>
      <c r="H244" s="22">
        <v>0</v>
      </c>
      <c r="I244" s="23">
        <f t="shared" si="27"/>
        <v>5700500</v>
      </c>
      <c r="J244" s="12"/>
      <c r="K244" s="12"/>
      <c r="L244" s="12"/>
      <c r="M244" s="12"/>
      <c r="N244" s="12"/>
      <c r="O244" s="12"/>
      <c r="P244" s="12"/>
      <c r="Q244" s="12"/>
      <c r="R244" s="12"/>
      <c r="S244" s="12"/>
      <c r="T244" s="12"/>
      <c r="U244" s="12"/>
      <c r="V244" s="12"/>
      <c r="W244" s="12"/>
      <c r="X244" s="12"/>
      <c r="Y244" s="12"/>
      <c r="Z244" s="12"/>
      <c r="AA244" s="12"/>
      <c r="AB244" s="12"/>
      <c r="AC244" s="12"/>
      <c r="AD244" s="12"/>
      <c r="AE244" s="12"/>
      <c r="AF244" s="12"/>
      <c r="AG244" s="12"/>
      <c r="AH244" s="12"/>
      <c r="AI244" s="12"/>
      <c r="AJ244" s="12"/>
      <c r="AK244" s="12"/>
      <c r="AL244" s="12"/>
      <c r="AM244" s="12"/>
      <c r="AN244" s="12"/>
      <c r="AO244" s="12"/>
      <c r="AP244" s="12"/>
      <c r="AQ244" s="12"/>
      <c r="AR244" s="12"/>
      <c r="AS244" s="12"/>
      <c r="AT244" s="12"/>
      <c r="AU244" s="12"/>
      <c r="AV244" s="12"/>
      <c r="AW244" s="12"/>
      <c r="AX244" s="12"/>
      <c r="AY244" s="12"/>
      <c r="AZ244" s="12"/>
      <c r="BA244" s="12"/>
      <c r="BB244" s="12"/>
      <c r="BC244" s="12"/>
      <c r="BD244" s="12"/>
      <c r="BE244" s="12"/>
      <c r="BF244" s="12"/>
      <c r="BG244" s="12"/>
      <c r="BH244" s="12"/>
      <c r="BI244" s="12"/>
      <c r="BJ244" s="12"/>
      <c r="BK244" s="12"/>
      <c r="BL244" s="12"/>
      <c r="BM244" s="12"/>
      <c r="BN244" s="12"/>
      <c r="BO244" s="12"/>
      <c r="BP244" s="12"/>
      <c r="BQ244" s="12"/>
      <c r="BR244" s="12"/>
      <c r="BS244" s="12"/>
      <c r="BT244" s="12"/>
      <c r="BU244" s="12"/>
      <c r="BV244" s="12"/>
      <c r="BW244" s="12"/>
      <c r="BX244" s="12"/>
      <c r="BY244" s="12"/>
      <c r="BZ244" s="12"/>
      <c r="CA244" s="12"/>
      <c r="CB244" s="12"/>
      <c r="CC244" s="12"/>
      <c r="CD244" s="12"/>
      <c r="CE244" s="12"/>
      <c r="CF244" s="12"/>
      <c r="CG244" s="12"/>
      <c r="CH244" s="12"/>
      <c r="CI244" s="12"/>
      <c r="CJ244" s="12"/>
      <c r="CK244" s="12"/>
      <c r="CL244" s="12"/>
      <c r="CM244" s="12"/>
      <c r="CN244" s="12"/>
      <c r="CO244" s="12"/>
      <c r="CP244" s="12"/>
      <c r="CQ244" s="12"/>
      <c r="CR244" s="12"/>
      <c r="CS244" s="12"/>
      <c r="CT244" s="12"/>
      <c r="CU244" s="12"/>
      <c r="CV244" s="12"/>
      <c r="CW244" s="12"/>
      <c r="CX244" s="12"/>
      <c r="CY244" s="12"/>
      <c r="CZ244" s="12"/>
      <c r="DA244" s="12"/>
      <c r="DB244" s="12"/>
      <c r="DC244" s="12"/>
      <c r="DD244" s="12"/>
      <c r="DE244" s="12"/>
      <c r="DF244" s="12"/>
      <c r="DG244" s="12"/>
      <c r="DH244" s="12"/>
      <c r="DI244" s="12"/>
      <c r="DJ244" s="12"/>
      <c r="DK244" s="12"/>
      <c r="DL244" s="12"/>
      <c r="DM244" s="12"/>
      <c r="DN244" s="12"/>
      <c r="DO244" s="12"/>
      <c r="DP244" s="12"/>
      <c r="DQ244" s="12"/>
      <c r="DR244" s="12"/>
      <c r="DS244" s="12"/>
      <c r="DT244" s="12"/>
      <c r="DU244" s="12"/>
      <c r="DV244" s="12"/>
      <c r="DW244" s="12"/>
      <c r="DX244" s="12"/>
      <c r="DY244" s="12"/>
      <c r="DZ244" s="12"/>
      <c r="EA244" s="12"/>
      <c r="EB244" s="12"/>
      <c r="EC244" s="12"/>
      <c r="ED244" s="12"/>
      <c r="EE244" s="12"/>
      <c r="EF244" s="12"/>
      <c r="EG244" s="12"/>
    </row>
    <row r="245" spans="1:137" s="13" customFormat="1" ht="27">
      <c r="A245" s="27">
        <v>3</v>
      </c>
      <c r="B245" s="27">
        <v>1186220788</v>
      </c>
      <c r="C245" s="21">
        <v>42181900</v>
      </c>
      <c r="D245" s="36" t="s">
        <v>393</v>
      </c>
      <c r="E245" s="37" t="s">
        <v>394</v>
      </c>
      <c r="F245" s="28" t="s">
        <v>10</v>
      </c>
      <c r="G245" s="22">
        <v>128547</v>
      </c>
      <c r="H245" s="22">
        <v>0</v>
      </c>
      <c r="I245" s="23">
        <f t="shared" si="27"/>
        <v>128547</v>
      </c>
      <c r="J245" s="12"/>
      <c r="K245" s="12"/>
      <c r="L245" s="12"/>
      <c r="M245" s="12"/>
      <c r="N245" s="12"/>
      <c r="O245" s="12"/>
      <c r="P245" s="12"/>
      <c r="Q245" s="12"/>
      <c r="R245" s="12"/>
      <c r="S245" s="12"/>
      <c r="T245" s="12"/>
      <c r="U245" s="12"/>
      <c r="V245" s="12"/>
      <c r="W245" s="12"/>
      <c r="X245" s="12"/>
      <c r="Y245" s="12"/>
      <c r="Z245" s="12"/>
      <c r="AA245" s="12"/>
      <c r="AB245" s="12"/>
      <c r="AC245" s="12"/>
      <c r="AD245" s="12"/>
      <c r="AE245" s="12"/>
      <c r="AF245" s="12"/>
      <c r="AG245" s="12"/>
      <c r="AH245" s="12"/>
      <c r="AI245" s="12"/>
      <c r="AJ245" s="12"/>
      <c r="AK245" s="12"/>
      <c r="AL245" s="12"/>
      <c r="AM245" s="12"/>
      <c r="AN245" s="12"/>
      <c r="AO245" s="12"/>
      <c r="AP245" s="12"/>
      <c r="AQ245" s="12"/>
      <c r="AR245" s="12"/>
      <c r="AS245" s="12"/>
      <c r="AT245" s="12"/>
      <c r="AU245" s="12"/>
      <c r="AV245" s="12"/>
      <c r="AW245" s="12"/>
      <c r="AX245" s="12"/>
      <c r="AY245" s="12"/>
      <c r="AZ245" s="12"/>
      <c r="BA245" s="12"/>
      <c r="BB245" s="12"/>
      <c r="BC245" s="12"/>
      <c r="BD245" s="12"/>
      <c r="BE245" s="12"/>
      <c r="BF245" s="12"/>
      <c r="BG245" s="12"/>
      <c r="BH245" s="12"/>
      <c r="BI245" s="12"/>
      <c r="BJ245" s="12"/>
      <c r="BK245" s="12"/>
      <c r="BL245" s="12"/>
      <c r="BM245" s="12"/>
      <c r="BN245" s="12"/>
      <c r="BO245" s="12"/>
      <c r="BP245" s="12"/>
      <c r="BQ245" s="12"/>
      <c r="BR245" s="12"/>
      <c r="BS245" s="12"/>
      <c r="BT245" s="12"/>
      <c r="BU245" s="12"/>
      <c r="BV245" s="12"/>
      <c r="BW245" s="12"/>
      <c r="BX245" s="12"/>
      <c r="BY245" s="12"/>
      <c r="BZ245" s="12"/>
      <c r="CA245" s="12"/>
      <c r="CB245" s="12"/>
      <c r="CC245" s="12"/>
      <c r="CD245" s="12"/>
      <c r="CE245" s="12"/>
      <c r="CF245" s="12"/>
      <c r="CG245" s="12"/>
      <c r="CH245" s="12"/>
      <c r="CI245" s="12"/>
      <c r="CJ245" s="12"/>
      <c r="CK245" s="12"/>
      <c r="CL245" s="12"/>
      <c r="CM245" s="12"/>
      <c r="CN245" s="12"/>
      <c r="CO245" s="12"/>
      <c r="CP245" s="12"/>
      <c r="CQ245" s="12"/>
      <c r="CR245" s="12"/>
      <c r="CS245" s="12"/>
      <c r="CT245" s="12"/>
      <c r="CU245" s="12"/>
      <c r="CV245" s="12"/>
      <c r="CW245" s="12"/>
      <c r="CX245" s="12"/>
      <c r="CY245" s="12"/>
      <c r="CZ245" s="12"/>
      <c r="DA245" s="12"/>
      <c r="DB245" s="12"/>
      <c r="DC245" s="12"/>
      <c r="DD245" s="12"/>
      <c r="DE245" s="12"/>
      <c r="DF245" s="12"/>
      <c r="DG245" s="12"/>
      <c r="DH245" s="12"/>
      <c r="DI245" s="12"/>
      <c r="DJ245" s="12"/>
      <c r="DK245" s="12"/>
      <c r="DL245" s="12"/>
      <c r="DM245" s="12"/>
      <c r="DN245" s="12"/>
      <c r="DO245" s="12"/>
      <c r="DP245" s="12"/>
      <c r="DQ245" s="12"/>
      <c r="DR245" s="12"/>
      <c r="DS245" s="12"/>
      <c r="DT245" s="12"/>
      <c r="DU245" s="12"/>
      <c r="DV245" s="12"/>
      <c r="DW245" s="12"/>
      <c r="DX245" s="12"/>
      <c r="DY245" s="12"/>
      <c r="DZ245" s="12"/>
      <c r="EA245" s="12"/>
      <c r="EB245" s="12"/>
      <c r="EC245" s="12"/>
      <c r="ED245" s="12"/>
      <c r="EE245" s="12"/>
      <c r="EF245" s="12"/>
      <c r="EG245" s="12"/>
    </row>
    <row r="246" spans="1:137" s="13" customFormat="1" ht="36">
      <c r="A246" s="27">
        <v>4</v>
      </c>
      <c r="B246" s="27">
        <v>1186220787</v>
      </c>
      <c r="C246" s="21">
        <v>42294900</v>
      </c>
      <c r="D246" s="36" t="s">
        <v>395</v>
      </c>
      <c r="E246" s="37" t="s">
        <v>396</v>
      </c>
      <c r="F246" s="28" t="s">
        <v>10</v>
      </c>
      <c r="G246" s="22">
        <v>821925</v>
      </c>
      <c r="H246" s="22">
        <v>0</v>
      </c>
      <c r="I246" s="23">
        <f t="shared" si="27"/>
        <v>821925</v>
      </c>
      <c r="J246" s="12"/>
      <c r="K246" s="12"/>
      <c r="L246" s="12"/>
      <c r="M246" s="12"/>
      <c r="N246" s="12"/>
      <c r="O246" s="12"/>
      <c r="P246" s="12"/>
      <c r="Q246" s="12"/>
      <c r="R246" s="12"/>
      <c r="S246" s="12"/>
      <c r="T246" s="12"/>
      <c r="U246" s="12"/>
      <c r="V246" s="12"/>
      <c r="W246" s="12"/>
      <c r="X246" s="12"/>
      <c r="Y246" s="12"/>
      <c r="Z246" s="12"/>
      <c r="AA246" s="12"/>
      <c r="AB246" s="12"/>
      <c r="AC246" s="12"/>
      <c r="AD246" s="12"/>
      <c r="AE246" s="12"/>
      <c r="AF246" s="12"/>
      <c r="AG246" s="12"/>
      <c r="AH246" s="12"/>
      <c r="AI246" s="12"/>
      <c r="AJ246" s="12"/>
      <c r="AK246" s="12"/>
      <c r="AL246" s="12"/>
      <c r="AM246" s="12"/>
      <c r="AN246" s="12"/>
      <c r="AO246" s="12"/>
      <c r="AP246" s="12"/>
      <c r="AQ246" s="12"/>
      <c r="AR246" s="12"/>
      <c r="AS246" s="12"/>
      <c r="AT246" s="12"/>
      <c r="AU246" s="12"/>
      <c r="AV246" s="12"/>
      <c r="AW246" s="12"/>
      <c r="AX246" s="12"/>
      <c r="AY246" s="12"/>
      <c r="AZ246" s="12"/>
      <c r="BA246" s="12"/>
      <c r="BB246" s="12"/>
      <c r="BC246" s="12"/>
      <c r="BD246" s="12"/>
      <c r="BE246" s="12"/>
      <c r="BF246" s="12"/>
      <c r="BG246" s="12"/>
      <c r="BH246" s="12"/>
      <c r="BI246" s="12"/>
      <c r="BJ246" s="12"/>
      <c r="BK246" s="12"/>
      <c r="BL246" s="12"/>
      <c r="BM246" s="12"/>
      <c r="BN246" s="12"/>
      <c r="BO246" s="12"/>
      <c r="BP246" s="12"/>
      <c r="BQ246" s="12"/>
      <c r="BR246" s="12"/>
      <c r="BS246" s="12"/>
      <c r="BT246" s="12"/>
      <c r="BU246" s="12"/>
      <c r="BV246" s="12"/>
      <c r="BW246" s="12"/>
      <c r="BX246" s="12"/>
      <c r="BY246" s="12"/>
      <c r="BZ246" s="12"/>
      <c r="CA246" s="12"/>
      <c r="CB246" s="12"/>
      <c r="CC246" s="12"/>
      <c r="CD246" s="12"/>
      <c r="CE246" s="12"/>
      <c r="CF246" s="12"/>
      <c r="CG246" s="12"/>
      <c r="CH246" s="12"/>
      <c r="CI246" s="12"/>
      <c r="CJ246" s="12"/>
      <c r="CK246" s="12"/>
      <c r="CL246" s="12"/>
      <c r="CM246" s="12"/>
      <c r="CN246" s="12"/>
      <c r="CO246" s="12"/>
      <c r="CP246" s="12"/>
      <c r="CQ246" s="12"/>
      <c r="CR246" s="12"/>
      <c r="CS246" s="12"/>
      <c r="CT246" s="12"/>
      <c r="CU246" s="12"/>
      <c r="CV246" s="12"/>
      <c r="CW246" s="12"/>
      <c r="CX246" s="12"/>
      <c r="CY246" s="12"/>
      <c r="CZ246" s="12"/>
      <c r="DA246" s="12"/>
      <c r="DB246" s="12"/>
      <c r="DC246" s="12"/>
      <c r="DD246" s="12"/>
      <c r="DE246" s="12"/>
      <c r="DF246" s="12"/>
      <c r="DG246" s="12"/>
      <c r="DH246" s="12"/>
      <c r="DI246" s="12"/>
      <c r="DJ246" s="12"/>
      <c r="DK246" s="12"/>
      <c r="DL246" s="12"/>
      <c r="DM246" s="12"/>
      <c r="DN246" s="12"/>
      <c r="DO246" s="12"/>
      <c r="DP246" s="12"/>
      <c r="DQ246" s="12"/>
      <c r="DR246" s="12"/>
      <c r="DS246" s="12"/>
      <c r="DT246" s="12"/>
      <c r="DU246" s="12"/>
      <c r="DV246" s="12"/>
      <c r="DW246" s="12"/>
      <c r="DX246" s="12"/>
      <c r="DY246" s="12"/>
      <c r="DZ246" s="12"/>
      <c r="EA246" s="12"/>
      <c r="EB246" s="12"/>
      <c r="EC246" s="12"/>
      <c r="ED246" s="12"/>
      <c r="EE246" s="12"/>
      <c r="EF246" s="12"/>
      <c r="EG246" s="12"/>
    </row>
    <row r="247" spans="1:137" s="147" customFormat="1">
      <c r="A247" s="142" t="s">
        <v>3894</v>
      </c>
      <c r="B247" s="17"/>
      <c r="C247" s="143"/>
      <c r="D247" s="143"/>
      <c r="E247" s="143"/>
      <c r="F247" s="143"/>
      <c r="G247" s="148"/>
      <c r="H247" s="148"/>
      <c r="I247" s="149">
        <f>SUM(I243:I246)</f>
        <v>12351472</v>
      </c>
    </row>
    <row r="248" spans="1:137" s="13" customFormat="1" ht="18">
      <c r="A248" s="39" t="s">
        <v>397</v>
      </c>
      <c r="B248" s="166" t="s">
        <v>398</v>
      </c>
      <c r="C248" s="166"/>
      <c r="D248" s="166"/>
      <c r="E248" s="166"/>
      <c r="F248" s="29" t="s">
        <v>144</v>
      </c>
      <c r="G248" s="174" t="s">
        <v>3895</v>
      </c>
      <c r="H248" s="175"/>
      <c r="I248" s="176"/>
      <c r="J248" s="12"/>
      <c r="K248" s="12"/>
      <c r="L248" s="12"/>
      <c r="M248" s="12"/>
      <c r="N248" s="12"/>
      <c r="O248" s="12"/>
      <c r="P248" s="12"/>
      <c r="Q248" s="12"/>
      <c r="R248" s="12"/>
      <c r="S248" s="12"/>
      <c r="T248" s="12"/>
      <c r="U248" s="12"/>
      <c r="V248" s="12"/>
      <c r="W248" s="12"/>
      <c r="X248" s="12"/>
      <c r="Y248" s="12"/>
      <c r="Z248" s="12"/>
      <c r="AA248" s="12"/>
      <c r="AB248" s="12"/>
      <c r="AC248" s="12"/>
      <c r="AD248" s="12"/>
      <c r="AE248" s="12"/>
      <c r="AF248" s="12"/>
      <c r="AG248" s="12"/>
      <c r="AH248" s="12"/>
      <c r="AI248" s="12"/>
      <c r="AJ248" s="12"/>
      <c r="AK248" s="12"/>
      <c r="AL248" s="12"/>
      <c r="AM248" s="12"/>
      <c r="AN248" s="12"/>
      <c r="AO248" s="12"/>
      <c r="AP248" s="12"/>
      <c r="AQ248" s="12"/>
      <c r="AR248" s="12"/>
      <c r="AS248" s="12"/>
      <c r="AT248" s="12"/>
      <c r="AU248" s="12"/>
      <c r="AV248" s="12"/>
      <c r="AW248" s="12"/>
      <c r="AX248" s="12"/>
      <c r="AY248" s="12"/>
      <c r="AZ248" s="12"/>
      <c r="BA248" s="12"/>
      <c r="BB248" s="12"/>
      <c r="BC248" s="12"/>
      <c r="BD248" s="12"/>
      <c r="BE248" s="12"/>
      <c r="BF248" s="12"/>
      <c r="BG248" s="12"/>
      <c r="BH248" s="12"/>
      <c r="BI248" s="12"/>
      <c r="BJ248" s="12"/>
      <c r="BK248" s="12"/>
      <c r="BL248" s="12"/>
      <c r="BM248" s="12"/>
      <c r="BN248" s="12"/>
      <c r="BO248" s="12"/>
      <c r="BP248" s="12"/>
      <c r="BQ248" s="12"/>
      <c r="BR248" s="12"/>
      <c r="BS248" s="12"/>
      <c r="BT248" s="12"/>
      <c r="BU248" s="12"/>
      <c r="BV248" s="12"/>
      <c r="BW248" s="12"/>
      <c r="BX248" s="12"/>
      <c r="BY248" s="12"/>
      <c r="BZ248" s="12"/>
      <c r="CA248" s="12"/>
      <c r="CB248" s="12"/>
      <c r="CC248" s="12"/>
      <c r="CD248" s="12"/>
      <c r="CE248" s="12"/>
      <c r="CF248" s="12"/>
      <c r="CG248" s="12"/>
      <c r="CH248" s="12"/>
      <c r="CI248" s="12"/>
      <c r="CJ248" s="12"/>
      <c r="CK248" s="12"/>
      <c r="CL248" s="12"/>
      <c r="CM248" s="12"/>
      <c r="CN248" s="12"/>
      <c r="CO248" s="12"/>
      <c r="CP248" s="12"/>
      <c r="CQ248" s="12"/>
      <c r="CR248" s="12"/>
      <c r="CS248" s="12"/>
      <c r="CT248" s="12"/>
      <c r="CU248" s="12"/>
      <c r="CV248" s="12"/>
      <c r="CW248" s="12"/>
      <c r="CX248" s="12"/>
      <c r="CY248" s="12"/>
      <c r="CZ248" s="12"/>
      <c r="DA248" s="12"/>
      <c r="DB248" s="12"/>
      <c r="DC248" s="12"/>
      <c r="DD248" s="12"/>
      <c r="DE248" s="12"/>
      <c r="DF248" s="12"/>
      <c r="DG248" s="12"/>
      <c r="DH248" s="12"/>
      <c r="DI248" s="12"/>
      <c r="DJ248" s="12"/>
      <c r="DK248" s="12"/>
      <c r="DL248" s="12"/>
      <c r="DM248" s="12"/>
      <c r="DN248" s="12"/>
      <c r="DO248" s="12"/>
      <c r="DP248" s="12"/>
      <c r="DQ248" s="12"/>
      <c r="DR248" s="12"/>
      <c r="DS248" s="12"/>
      <c r="DT248" s="12"/>
      <c r="DU248" s="12"/>
      <c r="DV248" s="12"/>
      <c r="DW248" s="12"/>
      <c r="DX248" s="12"/>
      <c r="DY248" s="12"/>
      <c r="DZ248" s="12"/>
      <c r="EA248" s="12"/>
      <c r="EB248" s="12"/>
      <c r="EC248" s="12"/>
      <c r="ED248" s="12"/>
      <c r="EE248" s="12"/>
      <c r="EF248" s="12"/>
      <c r="EG248" s="12"/>
    </row>
    <row r="249" spans="1:137" s="13" customFormat="1" ht="27">
      <c r="A249" s="14" t="s">
        <v>2</v>
      </c>
      <c r="B249" s="14" t="s">
        <v>3</v>
      </c>
      <c r="C249" s="15" t="s">
        <v>4</v>
      </c>
      <c r="D249" s="15" t="s">
        <v>5</v>
      </c>
      <c r="E249" s="15" t="s">
        <v>6</v>
      </c>
      <c r="F249" s="15" t="s">
        <v>7</v>
      </c>
      <c r="G249" s="16" t="s">
        <v>3347</v>
      </c>
      <c r="H249" s="16" t="s">
        <v>3348</v>
      </c>
      <c r="I249" s="16" t="s">
        <v>3349</v>
      </c>
      <c r="J249" s="12"/>
      <c r="K249" s="12"/>
      <c r="L249" s="12"/>
      <c r="M249" s="12"/>
      <c r="N249" s="12"/>
      <c r="O249" s="12"/>
      <c r="P249" s="12"/>
      <c r="Q249" s="12"/>
      <c r="R249" s="12"/>
      <c r="S249" s="12"/>
      <c r="T249" s="12"/>
      <c r="U249" s="12"/>
      <c r="V249" s="12"/>
      <c r="W249" s="12"/>
      <c r="X249" s="12"/>
      <c r="Y249" s="12"/>
      <c r="Z249" s="12"/>
      <c r="AA249" s="12"/>
      <c r="AB249" s="12"/>
      <c r="AC249" s="12"/>
      <c r="AD249" s="12"/>
      <c r="AE249" s="12"/>
      <c r="AF249" s="12"/>
      <c r="AG249" s="12"/>
      <c r="AH249" s="12"/>
      <c r="AI249" s="12"/>
      <c r="AJ249" s="12"/>
      <c r="AK249" s="12"/>
      <c r="AL249" s="12"/>
      <c r="AM249" s="12"/>
      <c r="AN249" s="12"/>
      <c r="AO249" s="12"/>
      <c r="AP249" s="12"/>
      <c r="AQ249" s="12"/>
      <c r="AR249" s="12"/>
      <c r="AS249" s="12"/>
      <c r="AT249" s="12"/>
      <c r="AU249" s="12"/>
      <c r="AV249" s="12"/>
      <c r="AW249" s="12"/>
      <c r="AX249" s="12"/>
      <c r="AY249" s="12"/>
      <c r="AZ249" s="12"/>
      <c r="BA249" s="12"/>
      <c r="BB249" s="12"/>
      <c r="BC249" s="12"/>
      <c r="BD249" s="12"/>
      <c r="BE249" s="12"/>
      <c r="BF249" s="12"/>
      <c r="BG249" s="12"/>
      <c r="BH249" s="12"/>
      <c r="BI249" s="12"/>
      <c r="BJ249" s="12"/>
      <c r="BK249" s="12"/>
      <c r="BL249" s="12"/>
      <c r="BM249" s="12"/>
      <c r="BN249" s="12"/>
      <c r="BO249" s="12"/>
      <c r="BP249" s="12"/>
      <c r="BQ249" s="12"/>
      <c r="BR249" s="12"/>
      <c r="BS249" s="12"/>
      <c r="BT249" s="12"/>
      <c r="BU249" s="12"/>
      <c r="BV249" s="12"/>
      <c r="BW249" s="12"/>
      <c r="BX249" s="12"/>
      <c r="BY249" s="12"/>
      <c r="BZ249" s="12"/>
      <c r="CA249" s="12"/>
      <c r="CB249" s="12"/>
      <c r="CC249" s="12"/>
      <c r="CD249" s="12"/>
      <c r="CE249" s="12"/>
      <c r="CF249" s="12"/>
      <c r="CG249" s="12"/>
      <c r="CH249" s="12"/>
      <c r="CI249" s="12"/>
      <c r="CJ249" s="12"/>
      <c r="CK249" s="12"/>
      <c r="CL249" s="12"/>
      <c r="CM249" s="12"/>
      <c r="CN249" s="12"/>
      <c r="CO249" s="12"/>
      <c r="CP249" s="12"/>
      <c r="CQ249" s="12"/>
      <c r="CR249" s="12"/>
      <c r="CS249" s="12"/>
      <c r="CT249" s="12"/>
      <c r="CU249" s="12"/>
      <c r="CV249" s="12"/>
      <c r="CW249" s="12"/>
      <c r="CX249" s="12"/>
      <c r="CY249" s="12"/>
      <c r="CZ249" s="12"/>
      <c r="DA249" s="12"/>
      <c r="DB249" s="12"/>
      <c r="DC249" s="12"/>
      <c r="DD249" s="12"/>
      <c r="DE249" s="12"/>
      <c r="DF249" s="12"/>
      <c r="DG249" s="12"/>
      <c r="DH249" s="12"/>
      <c r="DI249" s="12"/>
      <c r="DJ249" s="12"/>
      <c r="DK249" s="12"/>
      <c r="DL249" s="12"/>
      <c r="DM249" s="12"/>
      <c r="DN249" s="12"/>
      <c r="DO249" s="12"/>
      <c r="DP249" s="12"/>
      <c r="DQ249" s="12"/>
      <c r="DR249" s="12"/>
      <c r="DS249" s="12"/>
      <c r="DT249" s="12"/>
      <c r="DU249" s="12"/>
      <c r="DV249" s="12"/>
      <c r="DW249" s="12"/>
      <c r="DX249" s="12"/>
      <c r="DY249" s="12"/>
      <c r="DZ249" s="12"/>
      <c r="EA249" s="12"/>
      <c r="EB249" s="12"/>
      <c r="EC249" s="12"/>
      <c r="ED249" s="12"/>
      <c r="EE249" s="12"/>
      <c r="EF249" s="12"/>
      <c r="EG249" s="12"/>
    </row>
    <row r="250" spans="1:137" s="13" customFormat="1" ht="171">
      <c r="A250" s="31">
        <v>1</v>
      </c>
      <c r="B250" s="27">
        <v>1196460485</v>
      </c>
      <c r="C250" s="21">
        <v>42295905</v>
      </c>
      <c r="D250" s="36" t="s">
        <v>4056</v>
      </c>
      <c r="E250" s="37" t="s">
        <v>4057</v>
      </c>
      <c r="F250" s="28" t="s">
        <v>399</v>
      </c>
      <c r="G250" s="22">
        <v>25811533</v>
      </c>
      <c r="H250" s="22">
        <v>413202</v>
      </c>
      <c r="I250" s="23">
        <f t="shared" ref="I250:I254" si="28">+G250+H250</f>
        <v>26224735</v>
      </c>
      <c r="J250" s="12"/>
      <c r="K250" s="12"/>
      <c r="L250" s="12"/>
      <c r="M250" s="12"/>
      <c r="N250" s="12"/>
      <c r="O250" s="12"/>
      <c r="P250" s="12"/>
      <c r="Q250" s="12"/>
      <c r="R250" s="12"/>
      <c r="S250" s="12"/>
      <c r="T250" s="12"/>
      <c r="U250" s="12"/>
      <c r="V250" s="12"/>
      <c r="W250" s="12"/>
      <c r="X250" s="12"/>
      <c r="Y250" s="12"/>
      <c r="Z250" s="12"/>
      <c r="AA250" s="12"/>
      <c r="AB250" s="12"/>
      <c r="AC250" s="12"/>
      <c r="AD250" s="12"/>
      <c r="AE250" s="12"/>
      <c r="AF250" s="12"/>
      <c r="AG250" s="12"/>
      <c r="AH250" s="12"/>
      <c r="AI250" s="12"/>
      <c r="AJ250" s="12"/>
      <c r="AK250" s="12"/>
      <c r="AL250" s="12"/>
      <c r="AM250" s="12"/>
      <c r="AN250" s="12"/>
      <c r="AO250" s="12"/>
      <c r="AP250" s="12"/>
      <c r="AQ250" s="12"/>
      <c r="AR250" s="12"/>
      <c r="AS250" s="12"/>
      <c r="AT250" s="12"/>
      <c r="AU250" s="12"/>
      <c r="AV250" s="12"/>
      <c r="AW250" s="12"/>
      <c r="AX250" s="12"/>
      <c r="AY250" s="12"/>
      <c r="AZ250" s="12"/>
      <c r="BA250" s="12"/>
      <c r="BB250" s="12"/>
      <c r="BC250" s="12"/>
      <c r="BD250" s="12"/>
      <c r="BE250" s="12"/>
      <c r="BF250" s="12"/>
      <c r="BG250" s="12"/>
      <c r="BH250" s="12"/>
      <c r="BI250" s="12"/>
      <c r="BJ250" s="12"/>
      <c r="BK250" s="12"/>
      <c r="BL250" s="12"/>
      <c r="BM250" s="12"/>
      <c r="BN250" s="12"/>
      <c r="BO250" s="12"/>
      <c r="BP250" s="12"/>
      <c r="BQ250" s="12"/>
      <c r="BR250" s="12"/>
      <c r="BS250" s="12"/>
      <c r="BT250" s="12"/>
      <c r="BU250" s="12"/>
      <c r="BV250" s="12"/>
      <c r="BW250" s="12"/>
      <c r="BX250" s="12"/>
      <c r="BY250" s="12"/>
      <c r="BZ250" s="12"/>
      <c r="CA250" s="12"/>
      <c r="CB250" s="12"/>
      <c r="CC250" s="12"/>
      <c r="CD250" s="12"/>
      <c r="CE250" s="12"/>
      <c r="CF250" s="12"/>
      <c r="CG250" s="12"/>
      <c r="CH250" s="12"/>
      <c r="CI250" s="12"/>
      <c r="CJ250" s="12"/>
      <c r="CK250" s="12"/>
      <c r="CL250" s="12"/>
      <c r="CM250" s="12"/>
      <c r="CN250" s="12"/>
      <c r="CO250" s="12"/>
      <c r="CP250" s="12"/>
      <c r="CQ250" s="12"/>
      <c r="CR250" s="12"/>
      <c r="CS250" s="12"/>
      <c r="CT250" s="12"/>
      <c r="CU250" s="12"/>
      <c r="CV250" s="12"/>
      <c r="CW250" s="12"/>
      <c r="CX250" s="12"/>
      <c r="CY250" s="12"/>
      <c r="CZ250" s="12"/>
      <c r="DA250" s="12"/>
      <c r="DB250" s="12"/>
      <c r="DC250" s="12"/>
      <c r="DD250" s="12"/>
      <c r="DE250" s="12"/>
      <c r="DF250" s="12"/>
      <c r="DG250" s="12"/>
      <c r="DH250" s="12"/>
      <c r="DI250" s="12"/>
      <c r="DJ250" s="12"/>
      <c r="DK250" s="12"/>
      <c r="DL250" s="12"/>
      <c r="DM250" s="12"/>
      <c r="DN250" s="12"/>
      <c r="DO250" s="12"/>
      <c r="DP250" s="12"/>
      <c r="DQ250" s="12"/>
      <c r="DR250" s="12"/>
      <c r="DS250" s="12"/>
      <c r="DT250" s="12"/>
      <c r="DU250" s="12"/>
      <c r="DV250" s="12"/>
      <c r="DW250" s="12"/>
      <c r="DX250" s="12"/>
      <c r="DY250" s="12"/>
      <c r="DZ250" s="12"/>
      <c r="EA250" s="12"/>
      <c r="EB250" s="12"/>
      <c r="EC250" s="12"/>
      <c r="ED250" s="12"/>
      <c r="EE250" s="12"/>
      <c r="EF250" s="12"/>
      <c r="EG250" s="12"/>
    </row>
    <row r="251" spans="1:137" s="13" customFormat="1" ht="72">
      <c r="A251" s="31">
        <v>2</v>
      </c>
      <c r="B251" s="27">
        <v>1186290020</v>
      </c>
      <c r="C251" s="21">
        <v>42295905</v>
      </c>
      <c r="D251" s="36" t="s">
        <v>400</v>
      </c>
      <c r="E251" s="37" t="s">
        <v>401</v>
      </c>
      <c r="F251" s="28" t="s">
        <v>10</v>
      </c>
      <c r="G251" s="22">
        <v>6244252</v>
      </c>
      <c r="H251" s="22">
        <v>0</v>
      </c>
      <c r="I251" s="23">
        <f t="shared" si="28"/>
        <v>6244252</v>
      </c>
      <c r="J251" s="12"/>
      <c r="K251" s="12"/>
      <c r="L251" s="12"/>
      <c r="M251" s="12"/>
      <c r="N251" s="12"/>
      <c r="O251" s="12"/>
      <c r="P251" s="12"/>
      <c r="Q251" s="12"/>
      <c r="R251" s="12"/>
      <c r="S251" s="12"/>
      <c r="T251" s="12"/>
      <c r="U251" s="12"/>
      <c r="V251" s="12"/>
      <c r="W251" s="12"/>
      <c r="X251" s="12"/>
      <c r="Y251" s="12"/>
      <c r="Z251" s="12"/>
      <c r="AA251" s="12"/>
      <c r="AB251" s="12"/>
      <c r="AC251" s="12"/>
      <c r="AD251" s="12"/>
      <c r="AE251" s="12"/>
      <c r="AF251" s="12"/>
      <c r="AG251" s="12"/>
      <c r="AH251" s="12"/>
      <c r="AI251" s="12"/>
      <c r="AJ251" s="12"/>
      <c r="AK251" s="12"/>
      <c r="AL251" s="12"/>
      <c r="AM251" s="12"/>
      <c r="AN251" s="12"/>
      <c r="AO251" s="12"/>
      <c r="AP251" s="12"/>
      <c r="AQ251" s="12"/>
      <c r="AR251" s="12"/>
      <c r="AS251" s="12"/>
      <c r="AT251" s="12"/>
      <c r="AU251" s="12"/>
      <c r="AV251" s="12"/>
      <c r="AW251" s="12"/>
      <c r="AX251" s="12"/>
      <c r="AY251" s="12"/>
      <c r="AZ251" s="12"/>
      <c r="BA251" s="12"/>
      <c r="BB251" s="12"/>
      <c r="BC251" s="12"/>
      <c r="BD251" s="12"/>
      <c r="BE251" s="12"/>
      <c r="BF251" s="12"/>
      <c r="BG251" s="12"/>
      <c r="BH251" s="12"/>
      <c r="BI251" s="12"/>
      <c r="BJ251" s="12"/>
      <c r="BK251" s="12"/>
      <c r="BL251" s="12"/>
      <c r="BM251" s="12"/>
      <c r="BN251" s="12"/>
      <c r="BO251" s="12"/>
      <c r="BP251" s="12"/>
      <c r="BQ251" s="12"/>
      <c r="BR251" s="12"/>
      <c r="BS251" s="12"/>
      <c r="BT251" s="12"/>
      <c r="BU251" s="12"/>
      <c r="BV251" s="12"/>
      <c r="BW251" s="12"/>
      <c r="BX251" s="12"/>
      <c r="BY251" s="12"/>
      <c r="BZ251" s="12"/>
      <c r="CA251" s="12"/>
      <c r="CB251" s="12"/>
      <c r="CC251" s="12"/>
      <c r="CD251" s="12"/>
      <c r="CE251" s="12"/>
      <c r="CF251" s="12"/>
      <c r="CG251" s="12"/>
      <c r="CH251" s="12"/>
      <c r="CI251" s="12"/>
      <c r="CJ251" s="12"/>
      <c r="CK251" s="12"/>
      <c r="CL251" s="12"/>
      <c r="CM251" s="12"/>
      <c r="CN251" s="12"/>
      <c r="CO251" s="12"/>
      <c r="CP251" s="12"/>
      <c r="CQ251" s="12"/>
      <c r="CR251" s="12"/>
      <c r="CS251" s="12"/>
      <c r="CT251" s="12"/>
      <c r="CU251" s="12"/>
      <c r="CV251" s="12"/>
      <c r="CW251" s="12"/>
      <c r="CX251" s="12"/>
      <c r="CY251" s="12"/>
      <c r="CZ251" s="12"/>
      <c r="DA251" s="12"/>
      <c r="DB251" s="12"/>
      <c r="DC251" s="12"/>
      <c r="DD251" s="12"/>
      <c r="DE251" s="12"/>
      <c r="DF251" s="12"/>
      <c r="DG251" s="12"/>
      <c r="DH251" s="12"/>
      <c r="DI251" s="12"/>
      <c r="DJ251" s="12"/>
      <c r="DK251" s="12"/>
      <c r="DL251" s="12"/>
      <c r="DM251" s="12"/>
      <c r="DN251" s="12"/>
      <c r="DO251" s="12"/>
      <c r="DP251" s="12"/>
      <c r="DQ251" s="12"/>
      <c r="DR251" s="12"/>
      <c r="DS251" s="12"/>
      <c r="DT251" s="12"/>
      <c r="DU251" s="12"/>
      <c r="DV251" s="12"/>
      <c r="DW251" s="12"/>
      <c r="DX251" s="12"/>
      <c r="DY251" s="12"/>
      <c r="DZ251" s="12"/>
      <c r="EA251" s="12"/>
      <c r="EB251" s="12"/>
      <c r="EC251" s="12"/>
      <c r="ED251" s="12"/>
      <c r="EE251" s="12"/>
      <c r="EF251" s="12"/>
      <c r="EG251" s="12"/>
    </row>
    <row r="252" spans="1:137" s="13" customFormat="1" ht="63">
      <c r="A252" s="31">
        <v>3</v>
      </c>
      <c r="B252" s="27">
        <v>1196430498</v>
      </c>
      <c r="C252" s="21">
        <v>42295905</v>
      </c>
      <c r="D252" s="36" t="s">
        <v>402</v>
      </c>
      <c r="E252" s="37" t="s">
        <v>403</v>
      </c>
      <c r="F252" s="28" t="s">
        <v>10</v>
      </c>
      <c r="G252" s="22">
        <v>6244252</v>
      </c>
      <c r="H252" s="22">
        <v>0</v>
      </c>
      <c r="I252" s="23">
        <f t="shared" si="28"/>
        <v>6244252</v>
      </c>
      <c r="J252" s="12"/>
      <c r="K252" s="12"/>
      <c r="L252" s="12"/>
      <c r="M252" s="12"/>
      <c r="N252" s="12"/>
      <c r="O252" s="12"/>
      <c r="P252" s="12"/>
      <c r="Q252" s="12"/>
      <c r="R252" s="12"/>
      <c r="S252" s="12"/>
      <c r="T252" s="12"/>
      <c r="U252" s="12"/>
      <c r="V252" s="12"/>
      <c r="W252" s="12"/>
      <c r="X252" s="12"/>
      <c r="Y252" s="12"/>
      <c r="Z252" s="12"/>
      <c r="AA252" s="12"/>
      <c r="AB252" s="12"/>
      <c r="AC252" s="12"/>
      <c r="AD252" s="12"/>
      <c r="AE252" s="12"/>
      <c r="AF252" s="12"/>
      <c r="AG252" s="12"/>
      <c r="AH252" s="12"/>
      <c r="AI252" s="12"/>
      <c r="AJ252" s="12"/>
      <c r="AK252" s="12"/>
      <c r="AL252" s="12"/>
      <c r="AM252" s="12"/>
      <c r="AN252" s="12"/>
      <c r="AO252" s="12"/>
      <c r="AP252" s="12"/>
      <c r="AQ252" s="12"/>
      <c r="AR252" s="12"/>
      <c r="AS252" s="12"/>
      <c r="AT252" s="12"/>
      <c r="AU252" s="12"/>
      <c r="AV252" s="12"/>
      <c r="AW252" s="12"/>
      <c r="AX252" s="12"/>
      <c r="AY252" s="12"/>
      <c r="AZ252" s="12"/>
      <c r="BA252" s="12"/>
      <c r="BB252" s="12"/>
      <c r="BC252" s="12"/>
      <c r="BD252" s="12"/>
      <c r="BE252" s="12"/>
      <c r="BF252" s="12"/>
      <c r="BG252" s="12"/>
      <c r="BH252" s="12"/>
      <c r="BI252" s="12"/>
      <c r="BJ252" s="12"/>
      <c r="BK252" s="12"/>
      <c r="BL252" s="12"/>
      <c r="BM252" s="12"/>
      <c r="BN252" s="12"/>
      <c r="BO252" s="12"/>
      <c r="BP252" s="12"/>
      <c r="BQ252" s="12"/>
      <c r="BR252" s="12"/>
      <c r="BS252" s="12"/>
      <c r="BT252" s="12"/>
      <c r="BU252" s="12"/>
      <c r="BV252" s="12"/>
      <c r="BW252" s="12"/>
      <c r="BX252" s="12"/>
      <c r="BY252" s="12"/>
      <c r="BZ252" s="12"/>
      <c r="CA252" s="12"/>
      <c r="CB252" s="12"/>
      <c r="CC252" s="12"/>
      <c r="CD252" s="12"/>
      <c r="CE252" s="12"/>
      <c r="CF252" s="12"/>
      <c r="CG252" s="12"/>
      <c r="CH252" s="12"/>
      <c r="CI252" s="12"/>
      <c r="CJ252" s="12"/>
      <c r="CK252" s="12"/>
      <c r="CL252" s="12"/>
      <c r="CM252" s="12"/>
      <c r="CN252" s="12"/>
      <c r="CO252" s="12"/>
      <c r="CP252" s="12"/>
      <c r="CQ252" s="12"/>
      <c r="CR252" s="12"/>
      <c r="CS252" s="12"/>
      <c r="CT252" s="12"/>
      <c r="CU252" s="12"/>
      <c r="CV252" s="12"/>
      <c r="CW252" s="12"/>
      <c r="CX252" s="12"/>
      <c r="CY252" s="12"/>
      <c r="CZ252" s="12"/>
      <c r="DA252" s="12"/>
      <c r="DB252" s="12"/>
      <c r="DC252" s="12"/>
      <c r="DD252" s="12"/>
      <c r="DE252" s="12"/>
      <c r="DF252" s="12"/>
      <c r="DG252" s="12"/>
      <c r="DH252" s="12"/>
      <c r="DI252" s="12"/>
      <c r="DJ252" s="12"/>
      <c r="DK252" s="12"/>
      <c r="DL252" s="12"/>
      <c r="DM252" s="12"/>
      <c r="DN252" s="12"/>
      <c r="DO252" s="12"/>
      <c r="DP252" s="12"/>
      <c r="DQ252" s="12"/>
      <c r="DR252" s="12"/>
      <c r="DS252" s="12"/>
      <c r="DT252" s="12"/>
      <c r="DU252" s="12"/>
      <c r="DV252" s="12"/>
      <c r="DW252" s="12"/>
      <c r="DX252" s="12"/>
      <c r="DY252" s="12"/>
      <c r="DZ252" s="12"/>
      <c r="EA252" s="12"/>
      <c r="EB252" s="12"/>
      <c r="EC252" s="12"/>
      <c r="ED252" s="12"/>
      <c r="EE252" s="12"/>
      <c r="EF252" s="12"/>
      <c r="EG252" s="12"/>
    </row>
    <row r="253" spans="1:137" s="13" customFormat="1" ht="72">
      <c r="A253" s="31">
        <v>4</v>
      </c>
      <c r="B253" s="35" t="s">
        <v>137</v>
      </c>
      <c r="C253" s="21">
        <v>42295905</v>
      </c>
      <c r="D253" s="36" t="s">
        <v>4058</v>
      </c>
      <c r="E253" s="34" t="s">
        <v>404</v>
      </c>
      <c r="F253" s="28" t="s">
        <v>10</v>
      </c>
      <c r="G253" s="22">
        <v>13770000</v>
      </c>
      <c r="H253" s="22">
        <f>ROUND(G253*0.19,0)</f>
        <v>2616300</v>
      </c>
      <c r="I253" s="23">
        <f t="shared" si="28"/>
        <v>16386300</v>
      </c>
      <c r="J253" s="12"/>
      <c r="K253" s="12"/>
      <c r="L253" s="12"/>
      <c r="M253" s="12"/>
      <c r="N253" s="12"/>
      <c r="O253" s="12"/>
      <c r="P253" s="12"/>
      <c r="Q253" s="12"/>
      <c r="R253" s="12"/>
      <c r="S253" s="12"/>
      <c r="T253" s="12"/>
      <c r="U253" s="12"/>
      <c r="V253" s="12"/>
      <c r="W253" s="12"/>
      <c r="X253" s="12"/>
      <c r="Y253" s="12"/>
      <c r="Z253" s="12"/>
      <c r="AA253" s="12"/>
      <c r="AB253" s="12"/>
      <c r="AC253" s="12"/>
      <c r="AD253" s="12"/>
      <c r="AE253" s="12"/>
      <c r="AF253" s="12"/>
      <c r="AG253" s="12"/>
      <c r="AH253" s="12"/>
      <c r="AI253" s="12"/>
      <c r="AJ253" s="12"/>
      <c r="AK253" s="12"/>
      <c r="AL253" s="12"/>
      <c r="AM253" s="12"/>
      <c r="AN253" s="12"/>
      <c r="AO253" s="12"/>
      <c r="AP253" s="12"/>
      <c r="AQ253" s="12"/>
      <c r="AR253" s="12"/>
      <c r="AS253" s="12"/>
      <c r="AT253" s="12"/>
      <c r="AU253" s="12"/>
      <c r="AV253" s="12"/>
      <c r="AW253" s="12"/>
      <c r="AX253" s="12"/>
      <c r="AY253" s="12"/>
      <c r="AZ253" s="12"/>
      <c r="BA253" s="12"/>
      <c r="BB253" s="12"/>
      <c r="BC253" s="12"/>
      <c r="BD253" s="12"/>
      <c r="BE253" s="12"/>
      <c r="BF253" s="12"/>
      <c r="BG253" s="12"/>
      <c r="BH253" s="12"/>
      <c r="BI253" s="12"/>
      <c r="BJ253" s="12"/>
      <c r="BK253" s="12"/>
      <c r="BL253" s="12"/>
      <c r="BM253" s="12"/>
      <c r="BN253" s="12"/>
      <c r="BO253" s="12"/>
      <c r="BP253" s="12"/>
      <c r="BQ253" s="12"/>
      <c r="BR253" s="12"/>
      <c r="BS253" s="12"/>
      <c r="BT253" s="12"/>
      <c r="BU253" s="12"/>
      <c r="BV253" s="12"/>
      <c r="BW253" s="12"/>
      <c r="BX253" s="12"/>
      <c r="BY253" s="12"/>
      <c r="BZ253" s="12"/>
      <c r="CA253" s="12"/>
      <c r="CB253" s="12"/>
      <c r="CC253" s="12"/>
      <c r="CD253" s="12"/>
      <c r="CE253" s="12"/>
      <c r="CF253" s="12"/>
      <c r="CG253" s="12"/>
      <c r="CH253" s="12"/>
      <c r="CI253" s="12"/>
      <c r="CJ253" s="12"/>
      <c r="CK253" s="12"/>
      <c r="CL253" s="12"/>
      <c r="CM253" s="12"/>
      <c r="CN253" s="12"/>
      <c r="CO253" s="12"/>
      <c r="CP253" s="12"/>
      <c r="CQ253" s="12"/>
      <c r="CR253" s="12"/>
      <c r="CS253" s="12"/>
      <c r="CT253" s="12"/>
      <c r="CU253" s="12"/>
      <c r="CV253" s="12"/>
      <c r="CW253" s="12"/>
      <c r="CX253" s="12"/>
      <c r="CY253" s="12"/>
      <c r="CZ253" s="12"/>
      <c r="DA253" s="12"/>
      <c r="DB253" s="12"/>
      <c r="DC253" s="12"/>
      <c r="DD253" s="12"/>
      <c r="DE253" s="12"/>
      <c r="DF253" s="12"/>
      <c r="DG253" s="12"/>
      <c r="DH253" s="12"/>
      <c r="DI253" s="12"/>
      <c r="DJ253" s="12"/>
      <c r="DK253" s="12"/>
      <c r="DL253" s="12"/>
      <c r="DM253" s="12"/>
      <c r="DN253" s="12"/>
      <c r="DO253" s="12"/>
      <c r="DP253" s="12"/>
      <c r="DQ253" s="12"/>
      <c r="DR253" s="12"/>
      <c r="DS253" s="12"/>
      <c r="DT253" s="12"/>
      <c r="DU253" s="12"/>
      <c r="DV253" s="12"/>
      <c r="DW253" s="12"/>
      <c r="DX253" s="12"/>
      <c r="DY253" s="12"/>
      <c r="DZ253" s="12"/>
      <c r="EA253" s="12"/>
      <c r="EB253" s="12"/>
      <c r="EC253" s="12"/>
      <c r="ED253" s="12"/>
      <c r="EE253" s="12"/>
      <c r="EF253" s="12"/>
      <c r="EG253" s="12"/>
    </row>
    <row r="254" spans="1:137" s="13" customFormat="1" ht="72">
      <c r="A254" s="31">
        <v>5</v>
      </c>
      <c r="B254" s="35" t="s">
        <v>137</v>
      </c>
      <c r="C254" s="21">
        <v>42295905</v>
      </c>
      <c r="D254" s="36" t="s">
        <v>4059</v>
      </c>
      <c r="E254" s="34" t="s">
        <v>404</v>
      </c>
      <c r="F254" s="28" t="s">
        <v>10</v>
      </c>
      <c r="G254" s="22">
        <v>6630000</v>
      </c>
      <c r="H254" s="22">
        <f>ROUND(G254*0.19,0)</f>
        <v>1259700</v>
      </c>
      <c r="I254" s="23">
        <f t="shared" si="28"/>
        <v>7889700</v>
      </c>
      <c r="J254" s="12"/>
      <c r="K254" s="12"/>
      <c r="L254" s="12"/>
      <c r="M254" s="12"/>
      <c r="N254" s="12"/>
      <c r="O254" s="12"/>
      <c r="P254" s="12"/>
      <c r="Q254" s="12"/>
      <c r="R254" s="12"/>
      <c r="S254" s="12"/>
      <c r="T254" s="12"/>
      <c r="U254" s="12"/>
      <c r="V254" s="12"/>
      <c r="W254" s="12"/>
      <c r="X254" s="12"/>
      <c r="Y254" s="12"/>
      <c r="Z254" s="12"/>
      <c r="AA254" s="12"/>
      <c r="AB254" s="12"/>
      <c r="AC254" s="12"/>
      <c r="AD254" s="12"/>
      <c r="AE254" s="12"/>
      <c r="AF254" s="12"/>
      <c r="AG254" s="12"/>
      <c r="AH254" s="12"/>
      <c r="AI254" s="12"/>
      <c r="AJ254" s="12"/>
      <c r="AK254" s="12"/>
      <c r="AL254" s="12"/>
      <c r="AM254" s="12"/>
      <c r="AN254" s="12"/>
      <c r="AO254" s="12"/>
      <c r="AP254" s="12"/>
      <c r="AQ254" s="12"/>
      <c r="AR254" s="12"/>
      <c r="AS254" s="12"/>
      <c r="AT254" s="12"/>
      <c r="AU254" s="12"/>
      <c r="AV254" s="12"/>
      <c r="AW254" s="12"/>
      <c r="AX254" s="12"/>
      <c r="AY254" s="12"/>
      <c r="AZ254" s="12"/>
      <c r="BA254" s="12"/>
      <c r="BB254" s="12"/>
      <c r="BC254" s="12"/>
      <c r="BD254" s="12"/>
      <c r="BE254" s="12"/>
      <c r="BF254" s="12"/>
      <c r="BG254" s="12"/>
      <c r="BH254" s="12"/>
      <c r="BI254" s="12"/>
      <c r="BJ254" s="12"/>
      <c r="BK254" s="12"/>
      <c r="BL254" s="12"/>
      <c r="BM254" s="12"/>
      <c r="BN254" s="12"/>
      <c r="BO254" s="12"/>
      <c r="BP254" s="12"/>
      <c r="BQ254" s="12"/>
      <c r="BR254" s="12"/>
      <c r="BS254" s="12"/>
      <c r="BT254" s="12"/>
      <c r="BU254" s="12"/>
      <c r="BV254" s="12"/>
      <c r="BW254" s="12"/>
      <c r="BX254" s="12"/>
      <c r="BY254" s="12"/>
      <c r="BZ254" s="12"/>
      <c r="CA254" s="12"/>
      <c r="CB254" s="12"/>
      <c r="CC254" s="12"/>
      <c r="CD254" s="12"/>
      <c r="CE254" s="12"/>
      <c r="CF254" s="12"/>
      <c r="CG254" s="12"/>
      <c r="CH254" s="12"/>
      <c r="CI254" s="12"/>
      <c r="CJ254" s="12"/>
      <c r="CK254" s="12"/>
      <c r="CL254" s="12"/>
      <c r="CM254" s="12"/>
      <c r="CN254" s="12"/>
      <c r="CO254" s="12"/>
      <c r="CP254" s="12"/>
      <c r="CQ254" s="12"/>
      <c r="CR254" s="12"/>
      <c r="CS254" s="12"/>
      <c r="CT254" s="12"/>
      <c r="CU254" s="12"/>
      <c r="CV254" s="12"/>
      <c r="CW254" s="12"/>
      <c r="CX254" s="12"/>
      <c r="CY254" s="12"/>
      <c r="CZ254" s="12"/>
      <c r="DA254" s="12"/>
      <c r="DB254" s="12"/>
      <c r="DC254" s="12"/>
      <c r="DD254" s="12"/>
      <c r="DE254" s="12"/>
      <c r="DF254" s="12"/>
      <c r="DG254" s="12"/>
      <c r="DH254" s="12"/>
      <c r="DI254" s="12"/>
      <c r="DJ254" s="12"/>
      <c r="DK254" s="12"/>
      <c r="DL254" s="12"/>
      <c r="DM254" s="12"/>
      <c r="DN254" s="12"/>
      <c r="DO254" s="12"/>
      <c r="DP254" s="12"/>
      <c r="DQ254" s="12"/>
      <c r="DR254" s="12"/>
      <c r="DS254" s="12"/>
      <c r="DT254" s="12"/>
      <c r="DU254" s="12"/>
      <c r="DV254" s="12"/>
      <c r="DW254" s="12"/>
      <c r="DX254" s="12"/>
      <c r="DY254" s="12"/>
      <c r="DZ254" s="12"/>
      <c r="EA254" s="12"/>
      <c r="EB254" s="12"/>
      <c r="EC254" s="12"/>
      <c r="ED254" s="12"/>
      <c r="EE254" s="12"/>
      <c r="EF254" s="12"/>
      <c r="EG254" s="12"/>
    </row>
    <row r="255" spans="1:137" s="147" customFormat="1">
      <c r="A255" s="142" t="s">
        <v>3896</v>
      </c>
      <c r="B255" s="17"/>
      <c r="C255" s="143"/>
      <c r="D255" s="143"/>
      <c r="E255" s="143"/>
      <c r="F255" s="143"/>
      <c r="G255" s="148"/>
      <c r="H255" s="148"/>
      <c r="I255" s="149">
        <f>SUM(I250:I254)</f>
        <v>62989239</v>
      </c>
    </row>
    <row r="256" spans="1:137" s="13" customFormat="1" ht="18">
      <c r="A256" s="39" t="s">
        <v>406</v>
      </c>
      <c r="B256" s="166" t="s">
        <v>407</v>
      </c>
      <c r="C256" s="166"/>
      <c r="D256" s="166"/>
      <c r="E256" s="166"/>
      <c r="F256" s="29" t="s">
        <v>405</v>
      </c>
      <c r="G256" s="174" t="s">
        <v>3870</v>
      </c>
      <c r="H256" s="175"/>
      <c r="I256" s="176"/>
      <c r="J256" s="12"/>
      <c r="K256" s="12"/>
      <c r="L256" s="12"/>
      <c r="M256" s="12"/>
      <c r="N256" s="12"/>
      <c r="O256" s="12"/>
      <c r="P256" s="12"/>
      <c r="Q256" s="12"/>
      <c r="R256" s="12"/>
      <c r="S256" s="12"/>
      <c r="T256" s="12"/>
      <c r="U256" s="12"/>
      <c r="V256" s="12"/>
      <c r="W256" s="12"/>
      <c r="X256" s="12"/>
      <c r="Y256" s="12"/>
      <c r="Z256" s="12"/>
      <c r="AA256" s="12"/>
      <c r="AB256" s="12"/>
      <c r="AC256" s="12"/>
      <c r="AD256" s="12"/>
      <c r="AE256" s="12"/>
      <c r="AF256" s="12"/>
      <c r="AG256" s="12"/>
      <c r="AH256" s="12"/>
      <c r="AI256" s="12"/>
      <c r="AJ256" s="12"/>
      <c r="AK256" s="12"/>
      <c r="AL256" s="12"/>
      <c r="AM256" s="12"/>
      <c r="AN256" s="12"/>
      <c r="AO256" s="12"/>
      <c r="AP256" s="12"/>
      <c r="AQ256" s="12"/>
      <c r="AR256" s="12"/>
      <c r="AS256" s="12"/>
      <c r="AT256" s="12"/>
      <c r="AU256" s="12"/>
      <c r="AV256" s="12"/>
      <c r="AW256" s="12"/>
      <c r="AX256" s="12"/>
      <c r="AY256" s="12"/>
      <c r="AZ256" s="12"/>
      <c r="BA256" s="12"/>
      <c r="BB256" s="12"/>
      <c r="BC256" s="12"/>
      <c r="BD256" s="12"/>
      <c r="BE256" s="12"/>
      <c r="BF256" s="12"/>
      <c r="BG256" s="12"/>
      <c r="BH256" s="12"/>
      <c r="BI256" s="12"/>
      <c r="BJ256" s="12"/>
      <c r="BK256" s="12"/>
      <c r="BL256" s="12"/>
      <c r="BM256" s="12"/>
      <c r="BN256" s="12"/>
      <c r="BO256" s="12"/>
      <c r="BP256" s="12"/>
      <c r="BQ256" s="12"/>
      <c r="BR256" s="12"/>
      <c r="BS256" s="12"/>
      <c r="BT256" s="12"/>
      <c r="BU256" s="12"/>
      <c r="BV256" s="12"/>
      <c r="BW256" s="12"/>
      <c r="BX256" s="12"/>
      <c r="BY256" s="12"/>
      <c r="BZ256" s="12"/>
      <c r="CA256" s="12"/>
      <c r="CB256" s="12"/>
      <c r="CC256" s="12"/>
      <c r="CD256" s="12"/>
      <c r="CE256" s="12"/>
      <c r="CF256" s="12"/>
      <c r="CG256" s="12"/>
      <c r="CH256" s="12"/>
      <c r="CI256" s="12"/>
      <c r="CJ256" s="12"/>
      <c r="CK256" s="12"/>
      <c r="CL256" s="12"/>
      <c r="CM256" s="12"/>
      <c r="CN256" s="12"/>
      <c r="CO256" s="12"/>
      <c r="CP256" s="12"/>
      <c r="CQ256" s="12"/>
      <c r="CR256" s="12"/>
      <c r="CS256" s="12"/>
      <c r="CT256" s="12"/>
      <c r="CU256" s="12"/>
      <c r="CV256" s="12"/>
      <c r="CW256" s="12"/>
      <c r="CX256" s="12"/>
      <c r="CY256" s="12"/>
      <c r="CZ256" s="12"/>
      <c r="DA256" s="12"/>
      <c r="DB256" s="12"/>
      <c r="DC256" s="12"/>
      <c r="DD256" s="12"/>
      <c r="DE256" s="12"/>
      <c r="DF256" s="12"/>
      <c r="DG256" s="12"/>
      <c r="DH256" s="12"/>
      <c r="DI256" s="12"/>
      <c r="DJ256" s="12"/>
      <c r="DK256" s="12"/>
      <c r="DL256" s="12"/>
      <c r="DM256" s="12"/>
      <c r="DN256" s="12"/>
      <c r="DO256" s="12"/>
      <c r="DP256" s="12"/>
      <c r="DQ256" s="12"/>
      <c r="DR256" s="12"/>
      <c r="DS256" s="12"/>
      <c r="DT256" s="12"/>
      <c r="DU256" s="12"/>
      <c r="DV256" s="12"/>
      <c r="DW256" s="12"/>
      <c r="DX256" s="12"/>
      <c r="DY256" s="12"/>
      <c r="DZ256" s="12"/>
      <c r="EA256" s="12"/>
      <c r="EB256" s="12"/>
      <c r="EC256" s="12"/>
      <c r="ED256" s="12"/>
      <c r="EE256" s="12"/>
      <c r="EF256" s="12"/>
      <c r="EG256" s="12"/>
    </row>
    <row r="257" spans="1:137" s="13" customFormat="1" ht="27">
      <c r="A257" s="14" t="s">
        <v>2</v>
      </c>
      <c r="B257" s="14" t="s">
        <v>3</v>
      </c>
      <c r="C257" s="15" t="s">
        <v>4</v>
      </c>
      <c r="D257" s="15" t="s">
        <v>5</v>
      </c>
      <c r="E257" s="15" t="s">
        <v>6</v>
      </c>
      <c r="F257" s="15" t="s">
        <v>7</v>
      </c>
      <c r="G257" s="16" t="s">
        <v>3347</v>
      </c>
      <c r="H257" s="16" t="s">
        <v>3348</v>
      </c>
      <c r="I257" s="16" t="s">
        <v>3349</v>
      </c>
      <c r="J257" s="12"/>
      <c r="K257" s="12"/>
      <c r="L257" s="12"/>
      <c r="M257" s="12"/>
      <c r="N257" s="12"/>
      <c r="O257" s="12"/>
      <c r="P257" s="12"/>
      <c r="Q257" s="12"/>
      <c r="R257" s="12"/>
      <c r="S257" s="12"/>
      <c r="T257" s="12"/>
      <c r="U257" s="12"/>
      <c r="V257" s="12"/>
      <c r="W257" s="12"/>
      <c r="X257" s="12"/>
      <c r="Y257" s="12"/>
      <c r="Z257" s="12"/>
      <c r="AA257" s="12"/>
      <c r="AB257" s="12"/>
      <c r="AC257" s="12"/>
      <c r="AD257" s="12"/>
      <c r="AE257" s="12"/>
      <c r="AF257" s="12"/>
      <c r="AG257" s="12"/>
      <c r="AH257" s="12"/>
      <c r="AI257" s="12"/>
      <c r="AJ257" s="12"/>
      <c r="AK257" s="12"/>
      <c r="AL257" s="12"/>
      <c r="AM257" s="12"/>
      <c r="AN257" s="12"/>
      <c r="AO257" s="12"/>
      <c r="AP257" s="12"/>
      <c r="AQ257" s="12"/>
      <c r="AR257" s="12"/>
      <c r="AS257" s="12"/>
      <c r="AT257" s="12"/>
      <c r="AU257" s="12"/>
      <c r="AV257" s="12"/>
      <c r="AW257" s="12"/>
      <c r="AX257" s="12"/>
      <c r="AY257" s="12"/>
      <c r="AZ257" s="12"/>
      <c r="BA257" s="12"/>
      <c r="BB257" s="12"/>
      <c r="BC257" s="12"/>
      <c r="BD257" s="12"/>
      <c r="BE257" s="12"/>
      <c r="BF257" s="12"/>
      <c r="BG257" s="12"/>
      <c r="BH257" s="12"/>
      <c r="BI257" s="12"/>
      <c r="BJ257" s="12"/>
      <c r="BK257" s="12"/>
      <c r="BL257" s="12"/>
      <c r="BM257" s="12"/>
      <c r="BN257" s="12"/>
      <c r="BO257" s="12"/>
      <c r="BP257" s="12"/>
      <c r="BQ257" s="12"/>
      <c r="BR257" s="12"/>
      <c r="BS257" s="12"/>
      <c r="BT257" s="12"/>
      <c r="BU257" s="12"/>
      <c r="BV257" s="12"/>
      <c r="BW257" s="12"/>
      <c r="BX257" s="12"/>
      <c r="BY257" s="12"/>
      <c r="BZ257" s="12"/>
      <c r="CA257" s="12"/>
      <c r="CB257" s="12"/>
      <c r="CC257" s="12"/>
      <c r="CD257" s="12"/>
      <c r="CE257" s="12"/>
      <c r="CF257" s="12"/>
      <c r="CG257" s="12"/>
      <c r="CH257" s="12"/>
      <c r="CI257" s="12"/>
      <c r="CJ257" s="12"/>
      <c r="CK257" s="12"/>
      <c r="CL257" s="12"/>
      <c r="CM257" s="12"/>
      <c r="CN257" s="12"/>
      <c r="CO257" s="12"/>
      <c r="CP257" s="12"/>
      <c r="CQ257" s="12"/>
      <c r="CR257" s="12"/>
      <c r="CS257" s="12"/>
      <c r="CT257" s="12"/>
      <c r="CU257" s="12"/>
      <c r="CV257" s="12"/>
      <c r="CW257" s="12"/>
      <c r="CX257" s="12"/>
      <c r="CY257" s="12"/>
      <c r="CZ257" s="12"/>
      <c r="DA257" s="12"/>
      <c r="DB257" s="12"/>
      <c r="DC257" s="12"/>
      <c r="DD257" s="12"/>
      <c r="DE257" s="12"/>
      <c r="DF257" s="12"/>
      <c r="DG257" s="12"/>
      <c r="DH257" s="12"/>
      <c r="DI257" s="12"/>
      <c r="DJ257" s="12"/>
      <c r="DK257" s="12"/>
      <c r="DL257" s="12"/>
      <c r="DM257" s="12"/>
      <c r="DN257" s="12"/>
      <c r="DO257" s="12"/>
      <c r="DP257" s="12"/>
      <c r="DQ257" s="12"/>
      <c r="DR257" s="12"/>
      <c r="DS257" s="12"/>
      <c r="DT257" s="12"/>
      <c r="DU257" s="12"/>
      <c r="DV257" s="12"/>
      <c r="DW257" s="12"/>
      <c r="DX257" s="12"/>
      <c r="DY257" s="12"/>
      <c r="DZ257" s="12"/>
      <c r="EA257" s="12"/>
      <c r="EB257" s="12"/>
      <c r="EC257" s="12"/>
      <c r="ED257" s="12"/>
      <c r="EE257" s="12"/>
      <c r="EF257" s="12"/>
      <c r="EG257" s="12"/>
    </row>
    <row r="258" spans="1:137" s="13" customFormat="1" ht="171">
      <c r="A258" s="31">
        <v>1</v>
      </c>
      <c r="B258" s="27">
        <v>1196460422</v>
      </c>
      <c r="C258" s="21">
        <v>42295905</v>
      </c>
      <c r="D258" s="36" t="s">
        <v>4060</v>
      </c>
      <c r="E258" s="37" t="s">
        <v>4061</v>
      </c>
      <c r="F258" s="28" t="s">
        <v>399</v>
      </c>
      <c r="G258" s="22">
        <v>39025900</v>
      </c>
      <c r="H258" s="22">
        <v>0</v>
      </c>
      <c r="I258" s="23">
        <f t="shared" ref="I258:I259" si="29">+G258+H258</f>
        <v>39025900</v>
      </c>
      <c r="J258" s="12"/>
      <c r="K258" s="12"/>
      <c r="L258" s="12"/>
      <c r="M258" s="12"/>
      <c r="N258" s="12"/>
      <c r="O258" s="12"/>
      <c r="P258" s="12"/>
      <c r="Q258" s="12"/>
      <c r="R258" s="12"/>
      <c r="S258" s="12"/>
      <c r="T258" s="12"/>
      <c r="U258" s="12"/>
      <c r="V258" s="12"/>
      <c r="W258" s="12"/>
      <c r="X258" s="12"/>
      <c r="Y258" s="12"/>
      <c r="Z258" s="12"/>
      <c r="AA258" s="12"/>
      <c r="AB258" s="12"/>
      <c r="AC258" s="12"/>
      <c r="AD258" s="12"/>
      <c r="AE258" s="12"/>
      <c r="AF258" s="12"/>
      <c r="AG258" s="12"/>
      <c r="AH258" s="12"/>
      <c r="AI258" s="12"/>
      <c r="AJ258" s="12"/>
      <c r="AK258" s="12"/>
      <c r="AL258" s="12"/>
      <c r="AM258" s="12"/>
      <c r="AN258" s="12"/>
      <c r="AO258" s="12"/>
      <c r="AP258" s="12"/>
      <c r="AQ258" s="12"/>
      <c r="AR258" s="12"/>
      <c r="AS258" s="12"/>
      <c r="AT258" s="12"/>
      <c r="AU258" s="12"/>
      <c r="AV258" s="12"/>
      <c r="AW258" s="12"/>
      <c r="AX258" s="12"/>
      <c r="AY258" s="12"/>
      <c r="AZ258" s="12"/>
      <c r="BA258" s="12"/>
      <c r="BB258" s="12"/>
      <c r="BC258" s="12"/>
      <c r="BD258" s="12"/>
      <c r="BE258" s="12"/>
      <c r="BF258" s="12"/>
      <c r="BG258" s="12"/>
      <c r="BH258" s="12"/>
      <c r="BI258" s="12"/>
      <c r="BJ258" s="12"/>
      <c r="BK258" s="12"/>
      <c r="BL258" s="12"/>
      <c r="BM258" s="12"/>
      <c r="BN258" s="12"/>
      <c r="BO258" s="12"/>
      <c r="BP258" s="12"/>
      <c r="BQ258" s="12"/>
      <c r="BR258" s="12"/>
      <c r="BS258" s="12"/>
      <c r="BT258" s="12"/>
      <c r="BU258" s="12"/>
      <c r="BV258" s="12"/>
      <c r="BW258" s="12"/>
      <c r="BX258" s="12"/>
      <c r="BY258" s="12"/>
      <c r="BZ258" s="12"/>
      <c r="CA258" s="12"/>
      <c r="CB258" s="12"/>
      <c r="CC258" s="12"/>
      <c r="CD258" s="12"/>
      <c r="CE258" s="12"/>
      <c r="CF258" s="12"/>
      <c r="CG258" s="12"/>
      <c r="CH258" s="12"/>
      <c r="CI258" s="12"/>
      <c r="CJ258" s="12"/>
      <c r="CK258" s="12"/>
      <c r="CL258" s="12"/>
      <c r="CM258" s="12"/>
      <c r="CN258" s="12"/>
      <c r="CO258" s="12"/>
      <c r="CP258" s="12"/>
      <c r="CQ258" s="12"/>
      <c r="CR258" s="12"/>
      <c r="CS258" s="12"/>
      <c r="CT258" s="12"/>
      <c r="CU258" s="12"/>
      <c r="CV258" s="12"/>
      <c r="CW258" s="12"/>
      <c r="CX258" s="12"/>
      <c r="CY258" s="12"/>
      <c r="CZ258" s="12"/>
      <c r="DA258" s="12"/>
      <c r="DB258" s="12"/>
      <c r="DC258" s="12"/>
      <c r="DD258" s="12"/>
      <c r="DE258" s="12"/>
      <c r="DF258" s="12"/>
      <c r="DG258" s="12"/>
      <c r="DH258" s="12"/>
      <c r="DI258" s="12"/>
      <c r="DJ258" s="12"/>
      <c r="DK258" s="12"/>
      <c r="DL258" s="12"/>
      <c r="DM258" s="12"/>
      <c r="DN258" s="12"/>
      <c r="DO258" s="12"/>
      <c r="DP258" s="12"/>
      <c r="DQ258" s="12"/>
      <c r="DR258" s="12"/>
      <c r="DS258" s="12"/>
      <c r="DT258" s="12"/>
      <c r="DU258" s="12"/>
      <c r="DV258" s="12"/>
      <c r="DW258" s="12"/>
      <c r="DX258" s="12"/>
      <c r="DY258" s="12"/>
      <c r="DZ258" s="12"/>
      <c r="EA258" s="12"/>
      <c r="EB258" s="12"/>
      <c r="EC258" s="12"/>
      <c r="ED258" s="12"/>
      <c r="EE258" s="12"/>
      <c r="EF258" s="12"/>
      <c r="EG258" s="12"/>
    </row>
    <row r="259" spans="1:137" s="13" customFormat="1" ht="72">
      <c r="A259" s="31">
        <v>2</v>
      </c>
      <c r="B259" s="27">
        <v>1186290099</v>
      </c>
      <c r="C259" s="21">
        <v>42295905</v>
      </c>
      <c r="D259" s="36" t="s">
        <v>408</v>
      </c>
      <c r="E259" s="37" t="s">
        <v>408</v>
      </c>
      <c r="F259" s="28" t="s">
        <v>10</v>
      </c>
      <c r="G259" s="22">
        <v>12747059</v>
      </c>
      <c r="H259" s="22">
        <v>0</v>
      </c>
      <c r="I259" s="23">
        <f t="shared" si="29"/>
        <v>12747059</v>
      </c>
      <c r="J259" s="12"/>
      <c r="K259" s="12"/>
      <c r="L259" s="12"/>
      <c r="M259" s="12"/>
      <c r="N259" s="12"/>
      <c r="O259" s="12"/>
      <c r="P259" s="12"/>
      <c r="Q259" s="12"/>
      <c r="R259" s="12"/>
      <c r="S259" s="12"/>
      <c r="T259" s="12"/>
      <c r="U259" s="12"/>
      <c r="V259" s="12"/>
      <c r="W259" s="12"/>
      <c r="X259" s="12"/>
      <c r="Y259" s="12"/>
      <c r="Z259" s="12"/>
      <c r="AA259" s="12"/>
      <c r="AB259" s="12"/>
      <c r="AC259" s="12"/>
      <c r="AD259" s="12"/>
      <c r="AE259" s="12"/>
      <c r="AF259" s="12"/>
      <c r="AG259" s="12"/>
      <c r="AH259" s="12"/>
      <c r="AI259" s="12"/>
      <c r="AJ259" s="12"/>
      <c r="AK259" s="12"/>
      <c r="AL259" s="12"/>
      <c r="AM259" s="12"/>
      <c r="AN259" s="12"/>
      <c r="AO259" s="12"/>
      <c r="AP259" s="12"/>
      <c r="AQ259" s="12"/>
      <c r="AR259" s="12"/>
      <c r="AS259" s="12"/>
      <c r="AT259" s="12"/>
      <c r="AU259" s="12"/>
      <c r="AV259" s="12"/>
      <c r="AW259" s="12"/>
      <c r="AX259" s="12"/>
      <c r="AY259" s="12"/>
      <c r="AZ259" s="12"/>
      <c r="BA259" s="12"/>
      <c r="BB259" s="12"/>
      <c r="BC259" s="12"/>
      <c r="BD259" s="12"/>
      <c r="BE259" s="12"/>
      <c r="BF259" s="12"/>
      <c r="BG259" s="12"/>
      <c r="BH259" s="12"/>
      <c r="BI259" s="12"/>
      <c r="BJ259" s="12"/>
      <c r="BK259" s="12"/>
      <c r="BL259" s="12"/>
      <c r="BM259" s="12"/>
      <c r="BN259" s="12"/>
      <c r="BO259" s="12"/>
      <c r="BP259" s="12"/>
      <c r="BQ259" s="12"/>
      <c r="BR259" s="12"/>
      <c r="BS259" s="12"/>
      <c r="BT259" s="12"/>
      <c r="BU259" s="12"/>
      <c r="BV259" s="12"/>
      <c r="BW259" s="12"/>
      <c r="BX259" s="12"/>
      <c r="BY259" s="12"/>
      <c r="BZ259" s="12"/>
      <c r="CA259" s="12"/>
      <c r="CB259" s="12"/>
      <c r="CC259" s="12"/>
      <c r="CD259" s="12"/>
      <c r="CE259" s="12"/>
      <c r="CF259" s="12"/>
      <c r="CG259" s="12"/>
      <c r="CH259" s="12"/>
      <c r="CI259" s="12"/>
      <c r="CJ259" s="12"/>
      <c r="CK259" s="12"/>
      <c r="CL259" s="12"/>
      <c r="CM259" s="12"/>
      <c r="CN259" s="12"/>
      <c r="CO259" s="12"/>
      <c r="CP259" s="12"/>
      <c r="CQ259" s="12"/>
      <c r="CR259" s="12"/>
      <c r="CS259" s="12"/>
      <c r="CT259" s="12"/>
      <c r="CU259" s="12"/>
      <c r="CV259" s="12"/>
      <c r="CW259" s="12"/>
      <c r="CX259" s="12"/>
      <c r="CY259" s="12"/>
      <c r="CZ259" s="12"/>
      <c r="DA259" s="12"/>
      <c r="DB259" s="12"/>
      <c r="DC259" s="12"/>
      <c r="DD259" s="12"/>
      <c r="DE259" s="12"/>
      <c r="DF259" s="12"/>
      <c r="DG259" s="12"/>
      <c r="DH259" s="12"/>
      <c r="DI259" s="12"/>
      <c r="DJ259" s="12"/>
      <c r="DK259" s="12"/>
      <c r="DL259" s="12"/>
      <c r="DM259" s="12"/>
      <c r="DN259" s="12"/>
      <c r="DO259" s="12"/>
      <c r="DP259" s="12"/>
      <c r="DQ259" s="12"/>
      <c r="DR259" s="12"/>
      <c r="DS259" s="12"/>
      <c r="DT259" s="12"/>
      <c r="DU259" s="12"/>
      <c r="DV259" s="12"/>
      <c r="DW259" s="12"/>
      <c r="DX259" s="12"/>
      <c r="DY259" s="12"/>
      <c r="DZ259" s="12"/>
      <c r="EA259" s="12"/>
      <c r="EB259" s="12"/>
      <c r="EC259" s="12"/>
      <c r="ED259" s="12"/>
      <c r="EE259" s="12"/>
      <c r="EF259" s="12"/>
      <c r="EG259" s="12"/>
    </row>
    <row r="260" spans="1:137" s="13" customFormat="1" ht="63">
      <c r="A260" s="31">
        <v>3</v>
      </c>
      <c r="B260" s="27">
        <v>1186290139</v>
      </c>
      <c r="C260" s="21">
        <v>42295905</v>
      </c>
      <c r="D260" s="36" t="s">
        <v>409</v>
      </c>
      <c r="E260" s="37" t="s">
        <v>410</v>
      </c>
      <c r="F260" s="28" t="s">
        <v>10</v>
      </c>
      <c r="G260" s="22">
        <v>11875392</v>
      </c>
      <c r="H260" s="22">
        <v>0</v>
      </c>
      <c r="I260" s="23">
        <f>+G260+H260</f>
        <v>11875392</v>
      </c>
      <c r="J260" s="12"/>
      <c r="K260" s="12"/>
      <c r="L260" s="12"/>
      <c r="M260" s="12"/>
      <c r="N260" s="12"/>
      <c r="O260" s="12"/>
      <c r="P260" s="12"/>
      <c r="Q260" s="12"/>
      <c r="R260" s="12"/>
      <c r="S260" s="12"/>
      <c r="T260" s="12"/>
      <c r="U260" s="12"/>
      <c r="V260" s="12"/>
      <c r="W260" s="12"/>
      <c r="X260" s="12"/>
      <c r="Y260" s="12"/>
      <c r="Z260" s="12"/>
      <c r="AA260" s="12"/>
      <c r="AB260" s="12"/>
      <c r="AC260" s="12"/>
      <c r="AD260" s="12"/>
      <c r="AE260" s="12"/>
      <c r="AF260" s="12"/>
      <c r="AG260" s="12"/>
      <c r="AH260" s="12"/>
      <c r="AI260" s="12"/>
      <c r="AJ260" s="12"/>
      <c r="AK260" s="12"/>
      <c r="AL260" s="12"/>
      <c r="AM260" s="12"/>
      <c r="AN260" s="12"/>
      <c r="AO260" s="12"/>
      <c r="AP260" s="12"/>
      <c r="AQ260" s="12"/>
      <c r="AR260" s="12"/>
      <c r="AS260" s="12"/>
      <c r="AT260" s="12"/>
      <c r="AU260" s="12"/>
      <c r="AV260" s="12"/>
      <c r="AW260" s="12"/>
      <c r="AX260" s="12"/>
      <c r="AY260" s="12"/>
      <c r="AZ260" s="12"/>
      <c r="BA260" s="12"/>
      <c r="BB260" s="12"/>
      <c r="BC260" s="12"/>
      <c r="BD260" s="12"/>
      <c r="BE260" s="12"/>
      <c r="BF260" s="12"/>
      <c r="BG260" s="12"/>
      <c r="BH260" s="12"/>
      <c r="BI260" s="12"/>
      <c r="BJ260" s="12"/>
      <c r="BK260" s="12"/>
      <c r="BL260" s="12"/>
      <c r="BM260" s="12"/>
      <c r="BN260" s="12"/>
      <c r="BO260" s="12"/>
      <c r="BP260" s="12"/>
      <c r="BQ260" s="12"/>
      <c r="BR260" s="12"/>
      <c r="BS260" s="12"/>
      <c r="BT260" s="12"/>
      <c r="BU260" s="12"/>
      <c r="BV260" s="12"/>
      <c r="BW260" s="12"/>
      <c r="BX260" s="12"/>
      <c r="BY260" s="12"/>
      <c r="BZ260" s="12"/>
      <c r="CA260" s="12"/>
      <c r="CB260" s="12"/>
      <c r="CC260" s="12"/>
      <c r="CD260" s="12"/>
      <c r="CE260" s="12"/>
      <c r="CF260" s="12"/>
      <c r="CG260" s="12"/>
      <c r="CH260" s="12"/>
      <c r="CI260" s="12"/>
      <c r="CJ260" s="12"/>
      <c r="CK260" s="12"/>
      <c r="CL260" s="12"/>
      <c r="CM260" s="12"/>
      <c r="CN260" s="12"/>
      <c r="CO260" s="12"/>
      <c r="CP260" s="12"/>
      <c r="CQ260" s="12"/>
      <c r="CR260" s="12"/>
      <c r="CS260" s="12"/>
      <c r="CT260" s="12"/>
      <c r="CU260" s="12"/>
      <c r="CV260" s="12"/>
      <c r="CW260" s="12"/>
      <c r="CX260" s="12"/>
      <c r="CY260" s="12"/>
      <c r="CZ260" s="12"/>
      <c r="DA260" s="12"/>
      <c r="DB260" s="12"/>
      <c r="DC260" s="12"/>
      <c r="DD260" s="12"/>
      <c r="DE260" s="12"/>
      <c r="DF260" s="12"/>
      <c r="DG260" s="12"/>
      <c r="DH260" s="12"/>
      <c r="DI260" s="12"/>
      <c r="DJ260" s="12"/>
      <c r="DK260" s="12"/>
      <c r="DL260" s="12"/>
      <c r="DM260" s="12"/>
      <c r="DN260" s="12"/>
      <c r="DO260" s="12"/>
      <c r="DP260" s="12"/>
      <c r="DQ260" s="12"/>
      <c r="DR260" s="12"/>
      <c r="DS260" s="12"/>
      <c r="DT260" s="12"/>
      <c r="DU260" s="12"/>
      <c r="DV260" s="12"/>
      <c r="DW260" s="12"/>
      <c r="DX260" s="12"/>
      <c r="DY260" s="12"/>
      <c r="DZ260" s="12"/>
      <c r="EA260" s="12"/>
      <c r="EB260" s="12"/>
      <c r="EC260" s="12"/>
      <c r="ED260" s="12"/>
      <c r="EE260" s="12"/>
      <c r="EF260" s="12"/>
      <c r="EG260" s="12"/>
    </row>
    <row r="261" spans="1:137" s="147" customFormat="1">
      <c r="A261" s="142" t="s">
        <v>3897</v>
      </c>
      <c r="B261" s="17"/>
      <c r="C261" s="143"/>
      <c r="D261" s="143"/>
      <c r="E261" s="143"/>
      <c r="F261" s="143"/>
      <c r="G261" s="148"/>
      <c r="H261" s="148"/>
      <c r="I261" s="149">
        <f>SUM(I258:I260)</f>
        <v>63648351</v>
      </c>
    </row>
    <row r="262" spans="1:137" s="13" customFormat="1" ht="18">
      <c r="A262" s="39" t="s">
        <v>411</v>
      </c>
      <c r="B262" s="166" t="s">
        <v>412</v>
      </c>
      <c r="C262" s="166"/>
      <c r="D262" s="166"/>
      <c r="E262" s="166"/>
      <c r="F262" s="29" t="s">
        <v>405</v>
      </c>
      <c r="G262" s="174" t="s">
        <v>3870</v>
      </c>
      <c r="H262" s="175"/>
      <c r="I262" s="176"/>
      <c r="J262" s="12"/>
      <c r="K262" s="12"/>
      <c r="L262" s="12"/>
      <c r="M262" s="12"/>
      <c r="N262" s="12"/>
      <c r="O262" s="12"/>
      <c r="P262" s="12"/>
      <c r="Q262" s="12"/>
      <c r="R262" s="12"/>
      <c r="S262" s="12"/>
      <c r="T262" s="12"/>
      <c r="U262" s="12"/>
      <c r="V262" s="12"/>
      <c r="W262" s="12"/>
      <c r="X262" s="12"/>
      <c r="Y262" s="12"/>
      <c r="Z262" s="12"/>
      <c r="AA262" s="12"/>
      <c r="AB262" s="12"/>
      <c r="AC262" s="12"/>
      <c r="AD262" s="12"/>
      <c r="AE262" s="12"/>
      <c r="AF262" s="12"/>
      <c r="AG262" s="12"/>
      <c r="AH262" s="12"/>
      <c r="AI262" s="12"/>
      <c r="AJ262" s="12"/>
      <c r="AK262" s="12"/>
      <c r="AL262" s="12"/>
      <c r="AM262" s="12"/>
      <c r="AN262" s="12"/>
      <c r="AO262" s="12"/>
      <c r="AP262" s="12"/>
      <c r="AQ262" s="12"/>
      <c r="AR262" s="12"/>
      <c r="AS262" s="12"/>
      <c r="AT262" s="12"/>
      <c r="AU262" s="12"/>
      <c r="AV262" s="12"/>
      <c r="AW262" s="12"/>
      <c r="AX262" s="12"/>
      <c r="AY262" s="12"/>
      <c r="AZ262" s="12"/>
      <c r="BA262" s="12"/>
      <c r="BB262" s="12"/>
      <c r="BC262" s="12"/>
      <c r="BD262" s="12"/>
      <c r="BE262" s="12"/>
      <c r="BF262" s="12"/>
      <c r="BG262" s="12"/>
      <c r="BH262" s="12"/>
      <c r="BI262" s="12"/>
      <c r="BJ262" s="12"/>
      <c r="BK262" s="12"/>
      <c r="BL262" s="12"/>
      <c r="BM262" s="12"/>
      <c r="BN262" s="12"/>
      <c r="BO262" s="12"/>
      <c r="BP262" s="12"/>
      <c r="BQ262" s="12"/>
      <c r="BR262" s="12"/>
      <c r="BS262" s="12"/>
      <c r="BT262" s="12"/>
      <c r="BU262" s="12"/>
      <c r="BV262" s="12"/>
      <c r="BW262" s="12"/>
      <c r="BX262" s="12"/>
      <c r="BY262" s="12"/>
      <c r="BZ262" s="12"/>
      <c r="CA262" s="12"/>
      <c r="CB262" s="12"/>
      <c r="CC262" s="12"/>
      <c r="CD262" s="12"/>
      <c r="CE262" s="12"/>
      <c r="CF262" s="12"/>
      <c r="CG262" s="12"/>
      <c r="CH262" s="12"/>
      <c r="CI262" s="12"/>
      <c r="CJ262" s="12"/>
      <c r="CK262" s="12"/>
      <c r="CL262" s="12"/>
      <c r="CM262" s="12"/>
      <c r="CN262" s="12"/>
      <c r="CO262" s="12"/>
      <c r="CP262" s="12"/>
      <c r="CQ262" s="12"/>
      <c r="CR262" s="12"/>
      <c r="CS262" s="12"/>
      <c r="CT262" s="12"/>
      <c r="CU262" s="12"/>
      <c r="CV262" s="12"/>
      <c r="CW262" s="12"/>
      <c r="CX262" s="12"/>
      <c r="CY262" s="12"/>
      <c r="CZ262" s="12"/>
      <c r="DA262" s="12"/>
      <c r="DB262" s="12"/>
      <c r="DC262" s="12"/>
      <c r="DD262" s="12"/>
      <c r="DE262" s="12"/>
      <c r="DF262" s="12"/>
      <c r="DG262" s="12"/>
      <c r="DH262" s="12"/>
      <c r="DI262" s="12"/>
      <c r="DJ262" s="12"/>
      <c r="DK262" s="12"/>
      <c r="DL262" s="12"/>
      <c r="DM262" s="12"/>
      <c r="DN262" s="12"/>
      <c r="DO262" s="12"/>
      <c r="DP262" s="12"/>
      <c r="DQ262" s="12"/>
      <c r="DR262" s="12"/>
      <c r="DS262" s="12"/>
      <c r="DT262" s="12"/>
      <c r="DU262" s="12"/>
      <c r="DV262" s="12"/>
      <c r="DW262" s="12"/>
      <c r="DX262" s="12"/>
      <c r="DY262" s="12"/>
      <c r="DZ262" s="12"/>
      <c r="EA262" s="12"/>
      <c r="EB262" s="12"/>
      <c r="EC262" s="12"/>
      <c r="ED262" s="12"/>
      <c r="EE262" s="12"/>
      <c r="EF262" s="12"/>
      <c r="EG262" s="12"/>
    </row>
    <row r="263" spans="1:137" s="13" customFormat="1" ht="27">
      <c r="A263" s="14" t="s">
        <v>2</v>
      </c>
      <c r="B263" s="14" t="s">
        <v>3</v>
      </c>
      <c r="C263" s="15" t="s">
        <v>4</v>
      </c>
      <c r="D263" s="15" t="s">
        <v>5</v>
      </c>
      <c r="E263" s="15" t="s">
        <v>6</v>
      </c>
      <c r="F263" s="15" t="s">
        <v>7</v>
      </c>
      <c r="G263" s="16" t="s">
        <v>3347</v>
      </c>
      <c r="H263" s="16" t="s">
        <v>3348</v>
      </c>
      <c r="I263" s="16" t="s">
        <v>3349</v>
      </c>
      <c r="J263" s="12"/>
      <c r="K263" s="12"/>
      <c r="L263" s="12"/>
      <c r="M263" s="12"/>
      <c r="N263" s="12"/>
      <c r="O263" s="12"/>
      <c r="P263" s="12"/>
      <c r="Q263" s="12"/>
      <c r="R263" s="12"/>
      <c r="S263" s="12"/>
      <c r="T263" s="12"/>
      <c r="U263" s="12"/>
      <c r="V263" s="12"/>
      <c r="W263" s="12"/>
      <c r="X263" s="12"/>
      <c r="Y263" s="12"/>
      <c r="Z263" s="12"/>
      <c r="AA263" s="12"/>
      <c r="AB263" s="12"/>
      <c r="AC263" s="12"/>
      <c r="AD263" s="12"/>
      <c r="AE263" s="12"/>
      <c r="AF263" s="12"/>
      <c r="AG263" s="12"/>
      <c r="AH263" s="12"/>
      <c r="AI263" s="12"/>
      <c r="AJ263" s="12"/>
      <c r="AK263" s="12"/>
      <c r="AL263" s="12"/>
      <c r="AM263" s="12"/>
      <c r="AN263" s="12"/>
      <c r="AO263" s="12"/>
      <c r="AP263" s="12"/>
      <c r="AQ263" s="12"/>
      <c r="AR263" s="12"/>
      <c r="AS263" s="12"/>
      <c r="AT263" s="12"/>
      <c r="AU263" s="12"/>
      <c r="AV263" s="12"/>
      <c r="AW263" s="12"/>
      <c r="AX263" s="12"/>
      <c r="AY263" s="12"/>
      <c r="AZ263" s="12"/>
      <c r="BA263" s="12"/>
      <c r="BB263" s="12"/>
      <c r="BC263" s="12"/>
      <c r="BD263" s="12"/>
      <c r="BE263" s="12"/>
      <c r="BF263" s="12"/>
      <c r="BG263" s="12"/>
      <c r="BH263" s="12"/>
      <c r="BI263" s="12"/>
      <c r="BJ263" s="12"/>
      <c r="BK263" s="12"/>
      <c r="BL263" s="12"/>
      <c r="BM263" s="12"/>
      <c r="BN263" s="12"/>
      <c r="BO263" s="12"/>
      <c r="BP263" s="12"/>
      <c r="BQ263" s="12"/>
      <c r="BR263" s="12"/>
      <c r="BS263" s="12"/>
      <c r="BT263" s="12"/>
      <c r="BU263" s="12"/>
      <c r="BV263" s="12"/>
      <c r="BW263" s="12"/>
      <c r="BX263" s="12"/>
      <c r="BY263" s="12"/>
      <c r="BZ263" s="12"/>
      <c r="CA263" s="12"/>
      <c r="CB263" s="12"/>
      <c r="CC263" s="12"/>
      <c r="CD263" s="12"/>
      <c r="CE263" s="12"/>
      <c r="CF263" s="12"/>
      <c r="CG263" s="12"/>
      <c r="CH263" s="12"/>
      <c r="CI263" s="12"/>
      <c r="CJ263" s="12"/>
      <c r="CK263" s="12"/>
      <c r="CL263" s="12"/>
      <c r="CM263" s="12"/>
      <c r="CN263" s="12"/>
      <c r="CO263" s="12"/>
      <c r="CP263" s="12"/>
      <c r="CQ263" s="12"/>
      <c r="CR263" s="12"/>
      <c r="CS263" s="12"/>
      <c r="CT263" s="12"/>
      <c r="CU263" s="12"/>
      <c r="CV263" s="12"/>
      <c r="CW263" s="12"/>
      <c r="CX263" s="12"/>
      <c r="CY263" s="12"/>
      <c r="CZ263" s="12"/>
      <c r="DA263" s="12"/>
      <c r="DB263" s="12"/>
      <c r="DC263" s="12"/>
      <c r="DD263" s="12"/>
      <c r="DE263" s="12"/>
      <c r="DF263" s="12"/>
      <c r="DG263" s="12"/>
      <c r="DH263" s="12"/>
      <c r="DI263" s="12"/>
      <c r="DJ263" s="12"/>
      <c r="DK263" s="12"/>
      <c r="DL263" s="12"/>
      <c r="DM263" s="12"/>
      <c r="DN263" s="12"/>
      <c r="DO263" s="12"/>
      <c r="DP263" s="12"/>
      <c r="DQ263" s="12"/>
      <c r="DR263" s="12"/>
      <c r="DS263" s="12"/>
      <c r="DT263" s="12"/>
      <c r="DU263" s="12"/>
      <c r="DV263" s="12"/>
      <c r="DW263" s="12"/>
      <c r="DX263" s="12"/>
      <c r="DY263" s="12"/>
      <c r="DZ263" s="12"/>
      <c r="EA263" s="12"/>
      <c r="EB263" s="12"/>
      <c r="EC263" s="12"/>
      <c r="ED263" s="12"/>
      <c r="EE263" s="12"/>
      <c r="EF263" s="12"/>
      <c r="EG263" s="12"/>
    </row>
    <row r="264" spans="1:137" s="13" customFormat="1" ht="135">
      <c r="A264" s="31">
        <v>1</v>
      </c>
      <c r="B264" s="27">
        <v>1186290140</v>
      </c>
      <c r="C264" s="21">
        <v>42295905</v>
      </c>
      <c r="D264" s="36" t="s">
        <v>4062</v>
      </c>
      <c r="E264" s="37" t="s">
        <v>4063</v>
      </c>
      <c r="F264" s="28" t="s">
        <v>399</v>
      </c>
      <c r="G264" s="22">
        <v>37756121</v>
      </c>
      <c r="H264" s="22">
        <v>0</v>
      </c>
      <c r="I264" s="23">
        <f t="shared" ref="I264:I266" si="30">+G264+H264</f>
        <v>37756121</v>
      </c>
      <c r="J264" s="12"/>
      <c r="K264" s="12"/>
      <c r="L264" s="12"/>
      <c r="M264" s="12"/>
      <c r="N264" s="12"/>
      <c r="O264" s="12"/>
      <c r="P264" s="12"/>
      <c r="Q264" s="12"/>
      <c r="R264" s="12"/>
      <c r="S264" s="12"/>
      <c r="T264" s="12"/>
      <c r="U264" s="12"/>
      <c r="V264" s="12"/>
      <c r="W264" s="12"/>
      <c r="X264" s="12"/>
      <c r="Y264" s="12"/>
      <c r="Z264" s="12"/>
      <c r="AA264" s="12"/>
      <c r="AB264" s="12"/>
      <c r="AC264" s="12"/>
      <c r="AD264" s="12"/>
      <c r="AE264" s="12"/>
      <c r="AF264" s="12"/>
      <c r="AG264" s="12"/>
      <c r="AH264" s="12"/>
      <c r="AI264" s="12"/>
      <c r="AJ264" s="12"/>
      <c r="AK264" s="12"/>
      <c r="AL264" s="12"/>
      <c r="AM264" s="12"/>
      <c r="AN264" s="12"/>
      <c r="AO264" s="12"/>
      <c r="AP264" s="12"/>
      <c r="AQ264" s="12"/>
      <c r="AR264" s="12"/>
      <c r="AS264" s="12"/>
      <c r="AT264" s="12"/>
      <c r="AU264" s="12"/>
      <c r="AV264" s="12"/>
      <c r="AW264" s="12"/>
      <c r="AX264" s="12"/>
      <c r="AY264" s="12"/>
      <c r="AZ264" s="12"/>
      <c r="BA264" s="12"/>
      <c r="BB264" s="12"/>
      <c r="BC264" s="12"/>
      <c r="BD264" s="12"/>
      <c r="BE264" s="12"/>
      <c r="BF264" s="12"/>
      <c r="BG264" s="12"/>
      <c r="BH264" s="12"/>
      <c r="BI264" s="12"/>
      <c r="BJ264" s="12"/>
      <c r="BK264" s="12"/>
      <c r="BL264" s="12"/>
      <c r="BM264" s="12"/>
      <c r="BN264" s="12"/>
      <c r="BO264" s="12"/>
      <c r="BP264" s="12"/>
      <c r="BQ264" s="12"/>
      <c r="BR264" s="12"/>
      <c r="BS264" s="12"/>
      <c r="BT264" s="12"/>
      <c r="BU264" s="12"/>
      <c r="BV264" s="12"/>
      <c r="BW264" s="12"/>
      <c r="BX264" s="12"/>
      <c r="BY264" s="12"/>
      <c r="BZ264" s="12"/>
      <c r="CA264" s="12"/>
      <c r="CB264" s="12"/>
      <c r="CC264" s="12"/>
      <c r="CD264" s="12"/>
      <c r="CE264" s="12"/>
      <c r="CF264" s="12"/>
      <c r="CG264" s="12"/>
      <c r="CH264" s="12"/>
      <c r="CI264" s="12"/>
      <c r="CJ264" s="12"/>
      <c r="CK264" s="12"/>
      <c r="CL264" s="12"/>
      <c r="CM264" s="12"/>
      <c r="CN264" s="12"/>
      <c r="CO264" s="12"/>
      <c r="CP264" s="12"/>
      <c r="CQ264" s="12"/>
      <c r="CR264" s="12"/>
      <c r="CS264" s="12"/>
      <c r="CT264" s="12"/>
      <c r="CU264" s="12"/>
      <c r="CV264" s="12"/>
      <c r="CW264" s="12"/>
      <c r="CX264" s="12"/>
      <c r="CY264" s="12"/>
      <c r="CZ264" s="12"/>
      <c r="DA264" s="12"/>
      <c r="DB264" s="12"/>
      <c r="DC264" s="12"/>
      <c r="DD264" s="12"/>
      <c r="DE264" s="12"/>
      <c r="DF264" s="12"/>
      <c r="DG264" s="12"/>
      <c r="DH264" s="12"/>
      <c r="DI264" s="12"/>
      <c r="DJ264" s="12"/>
      <c r="DK264" s="12"/>
      <c r="DL264" s="12"/>
      <c r="DM264" s="12"/>
      <c r="DN264" s="12"/>
      <c r="DO264" s="12"/>
      <c r="DP264" s="12"/>
      <c r="DQ264" s="12"/>
      <c r="DR264" s="12"/>
      <c r="DS264" s="12"/>
      <c r="DT264" s="12"/>
      <c r="DU264" s="12"/>
      <c r="DV264" s="12"/>
      <c r="DW264" s="12"/>
      <c r="DX264" s="12"/>
      <c r="DY264" s="12"/>
      <c r="DZ264" s="12"/>
      <c r="EA264" s="12"/>
      <c r="EB264" s="12"/>
      <c r="EC264" s="12"/>
      <c r="ED264" s="12"/>
      <c r="EE264" s="12"/>
      <c r="EF264" s="12"/>
      <c r="EG264" s="12"/>
    </row>
    <row r="265" spans="1:137" s="13" customFormat="1" ht="72">
      <c r="A265" s="31">
        <v>2</v>
      </c>
      <c r="B265" s="27">
        <v>1186290141</v>
      </c>
      <c r="C265" s="21">
        <v>42295905</v>
      </c>
      <c r="D265" s="36" t="s">
        <v>413</v>
      </c>
      <c r="E265" s="37" t="s">
        <v>413</v>
      </c>
      <c r="F265" s="28" t="s">
        <v>10</v>
      </c>
      <c r="G265" s="22">
        <v>13262224</v>
      </c>
      <c r="H265" s="22">
        <v>0</v>
      </c>
      <c r="I265" s="23">
        <f t="shared" si="30"/>
        <v>13262224</v>
      </c>
      <c r="J265" s="12"/>
      <c r="K265" s="12"/>
      <c r="L265" s="12"/>
      <c r="M265" s="12"/>
      <c r="N265" s="12"/>
      <c r="O265" s="12"/>
      <c r="P265" s="12"/>
      <c r="Q265" s="12"/>
      <c r="R265" s="12"/>
      <c r="S265" s="12"/>
      <c r="T265" s="12"/>
      <c r="U265" s="12"/>
      <c r="V265" s="12"/>
      <c r="W265" s="12"/>
      <c r="X265" s="12"/>
      <c r="Y265" s="12"/>
      <c r="Z265" s="12"/>
      <c r="AA265" s="12"/>
      <c r="AB265" s="12"/>
      <c r="AC265" s="12"/>
      <c r="AD265" s="12"/>
      <c r="AE265" s="12"/>
      <c r="AF265" s="12"/>
      <c r="AG265" s="12"/>
      <c r="AH265" s="12"/>
      <c r="AI265" s="12"/>
      <c r="AJ265" s="12"/>
      <c r="AK265" s="12"/>
      <c r="AL265" s="12"/>
      <c r="AM265" s="12"/>
      <c r="AN265" s="12"/>
      <c r="AO265" s="12"/>
      <c r="AP265" s="12"/>
      <c r="AQ265" s="12"/>
      <c r="AR265" s="12"/>
      <c r="AS265" s="12"/>
      <c r="AT265" s="12"/>
      <c r="AU265" s="12"/>
      <c r="AV265" s="12"/>
      <c r="AW265" s="12"/>
      <c r="AX265" s="12"/>
      <c r="AY265" s="12"/>
      <c r="AZ265" s="12"/>
      <c r="BA265" s="12"/>
      <c r="BB265" s="12"/>
      <c r="BC265" s="12"/>
      <c r="BD265" s="12"/>
      <c r="BE265" s="12"/>
      <c r="BF265" s="12"/>
      <c r="BG265" s="12"/>
      <c r="BH265" s="12"/>
      <c r="BI265" s="12"/>
      <c r="BJ265" s="12"/>
      <c r="BK265" s="12"/>
      <c r="BL265" s="12"/>
      <c r="BM265" s="12"/>
      <c r="BN265" s="12"/>
      <c r="BO265" s="12"/>
      <c r="BP265" s="12"/>
      <c r="BQ265" s="12"/>
      <c r="BR265" s="12"/>
      <c r="BS265" s="12"/>
      <c r="BT265" s="12"/>
      <c r="BU265" s="12"/>
      <c r="BV265" s="12"/>
      <c r="BW265" s="12"/>
      <c r="BX265" s="12"/>
      <c r="BY265" s="12"/>
      <c r="BZ265" s="12"/>
      <c r="CA265" s="12"/>
      <c r="CB265" s="12"/>
      <c r="CC265" s="12"/>
      <c r="CD265" s="12"/>
      <c r="CE265" s="12"/>
      <c r="CF265" s="12"/>
      <c r="CG265" s="12"/>
      <c r="CH265" s="12"/>
      <c r="CI265" s="12"/>
      <c r="CJ265" s="12"/>
      <c r="CK265" s="12"/>
      <c r="CL265" s="12"/>
      <c r="CM265" s="12"/>
      <c r="CN265" s="12"/>
      <c r="CO265" s="12"/>
      <c r="CP265" s="12"/>
      <c r="CQ265" s="12"/>
      <c r="CR265" s="12"/>
      <c r="CS265" s="12"/>
      <c r="CT265" s="12"/>
      <c r="CU265" s="12"/>
      <c r="CV265" s="12"/>
      <c r="CW265" s="12"/>
      <c r="CX265" s="12"/>
      <c r="CY265" s="12"/>
      <c r="CZ265" s="12"/>
      <c r="DA265" s="12"/>
      <c r="DB265" s="12"/>
      <c r="DC265" s="12"/>
      <c r="DD265" s="12"/>
      <c r="DE265" s="12"/>
      <c r="DF265" s="12"/>
      <c r="DG265" s="12"/>
      <c r="DH265" s="12"/>
      <c r="DI265" s="12"/>
      <c r="DJ265" s="12"/>
      <c r="DK265" s="12"/>
      <c r="DL265" s="12"/>
      <c r="DM265" s="12"/>
      <c r="DN265" s="12"/>
      <c r="DO265" s="12"/>
      <c r="DP265" s="12"/>
      <c r="DQ265" s="12"/>
      <c r="DR265" s="12"/>
      <c r="DS265" s="12"/>
      <c r="DT265" s="12"/>
      <c r="DU265" s="12"/>
      <c r="DV265" s="12"/>
      <c r="DW265" s="12"/>
      <c r="DX265" s="12"/>
      <c r="DY265" s="12"/>
      <c r="DZ265" s="12"/>
      <c r="EA265" s="12"/>
      <c r="EB265" s="12"/>
      <c r="EC265" s="12"/>
      <c r="ED265" s="12"/>
      <c r="EE265" s="12"/>
      <c r="EF265" s="12"/>
      <c r="EG265" s="12"/>
    </row>
    <row r="266" spans="1:137" s="13" customFormat="1" ht="63">
      <c r="A266" s="31">
        <v>3</v>
      </c>
      <c r="B266" s="27">
        <v>1186290142</v>
      </c>
      <c r="C266" s="21">
        <v>42295905</v>
      </c>
      <c r="D266" s="36" t="s">
        <v>414</v>
      </c>
      <c r="E266" s="37" t="s">
        <v>415</v>
      </c>
      <c r="F266" s="28" t="s">
        <v>10</v>
      </c>
      <c r="G266" s="22">
        <v>13262224</v>
      </c>
      <c r="H266" s="22">
        <v>0</v>
      </c>
      <c r="I266" s="23">
        <f t="shared" si="30"/>
        <v>13262224</v>
      </c>
      <c r="J266" s="12"/>
      <c r="K266" s="12"/>
      <c r="L266" s="12"/>
      <c r="M266" s="12"/>
      <c r="N266" s="12"/>
      <c r="O266" s="12"/>
      <c r="P266" s="12"/>
      <c r="Q266" s="12"/>
      <c r="R266" s="12"/>
      <c r="S266" s="12"/>
      <c r="T266" s="12"/>
      <c r="U266" s="12"/>
      <c r="V266" s="12"/>
      <c r="W266" s="12"/>
      <c r="X266" s="12"/>
      <c r="Y266" s="12"/>
      <c r="Z266" s="12"/>
      <c r="AA266" s="12"/>
      <c r="AB266" s="12"/>
      <c r="AC266" s="12"/>
      <c r="AD266" s="12"/>
      <c r="AE266" s="12"/>
      <c r="AF266" s="12"/>
      <c r="AG266" s="12"/>
      <c r="AH266" s="12"/>
      <c r="AI266" s="12"/>
      <c r="AJ266" s="12"/>
      <c r="AK266" s="12"/>
      <c r="AL266" s="12"/>
      <c r="AM266" s="12"/>
      <c r="AN266" s="12"/>
      <c r="AO266" s="12"/>
      <c r="AP266" s="12"/>
      <c r="AQ266" s="12"/>
      <c r="AR266" s="12"/>
      <c r="AS266" s="12"/>
      <c r="AT266" s="12"/>
      <c r="AU266" s="12"/>
      <c r="AV266" s="12"/>
      <c r="AW266" s="12"/>
      <c r="AX266" s="12"/>
      <c r="AY266" s="12"/>
      <c r="AZ266" s="12"/>
      <c r="BA266" s="12"/>
      <c r="BB266" s="12"/>
      <c r="BC266" s="12"/>
      <c r="BD266" s="12"/>
      <c r="BE266" s="12"/>
      <c r="BF266" s="12"/>
      <c r="BG266" s="12"/>
      <c r="BH266" s="12"/>
      <c r="BI266" s="12"/>
      <c r="BJ266" s="12"/>
      <c r="BK266" s="12"/>
      <c r="BL266" s="12"/>
      <c r="BM266" s="12"/>
      <c r="BN266" s="12"/>
      <c r="BO266" s="12"/>
      <c r="BP266" s="12"/>
      <c r="BQ266" s="12"/>
      <c r="BR266" s="12"/>
      <c r="BS266" s="12"/>
      <c r="BT266" s="12"/>
      <c r="BU266" s="12"/>
      <c r="BV266" s="12"/>
      <c r="BW266" s="12"/>
      <c r="BX266" s="12"/>
      <c r="BY266" s="12"/>
      <c r="BZ266" s="12"/>
      <c r="CA266" s="12"/>
      <c r="CB266" s="12"/>
      <c r="CC266" s="12"/>
      <c r="CD266" s="12"/>
      <c r="CE266" s="12"/>
      <c r="CF266" s="12"/>
      <c r="CG266" s="12"/>
      <c r="CH266" s="12"/>
      <c r="CI266" s="12"/>
      <c r="CJ266" s="12"/>
      <c r="CK266" s="12"/>
      <c r="CL266" s="12"/>
      <c r="CM266" s="12"/>
      <c r="CN266" s="12"/>
      <c r="CO266" s="12"/>
      <c r="CP266" s="12"/>
      <c r="CQ266" s="12"/>
      <c r="CR266" s="12"/>
      <c r="CS266" s="12"/>
      <c r="CT266" s="12"/>
      <c r="CU266" s="12"/>
      <c r="CV266" s="12"/>
      <c r="CW266" s="12"/>
      <c r="CX266" s="12"/>
      <c r="CY266" s="12"/>
      <c r="CZ266" s="12"/>
      <c r="DA266" s="12"/>
      <c r="DB266" s="12"/>
      <c r="DC266" s="12"/>
      <c r="DD266" s="12"/>
      <c r="DE266" s="12"/>
      <c r="DF266" s="12"/>
      <c r="DG266" s="12"/>
      <c r="DH266" s="12"/>
      <c r="DI266" s="12"/>
      <c r="DJ266" s="12"/>
      <c r="DK266" s="12"/>
      <c r="DL266" s="12"/>
      <c r="DM266" s="12"/>
      <c r="DN266" s="12"/>
      <c r="DO266" s="12"/>
      <c r="DP266" s="12"/>
      <c r="DQ266" s="12"/>
      <c r="DR266" s="12"/>
      <c r="DS266" s="12"/>
      <c r="DT266" s="12"/>
      <c r="DU266" s="12"/>
      <c r="DV266" s="12"/>
      <c r="DW266" s="12"/>
      <c r="DX266" s="12"/>
      <c r="DY266" s="12"/>
      <c r="DZ266" s="12"/>
      <c r="EA266" s="12"/>
      <c r="EB266" s="12"/>
      <c r="EC266" s="12"/>
      <c r="ED266" s="12"/>
      <c r="EE266" s="12"/>
      <c r="EF266" s="12"/>
      <c r="EG266" s="12"/>
    </row>
    <row r="267" spans="1:137" s="147" customFormat="1">
      <c r="A267" s="142" t="s">
        <v>3898</v>
      </c>
      <c r="B267" s="17"/>
      <c r="C267" s="143"/>
      <c r="D267" s="143"/>
      <c r="E267" s="143"/>
      <c r="F267" s="143"/>
      <c r="G267" s="144"/>
      <c r="H267" s="145"/>
      <c r="I267" s="149">
        <f>SUM(I264:I266)</f>
        <v>64280569</v>
      </c>
    </row>
    <row r="268" spans="1:137" s="13" customFormat="1" ht="18">
      <c r="A268" s="39" t="s">
        <v>416</v>
      </c>
      <c r="B268" s="166" t="s">
        <v>417</v>
      </c>
      <c r="C268" s="166"/>
      <c r="D268" s="166"/>
      <c r="E268" s="166"/>
      <c r="F268" s="29" t="s">
        <v>405</v>
      </c>
      <c r="G268" s="174" t="s">
        <v>3870</v>
      </c>
      <c r="H268" s="175"/>
      <c r="I268" s="176"/>
      <c r="J268" s="12"/>
      <c r="K268" s="12"/>
      <c r="L268" s="12"/>
      <c r="M268" s="12"/>
      <c r="N268" s="12"/>
      <c r="O268" s="12"/>
      <c r="P268" s="12"/>
      <c r="Q268" s="12"/>
      <c r="R268" s="12"/>
      <c r="S268" s="12"/>
      <c r="T268" s="12"/>
      <c r="U268" s="12"/>
      <c r="V268" s="12"/>
      <c r="W268" s="12"/>
      <c r="X268" s="12"/>
      <c r="Y268" s="12"/>
      <c r="Z268" s="12"/>
      <c r="AA268" s="12"/>
      <c r="AB268" s="12"/>
      <c r="AC268" s="12"/>
      <c r="AD268" s="12"/>
      <c r="AE268" s="12"/>
      <c r="AF268" s="12"/>
      <c r="AG268" s="12"/>
      <c r="AH268" s="12"/>
      <c r="AI268" s="12"/>
      <c r="AJ268" s="12"/>
      <c r="AK268" s="12"/>
      <c r="AL268" s="12"/>
      <c r="AM268" s="12"/>
      <c r="AN268" s="12"/>
      <c r="AO268" s="12"/>
      <c r="AP268" s="12"/>
      <c r="AQ268" s="12"/>
      <c r="AR268" s="12"/>
      <c r="AS268" s="12"/>
      <c r="AT268" s="12"/>
      <c r="AU268" s="12"/>
      <c r="AV268" s="12"/>
      <c r="AW268" s="12"/>
      <c r="AX268" s="12"/>
      <c r="AY268" s="12"/>
      <c r="AZ268" s="12"/>
      <c r="BA268" s="12"/>
      <c r="BB268" s="12"/>
      <c r="BC268" s="12"/>
      <c r="BD268" s="12"/>
      <c r="BE268" s="12"/>
      <c r="BF268" s="12"/>
      <c r="BG268" s="12"/>
      <c r="BH268" s="12"/>
      <c r="BI268" s="12"/>
      <c r="BJ268" s="12"/>
      <c r="BK268" s="12"/>
      <c r="BL268" s="12"/>
      <c r="BM268" s="12"/>
      <c r="BN268" s="12"/>
      <c r="BO268" s="12"/>
      <c r="BP268" s="12"/>
      <c r="BQ268" s="12"/>
      <c r="BR268" s="12"/>
      <c r="BS268" s="12"/>
      <c r="BT268" s="12"/>
      <c r="BU268" s="12"/>
      <c r="BV268" s="12"/>
      <c r="BW268" s="12"/>
      <c r="BX268" s="12"/>
      <c r="BY268" s="12"/>
      <c r="BZ268" s="12"/>
      <c r="CA268" s="12"/>
      <c r="CB268" s="12"/>
      <c r="CC268" s="12"/>
      <c r="CD268" s="12"/>
      <c r="CE268" s="12"/>
      <c r="CF268" s="12"/>
      <c r="CG268" s="12"/>
      <c r="CH268" s="12"/>
      <c r="CI268" s="12"/>
      <c r="CJ268" s="12"/>
      <c r="CK268" s="12"/>
      <c r="CL268" s="12"/>
      <c r="CM268" s="12"/>
      <c r="CN268" s="12"/>
      <c r="CO268" s="12"/>
      <c r="CP268" s="12"/>
      <c r="CQ268" s="12"/>
      <c r="CR268" s="12"/>
      <c r="CS268" s="12"/>
      <c r="CT268" s="12"/>
      <c r="CU268" s="12"/>
      <c r="CV268" s="12"/>
      <c r="CW268" s="12"/>
      <c r="CX268" s="12"/>
      <c r="CY268" s="12"/>
      <c r="CZ268" s="12"/>
      <c r="DA268" s="12"/>
      <c r="DB268" s="12"/>
      <c r="DC268" s="12"/>
      <c r="DD268" s="12"/>
      <c r="DE268" s="12"/>
      <c r="DF268" s="12"/>
      <c r="DG268" s="12"/>
      <c r="DH268" s="12"/>
      <c r="DI268" s="12"/>
      <c r="DJ268" s="12"/>
      <c r="DK268" s="12"/>
      <c r="DL268" s="12"/>
      <c r="DM268" s="12"/>
      <c r="DN268" s="12"/>
      <c r="DO268" s="12"/>
      <c r="DP268" s="12"/>
      <c r="DQ268" s="12"/>
      <c r="DR268" s="12"/>
      <c r="DS268" s="12"/>
      <c r="DT268" s="12"/>
      <c r="DU268" s="12"/>
      <c r="DV268" s="12"/>
      <c r="DW268" s="12"/>
      <c r="DX268" s="12"/>
      <c r="DY268" s="12"/>
      <c r="DZ268" s="12"/>
      <c r="EA268" s="12"/>
      <c r="EB268" s="12"/>
      <c r="EC268" s="12"/>
      <c r="ED268" s="12"/>
      <c r="EE268" s="12"/>
      <c r="EF268" s="12"/>
      <c r="EG268" s="12"/>
    </row>
    <row r="269" spans="1:137" s="13" customFormat="1" ht="27">
      <c r="A269" s="14" t="s">
        <v>2</v>
      </c>
      <c r="B269" s="14" t="s">
        <v>3</v>
      </c>
      <c r="C269" s="15" t="s">
        <v>4</v>
      </c>
      <c r="D269" s="15" t="s">
        <v>5</v>
      </c>
      <c r="E269" s="15" t="s">
        <v>6</v>
      </c>
      <c r="F269" s="15" t="s">
        <v>7</v>
      </c>
      <c r="G269" s="16" t="s">
        <v>3347</v>
      </c>
      <c r="H269" s="16" t="s">
        <v>3348</v>
      </c>
      <c r="I269" s="16" t="s">
        <v>3349</v>
      </c>
      <c r="J269" s="12"/>
      <c r="K269" s="12"/>
      <c r="L269" s="12"/>
      <c r="M269" s="12"/>
      <c r="N269" s="12"/>
      <c r="O269" s="12"/>
      <c r="P269" s="12"/>
      <c r="Q269" s="12"/>
      <c r="R269" s="12"/>
      <c r="S269" s="12"/>
      <c r="T269" s="12"/>
      <c r="U269" s="12"/>
      <c r="V269" s="12"/>
      <c r="W269" s="12"/>
      <c r="X269" s="12"/>
      <c r="Y269" s="12"/>
      <c r="Z269" s="12"/>
      <c r="AA269" s="12"/>
      <c r="AB269" s="12"/>
      <c r="AC269" s="12"/>
      <c r="AD269" s="12"/>
      <c r="AE269" s="12"/>
      <c r="AF269" s="12"/>
      <c r="AG269" s="12"/>
      <c r="AH269" s="12"/>
      <c r="AI269" s="12"/>
      <c r="AJ269" s="12"/>
      <c r="AK269" s="12"/>
      <c r="AL269" s="12"/>
      <c r="AM269" s="12"/>
      <c r="AN269" s="12"/>
      <c r="AO269" s="12"/>
      <c r="AP269" s="12"/>
      <c r="AQ269" s="12"/>
      <c r="AR269" s="12"/>
      <c r="AS269" s="12"/>
      <c r="AT269" s="12"/>
      <c r="AU269" s="12"/>
      <c r="AV269" s="12"/>
      <c r="AW269" s="12"/>
      <c r="AX269" s="12"/>
      <c r="AY269" s="12"/>
      <c r="AZ269" s="12"/>
      <c r="BA269" s="12"/>
      <c r="BB269" s="12"/>
      <c r="BC269" s="12"/>
      <c r="BD269" s="12"/>
      <c r="BE269" s="12"/>
      <c r="BF269" s="12"/>
      <c r="BG269" s="12"/>
      <c r="BH269" s="12"/>
      <c r="BI269" s="12"/>
      <c r="BJ269" s="12"/>
      <c r="BK269" s="12"/>
      <c r="BL269" s="12"/>
      <c r="BM269" s="12"/>
      <c r="BN269" s="12"/>
      <c r="BO269" s="12"/>
      <c r="BP269" s="12"/>
      <c r="BQ269" s="12"/>
      <c r="BR269" s="12"/>
      <c r="BS269" s="12"/>
      <c r="BT269" s="12"/>
      <c r="BU269" s="12"/>
      <c r="BV269" s="12"/>
      <c r="BW269" s="12"/>
      <c r="BX269" s="12"/>
      <c r="BY269" s="12"/>
      <c r="BZ269" s="12"/>
      <c r="CA269" s="12"/>
      <c r="CB269" s="12"/>
      <c r="CC269" s="12"/>
      <c r="CD269" s="12"/>
      <c r="CE269" s="12"/>
      <c r="CF269" s="12"/>
      <c r="CG269" s="12"/>
      <c r="CH269" s="12"/>
      <c r="CI269" s="12"/>
      <c r="CJ269" s="12"/>
      <c r="CK269" s="12"/>
      <c r="CL269" s="12"/>
      <c r="CM269" s="12"/>
      <c r="CN269" s="12"/>
      <c r="CO269" s="12"/>
      <c r="CP269" s="12"/>
      <c r="CQ269" s="12"/>
      <c r="CR269" s="12"/>
      <c r="CS269" s="12"/>
      <c r="CT269" s="12"/>
      <c r="CU269" s="12"/>
      <c r="CV269" s="12"/>
      <c r="CW269" s="12"/>
      <c r="CX269" s="12"/>
      <c r="CY269" s="12"/>
      <c r="CZ269" s="12"/>
      <c r="DA269" s="12"/>
      <c r="DB269" s="12"/>
      <c r="DC269" s="12"/>
      <c r="DD269" s="12"/>
      <c r="DE269" s="12"/>
      <c r="DF269" s="12"/>
      <c r="DG269" s="12"/>
      <c r="DH269" s="12"/>
      <c r="DI269" s="12"/>
      <c r="DJ269" s="12"/>
      <c r="DK269" s="12"/>
      <c r="DL269" s="12"/>
      <c r="DM269" s="12"/>
      <c r="DN269" s="12"/>
      <c r="DO269" s="12"/>
      <c r="DP269" s="12"/>
      <c r="DQ269" s="12"/>
      <c r="DR269" s="12"/>
      <c r="DS269" s="12"/>
      <c r="DT269" s="12"/>
      <c r="DU269" s="12"/>
      <c r="DV269" s="12"/>
      <c r="DW269" s="12"/>
      <c r="DX269" s="12"/>
      <c r="DY269" s="12"/>
      <c r="DZ269" s="12"/>
      <c r="EA269" s="12"/>
      <c r="EB269" s="12"/>
      <c r="EC269" s="12"/>
      <c r="ED269" s="12"/>
      <c r="EE269" s="12"/>
      <c r="EF269" s="12"/>
      <c r="EG269" s="12"/>
    </row>
    <row r="270" spans="1:137" s="13" customFormat="1" ht="144">
      <c r="A270" s="31">
        <v>1</v>
      </c>
      <c r="B270" s="27">
        <v>1196430899</v>
      </c>
      <c r="C270" s="21">
        <v>42295905</v>
      </c>
      <c r="D270" s="36" t="s">
        <v>418</v>
      </c>
      <c r="E270" s="37" t="s">
        <v>419</v>
      </c>
      <c r="F270" s="28" t="s">
        <v>399</v>
      </c>
      <c r="G270" s="22">
        <v>31869327</v>
      </c>
      <c r="H270" s="22">
        <v>386170</v>
      </c>
      <c r="I270" s="23">
        <f>+G270+H270</f>
        <v>32255497</v>
      </c>
      <c r="J270" s="12"/>
      <c r="K270" s="12"/>
      <c r="L270" s="12"/>
      <c r="M270" s="12"/>
      <c r="N270" s="12"/>
      <c r="O270" s="12"/>
      <c r="P270" s="12"/>
      <c r="Q270" s="12"/>
      <c r="R270" s="12"/>
      <c r="S270" s="12"/>
      <c r="T270" s="12"/>
      <c r="U270" s="12"/>
      <c r="V270" s="12"/>
      <c r="W270" s="12"/>
      <c r="X270" s="12"/>
      <c r="Y270" s="12"/>
      <c r="Z270" s="12"/>
      <c r="AA270" s="12"/>
      <c r="AB270" s="12"/>
      <c r="AC270" s="12"/>
      <c r="AD270" s="12"/>
      <c r="AE270" s="12"/>
      <c r="AF270" s="12"/>
      <c r="AG270" s="12"/>
      <c r="AH270" s="12"/>
      <c r="AI270" s="12"/>
      <c r="AJ270" s="12"/>
      <c r="AK270" s="12"/>
      <c r="AL270" s="12"/>
      <c r="AM270" s="12"/>
      <c r="AN270" s="12"/>
      <c r="AO270" s="12"/>
      <c r="AP270" s="12"/>
      <c r="AQ270" s="12"/>
      <c r="AR270" s="12"/>
      <c r="AS270" s="12"/>
      <c r="AT270" s="12"/>
      <c r="AU270" s="12"/>
      <c r="AV270" s="12"/>
      <c r="AW270" s="12"/>
      <c r="AX270" s="12"/>
      <c r="AY270" s="12"/>
      <c r="AZ270" s="12"/>
      <c r="BA270" s="12"/>
      <c r="BB270" s="12"/>
      <c r="BC270" s="12"/>
      <c r="BD270" s="12"/>
      <c r="BE270" s="12"/>
      <c r="BF270" s="12"/>
      <c r="BG270" s="12"/>
      <c r="BH270" s="12"/>
      <c r="BI270" s="12"/>
      <c r="BJ270" s="12"/>
      <c r="BK270" s="12"/>
      <c r="BL270" s="12"/>
      <c r="BM270" s="12"/>
      <c r="BN270" s="12"/>
      <c r="BO270" s="12"/>
      <c r="BP270" s="12"/>
      <c r="BQ270" s="12"/>
      <c r="BR270" s="12"/>
      <c r="BS270" s="12"/>
      <c r="BT270" s="12"/>
      <c r="BU270" s="12"/>
      <c r="BV270" s="12"/>
      <c r="BW270" s="12"/>
      <c r="BX270" s="12"/>
      <c r="BY270" s="12"/>
      <c r="BZ270" s="12"/>
      <c r="CA270" s="12"/>
      <c r="CB270" s="12"/>
      <c r="CC270" s="12"/>
      <c r="CD270" s="12"/>
      <c r="CE270" s="12"/>
      <c r="CF270" s="12"/>
      <c r="CG270" s="12"/>
      <c r="CH270" s="12"/>
      <c r="CI270" s="12"/>
      <c r="CJ270" s="12"/>
      <c r="CK270" s="12"/>
      <c r="CL270" s="12"/>
      <c r="CM270" s="12"/>
      <c r="CN270" s="12"/>
      <c r="CO270" s="12"/>
      <c r="CP270" s="12"/>
      <c r="CQ270" s="12"/>
      <c r="CR270" s="12"/>
      <c r="CS270" s="12"/>
      <c r="CT270" s="12"/>
      <c r="CU270" s="12"/>
      <c r="CV270" s="12"/>
      <c r="CW270" s="12"/>
      <c r="CX270" s="12"/>
      <c r="CY270" s="12"/>
      <c r="CZ270" s="12"/>
      <c r="DA270" s="12"/>
      <c r="DB270" s="12"/>
      <c r="DC270" s="12"/>
      <c r="DD270" s="12"/>
      <c r="DE270" s="12"/>
      <c r="DF270" s="12"/>
      <c r="DG270" s="12"/>
      <c r="DH270" s="12"/>
      <c r="DI270" s="12"/>
      <c r="DJ270" s="12"/>
      <c r="DK270" s="12"/>
      <c r="DL270" s="12"/>
      <c r="DM270" s="12"/>
      <c r="DN270" s="12"/>
      <c r="DO270" s="12"/>
      <c r="DP270" s="12"/>
      <c r="DQ270" s="12"/>
      <c r="DR270" s="12"/>
      <c r="DS270" s="12"/>
      <c r="DT270" s="12"/>
      <c r="DU270" s="12"/>
      <c r="DV270" s="12"/>
      <c r="DW270" s="12"/>
      <c r="DX270" s="12"/>
      <c r="DY270" s="12"/>
      <c r="DZ270" s="12"/>
      <c r="EA270" s="12"/>
      <c r="EB270" s="12"/>
      <c r="EC270" s="12"/>
      <c r="ED270" s="12"/>
      <c r="EE270" s="12"/>
      <c r="EF270" s="12"/>
      <c r="EG270" s="12"/>
    </row>
    <row r="271" spans="1:137" s="13" customFormat="1" ht="36">
      <c r="A271" s="31">
        <v>2</v>
      </c>
      <c r="B271" s="27">
        <v>1196430072</v>
      </c>
      <c r="C271" s="21">
        <v>42295905</v>
      </c>
      <c r="D271" s="36" t="s">
        <v>420</v>
      </c>
      <c r="E271" s="37" t="s">
        <v>421</v>
      </c>
      <c r="F271" s="28" t="s">
        <v>10</v>
      </c>
      <c r="G271" s="22">
        <v>29738538</v>
      </c>
      <c r="H271" s="22">
        <v>0</v>
      </c>
      <c r="I271" s="23">
        <f>+G271+H271</f>
        <v>29738538</v>
      </c>
      <c r="J271" s="12"/>
      <c r="K271" s="12"/>
      <c r="L271" s="12"/>
      <c r="M271" s="12"/>
      <c r="N271" s="12"/>
      <c r="O271" s="12"/>
      <c r="P271" s="12"/>
      <c r="Q271" s="12"/>
      <c r="R271" s="12"/>
      <c r="S271" s="12"/>
      <c r="T271" s="12"/>
      <c r="U271" s="12"/>
      <c r="V271" s="12"/>
      <c r="W271" s="12"/>
      <c r="X271" s="12"/>
      <c r="Y271" s="12"/>
      <c r="Z271" s="12"/>
      <c r="AA271" s="12"/>
      <c r="AB271" s="12"/>
      <c r="AC271" s="12"/>
      <c r="AD271" s="12"/>
      <c r="AE271" s="12"/>
      <c r="AF271" s="12"/>
      <c r="AG271" s="12"/>
      <c r="AH271" s="12"/>
      <c r="AI271" s="12"/>
      <c r="AJ271" s="12"/>
      <c r="AK271" s="12"/>
      <c r="AL271" s="12"/>
      <c r="AM271" s="12"/>
      <c r="AN271" s="12"/>
      <c r="AO271" s="12"/>
      <c r="AP271" s="12"/>
      <c r="AQ271" s="12"/>
      <c r="AR271" s="12"/>
      <c r="AS271" s="12"/>
      <c r="AT271" s="12"/>
      <c r="AU271" s="12"/>
      <c r="AV271" s="12"/>
      <c r="AW271" s="12"/>
      <c r="AX271" s="12"/>
      <c r="AY271" s="12"/>
      <c r="AZ271" s="12"/>
      <c r="BA271" s="12"/>
      <c r="BB271" s="12"/>
      <c r="BC271" s="12"/>
      <c r="BD271" s="12"/>
      <c r="BE271" s="12"/>
      <c r="BF271" s="12"/>
      <c r="BG271" s="12"/>
      <c r="BH271" s="12"/>
      <c r="BI271" s="12"/>
      <c r="BJ271" s="12"/>
      <c r="BK271" s="12"/>
      <c r="BL271" s="12"/>
      <c r="BM271" s="12"/>
      <c r="BN271" s="12"/>
      <c r="BO271" s="12"/>
      <c r="BP271" s="12"/>
      <c r="BQ271" s="12"/>
      <c r="BR271" s="12"/>
      <c r="BS271" s="12"/>
      <c r="BT271" s="12"/>
      <c r="BU271" s="12"/>
      <c r="BV271" s="12"/>
      <c r="BW271" s="12"/>
      <c r="BX271" s="12"/>
      <c r="BY271" s="12"/>
      <c r="BZ271" s="12"/>
      <c r="CA271" s="12"/>
      <c r="CB271" s="12"/>
      <c r="CC271" s="12"/>
      <c r="CD271" s="12"/>
      <c r="CE271" s="12"/>
      <c r="CF271" s="12"/>
      <c r="CG271" s="12"/>
      <c r="CH271" s="12"/>
      <c r="CI271" s="12"/>
      <c r="CJ271" s="12"/>
      <c r="CK271" s="12"/>
      <c r="CL271" s="12"/>
      <c r="CM271" s="12"/>
      <c r="CN271" s="12"/>
      <c r="CO271" s="12"/>
      <c r="CP271" s="12"/>
      <c r="CQ271" s="12"/>
      <c r="CR271" s="12"/>
      <c r="CS271" s="12"/>
      <c r="CT271" s="12"/>
      <c r="CU271" s="12"/>
      <c r="CV271" s="12"/>
      <c r="CW271" s="12"/>
      <c r="CX271" s="12"/>
      <c r="CY271" s="12"/>
      <c r="CZ271" s="12"/>
      <c r="DA271" s="12"/>
      <c r="DB271" s="12"/>
      <c r="DC271" s="12"/>
      <c r="DD271" s="12"/>
      <c r="DE271" s="12"/>
      <c r="DF271" s="12"/>
      <c r="DG271" s="12"/>
      <c r="DH271" s="12"/>
      <c r="DI271" s="12"/>
      <c r="DJ271" s="12"/>
      <c r="DK271" s="12"/>
      <c r="DL271" s="12"/>
      <c r="DM271" s="12"/>
      <c r="DN271" s="12"/>
      <c r="DO271" s="12"/>
      <c r="DP271" s="12"/>
      <c r="DQ271" s="12"/>
      <c r="DR271" s="12"/>
      <c r="DS271" s="12"/>
      <c r="DT271" s="12"/>
      <c r="DU271" s="12"/>
      <c r="DV271" s="12"/>
      <c r="DW271" s="12"/>
      <c r="DX271" s="12"/>
      <c r="DY271" s="12"/>
      <c r="DZ271" s="12"/>
      <c r="EA271" s="12"/>
      <c r="EB271" s="12"/>
      <c r="EC271" s="12"/>
      <c r="ED271" s="12"/>
      <c r="EE271" s="12"/>
      <c r="EF271" s="12"/>
      <c r="EG271" s="12"/>
    </row>
    <row r="272" spans="1:137" s="147" customFormat="1">
      <c r="A272" s="142" t="s">
        <v>3899</v>
      </c>
      <c r="B272" s="17"/>
      <c r="C272" s="143"/>
      <c r="D272" s="143"/>
      <c r="E272" s="143"/>
      <c r="F272" s="143"/>
      <c r="G272" s="146"/>
      <c r="H272" s="146"/>
      <c r="I272" s="149">
        <f>SUM(I270:I271)</f>
        <v>61994035</v>
      </c>
    </row>
    <row r="273" spans="1:137" ht="27">
      <c r="A273" s="39" t="s">
        <v>423</v>
      </c>
      <c r="B273" s="166" t="s">
        <v>424</v>
      </c>
      <c r="C273" s="166"/>
      <c r="D273" s="166"/>
      <c r="E273" s="166"/>
      <c r="F273" s="29" t="s">
        <v>422</v>
      </c>
      <c r="G273" s="174" t="s">
        <v>3870</v>
      </c>
      <c r="H273" s="175"/>
      <c r="I273" s="176"/>
    </row>
    <row r="274" spans="1:137" ht="27">
      <c r="A274" s="14" t="s">
        <v>2</v>
      </c>
      <c r="B274" s="14" t="s">
        <v>3</v>
      </c>
      <c r="C274" s="15" t="s">
        <v>4</v>
      </c>
      <c r="D274" s="15" t="s">
        <v>5</v>
      </c>
      <c r="E274" s="15" t="s">
        <v>3366</v>
      </c>
      <c r="F274" s="15" t="s">
        <v>7</v>
      </c>
      <c r="G274" s="16" t="s">
        <v>3347</v>
      </c>
      <c r="H274" s="16" t="s">
        <v>3348</v>
      </c>
      <c r="I274" s="16" t="s">
        <v>3349</v>
      </c>
    </row>
    <row r="275" spans="1:137" ht="36">
      <c r="A275" s="31">
        <v>1</v>
      </c>
      <c r="B275" s="27">
        <v>1197010011</v>
      </c>
      <c r="C275" s="21">
        <v>42281501</v>
      </c>
      <c r="D275" s="36" t="s">
        <v>425</v>
      </c>
      <c r="E275" s="37" t="s">
        <v>426</v>
      </c>
      <c r="F275" s="28" t="s">
        <v>10</v>
      </c>
      <c r="G275" s="22">
        <v>162224</v>
      </c>
      <c r="H275" s="22">
        <v>0</v>
      </c>
      <c r="I275" s="23">
        <f>+G275+H275</f>
        <v>162224</v>
      </c>
    </row>
    <row r="276" spans="1:137" ht="36">
      <c r="A276" s="31">
        <v>2</v>
      </c>
      <c r="B276" s="27">
        <v>1197010015</v>
      </c>
      <c r="C276" s="21">
        <v>42281808</v>
      </c>
      <c r="D276" s="36" t="s">
        <v>427</v>
      </c>
      <c r="E276" s="37" t="s">
        <v>428</v>
      </c>
      <c r="F276" s="28" t="s">
        <v>10</v>
      </c>
      <c r="G276" s="22">
        <v>75279</v>
      </c>
      <c r="H276" s="22">
        <f>ROUND(G276*0.19,0)</f>
        <v>14303</v>
      </c>
      <c r="I276" s="23">
        <f>+G276+H276</f>
        <v>89582</v>
      </c>
    </row>
    <row r="277" spans="1:137" ht="27">
      <c r="A277" s="31">
        <v>3</v>
      </c>
      <c r="B277" s="27">
        <v>1197010016</v>
      </c>
      <c r="C277" s="21">
        <v>42281530</v>
      </c>
      <c r="D277" s="36" t="s">
        <v>429</v>
      </c>
      <c r="E277" s="37" t="s">
        <v>430</v>
      </c>
      <c r="F277" s="28" t="s">
        <v>10</v>
      </c>
      <c r="G277" s="22">
        <v>112734</v>
      </c>
      <c r="H277" s="22">
        <f t="shared" ref="H277:H282" si="31">ROUND(G277*0.19,0)</f>
        <v>21419</v>
      </c>
      <c r="I277" s="23">
        <f t="shared" ref="I277:I282" si="32">+G277+H277</f>
        <v>134153</v>
      </c>
    </row>
    <row r="278" spans="1:137" ht="27">
      <c r="A278" s="31">
        <v>4</v>
      </c>
      <c r="B278" s="27">
        <v>1197010017</v>
      </c>
      <c r="C278" s="21">
        <v>42281520</v>
      </c>
      <c r="D278" s="36" t="s">
        <v>431</v>
      </c>
      <c r="E278" s="37" t="s">
        <v>432</v>
      </c>
      <c r="F278" s="28" t="s">
        <v>10</v>
      </c>
      <c r="G278" s="22">
        <v>112734</v>
      </c>
      <c r="H278" s="22">
        <f t="shared" si="31"/>
        <v>21419</v>
      </c>
      <c r="I278" s="23">
        <f t="shared" si="32"/>
        <v>134153</v>
      </c>
    </row>
    <row r="279" spans="1:137" ht="27">
      <c r="A279" s="31">
        <v>5</v>
      </c>
      <c r="B279" s="27">
        <v>1197010018</v>
      </c>
      <c r="C279" s="21">
        <v>42281530</v>
      </c>
      <c r="D279" s="36" t="s">
        <v>433</v>
      </c>
      <c r="E279" s="37" t="s">
        <v>434</v>
      </c>
      <c r="F279" s="28" t="s">
        <v>10</v>
      </c>
      <c r="G279" s="22">
        <v>112734</v>
      </c>
      <c r="H279" s="22">
        <f t="shared" si="31"/>
        <v>21419</v>
      </c>
      <c r="I279" s="23">
        <f t="shared" si="32"/>
        <v>134153</v>
      </c>
    </row>
    <row r="280" spans="1:137" s="62" customFormat="1" ht="27">
      <c r="A280" s="31">
        <v>6</v>
      </c>
      <c r="B280" s="27">
        <v>1197010020</v>
      </c>
      <c r="C280" s="21">
        <v>42281530</v>
      </c>
      <c r="D280" s="36" t="s">
        <v>435</v>
      </c>
      <c r="E280" s="37" t="s">
        <v>436</v>
      </c>
      <c r="F280" s="28" t="s">
        <v>10</v>
      </c>
      <c r="G280" s="22">
        <v>31523</v>
      </c>
      <c r="H280" s="22">
        <f t="shared" si="31"/>
        <v>5989</v>
      </c>
      <c r="I280" s="23">
        <f t="shared" si="32"/>
        <v>37512</v>
      </c>
    </row>
    <row r="281" spans="1:137" s="66" customFormat="1" ht="90">
      <c r="A281" s="11">
        <v>7</v>
      </c>
      <c r="B281" s="35" t="s">
        <v>137</v>
      </c>
      <c r="C281" s="28">
        <v>42281807</v>
      </c>
      <c r="D281" s="36" t="s">
        <v>437</v>
      </c>
      <c r="E281" s="63" t="s">
        <v>3426</v>
      </c>
      <c r="F281" s="28" t="s">
        <v>10</v>
      </c>
      <c r="G281" s="64">
        <v>787500</v>
      </c>
      <c r="H281" s="22">
        <f t="shared" si="31"/>
        <v>149625</v>
      </c>
      <c r="I281" s="23">
        <f t="shared" si="32"/>
        <v>937125</v>
      </c>
      <c r="J281" s="65"/>
      <c r="K281" s="65"/>
      <c r="L281" s="65"/>
      <c r="M281" s="65"/>
      <c r="N281" s="65"/>
      <c r="O281" s="65"/>
      <c r="P281" s="65"/>
      <c r="Q281" s="65"/>
      <c r="R281" s="65"/>
      <c r="S281" s="65"/>
      <c r="T281" s="65"/>
      <c r="U281" s="65"/>
      <c r="V281" s="65"/>
      <c r="W281" s="65"/>
      <c r="X281" s="65"/>
      <c r="Y281" s="65"/>
      <c r="Z281" s="65"/>
      <c r="AA281" s="65"/>
      <c r="AB281" s="65"/>
      <c r="AC281" s="65"/>
      <c r="AD281" s="65"/>
      <c r="AE281" s="65"/>
      <c r="AF281" s="65"/>
      <c r="AG281" s="65"/>
      <c r="AH281" s="65"/>
      <c r="AI281" s="65"/>
      <c r="AJ281" s="65"/>
      <c r="AK281" s="65"/>
      <c r="AL281" s="65"/>
      <c r="AM281" s="65"/>
      <c r="AN281" s="65"/>
      <c r="AO281" s="65"/>
      <c r="AP281" s="65"/>
      <c r="AQ281" s="65"/>
      <c r="AR281" s="65"/>
      <c r="AS281" s="65"/>
      <c r="AT281" s="65"/>
      <c r="AU281" s="65"/>
      <c r="AV281" s="65"/>
      <c r="AW281" s="65"/>
      <c r="AX281" s="65"/>
      <c r="AY281" s="65"/>
      <c r="AZ281" s="65"/>
      <c r="BA281" s="65"/>
      <c r="BB281" s="65"/>
      <c r="BC281" s="65"/>
      <c r="BD281" s="65"/>
      <c r="BE281" s="65"/>
      <c r="BF281" s="65"/>
      <c r="BG281" s="65"/>
      <c r="BH281" s="65"/>
      <c r="BI281" s="65"/>
      <c r="BJ281" s="65"/>
      <c r="BK281" s="65"/>
      <c r="BL281" s="65"/>
      <c r="BM281" s="65"/>
      <c r="BN281" s="65"/>
      <c r="BO281" s="65"/>
      <c r="BP281" s="65"/>
      <c r="BQ281" s="65"/>
      <c r="BR281" s="65"/>
      <c r="BS281" s="65"/>
      <c r="BT281" s="65"/>
      <c r="BU281" s="65"/>
      <c r="BV281" s="65"/>
      <c r="BW281" s="65"/>
      <c r="BX281" s="65"/>
      <c r="BY281" s="65"/>
      <c r="BZ281" s="65"/>
      <c r="CA281" s="65"/>
      <c r="CB281" s="65"/>
      <c r="CC281" s="65"/>
      <c r="CD281" s="65"/>
      <c r="CE281" s="65"/>
      <c r="CF281" s="65"/>
      <c r="CG281" s="65"/>
      <c r="CH281" s="65"/>
      <c r="CI281" s="65"/>
      <c r="CJ281" s="65"/>
      <c r="CK281" s="65"/>
      <c r="CL281" s="65"/>
      <c r="CM281" s="65"/>
      <c r="CN281" s="65"/>
      <c r="CO281" s="65"/>
      <c r="CP281" s="65"/>
      <c r="CQ281" s="65"/>
      <c r="CR281" s="65"/>
      <c r="CS281" s="65"/>
      <c r="CT281" s="65"/>
      <c r="CU281" s="65"/>
      <c r="CV281" s="65"/>
      <c r="CW281" s="65"/>
      <c r="CX281" s="65"/>
      <c r="CY281" s="65"/>
      <c r="CZ281" s="65"/>
      <c r="DA281" s="65"/>
      <c r="DB281" s="65"/>
      <c r="DC281" s="65"/>
      <c r="DD281" s="65"/>
      <c r="DE281" s="65"/>
      <c r="DF281" s="65"/>
      <c r="DG281" s="65"/>
      <c r="DH281" s="65"/>
      <c r="DI281" s="65"/>
      <c r="DJ281" s="65"/>
      <c r="DK281" s="65"/>
      <c r="DL281" s="65"/>
      <c r="DM281" s="65"/>
      <c r="DN281" s="65"/>
      <c r="DO281" s="65"/>
      <c r="DP281" s="65"/>
      <c r="DQ281" s="65"/>
      <c r="DR281" s="65"/>
      <c r="DS281" s="65"/>
      <c r="DT281" s="65"/>
      <c r="DU281" s="65"/>
      <c r="DV281" s="65"/>
      <c r="DW281" s="65"/>
      <c r="DX281" s="65"/>
      <c r="DY281" s="65"/>
      <c r="DZ281" s="65"/>
      <c r="EA281" s="65"/>
      <c r="EB281" s="65"/>
      <c r="EC281" s="65"/>
      <c r="ED281" s="65"/>
      <c r="EE281" s="65"/>
      <c r="EF281" s="65"/>
      <c r="EG281" s="65"/>
    </row>
    <row r="282" spans="1:137" s="62" customFormat="1" ht="18">
      <c r="A282" s="31">
        <v>8</v>
      </c>
      <c r="B282" s="27">
        <v>1123238400</v>
      </c>
      <c r="C282" s="21">
        <v>42281530</v>
      </c>
      <c r="D282" s="36" t="s">
        <v>438</v>
      </c>
      <c r="E282" s="37" t="s">
        <v>3427</v>
      </c>
      <c r="F282" s="28" t="s">
        <v>10</v>
      </c>
      <c r="G282" s="22">
        <v>52120</v>
      </c>
      <c r="H282" s="22">
        <f t="shared" si="31"/>
        <v>9903</v>
      </c>
      <c r="I282" s="23">
        <f t="shared" si="32"/>
        <v>62023</v>
      </c>
    </row>
    <row r="283" spans="1:137" s="147" customFormat="1">
      <c r="A283" s="142" t="s">
        <v>3900</v>
      </c>
      <c r="B283" s="17"/>
      <c r="C283" s="143"/>
      <c r="D283" s="143"/>
      <c r="E283" s="143"/>
      <c r="F283" s="143"/>
      <c r="G283" s="148"/>
      <c r="H283" s="148"/>
      <c r="I283" s="149">
        <f>SUM(I275:I282)</f>
        <v>1690925</v>
      </c>
    </row>
    <row r="284" spans="1:137" s="62" customFormat="1" ht="18">
      <c r="A284" s="39" t="s">
        <v>440</v>
      </c>
      <c r="B284" s="166" t="s">
        <v>441</v>
      </c>
      <c r="C284" s="166"/>
      <c r="D284" s="166"/>
      <c r="E284" s="166"/>
      <c r="F284" s="29" t="s">
        <v>439</v>
      </c>
      <c r="G284" s="174" t="s">
        <v>3870</v>
      </c>
      <c r="H284" s="175"/>
      <c r="I284" s="176"/>
    </row>
    <row r="285" spans="1:137" s="62" customFormat="1" ht="27">
      <c r="A285" s="14" t="s">
        <v>2</v>
      </c>
      <c r="B285" s="14" t="s">
        <v>3</v>
      </c>
      <c r="C285" s="15" t="s">
        <v>4</v>
      </c>
      <c r="D285" s="15" t="s">
        <v>5</v>
      </c>
      <c r="E285" s="15" t="s">
        <v>3366</v>
      </c>
      <c r="F285" s="15" t="s">
        <v>7</v>
      </c>
      <c r="G285" s="67" t="s">
        <v>3347</v>
      </c>
      <c r="H285" s="67" t="s">
        <v>3348</v>
      </c>
      <c r="I285" s="67" t="s">
        <v>3349</v>
      </c>
    </row>
    <row r="286" spans="1:137" s="62" customFormat="1" ht="144">
      <c r="A286" s="31">
        <v>1</v>
      </c>
      <c r="B286" s="27">
        <v>1196491104</v>
      </c>
      <c r="C286" s="21">
        <v>42295509</v>
      </c>
      <c r="D286" s="36" t="s">
        <v>442</v>
      </c>
      <c r="E286" s="36" t="s">
        <v>443</v>
      </c>
      <c r="F286" s="28" t="s">
        <v>10</v>
      </c>
      <c r="G286" s="22">
        <v>919909</v>
      </c>
      <c r="H286" s="22">
        <f>ROUND(G286*0.19,0)</f>
        <v>174783</v>
      </c>
      <c r="I286" s="23">
        <f>+G286+H286</f>
        <v>1094692</v>
      </c>
    </row>
    <row r="287" spans="1:137" s="62" customFormat="1" ht="72">
      <c r="A287" s="31">
        <v>2</v>
      </c>
      <c r="B287" s="27">
        <v>1197491140</v>
      </c>
      <c r="C287" s="21">
        <v>42295509</v>
      </c>
      <c r="D287" s="36" t="s">
        <v>444</v>
      </c>
      <c r="E287" s="36" t="s">
        <v>444</v>
      </c>
      <c r="F287" s="28" t="s">
        <v>10</v>
      </c>
      <c r="G287" s="22">
        <v>1893930</v>
      </c>
      <c r="H287" s="22">
        <f t="shared" ref="H287:H289" si="33">ROUND(G287*0.19,0)</f>
        <v>359847</v>
      </c>
      <c r="I287" s="23">
        <f t="shared" ref="I287:I289" si="34">+G287+H287</f>
        <v>2253777</v>
      </c>
    </row>
    <row r="288" spans="1:137" s="62" customFormat="1" ht="27">
      <c r="A288" s="31">
        <v>3</v>
      </c>
      <c r="B288" s="27">
        <v>1196449004</v>
      </c>
      <c r="C288" s="21">
        <v>42295515</v>
      </c>
      <c r="D288" s="36" t="s">
        <v>445</v>
      </c>
      <c r="E288" s="37" t="s">
        <v>445</v>
      </c>
      <c r="F288" s="28" t="s">
        <v>10</v>
      </c>
      <c r="G288" s="22">
        <v>2705613</v>
      </c>
      <c r="H288" s="22">
        <f t="shared" si="33"/>
        <v>514066</v>
      </c>
      <c r="I288" s="23">
        <f t="shared" si="34"/>
        <v>3219679</v>
      </c>
    </row>
    <row r="289" spans="1:9" s="62" customFormat="1" ht="72">
      <c r="A289" s="31">
        <v>4</v>
      </c>
      <c r="B289" s="27">
        <v>1196490568</v>
      </c>
      <c r="C289" s="21">
        <v>42293906</v>
      </c>
      <c r="D289" s="36" t="s">
        <v>446</v>
      </c>
      <c r="E289" s="37" t="s">
        <v>446</v>
      </c>
      <c r="F289" s="28" t="s">
        <v>10</v>
      </c>
      <c r="G289" s="22">
        <v>1794732</v>
      </c>
      <c r="H289" s="22">
        <f t="shared" si="33"/>
        <v>340999</v>
      </c>
      <c r="I289" s="23">
        <f t="shared" si="34"/>
        <v>2135731</v>
      </c>
    </row>
    <row r="290" spans="1:9" s="147" customFormat="1">
      <c r="A290" s="142" t="s">
        <v>3901</v>
      </c>
      <c r="B290" s="17"/>
      <c r="C290" s="143"/>
      <c r="D290" s="143"/>
      <c r="E290" s="143"/>
      <c r="F290" s="143"/>
      <c r="G290" s="148"/>
      <c r="H290" s="148"/>
      <c r="I290" s="149">
        <f>SUM(I286:I289)</f>
        <v>8703879</v>
      </c>
    </row>
    <row r="291" spans="1:9" s="62" customFormat="1" ht="27">
      <c r="A291" s="39" t="s">
        <v>448</v>
      </c>
      <c r="B291" s="166" t="s">
        <v>449</v>
      </c>
      <c r="C291" s="166"/>
      <c r="D291" s="166"/>
      <c r="E291" s="166"/>
      <c r="F291" s="29" t="s">
        <v>447</v>
      </c>
      <c r="G291" s="174" t="s">
        <v>3870</v>
      </c>
      <c r="H291" s="175"/>
      <c r="I291" s="176"/>
    </row>
    <row r="292" spans="1:9" s="62" customFormat="1" ht="27">
      <c r="A292" s="14" t="s">
        <v>2</v>
      </c>
      <c r="B292" s="14" t="s">
        <v>3</v>
      </c>
      <c r="C292" s="15" t="s">
        <v>4</v>
      </c>
      <c r="D292" s="15" t="s">
        <v>5</v>
      </c>
      <c r="E292" s="15" t="s">
        <v>3366</v>
      </c>
      <c r="F292" s="15" t="s">
        <v>7</v>
      </c>
      <c r="G292" s="16" t="s">
        <v>3347</v>
      </c>
      <c r="H292" s="16" t="s">
        <v>3348</v>
      </c>
      <c r="I292" s="16" t="s">
        <v>3349</v>
      </c>
    </row>
    <row r="293" spans="1:9" s="62" customFormat="1" ht="45">
      <c r="A293" s="31">
        <v>1</v>
      </c>
      <c r="B293" s="27">
        <v>1196460265</v>
      </c>
      <c r="C293" s="28">
        <v>42203412</v>
      </c>
      <c r="D293" s="33" t="s">
        <v>450</v>
      </c>
      <c r="E293" s="28" t="s">
        <v>451</v>
      </c>
      <c r="F293" s="28" t="s">
        <v>10</v>
      </c>
      <c r="G293" s="22">
        <v>764655</v>
      </c>
      <c r="H293" s="22">
        <v>0</v>
      </c>
      <c r="I293" s="23">
        <f>+G293+H293</f>
        <v>764655</v>
      </c>
    </row>
    <row r="294" spans="1:9" s="147" customFormat="1">
      <c r="A294" s="142" t="s">
        <v>3902</v>
      </c>
      <c r="B294" s="17"/>
      <c r="C294" s="143"/>
      <c r="D294" s="143"/>
      <c r="E294" s="143"/>
      <c r="F294" s="143"/>
      <c r="G294" s="148"/>
      <c r="H294" s="148"/>
      <c r="I294" s="149">
        <f>SUM(I293)</f>
        <v>764655</v>
      </c>
    </row>
    <row r="295" spans="1:9" s="62" customFormat="1" ht="18">
      <c r="A295" s="39" t="s">
        <v>453</v>
      </c>
      <c r="B295" s="166" t="s">
        <v>454</v>
      </c>
      <c r="C295" s="166"/>
      <c r="D295" s="166"/>
      <c r="E295" s="166"/>
      <c r="F295" s="29" t="s">
        <v>452</v>
      </c>
      <c r="G295" s="174" t="s">
        <v>3870</v>
      </c>
      <c r="H295" s="175"/>
      <c r="I295" s="176"/>
    </row>
    <row r="296" spans="1:9" s="62" customFormat="1" ht="27">
      <c r="A296" s="14" t="s">
        <v>2</v>
      </c>
      <c r="B296" s="14" t="s">
        <v>3</v>
      </c>
      <c r="C296" s="15" t="s">
        <v>4</v>
      </c>
      <c r="D296" s="15" t="s">
        <v>5</v>
      </c>
      <c r="E296" s="15" t="s">
        <v>3366</v>
      </c>
      <c r="F296" s="15" t="s">
        <v>7</v>
      </c>
      <c r="G296" s="16" t="s">
        <v>3347</v>
      </c>
      <c r="H296" s="16" t="s">
        <v>3348</v>
      </c>
      <c r="I296" s="16" t="s">
        <v>3349</v>
      </c>
    </row>
    <row r="297" spans="1:9" s="62" customFormat="1" ht="27">
      <c r="A297" s="31">
        <v>1</v>
      </c>
      <c r="B297" s="27">
        <v>1196491195</v>
      </c>
      <c r="C297" s="21">
        <v>42311901</v>
      </c>
      <c r="D297" s="36" t="s">
        <v>455</v>
      </c>
      <c r="E297" s="37" t="s">
        <v>456</v>
      </c>
      <c r="F297" s="28" t="s">
        <v>10</v>
      </c>
      <c r="G297" s="22">
        <v>13000</v>
      </c>
      <c r="H297" s="22">
        <v>0</v>
      </c>
      <c r="I297" s="23">
        <f>+G297+H297</f>
        <v>13000</v>
      </c>
    </row>
    <row r="298" spans="1:9" s="147" customFormat="1">
      <c r="A298" s="142" t="s">
        <v>3903</v>
      </c>
      <c r="B298" s="17"/>
      <c r="C298" s="143"/>
      <c r="D298" s="143"/>
      <c r="E298" s="143"/>
      <c r="F298" s="143"/>
      <c r="G298" s="148"/>
      <c r="H298" s="148"/>
      <c r="I298" s="149">
        <f>SUM(I297)</f>
        <v>13000</v>
      </c>
    </row>
    <row r="299" spans="1:9" s="62" customFormat="1" ht="13.5" customHeight="1">
      <c r="A299" s="39" t="s">
        <v>458</v>
      </c>
      <c r="B299" s="166" t="s">
        <v>459</v>
      </c>
      <c r="C299" s="166"/>
      <c r="D299" s="166"/>
      <c r="E299" s="166"/>
      <c r="F299" s="29" t="s">
        <v>457</v>
      </c>
      <c r="G299" s="174" t="s">
        <v>3870</v>
      </c>
      <c r="H299" s="175"/>
      <c r="I299" s="176"/>
    </row>
    <row r="300" spans="1:9" s="62" customFormat="1" ht="27">
      <c r="A300" s="14" t="s">
        <v>2</v>
      </c>
      <c r="B300" s="14" t="s">
        <v>3</v>
      </c>
      <c r="C300" s="15" t="s">
        <v>4</v>
      </c>
      <c r="D300" s="15" t="s">
        <v>5</v>
      </c>
      <c r="E300" s="15" t="s">
        <v>3366</v>
      </c>
      <c r="F300" s="15" t="s">
        <v>7</v>
      </c>
      <c r="G300" s="16" t="s">
        <v>3347</v>
      </c>
      <c r="H300" s="16" t="s">
        <v>3348</v>
      </c>
      <c r="I300" s="16" t="s">
        <v>3349</v>
      </c>
    </row>
    <row r="301" spans="1:9" s="62" customFormat="1" ht="18">
      <c r="A301" s="31">
        <v>1</v>
      </c>
      <c r="B301" s="27">
        <v>1196490241</v>
      </c>
      <c r="C301" s="21">
        <v>42311901</v>
      </c>
      <c r="D301" s="36" t="s">
        <v>460</v>
      </c>
      <c r="E301" s="37" t="s">
        <v>461</v>
      </c>
      <c r="F301" s="28" t="s">
        <v>10</v>
      </c>
      <c r="G301" s="22">
        <v>3930</v>
      </c>
      <c r="H301" s="22">
        <f>ROUND(G301*0.19,0)</f>
        <v>747</v>
      </c>
      <c r="I301" s="23">
        <f>+G301+H301</f>
        <v>4677</v>
      </c>
    </row>
    <row r="302" spans="1:9" s="147" customFormat="1">
      <c r="A302" s="142" t="s">
        <v>3904</v>
      </c>
      <c r="B302" s="17"/>
      <c r="C302" s="143"/>
      <c r="D302" s="143"/>
      <c r="E302" s="143"/>
      <c r="F302" s="143"/>
      <c r="G302" s="148"/>
      <c r="H302" s="148"/>
      <c r="I302" s="149">
        <f>SUM(I301)</f>
        <v>4677</v>
      </c>
    </row>
    <row r="303" spans="1:9" s="62" customFormat="1" ht="18">
      <c r="A303" s="68" t="s">
        <v>463</v>
      </c>
      <c r="B303" s="166" t="s">
        <v>464</v>
      </c>
      <c r="C303" s="166"/>
      <c r="D303" s="166"/>
      <c r="E303" s="166"/>
      <c r="F303" s="29" t="s">
        <v>462</v>
      </c>
      <c r="G303" s="174" t="s">
        <v>3870</v>
      </c>
      <c r="H303" s="175"/>
      <c r="I303" s="176"/>
    </row>
    <row r="304" spans="1:9" s="62" customFormat="1" ht="27">
      <c r="A304" s="14" t="s">
        <v>2</v>
      </c>
      <c r="B304" s="14" t="s">
        <v>3</v>
      </c>
      <c r="C304" s="15" t="s">
        <v>4</v>
      </c>
      <c r="D304" s="15" t="s">
        <v>5</v>
      </c>
      <c r="E304" s="15" t="s">
        <v>3366</v>
      </c>
      <c r="F304" s="15" t="s">
        <v>7</v>
      </c>
      <c r="G304" s="16" t="s">
        <v>3347</v>
      </c>
      <c r="H304" s="16" t="s">
        <v>3348</v>
      </c>
      <c r="I304" s="16" t="s">
        <v>3349</v>
      </c>
    </row>
    <row r="305" spans="1:9" s="62" customFormat="1" ht="36">
      <c r="A305" s="31">
        <v>1</v>
      </c>
      <c r="B305" s="27">
        <v>1186220718</v>
      </c>
      <c r="C305" s="21">
        <v>42293406</v>
      </c>
      <c r="D305" s="36" t="s">
        <v>465</v>
      </c>
      <c r="E305" s="37" t="s">
        <v>466</v>
      </c>
      <c r="F305" s="28" t="s">
        <v>10</v>
      </c>
      <c r="G305" s="22">
        <v>314070</v>
      </c>
      <c r="H305" s="22">
        <f>ROUND(G305*0.19,0)</f>
        <v>59673</v>
      </c>
      <c r="I305" s="23">
        <f>+G305+H305</f>
        <v>373743</v>
      </c>
    </row>
    <row r="306" spans="1:9" s="62" customFormat="1" ht="45">
      <c r="A306" s="31">
        <v>2</v>
      </c>
      <c r="B306" s="27">
        <v>1186290122</v>
      </c>
      <c r="C306" s="21">
        <v>42293406</v>
      </c>
      <c r="D306" s="36" t="s">
        <v>467</v>
      </c>
      <c r="E306" s="37" t="s">
        <v>468</v>
      </c>
      <c r="F306" s="28" t="s">
        <v>10</v>
      </c>
      <c r="G306" s="22">
        <v>1500000</v>
      </c>
      <c r="H306" s="22">
        <v>0</v>
      </c>
      <c r="I306" s="23">
        <f>+G306+H306</f>
        <v>1500000</v>
      </c>
    </row>
    <row r="307" spans="1:9" s="147" customFormat="1">
      <c r="A307" s="142" t="s">
        <v>3905</v>
      </c>
      <c r="B307" s="17"/>
      <c r="C307" s="143"/>
      <c r="D307" s="143"/>
      <c r="E307" s="143"/>
      <c r="F307" s="143"/>
      <c r="G307" s="144"/>
      <c r="H307" s="145"/>
      <c r="I307" s="149">
        <f>SUM(I305:I306)</f>
        <v>1873743</v>
      </c>
    </row>
    <row r="308" spans="1:9" s="62" customFormat="1" ht="18">
      <c r="A308" s="39" t="s">
        <v>469</v>
      </c>
      <c r="B308" s="166" t="s">
        <v>470</v>
      </c>
      <c r="C308" s="166"/>
      <c r="D308" s="166"/>
      <c r="E308" s="166"/>
      <c r="F308" s="29" t="s">
        <v>144</v>
      </c>
      <c r="G308" s="174" t="s">
        <v>3870</v>
      </c>
      <c r="H308" s="175"/>
      <c r="I308" s="176"/>
    </row>
    <row r="309" spans="1:9" s="62" customFormat="1" ht="27">
      <c r="A309" s="14" t="s">
        <v>2</v>
      </c>
      <c r="B309" s="14" t="s">
        <v>3</v>
      </c>
      <c r="C309" s="15" t="s">
        <v>4</v>
      </c>
      <c r="D309" s="15" t="s">
        <v>5</v>
      </c>
      <c r="E309" s="15" t="s">
        <v>3366</v>
      </c>
      <c r="F309" s="15" t="s">
        <v>7</v>
      </c>
      <c r="G309" s="16" t="s">
        <v>3347</v>
      </c>
      <c r="H309" s="16" t="s">
        <v>3348</v>
      </c>
      <c r="I309" s="16" t="s">
        <v>3349</v>
      </c>
    </row>
    <row r="310" spans="1:9" s="62" customFormat="1" ht="72">
      <c r="A310" s="31">
        <v>1</v>
      </c>
      <c r="B310" s="27">
        <v>1186290921</v>
      </c>
      <c r="C310" s="21">
        <v>42293406</v>
      </c>
      <c r="D310" s="36" t="s">
        <v>471</v>
      </c>
      <c r="E310" s="36" t="s">
        <v>471</v>
      </c>
      <c r="F310" s="28" t="s">
        <v>10</v>
      </c>
      <c r="G310" s="22">
        <v>1324050</v>
      </c>
      <c r="H310" s="22">
        <v>0</v>
      </c>
      <c r="I310" s="23">
        <f t="shared" ref="I310:I311" si="35">+G310+H310</f>
        <v>1324050</v>
      </c>
    </row>
    <row r="311" spans="1:9" s="62" customFormat="1" ht="72">
      <c r="A311" s="31">
        <v>2</v>
      </c>
      <c r="B311" s="27">
        <v>1186290018</v>
      </c>
      <c r="C311" s="21">
        <v>42293406</v>
      </c>
      <c r="D311" s="36" t="s">
        <v>472</v>
      </c>
      <c r="E311" s="36" t="s">
        <v>472</v>
      </c>
      <c r="F311" s="28" t="s">
        <v>10</v>
      </c>
      <c r="G311" s="22">
        <v>1324050</v>
      </c>
      <c r="H311" s="22">
        <v>0</v>
      </c>
      <c r="I311" s="23">
        <f t="shared" si="35"/>
        <v>1324050</v>
      </c>
    </row>
    <row r="312" spans="1:9" s="147" customFormat="1">
      <c r="A312" s="142" t="s">
        <v>3906</v>
      </c>
      <c r="B312" s="17"/>
      <c r="C312" s="143"/>
      <c r="D312" s="143"/>
      <c r="E312" s="143"/>
      <c r="F312" s="143"/>
      <c r="G312" s="144"/>
      <c r="H312" s="145"/>
      <c r="I312" s="149">
        <f>SUM(I310:I311)</f>
        <v>2648100</v>
      </c>
    </row>
    <row r="313" spans="1:9" s="62" customFormat="1" ht="18">
      <c r="A313" s="68" t="s">
        <v>473</v>
      </c>
      <c r="B313" s="166" t="s">
        <v>474</v>
      </c>
      <c r="C313" s="166"/>
      <c r="D313" s="166"/>
      <c r="E313" s="166"/>
      <c r="F313" s="29" t="s">
        <v>405</v>
      </c>
      <c r="G313" s="174" t="s">
        <v>3870</v>
      </c>
      <c r="H313" s="175"/>
      <c r="I313" s="176"/>
    </row>
    <row r="314" spans="1:9" s="62" customFormat="1" ht="27">
      <c r="A314" s="14" t="s">
        <v>2</v>
      </c>
      <c r="B314" s="14" t="s">
        <v>3</v>
      </c>
      <c r="C314" s="15" t="s">
        <v>4</v>
      </c>
      <c r="D314" s="15" t="s">
        <v>5</v>
      </c>
      <c r="E314" s="15" t="s">
        <v>3366</v>
      </c>
      <c r="F314" s="15" t="s">
        <v>7</v>
      </c>
      <c r="G314" s="16" t="s">
        <v>3347</v>
      </c>
      <c r="H314" s="16" t="s">
        <v>3348</v>
      </c>
      <c r="I314" s="16" t="s">
        <v>3349</v>
      </c>
    </row>
    <row r="315" spans="1:9" s="62" customFormat="1" ht="72">
      <c r="A315" s="31">
        <v>1</v>
      </c>
      <c r="B315" s="27">
        <v>1186220236</v>
      </c>
      <c r="C315" s="21">
        <v>42295900</v>
      </c>
      <c r="D315" s="36" t="s">
        <v>475</v>
      </c>
      <c r="E315" s="53" t="s">
        <v>319</v>
      </c>
      <c r="F315" s="28" t="s">
        <v>10</v>
      </c>
      <c r="G315" s="22">
        <v>6416550</v>
      </c>
      <c r="H315" s="22">
        <v>0</v>
      </c>
      <c r="I315" s="23">
        <f t="shared" ref="I315:I318" si="36">+G315+H315</f>
        <v>6416550</v>
      </c>
    </row>
    <row r="316" spans="1:9" s="62" customFormat="1" ht="54">
      <c r="A316" s="31">
        <v>2</v>
      </c>
      <c r="B316" s="27" t="s">
        <v>476</v>
      </c>
      <c r="C316" s="21">
        <v>42295900</v>
      </c>
      <c r="D316" s="36" t="s">
        <v>477</v>
      </c>
      <c r="E316" s="53" t="s">
        <v>478</v>
      </c>
      <c r="F316" s="28" t="s">
        <v>10</v>
      </c>
      <c r="G316" s="22">
        <v>2555733</v>
      </c>
      <c r="H316" s="22">
        <v>0</v>
      </c>
      <c r="I316" s="23">
        <f t="shared" si="36"/>
        <v>2555733</v>
      </c>
    </row>
    <row r="317" spans="1:9" s="62" customFormat="1" ht="81">
      <c r="A317" s="31">
        <v>3</v>
      </c>
      <c r="B317" s="27">
        <v>1186220237</v>
      </c>
      <c r="C317" s="21">
        <v>42295900</v>
      </c>
      <c r="D317" s="36" t="s">
        <v>479</v>
      </c>
      <c r="E317" s="53" t="s">
        <v>480</v>
      </c>
      <c r="F317" s="28" t="s">
        <v>10</v>
      </c>
      <c r="G317" s="22">
        <v>3544667</v>
      </c>
      <c r="H317" s="22">
        <v>0</v>
      </c>
      <c r="I317" s="23">
        <f t="shared" si="36"/>
        <v>3544667</v>
      </c>
    </row>
    <row r="318" spans="1:9" s="62" customFormat="1" ht="72">
      <c r="A318" s="31">
        <v>4</v>
      </c>
      <c r="B318" s="27">
        <v>1186220238</v>
      </c>
      <c r="C318" s="21">
        <v>42295900</v>
      </c>
      <c r="D318" s="36" t="s">
        <v>481</v>
      </c>
      <c r="E318" s="53" t="s">
        <v>482</v>
      </c>
      <c r="F318" s="28" t="s">
        <v>10</v>
      </c>
      <c r="G318" s="22">
        <v>3259200</v>
      </c>
      <c r="H318" s="22">
        <v>0</v>
      </c>
      <c r="I318" s="23">
        <f t="shared" si="36"/>
        <v>3259200</v>
      </c>
    </row>
    <row r="319" spans="1:9" s="147" customFormat="1">
      <c r="A319" s="142" t="s">
        <v>3907</v>
      </c>
      <c r="B319" s="17"/>
      <c r="C319" s="143"/>
      <c r="D319" s="143"/>
      <c r="E319" s="143"/>
      <c r="F319" s="143"/>
      <c r="G319" s="144"/>
      <c r="H319" s="145"/>
      <c r="I319" s="149">
        <f>SUM(I315:I318)</f>
        <v>15776150</v>
      </c>
    </row>
    <row r="320" spans="1:9" s="62" customFormat="1" ht="18">
      <c r="A320" s="39" t="s">
        <v>484</v>
      </c>
      <c r="B320" s="166" t="s">
        <v>485</v>
      </c>
      <c r="C320" s="166"/>
      <c r="D320" s="166"/>
      <c r="E320" s="166"/>
      <c r="F320" s="29" t="s">
        <v>483</v>
      </c>
      <c r="G320" s="174" t="s">
        <v>3870</v>
      </c>
      <c r="H320" s="175"/>
      <c r="I320" s="176"/>
    </row>
    <row r="321" spans="1:9" s="62" customFormat="1" ht="27">
      <c r="A321" s="14" t="s">
        <v>2</v>
      </c>
      <c r="B321" s="14" t="s">
        <v>3</v>
      </c>
      <c r="C321" s="15" t="s">
        <v>4</v>
      </c>
      <c r="D321" s="15" t="s">
        <v>5</v>
      </c>
      <c r="E321" s="15" t="s">
        <v>3366</v>
      </c>
      <c r="F321" s="15" t="s">
        <v>7</v>
      </c>
      <c r="G321" s="16" t="s">
        <v>3347</v>
      </c>
      <c r="H321" s="16" t="s">
        <v>3348</v>
      </c>
      <c r="I321" s="16" t="s">
        <v>3349</v>
      </c>
    </row>
    <row r="322" spans="1:9" s="62" customFormat="1" ht="81">
      <c r="A322" s="31">
        <v>1</v>
      </c>
      <c r="B322" s="27">
        <v>1198010041</v>
      </c>
      <c r="C322" s="28" t="s">
        <v>486</v>
      </c>
      <c r="D322" s="36" t="s">
        <v>487</v>
      </c>
      <c r="E322" s="37" t="s">
        <v>488</v>
      </c>
      <c r="F322" s="28" t="s">
        <v>10</v>
      </c>
      <c r="G322" s="22">
        <v>1461695</v>
      </c>
      <c r="H322" s="22">
        <v>0</v>
      </c>
      <c r="I322" s="23">
        <f t="shared" ref="I322:I323" si="37">+G322+H322</f>
        <v>1461695</v>
      </c>
    </row>
    <row r="323" spans="1:9" s="62" customFormat="1" ht="99">
      <c r="A323" s="31">
        <v>2</v>
      </c>
      <c r="B323" s="27">
        <v>1198010042</v>
      </c>
      <c r="C323" s="28" t="s">
        <v>486</v>
      </c>
      <c r="D323" s="36" t="s">
        <v>489</v>
      </c>
      <c r="E323" s="37" t="s">
        <v>3428</v>
      </c>
      <c r="F323" s="28" t="s">
        <v>10</v>
      </c>
      <c r="G323" s="22">
        <v>1423244</v>
      </c>
      <c r="H323" s="22">
        <v>0</v>
      </c>
      <c r="I323" s="23">
        <f t="shared" si="37"/>
        <v>1423244</v>
      </c>
    </row>
    <row r="324" spans="1:9" s="147" customFormat="1">
      <c r="A324" s="142" t="s">
        <v>3908</v>
      </c>
      <c r="B324" s="17"/>
      <c r="C324" s="143"/>
      <c r="D324" s="143"/>
      <c r="E324" s="143"/>
      <c r="F324" s="143"/>
      <c r="G324" s="144"/>
      <c r="H324" s="145"/>
      <c r="I324" s="149">
        <f>SUM(I322:I323)</f>
        <v>2884939</v>
      </c>
    </row>
    <row r="325" spans="1:9" s="62" customFormat="1" ht="18">
      <c r="A325" s="39" t="s">
        <v>490</v>
      </c>
      <c r="B325" s="166" t="s">
        <v>491</v>
      </c>
      <c r="C325" s="166"/>
      <c r="D325" s="166"/>
      <c r="E325" s="166"/>
      <c r="F325" s="29" t="s">
        <v>405</v>
      </c>
      <c r="G325" s="174" t="s">
        <v>3870</v>
      </c>
      <c r="H325" s="175"/>
      <c r="I325" s="176"/>
    </row>
    <row r="326" spans="1:9" s="62" customFormat="1" ht="27">
      <c r="A326" s="14" t="s">
        <v>2</v>
      </c>
      <c r="B326" s="14" t="s">
        <v>3</v>
      </c>
      <c r="C326" s="15" t="s">
        <v>4</v>
      </c>
      <c r="D326" s="15" t="s">
        <v>5</v>
      </c>
      <c r="E326" s="15" t="s">
        <v>3366</v>
      </c>
      <c r="F326" s="15" t="s">
        <v>7</v>
      </c>
      <c r="G326" s="16" t="s">
        <v>3347</v>
      </c>
      <c r="H326" s="16" t="s">
        <v>3348</v>
      </c>
      <c r="I326" s="16" t="s">
        <v>3349</v>
      </c>
    </row>
    <row r="327" spans="1:9" s="62" customFormat="1" ht="99">
      <c r="A327" s="31">
        <v>1</v>
      </c>
      <c r="B327" s="27">
        <v>1198010038</v>
      </c>
      <c r="C327" s="28" t="s">
        <v>486</v>
      </c>
      <c r="D327" s="36" t="s">
        <v>492</v>
      </c>
      <c r="E327" s="37" t="s">
        <v>3429</v>
      </c>
      <c r="F327" s="28" t="s">
        <v>10</v>
      </c>
      <c r="G327" s="22">
        <v>1423244</v>
      </c>
      <c r="H327" s="22">
        <v>0</v>
      </c>
      <c r="I327" s="23">
        <f>+G327+H327</f>
        <v>1423244</v>
      </c>
    </row>
    <row r="328" spans="1:9" s="147" customFormat="1">
      <c r="A328" s="142" t="s">
        <v>3909</v>
      </c>
      <c r="B328" s="17"/>
      <c r="C328" s="143"/>
      <c r="D328" s="143"/>
      <c r="E328" s="143"/>
      <c r="F328" s="143"/>
      <c r="G328" s="144"/>
      <c r="H328" s="145"/>
      <c r="I328" s="149">
        <f>SUM(I327)</f>
        <v>1423244</v>
      </c>
    </row>
    <row r="329" spans="1:9" s="62" customFormat="1" ht="18">
      <c r="A329" s="39" t="s">
        <v>493</v>
      </c>
      <c r="B329" s="166" t="s">
        <v>494</v>
      </c>
      <c r="C329" s="166"/>
      <c r="D329" s="166"/>
      <c r="E329" s="166"/>
      <c r="F329" s="29" t="s">
        <v>405</v>
      </c>
      <c r="G329" s="174" t="s">
        <v>3870</v>
      </c>
      <c r="H329" s="175"/>
      <c r="I329" s="176"/>
    </row>
    <row r="330" spans="1:9" s="62" customFormat="1" ht="27">
      <c r="A330" s="14" t="s">
        <v>2</v>
      </c>
      <c r="B330" s="14" t="s">
        <v>3</v>
      </c>
      <c r="C330" s="15" t="s">
        <v>4</v>
      </c>
      <c r="D330" s="15" t="s">
        <v>5</v>
      </c>
      <c r="E330" s="15" t="s">
        <v>3366</v>
      </c>
      <c r="F330" s="15" t="s">
        <v>7</v>
      </c>
      <c r="G330" s="16" t="s">
        <v>3347</v>
      </c>
      <c r="H330" s="16" t="s">
        <v>3348</v>
      </c>
      <c r="I330" s="16" t="s">
        <v>3349</v>
      </c>
    </row>
    <row r="331" spans="1:9" s="62" customFormat="1" ht="63">
      <c r="A331" s="31">
        <v>1</v>
      </c>
      <c r="B331" s="27">
        <v>1186220202</v>
      </c>
      <c r="C331" s="28" t="s">
        <v>495</v>
      </c>
      <c r="D331" s="36" t="s">
        <v>496</v>
      </c>
      <c r="E331" s="53" t="s">
        <v>3430</v>
      </c>
      <c r="F331" s="28" t="s">
        <v>10</v>
      </c>
      <c r="G331" s="22">
        <v>3309500</v>
      </c>
      <c r="H331" s="22">
        <v>0</v>
      </c>
      <c r="I331" s="23">
        <f t="shared" ref="I331:I333" si="38">+G331+H331</f>
        <v>3309500</v>
      </c>
    </row>
    <row r="332" spans="1:9" s="62" customFormat="1" ht="63">
      <c r="A332" s="31">
        <v>2</v>
      </c>
      <c r="B332" s="27">
        <v>1186220203</v>
      </c>
      <c r="C332" s="28" t="s">
        <v>497</v>
      </c>
      <c r="D332" s="36" t="s">
        <v>498</v>
      </c>
      <c r="E332" s="53" t="s">
        <v>3430</v>
      </c>
      <c r="F332" s="28" t="s">
        <v>10</v>
      </c>
      <c r="G332" s="22">
        <v>3309500</v>
      </c>
      <c r="H332" s="22">
        <v>0</v>
      </c>
      <c r="I332" s="23">
        <f t="shared" si="38"/>
        <v>3309500</v>
      </c>
    </row>
    <row r="333" spans="1:9" s="62" customFormat="1" ht="45">
      <c r="A333" s="31">
        <v>3</v>
      </c>
      <c r="B333" s="27">
        <v>1186290955</v>
      </c>
      <c r="C333" s="21">
        <v>42203400</v>
      </c>
      <c r="D333" s="36" t="s">
        <v>499</v>
      </c>
      <c r="E333" s="53" t="s">
        <v>500</v>
      </c>
      <c r="F333" s="28" t="s">
        <v>10</v>
      </c>
      <c r="G333" s="22">
        <v>314866</v>
      </c>
      <c r="H333" s="22">
        <f>ROUND(G333*0.19,0)</f>
        <v>59825</v>
      </c>
      <c r="I333" s="23">
        <f t="shared" si="38"/>
        <v>374691</v>
      </c>
    </row>
    <row r="334" spans="1:9" s="147" customFormat="1">
      <c r="A334" s="142" t="s">
        <v>3910</v>
      </c>
      <c r="B334" s="17"/>
      <c r="C334" s="143"/>
      <c r="D334" s="143"/>
      <c r="E334" s="143"/>
      <c r="F334" s="143"/>
      <c r="G334" s="144"/>
      <c r="H334" s="145"/>
      <c r="I334" s="149">
        <f>SUM(I331:I333)</f>
        <v>6993691</v>
      </c>
    </row>
    <row r="335" spans="1:9" s="62" customFormat="1" ht="18">
      <c r="A335" s="39" t="s">
        <v>501</v>
      </c>
      <c r="B335" s="166" t="s">
        <v>502</v>
      </c>
      <c r="C335" s="166"/>
      <c r="D335" s="166"/>
      <c r="E335" s="166"/>
      <c r="F335" s="29" t="s">
        <v>49</v>
      </c>
      <c r="G335" s="174" t="s">
        <v>3870</v>
      </c>
      <c r="H335" s="175"/>
      <c r="I335" s="176"/>
    </row>
    <row r="336" spans="1:9" s="62" customFormat="1" ht="27">
      <c r="A336" s="14" t="s">
        <v>2</v>
      </c>
      <c r="B336" s="14" t="s">
        <v>3</v>
      </c>
      <c r="C336" s="15" t="s">
        <v>4</v>
      </c>
      <c r="D336" s="15" t="s">
        <v>5</v>
      </c>
      <c r="E336" s="15" t="s">
        <v>3366</v>
      </c>
      <c r="F336" s="15" t="s">
        <v>7</v>
      </c>
      <c r="G336" s="16" t="s">
        <v>3347</v>
      </c>
      <c r="H336" s="16" t="s">
        <v>3348</v>
      </c>
      <c r="I336" s="16" t="s">
        <v>3349</v>
      </c>
    </row>
    <row r="337" spans="1:9" s="62" customFormat="1" ht="27">
      <c r="A337" s="31">
        <v>1</v>
      </c>
      <c r="B337" s="27">
        <v>1196491100</v>
      </c>
      <c r="C337" s="28">
        <v>42293906</v>
      </c>
      <c r="D337" s="33" t="s">
        <v>502</v>
      </c>
      <c r="E337" s="28" t="s">
        <v>3431</v>
      </c>
      <c r="F337" s="28" t="s">
        <v>10</v>
      </c>
      <c r="G337" s="22">
        <v>126116</v>
      </c>
      <c r="H337" s="22">
        <v>0</v>
      </c>
      <c r="I337" s="23">
        <f>+G337+H337</f>
        <v>126116</v>
      </c>
    </row>
    <row r="338" spans="1:9">
      <c r="A338" s="142" t="s">
        <v>3911</v>
      </c>
      <c r="B338" s="31"/>
      <c r="C338" s="51"/>
      <c r="D338" s="51"/>
      <c r="E338" s="51"/>
      <c r="F338" s="51"/>
      <c r="G338" s="22"/>
      <c r="H338" s="22"/>
      <c r="I338" s="149">
        <f>SUM(I337)</f>
        <v>126116</v>
      </c>
    </row>
    <row r="339" spans="1:9" s="62" customFormat="1" ht="13.5" customHeight="1">
      <c r="A339" s="39" t="s">
        <v>503</v>
      </c>
      <c r="B339" s="166" t="s">
        <v>504</v>
      </c>
      <c r="C339" s="166"/>
      <c r="D339" s="166"/>
      <c r="E339" s="166"/>
      <c r="F339" s="29" t="s">
        <v>462</v>
      </c>
      <c r="G339" s="174" t="s">
        <v>3870</v>
      </c>
      <c r="H339" s="175"/>
      <c r="I339" s="176"/>
    </row>
    <row r="340" spans="1:9" s="62" customFormat="1" ht="27">
      <c r="A340" s="14" t="s">
        <v>2</v>
      </c>
      <c r="B340" s="14" t="s">
        <v>3</v>
      </c>
      <c r="C340" s="15" t="s">
        <v>4</v>
      </c>
      <c r="D340" s="15" t="s">
        <v>5</v>
      </c>
      <c r="E340" s="15" t="s">
        <v>3366</v>
      </c>
      <c r="F340" s="15" t="s">
        <v>7</v>
      </c>
      <c r="G340" s="16" t="s">
        <v>3347</v>
      </c>
      <c r="H340" s="16" t="s">
        <v>3348</v>
      </c>
      <c r="I340" s="16" t="s">
        <v>3349</v>
      </c>
    </row>
    <row r="341" spans="1:9" s="62" customFormat="1" ht="63">
      <c r="A341" s="31">
        <v>1</v>
      </c>
      <c r="B341" s="27" t="s">
        <v>505</v>
      </c>
      <c r="C341" s="28" t="s">
        <v>506</v>
      </c>
      <c r="D341" s="36" t="s">
        <v>507</v>
      </c>
      <c r="E341" s="37" t="s">
        <v>507</v>
      </c>
      <c r="F341" s="28" t="s">
        <v>10</v>
      </c>
      <c r="G341" s="58">
        <v>1431281</v>
      </c>
      <c r="H341" s="22">
        <v>0</v>
      </c>
      <c r="I341" s="23">
        <f t="shared" ref="I341:I366" si="39">+G341+H341</f>
        <v>1431281</v>
      </c>
    </row>
    <row r="342" spans="1:9" s="62" customFormat="1" ht="63">
      <c r="A342" s="31">
        <v>2</v>
      </c>
      <c r="B342" s="27">
        <v>1196491244</v>
      </c>
      <c r="C342" s="28" t="s">
        <v>506</v>
      </c>
      <c r="D342" s="36" t="s">
        <v>508</v>
      </c>
      <c r="E342" s="37" t="s">
        <v>508</v>
      </c>
      <c r="F342" s="28" t="s">
        <v>10</v>
      </c>
      <c r="G342" s="58">
        <v>2262483</v>
      </c>
      <c r="H342" s="22">
        <v>0</v>
      </c>
      <c r="I342" s="23">
        <f t="shared" si="39"/>
        <v>2262483</v>
      </c>
    </row>
    <row r="343" spans="1:9" s="62" customFormat="1" ht="63">
      <c r="A343" s="31">
        <v>3</v>
      </c>
      <c r="B343" s="27">
        <v>1196491245</v>
      </c>
      <c r="C343" s="28" t="s">
        <v>506</v>
      </c>
      <c r="D343" s="36" t="s">
        <v>509</v>
      </c>
      <c r="E343" s="37" t="s">
        <v>509</v>
      </c>
      <c r="F343" s="28" t="s">
        <v>10</v>
      </c>
      <c r="G343" s="58">
        <v>3298575</v>
      </c>
      <c r="H343" s="22">
        <v>0</v>
      </c>
      <c r="I343" s="23">
        <f t="shared" si="39"/>
        <v>3298575</v>
      </c>
    </row>
    <row r="344" spans="1:9" s="62" customFormat="1" ht="63">
      <c r="A344" s="31">
        <v>4</v>
      </c>
      <c r="B344" s="27">
        <v>1196491246</v>
      </c>
      <c r="C344" s="28" t="s">
        <v>506</v>
      </c>
      <c r="D344" s="36" t="s">
        <v>510</v>
      </c>
      <c r="E344" s="37" t="s">
        <v>510</v>
      </c>
      <c r="F344" s="28" t="s">
        <v>10</v>
      </c>
      <c r="G344" s="58">
        <v>7603470</v>
      </c>
      <c r="H344" s="22">
        <v>0</v>
      </c>
      <c r="I344" s="23">
        <f t="shared" si="39"/>
        <v>7603470</v>
      </c>
    </row>
    <row r="345" spans="1:9" s="62" customFormat="1" ht="63">
      <c r="A345" s="31">
        <v>5</v>
      </c>
      <c r="B345" s="27">
        <v>1196491247</v>
      </c>
      <c r="C345" s="28" t="s">
        <v>506</v>
      </c>
      <c r="D345" s="36" t="s">
        <v>511</v>
      </c>
      <c r="E345" s="37" t="s">
        <v>511</v>
      </c>
      <c r="F345" s="28" t="s">
        <v>10</v>
      </c>
      <c r="G345" s="58">
        <v>549813</v>
      </c>
      <c r="H345" s="22">
        <v>0</v>
      </c>
      <c r="I345" s="23">
        <f t="shared" si="39"/>
        <v>549813</v>
      </c>
    </row>
    <row r="346" spans="1:9" s="62" customFormat="1" ht="63">
      <c r="A346" s="31">
        <v>6</v>
      </c>
      <c r="B346" s="27">
        <v>1196491248</v>
      </c>
      <c r="C346" s="28" t="s">
        <v>506</v>
      </c>
      <c r="D346" s="36" t="s">
        <v>512</v>
      </c>
      <c r="E346" s="37" t="s">
        <v>513</v>
      </c>
      <c r="F346" s="28" t="s">
        <v>10</v>
      </c>
      <c r="G346" s="58">
        <v>549813</v>
      </c>
      <c r="H346" s="22">
        <v>0</v>
      </c>
      <c r="I346" s="23">
        <f t="shared" si="39"/>
        <v>549813</v>
      </c>
    </row>
    <row r="347" spans="1:9" s="62" customFormat="1" ht="63">
      <c r="A347" s="31">
        <v>7</v>
      </c>
      <c r="B347" s="27">
        <v>1196491249</v>
      </c>
      <c r="C347" s="28" t="s">
        <v>506</v>
      </c>
      <c r="D347" s="36" t="s">
        <v>514</v>
      </c>
      <c r="E347" s="37" t="s">
        <v>514</v>
      </c>
      <c r="F347" s="28" t="s">
        <v>10</v>
      </c>
      <c r="G347" s="58">
        <v>549813</v>
      </c>
      <c r="H347" s="22">
        <v>0</v>
      </c>
      <c r="I347" s="23">
        <f t="shared" si="39"/>
        <v>549813</v>
      </c>
    </row>
    <row r="348" spans="1:9" s="62" customFormat="1" ht="63">
      <c r="A348" s="31">
        <v>8</v>
      </c>
      <c r="B348" s="27">
        <v>1196491250</v>
      </c>
      <c r="C348" s="28" t="s">
        <v>506</v>
      </c>
      <c r="D348" s="36" t="s">
        <v>515</v>
      </c>
      <c r="E348" s="37" t="s">
        <v>516</v>
      </c>
      <c r="F348" s="28" t="s">
        <v>10</v>
      </c>
      <c r="G348" s="58">
        <v>766700</v>
      </c>
      <c r="H348" s="22">
        <v>0</v>
      </c>
      <c r="I348" s="23">
        <f t="shared" si="39"/>
        <v>766700</v>
      </c>
    </row>
    <row r="349" spans="1:9" s="62" customFormat="1" ht="63">
      <c r="A349" s="31">
        <v>9</v>
      </c>
      <c r="B349" s="27">
        <v>1196491251</v>
      </c>
      <c r="C349" s="28" t="s">
        <v>506</v>
      </c>
      <c r="D349" s="36" t="s">
        <v>517</v>
      </c>
      <c r="E349" s="37" t="s">
        <v>517</v>
      </c>
      <c r="F349" s="28" t="s">
        <v>10</v>
      </c>
      <c r="G349" s="58">
        <v>681604</v>
      </c>
      <c r="H349" s="22">
        <v>0</v>
      </c>
      <c r="I349" s="23">
        <f t="shared" si="39"/>
        <v>681604</v>
      </c>
    </row>
    <row r="350" spans="1:9" s="62" customFormat="1" ht="63">
      <c r="A350" s="31">
        <v>10</v>
      </c>
      <c r="B350" s="27">
        <v>1196491252</v>
      </c>
      <c r="C350" s="28" t="s">
        <v>506</v>
      </c>
      <c r="D350" s="36" t="s">
        <v>518</v>
      </c>
      <c r="E350" s="37" t="s">
        <v>519</v>
      </c>
      <c r="F350" s="28" t="s">
        <v>10</v>
      </c>
      <c r="G350" s="58">
        <v>1128446</v>
      </c>
      <c r="H350" s="22">
        <v>0</v>
      </c>
      <c r="I350" s="23">
        <f t="shared" si="39"/>
        <v>1128446</v>
      </c>
    </row>
    <row r="351" spans="1:9" s="62" customFormat="1" ht="72">
      <c r="A351" s="31">
        <v>11</v>
      </c>
      <c r="B351" s="27">
        <v>1196491253</v>
      </c>
      <c r="C351" s="28" t="s">
        <v>506</v>
      </c>
      <c r="D351" s="36" t="s">
        <v>520</v>
      </c>
      <c r="E351" s="37" t="s">
        <v>520</v>
      </c>
      <c r="F351" s="28" t="s">
        <v>10</v>
      </c>
      <c r="G351" s="58">
        <v>1197198</v>
      </c>
      <c r="H351" s="22">
        <v>0</v>
      </c>
      <c r="I351" s="23">
        <f t="shared" si="39"/>
        <v>1197198</v>
      </c>
    </row>
    <row r="352" spans="1:9" s="62" customFormat="1" ht="63">
      <c r="A352" s="31">
        <v>12</v>
      </c>
      <c r="B352" s="27">
        <v>1196491254</v>
      </c>
      <c r="C352" s="28" t="s">
        <v>506</v>
      </c>
      <c r="D352" s="36" t="s">
        <v>521</v>
      </c>
      <c r="E352" s="37" t="s">
        <v>521</v>
      </c>
      <c r="F352" s="28" t="s">
        <v>10</v>
      </c>
      <c r="G352" s="58">
        <v>1206563</v>
      </c>
      <c r="H352" s="22">
        <v>0</v>
      </c>
      <c r="I352" s="23">
        <f t="shared" si="39"/>
        <v>1206563</v>
      </c>
    </row>
    <row r="353" spans="1:9" s="62" customFormat="1" ht="63">
      <c r="A353" s="31">
        <v>13</v>
      </c>
      <c r="B353" s="27">
        <v>1196491255</v>
      </c>
      <c r="C353" s="28" t="s">
        <v>506</v>
      </c>
      <c r="D353" s="36" t="s">
        <v>522</v>
      </c>
      <c r="E353" s="37" t="s">
        <v>523</v>
      </c>
      <c r="F353" s="28" t="s">
        <v>10</v>
      </c>
      <c r="G353" s="58">
        <v>874877</v>
      </c>
      <c r="H353" s="22">
        <v>0</v>
      </c>
      <c r="I353" s="23">
        <f t="shared" si="39"/>
        <v>874877</v>
      </c>
    </row>
    <row r="354" spans="1:9" s="62" customFormat="1" ht="63">
      <c r="A354" s="31">
        <v>14</v>
      </c>
      <c r="B354" s="27">
        <v>1196491256</v>
      </c>
      <c r="C354" s="28" t="s">
        <v>506</v>
      </c>
      <c r="D354" s="36" t="s">
        <v>524</v>
      </c>
      <c r="E354" s="37" t="s">
        <v>525</v>
      </c>
      <c r="F354" s="28" t="s">
        <v>10</v>
      </c>
      <c r="G354" s="58">
        <v>844166</v>
      </c>
      <c r="H354" s="22">
        <v>0</v>
      </c>
      <c r="I354" s="23">
        <f t="shared" si="39"/>
        <v>844166</v>
      </c>
    </row>
    <row r="355" spans="1:9" s="62" customFormat="1" ht="63">
      <c r="A355" s="31">
        <v>15</v>
      </c>
      <c r="B355" s="27">
        <v>1196491257</v>
      </c>
      <c r="C355" s="28" t="s">
        <v>506</v>
      </c>
      <c r="D355" s="36" t="s">
        <v>526</v>
      </c>
      <c r="E355" s="37" t="s">
        <v>527</v>
      </c>
      <c r="F355" s="28" t="s">
        <v>10</v>
      </c>
      <c r="G355" s="58">
        <v>844166</v>
      </c>
      <c r="H355" s="22">
        <v>0</v>
      </c>
      <c r="I355" s="23">
        <f t="shared" si="39"/>
        <v>844166</v>
      </c>
    </row>
    <row r="356" spans="1:9" s="62" customFormat="1" ht="63">
      <c r="A356" s="31">
        <v>16</v>
      </c>
      <c r="B356" s="27">
        <v>1196491258</v>
      </c>
      <c r="C356" s="28" t="s">
        <v>506</v>
      </c>
      <c r="D356" s="36" t="s">
        <v>528</v>
      </c>
      <c r="E356" s="37" t="s">
        <v>529</v>
      </c>
      <c r="F356" s="28" t="s">
        <v>10</v>
      </c>
      <c r="G356" s="58">
        <v>1116824</v>
      </c>
      <c r="H356" s="22">
        <v>0</v>
      </c>
      <c r="I356" s="23">
        <f t="shared" si="39"/>
        <v>1116824</v>
      </c>
    </row>
    <row r="357" spans="1:9" ht="72">
      <c r="A357" s="31">
        <v>17</v>
      </c>
      <c r="B357" s="27">
        <v>1196491259</v>
      </c>
      <c r="C357" s="28" t="s">
        <v>506</v>
      </c>
      <c r="D357" s="36" t="s">
        <v>530</v>
      </c>
      <c r="E357" s="37" t="s">
        <v>530</v>
      </c>
      <c r="F357" s="28" t="s">
        <v>10</v>
      </c>
      <c r="G357" s="58">
        <v>471480</v>
      </c>
      <c r="H357" s="22">
        <v>0</v>
      </c>
      <c r="I357" s="23">
        <f t="shared" si="39"/>
        <v>471480</v>
      </c>
    </row>
    <row r="358" spans="1:9" ht="72">
      <c r="A358" s="31">
        <v>18</v>
      </c>
      <c r="B358" s="27">
        <v>1196491260</v>
      </c>
      <c r="C358" s="28" t="s">
        <v>506</v>
      </c>
      <c r="D358" s="36" t="s">
        <v>531</v>
      </c>
      <c r="E358" s="37" t="s">
        <v>531</v>
      </c>
      <c r="F358" s="28" t="s">
        <v>10</v>
      </c>
      <c r="G358" s="58">
        <v>467930</v>
      </c>
      <c r="H358" s="22">
        <v>0</v>
      </c>
      <c r="I358" s="23">
        <f t="shared" si="39"/>
        <v>467930</v>
      </c>
    </row>
    <row r="359" spans="1:9" ht="72">
      <c r="A359" s="31">
        <v>19</v>
      </c>
      <c r="B359" s="27">
        <v>1196491261</v>
      </c>
      <c r="C359" s="28" t="s">
        <v>506</v>
      </c>
      <c r="D359" s="36" t="s">
        <v>532</v>
      </c>
      <c r="E359" s="37" t="s">
        <v>533</v>
      </c>
      <c r="F359" s="28" t="s">
        <v>10</v>
      </c>
      <c r="G359" s="58">
        <v>453346</v>
      </c>
      <c r="H359" s="22">
        <v>0</v>
      </c>
      <c r="I359" s="23">
        <f t="shared" si="39"/>
        <v>453346</v>
      </c>
    </row>
    <row r="360" spans="1:9" ht="72">
      <c r="A360" s="31">
        <v>20</v>
      </c>
      <c r="B360" s="27">
        <v>1196491262</v>
      </c>
      <c r="C360" s="28" t="s">
        <v>506</v>
      </c>
      <c r="D360" s="36" t="s">
        <v>534</v>
      </c>
      <c r="E360" s="37" t="s">
        <v>535</v>
      </c>
      <c r="F360" s="28" t="s">
        <v>10</v>
      </c>
      <c r="G360" s="58">
        <v>544016</v>
      </c>
      <c r="H360" s="22">
        <v>0</v>
      </c>
      <c r="I360" s="23">
        <f t="shared" si="39"/>
        <v>544016</v>
      </c>
    </row>
    <row r="361" spans="1:9" ht="72">
      <c r="A361" s="31">
        <v>21</v>
      </c>
      <c r="B361" s="27">
        <v>1196491263</v>
      </c>
      <c r="C361" s="28" t="s">
        <v>506</v>
      </c>
      <c r="D361" s="36" t="s">
        <v>536</v>
      </c>
      <c r="E361" s="37" t="s">
        <v>537</v>
      </c>
      <c r="F361" s="28" t="s">
        <v>10</v>
      </c>
      <c r="G361" s="58">
        <v>544016</v>
      </c>
      <c r="H361" s="22">
        <v>0</v>
      </c>
      <c r="I361" s="23">
        <f t="shared" si="39"/>
        <v>544016</v>
      </c>
    </row>
    <row r="362" spans="1:9" ht="72">
      <c r="A362" s="31">
        <v>22</v>
      </c>
      <c r="B362" s="27">
        <v>1196491264</v>
      </c>
      <c r="C362" s="28" t="s">
        <v>506</v>
      </c>
      <c r="D362" s="36" t="s">
        <v>538</v>
      </c>
      <c r="E362" s="37" t="s">
        <v>538</v>
      </c>
      <c r="F362" s="28" t="s">
        <v>10</v>
      </c>
      <c r="G362" s="58">
        <v>580284</v>
      </c>
      <c r="H362" s="22">
        <v>0</v>
      </c>
      <c r="I362" s="23">
        <f t="shared" si="39"/>
        <v>580284</v>
      </c>
    </row>
    <row r="363" spans="1:9" ht="72">
      <c r="A363" s="31">
        <v>23</v>
      </c>
      <c r="B363" s="27">
        <v>1196491265</v>
      </c>
      <c r="C363" s="28" t="s">
        <v>506</v>
      </c>
      <c r="D363" s="36" t="s">
        <v>539</v>
      </c>
      <c r="E363" s="37" t="s">
        <v>539</v>
      </c>
      <c r="F363" s="28" t="s">
        <v>10</v>
      </c>
      <c r="G363" s="58">
        <v>713025</v>
      </c>
      <c r="H363" s="22">
        <v>0</v>
      </c>
      <c r="I363" s="23">
        <f t="shared" si="39"/>
        <v>713025</v>
      </c>
    </row>
    <row r="364" spans="1:9" ht="72">
      <c r="A364" s="31">
        <v>24</v>
      </c>
      <c r="B364" s="27">
        <v>1196491266</v>
      </c>
      <c r="C364" s="28" t="s">
        <v>506</v>
      </c>
      <c r="D364" s="36" t="s">
        <v>540</v>
      </c>
      <c r="E364" s="37" t="s">
        <v>540</v>
      </c>
      <c r="F364" s="28" t="s">
        <v>10</v>
      </c>
      <c r="G364" s="58">
        <v>713025</v>
      </c>
      <c r="H364" s="22">
        <v>0</v>
      </c>
      <c r="I364" s="23">
        <f t="shared" si="39"/>
        <v>713025</v>
      </c>
    </row>
    <row r="365" spans="1:9" ht="72">
      <c r="A365" s="31">
        <v>25</v>
      </c>
      <c r="B365" s="27">
        <v>1196491267</v>
      </c>
      <c r="C365" s="28" t="s">
        <v>506</v>
      </c>
      <c r="D365" s="36" t="s">
        <v>541</v>
      </c>
      <c r="E365" s="37" t="s">
        <v>541</v>
      </c>
      <c r="F365" s="28" t="s">
        <v>10</v>
      </c>
      <c r="G365" s="58">
        <v>506048</v>
      </c>
      <c r="H365" s="22">
        <v>0</v>
      </c>
      <c r="I365" s="23">
        <f t="shared" si="39"/>
        <v>506048</v>
      </c>
    </row>
    <row r="366" spans="1:9" ht="72">
      <c r="A366" s="31">
        <v>26</v>
      </c>
      <c r="B366" s="27">
        <v>1196491268</v>
      </c>
      <c r="C366" s="28" t="s">
        <v>506</v>
      </c>
      <c r="D366" s="36" t="s">
        <v>542</v>
      </c>
      <c r="E366" s="37" t="s">
        <v>542</v>
      </c>
      <c r="F366" s="28" t="s">
        <v>10</v>
      </c>
      <c r="G366" s="58">
        <v>506048</v>
      </c>
      <c r="H366" s="22">
        <v>0</v>
      </c>
      <c r="I366" s="23">
        <f t="shared" si="39"/>
        <v>506048</v>
      </c>
    </row>
    <row r="367" spans="1:9" s="147" customFormat="1">
      <c r="A367" s="142" t="s">
        <v>3912</v>
      </c>
      <c r="B367" s="17"/>
      <c r="C367" s="143"/>
      <c r="D367" s="143"/>
      <c r="E367" s="143"/>
      <c r="F367" s="143"/>
      <c r="G367" s="144"/>
      <c r="H367" s="145"/>
      <c r="I367" s="149">
        <f>SUM(I341:I366)</f>
        <v>30405010</v>
      </c>
    </row>
    <row r="368" spans="1:9" ht="13.5" customHeight="1">
      <c r="A368" s="39" t="s">
        <v>544</v>
      </c>
      <c r="B368" s="166" t="s">
        <v>545</v>
      </c>
      <c r="C368" s="166"/>
      <c r="D368" s="166"/>
      <c r="E368" s="166"/>
      <c r="F368" s="29" t="s">
        <v>543</v>
      </c>
      <c r="G368" s="174" t="s">
        <v>3870</v>
      </c>
      <c r="H368" s="175"/>
      <c r="I368" s="176"/>
    </row>
    <row r="369" spans="1:9" ht="27">
      <c r="A369" s="14" t="s">
        <v>2</v>
      </c>
      <c r="B369" s="14" t="s">
        <v>3</v>
      </c>
      <c r="C369" s="15" t="s">
        <v>4</v>
      </c>
      <c r="D369" s="15" t="s">
        <v>5</v>
      </c>
      <c r="E369" s="15" t="s">
        <v>3366</v>
      </c>
      <c r="F369" s="15" t="s">
        <v>7</v>
      </c>
      <c r="G369" s="16" t="s">
        <v>3347</v>
      </c>
      <c r="H369" s="16" t="s">
        <v>3348</v>
      </c>
      <c r="I369" s="16" t="s">
        <v>3349</v>
      </c>
    </row>
    <row r="370" spans="1:9" ht="18">
      <c r="A370" s="31">
        <v>1</v>
      </c>
      <c r="B370" s="27">
        <v>1186290016</v>
      </c>
      <c r="C370" s="28">
        <v>42203400</v>
      </c>
      <c r="D370" s="36" t="s">
        <v>546</v>
      </c>
      <c r="E370" s="37" t="s">
        <v>547</v>
      </c>
      <c r="F370" s="28" t="s">
        <v>10</v>
      </c>
      <c r="G370" s="22">
        <v>10936</v>
      </c>
      <c r="H370" s="22">
        <f t="shared" ref="H370:H371" si="40">ROUND(G370*0.19,0)</f>
        <v>2078</v>
      </c>
      <c r="I370" s="23">
        <f t="shared" ref="I370:I372" si="41">+G370+H370</f>
        <v>13014</v>
      </c>
    </row>
    <row r="371" spans="1:9" ht="18">
      <c r="A371" s="31">
        <v>2</v>
      </c>
      <c r="B371" s="27">
        <v>1186220510</v>
      </c>
      <c r="C371" s="21">
        <v>42203400</v>
      </c>
      <c r="D371" s="28" t="s">
        <v>548</v>
      </c>
      <c r="E371" s="28" t="s">
        <v>549</v>
      </c>
      <c r="F371" s="28" t="s">
        <v>10</v>
      </c>
      <c r="G371" s="22">
        <v>28972</v>
      </c>
      <c r="H371" s="22">
        <f t="shared" si="40"/>
        <v>5505</v>
      </c>
      <c r="I371" s="23">
        <f t="shared" si="41"/>
        <v>34477</v>
      </c>
    </row>
    <row r="372" spans="1:9" s="62" customFormat="1" ht="36">
      <c r="A372" s="31">
        <v>3</v>
      </c>
      <c r="B372" s="27">
        <v>1186220905</v>
      </c>
      <c r="C372" s="21">
        <v>42203400</v>
      </c>
      <c r="D372" s="28" t="s">
        <v>550</v>
      </c>
      <c r="E372" s="28" t="s">
        <v>551</v>
      </c>
      <c r="F372" s="28" t="s">
        <v>10</v>
      </c>
      <c r="G372" s="22">
        <v>53000</v>
      </c>
      <c r="H372" s="22">
        <v>0</v>
      </c>
      <c r="I372" s="23">
        <f t="shared" si="41"/>
        <v>53000</v>
      </c>
    </row>
    <row r="373" spans="1:9" s="62" customFormat="1" ht="18">
      <c r="A373" s="31">
        <v>4</v>
      </c>
      <c r="B373" s="27">
        <v>1186220279</v>
      </c>
      <c r="C373" s="21">
        <v>42203400</v>
      </c>
      <c r="D373" s="28" t="s">
        <v>552</v>
      </c>
      <c r="E373" s="28" t="s">
        <v>553</v>
      </c>
      <c r="F373" s="28" t="s">
        <v>10</v>
      </c>
      <c r="G373" s="22">
        <v>58530</v>
      </c>
      <c r="H373" s="22">
        <v>0</v>
      </c>
      <c r="I373" s="23">
        <f>+G373+H373</f>
        <v>58530</v>
      </c>
    </row>
    <row r="374" spans="1:9" s="62" customFormat="1" ht="18">
      <c r="A374" s="31">
        <v>5</v>
      </c>
      <c r="B374" s="27">
        <v>1186220291</v>
      </c>
      <c r="C374" s="21">
        <v>42203406</v>
      </c>
      <c r="D374" s="28" t="s">
        <v>554</v>
      </c>
      <c r="E374" s="28" t="s">
        <v>555</v>
      </c>
      <c r="F374" s="28" t="s">
        <v>10</v>
      </c>
      <c r="G374" s="22">
        <v>43000</v>
      </c>
      <c r="H374" s="22">
        <f>ROUND(G374*0.19,0)</f>
        <v>8170</v>
      </c>
      <c r="I374" s="23">
        <f>+G374+H374</f>
        <v>51170</v>
      </c>
    </row>
    <row r="375" spans="1:9" s="62" customFormat="1" ht="18">
      <c r="A375" s="31">
        <v>6</v>
      </c>
      <c r="B375" s="27">
        <v>1186220292</v>
      </c>
      <c r="C375" s="21">
        <v>42203406</v>
      </c>
      <c r="D375" s="28" t="s">
        <v>556</v>
      </c>
      <c r="E375" s="28" t="s">
        <v>557</v>
      </c>
      <c r="F375" s="28" t="s">
        <v>10</v>
      </c>
      <c r="G375" s="22">
        <v>43000</v>
      </c>
      <c r="H375" s="22">
        <f t="shared" ref="H375:H379" si="42">ROUND(G375*0.19,0)</f>
        <v>8170</v>
      </c>
      <c r="I375" s="23">
        <f t="shared" ref="I375:I379" si="43">+G375+H375</f>
        <v>51170</v>
      </c>
    </row>
    <row r="376" spans="1:9" s="62" customFormat="1" ht="18">
      <c r="A376" s="31">
        <v>7</v>
      </c>
      <c r="B376" s="27">
        <v>1186220293</v>
      </c>
      <c r="C376" s="21">
        <v>42203406</v>
      </c>
      <c r="D376" s="28" t="s">
        <v>558</v>
      </c>
      <c r="E376" s="28" t="s">
        <v>559</v>
      </c>
      <c r="F376" s="28" t="s">
        <v>10</v>
      </c>
      <c r="G376" s="22">
        <v>43000</v>
      </c>
      <c r="H376" s="22">
        <f t="shared" si="42"/>
        <v>8170</v>
      </c>
      <c r="I376" s="23">
        <f t="shared" si="43"/>
        <v>51170</v>
      </c>
    </row>
    <row r="377" spans="1:9" s="62" customFormat="1" ht="18">
      <c r="A377" s="31">
        <v>8</v>
      </c>
      <c r="B377" s="27">
        <v>1186220431</v>
      </c>
      <c r="C377" s="21">
        <v>42203406</v>
      </c>
      <c r="D377" s="28" t="s">
        <v>560</v>
      </c>
      <c r="E377" s="28" t="s">
        <v>561</v>
      </c>
      <c r="F377" s="28" t="s">
        <v>10</v>
      </c>
      <c r="G377" s="22">
        <v>241435</v>
      </c>
      <c r="H377" s="22">
        <f t="shared" si="42"/>
        <v>45873</v>
      </c>
      <c r="I377" s="23">
        <f t="shared" si="43"/>
        <v>287308</v>
      </c>
    </row>
    <row r="378" spans="1:9" s="62" customFormat="1" ht="27">
      <c r="A378" s="31">
        <v>9</v>
      </c>
      <c r="B378" s="27">
        <v>1186230643</v>
      </c>
      <c r="C378" s="21">
        <v>42203406</v>
      </c>
      <c r="D378" s="28" t="s">
        <v>562</v>
      </c>
      <c r="E378" s="28" t="s">
        <v>563</v>
      </c>
      <c r="F378" s="28" t="s">
        <v>10</v>
      </c>
      <c r="G378" s="22">
        <v>172010</v>
      </c>
      <c r="H378" s="22">
        <f t="shared" si="42"/>
        <v>32682</v>
      </c>
      <c r="I378" s="23">
        <f t="shared" si="43"/>
        <v>204692</v>
      </c>
    </row>
    <row r="379" spans="1:9" s="62" customFormat="1" ht="36">
      <c r="A379" s="31">
        <v>10</v>
      </c>
      <c r="B379" s="27">
        <v>1186220021</v>
      </c>
      <c r="C379" s="21">
        <v>42203406</v>
      </c>
      <c r="D379" s="28" t="s">
        <v>564</v>
      </c>
      <c r="E379" s="28" t="s">
        <v>564</v>
      </c>
      <c r="F379" s="28" t="s">
        <v>10</v>
      </c>
      <c r="G379" s="22">
        <v>185888</v>
      </c>
      <c r="H379" s="22">
        <f t="shared" si="42"/>
        <v>35319</v>
      </c>
      <c r="I379" s="23">
        <f t="shared" si="43"/>
        <v>221207</v>
      </c>
    </row>
    <row r="380" spans="1:9" s="62" customFormat="1" ht="45">
      <c r="A380" s="31">
        <v>11</v>
      </c>
      <c r="B380" s="27">
        <v>1186220021</v>
      </c>
      <c r="C380" s="21">
        <v>42221500</v>
      </c>
      <c r="D380" s="28" t="s">
        <v>565</v>
      </c>
      <c r="E380" s="28" t="s">
        <v>566</v>
      </c>
      <c r="F380" s="28" t="s">
        <v>53</v>
      </c>
      <c r="G380" s="22">
        <v>110835</v>
      </c>
      <c r="H380" s="22">
        <v>0</v>
      </c>
      <c r="I380" s="23">
        <f>+G380+H380</f>
        <v>110835</v>
      </c>
    </row>
    <row r="381" spans="1:9" s="62" customFormat="1" ht="27">
      <c r="A381" s="31">
        <v>13</v>
      </c>
      <c r="B381" s="27">
        <v>1186220092</v>
      </c>
      <c r="C381" s="21">
        <v>42203400</v>
      </c>
      <c r="D381" s="28" t="s">
        <v>567</v>
      </c>
      <c r="E381" s="28" t="s">
        <v>568</v>
      </c>
      <c r="F381" s="28" t="s">
        <v>10</v>
      </c>
      <c r="G381" s="22">
        <v>65848</v>
      </c>
      <c r="H381" s="22">
        <v>0</v>
      </c>
      <c r="I381" s="23">
        <f t="shared" ref="I381:I384" si="44">+G381+H381</f>
        <v>65848</v>
      </c>
    </row>
    <row r="382" spans="1:9" s="62" customFormat="1" ht="27">
      <c r="A382" s="31">
        <v>14</v>
      </c>
      <c r="B382" s="27">
        <v>1186220275</v>
      </c>
      <c r="C382" s="21">
        <v>42203400</v>
      </c>
      <c r="D382" s="28" t="s">
        <v>569</v>
      </c>
      <c r="E382" s="28" t="s">
        <v>570</v>
      </c>
      <c r="F382" s="28" t="s">
        <v>10</v>
      </c>
      <c r="G382" s="22">
        <v>448000</v>
      </c>
      <c r="H382" s="22">
        <v>0</v>
      </c>
      <c r="I382" s="23">
        <f t="shared" si="44"/>
        <v>448000</v>
      </c>
    </row>
    <row r="383" spans="1:9" s="62" customFormat="1" ht="36">
      <c r="A383" s="31">
        <v>15</v>
      </c>
      <c r="B383" s="27">
        <v>1186220274</v>
      </c>
      <c r="C383" s="21">
        <v>42221500</v>
      </c>
      <c r="D383" s="28" t="s">
        <v>571</v>
      </c>
      <c r="E383" s="28" t="s">
        <v>572</v>
      </c>
      <c r="F383" s="28" t="s">
        <v>10</v>
      </c>
      <c r="G383" s="22">
        <v>123681</v>
      </c>
      <c r="H383" s="22">
        <v>0</v>
      </c>
      <c r="I383" s="23">
        <f t="shared" si="44"/>
        <v>123681</v>
      </c>
    </row>
    <row r="384" spans="1:9" s="62" customFormat="1" ht="27">
      <c r="A384" s="31">
        <v>16</v>
      </c>
      <c r="B384" s="27"/>
      <c r="C384" s="21">
        <v>42221500</v>
      </c>
      <c r="D384" s="28" t="s">
        <v>3835</v>
      </c>
      <c r="E384" s="28" t="s">
        <v>3836</v>
      </c>
      <c r="F384" s="28" t="s">
        <v>10</v>
      </c>
      <c r="G384" s="22">
        <v>66500</v>
      </c>
      <c r="H384" s="22">
        <v>0</v>
      </c>
      <c r="I384" s="23">
        <f t="shared" si="44"/>
        <v>66500</v>
      </c>
    </row>
    <row r="385" spans="1:9" s="150" customFormat="1">
      <c r="A385" s="142" t="s">
        <v>3913</v>
      </c>
      <c r="B385" s="17"/>
      <c r="C385" s="143"/>
      <c r="D385" s="143"/>
      <c r="E385" s="143"/>
      <c r="F385" s="143"/>
      <c r="G385" s="144"/>
      <c r="H385" s="145"/>
      <c r="I385" s="151">
        <f>SUM(I370:I384)</f>
        <v>1840602</v>
      </c>
    </row>
    <row r="386" spans="1:9" s="62" customFormat="1" ht="13.5" customHeight="1">
      <c r="A386" s="39" t="s">
        <v>573</v>
      </c>
      <c r="B386" s="166" t="s">
        <v>574</v>
      </c>
      <c r="C386" s="166"/>
      <c r="D386" s="166"/>
      <c r="E386" s="166"/>
      <c r="F386" s="29" t="s">
        <v>543</v>
      </c>
      <c r="G386" s="174" t="s">
        <v>3870</v>
      </c>
      <c r="H386" s="175"/>
      <c r="I386" s="176"/>
    </row>
    <row r="387" spans="1:9" s="62" customFormat="1" ht="27">
      <c r="A387" s="14" t="s">
        <v>2</v>
      </c>
      <c r="B387" s="14" t="s">
        <v>3</v>
      </c>
      <c r="C387" s="15" t="s">
        <v>4</v>
      </c>
      <c r="D387" s="15" t="s">
        <v>5</v>
      </c>
      <c r="E387" s="15" t="s">
        <v>3366</v>
      </c>
      <c r="F387" s="15" t="s">
        <v>7</v>
      </c>
      <c r="G387" s="16" t="s">
        <v>3347</v>
      </c>
      <c r="H387" s="16" t="s">
        <v>3348</v>
      </c>
      <c r="I387" s="16" t="s">
        <v>3349</v>
      </c>
    </row>
    <row r="388" spans="1:9" s="62" customFormat="1" ht="81">
      <c r="A388" s="31">
        <v>1</v>
      </c>
      <c r="B388" s="69">
        <v>1186220401</v>
      </c>
      <c r="C388" s="46">
        <v>42203400</v>
      </c>
      <c r="D388" s="46" t="s">
        <v>575</v>
      </c>
      <c r="E388" s="44" t="s">
        <v>576</v>
      </c>
      <c r="F388" s="46" t="s">
        <v>53</v>
      </c>
      <c r="G388" s="58">
        <v>9367000</v>
      </c>
      <c r="H388" s="22">
        <v>0</v>
      </c>
      <c r="I388" s="23">
        <f t="shared" ref="I388:I390" si="45">+G388+H388</f>
        <v>9367000</v>
      </c>
    </row>
    <row r="389" spans="1:9" s="62" customFormat="1" ht="54">
      <c r="A389" s="31">
        <v>2</v>
      </c>
      <c r="B389" s="69">
        <v>1186220402</v>
      </c>
      <c r="C389" s="46">
        <v>42203400</v>
      </c>
      <c r="D389" s="46" t="s">
        <v>577</v>
      </c>
      <c r="E389" s="44" t="s">
        <v>578</v>
      </c>
      <c r="F389" s="46" t="s">
        <v>53</v>
      </c>
      <c r="G389" s="58">
        <v>1092830</v>
      </c>
      <c r="H389" s="22">
        <v>0</v>
      </c>
      <c r="I389" s="23">
        <f t="shared" si="45"/>
        <v>1092830</v>
      </c>
    </row>
    <row r="390" spans="1:9" s="62" customFormat="1" ht="54">
      <c r="A390" s="31">
        <v>3</v>
      </c>
      <c r="B390" s="69">
        <v>1186220403</v>
      </c>
      <c r="C390" s="46">
        <v>42203400</v>
      </c>
      <c r="D390" s="46" t="s">
        <v>579</v>
      </c>
      <c r="E390" s="44" t="s">
        <v>580</v>
      </c>
      <c r="F390" s="46" t="s">
        <v>53</v>
      </c>
      <c r="G390" s="58">
        <v>190256</v>
      </c>
      <c r="H390" s="22">
        <v>0</v>
      </c>
      <c r="I390" s="23">
        <f t="shared" si="45"/>
        <v>190256</v>
      </c>
    </row>
    <row r="391" spans="1:9" s="147" customFormat="1">
      <c r="A391" s="142" t="s">
        <v>3914</v>
      </c>
      <c r="B391" s="17"/>
      <c r="C391" s="143"/>
      <c r="D391" s="143"/>
      <c r="E391" s="143"/>
      <c r="F391" s="143"/>
      <c r="G391" s="144"/>
      <c r="H391" s="145"/>
      <c r="I391" s="149">
        <f>SUM(I388:I390)</f>
        <v>10650086</v>
      </c>
    </row>
    <row r="392" spans="1:9" s="62" customFormat="1" ht="13.5" customHeight="1">
      <c r="A392" s="39" t="s">
        <v>581</v>
      </c>
      <c r="B392" s="166" t="s">
        <v>582</v>
      </c>
      <c r="C392" s="166"/>
      <c r="D392" s="166"/>
      <c r="E392" s="166"/>
      <c r="F392" s="29" t="s">
        <v>543</v>
      </c>
      <c r="G392" s="174" t="s">
        <v>3870</v>
      </c>
      <c r="H392" s="175"/>
      <c r="I392" s="176"/>
    </row>
    <row r="393" spans="1:9" s="62" customFormat="1" ht="27">
      <c r="A393" s="14" t="s">
        <v>2</v>
      </c>
      <c r="B393" s="14" t="s">
        <v>3</v>
      </c>
      <c r="C393" s="15" t="s">
        <v>4</v>
      </c>
      <c r="D393" s="15" t="s">
        <v>5</v>
      </c>
      <c r="E393" s="15" t="s">
        <v>3366</v>
      </c>
      <c r="F393" s="15" t="s">
        <v>7</v>
      </c>
      <c r="G393" s="16" t="s">
        <v>3347</v>
      </c>
      <c r="H393" s="16" t="s">
        <v>3348</v>
      </c>
      <c r="I393" s="16" t="s">
        <v>3349</v>
      </c>
    </row>
    <row r="394" spans="1:9" s="62" customFormat="1" ht="27">
      <c r="A394" s="31">
        <v>1</v>
      </c>
      <c r="B394" s="21">
        <v>1186220462</v>
      </c>
      <c r="C394" s="21">
        <v>42203400</v>
      </c>
      <c r="D394" s="38" t="s">
        <v>583</v>
      </c>
      <c r="E394" s="38" t="s">
        <v>584</v>
      </c>
      <c r="F394" s="28" t="s">
        <v>10</v>
      </c>
      <c r="G394" s="22">
        <v>2234082</v>
      </c>
      <c r="H394" s="22">
        <v>0</v>
      </c>
      <c r="I394" s="23">
        <f t="shared" ref="I394:I410" si="46">+G394+H394</f>
        <v>2234082</v>
      </c>
    </row>
    <row r="395" spans="1:9" s="62" customFormat="1" ht="27">
      <c r="A395" s="31">
        <v>2</v>
      </c>
      <c r="B395" s="21">
        <v>1186220422</v>
      </c>
      <c r="C395" s="21">
        <v>42203400</v>
      </c>
      <c r="D395" s="38" t="s">
        <v>585</v>
      </c>
      <c r="E395" s="38" t="s">
        <v>586</v>
      </c>
      <c r="F395" s="28" t="s">
        <v>10</v>
      </c>
      <c r="G395" s="22">
        <v>4957538</v>
      </c>
      <c r="H395" s="22">
        <v>0</v>
      </c>
      <c r="I395" s="23">
        <f t="shared" si="46"/>
        <v>4957538</v>
      </c>
    </row>
    <row r="396" spans="1:9" s="62" customFormat="1" ht="36">
      <c r="A396" s="31">
        <v>3</v>
      </c>
      <c r="B396" s="21">
        <v>1186220427</v>
      </c>
      <c r="C396" s="21">
        <v>42203400</v>
      </c>
      <c r="D396" s="38" t="s">
        <v>587</v>
      </c>
      <c r="E396" s="38" t="s">
        <v>588</v>
      </c>
      <c r="F396" s="28" t="s">
        <v>10</v>
      </c>
      <c r="G396" s="22">
        <v>6759000</v>
      </c>
      <c r="H396" s="22">
        <v>0</v>
      </c>
      <c r="I396" s="23">
        <f t="shared" si="46"/>
        <v>6759000</v>
      </c>
    </row>
    <row r="397" spans="1:9" s="62" customFormat="1" ht="36">
      <c r="A397" s="31">
        <v>4</v>
      </c>
      <c r="B397" s="21">
        <v>1186220907</v>
      </c>
      <c r="C397" s="21">
        <v>42203400</v>
      </c>
      <c r="D397" s="38" t="s">
        <v>589</v>
      </c>
      <c r="E397" s="38" t="s">
        <v>590</v>
      </c>
      <c r="F397" s="28" t="s">
        <v>10</v>
      </c>
      <c r="G397" s="22">
        <v>3827386</v>
      </c>
      <c r="H397" s="22">
        <v>0</v>
      </c>
      <c r="I397" s="23">
        <f t="shared" si="46"/>
        <v>3827386</v>
      </c>
    </row>
    <row r="398" spans="1:9" s="62" customFormat="1" ht="63">
      <c r="A398" s="31">
        <v>5</v>
      </c>
      <c r="B398" s="21">
        <v>1186220378</v>
      </c>
      <c r="C398" s="21">
        <v>42203400</v>
      </c>
      <c r="D398" s="38" t="s">
        <v>591</v>
      </c>
      <c r="E398" s="38" t="s">
        <v>592</v>
      </c>
      <c r="F398" s="28" t="s">
        <v>10</v>
      </c>
      <c r="G398" s="22">
        <v>3558061</v>
      </c>
      <c r="H398" s="22">
        <v>0</v>
      </c>
      <c r="I398" s="23">
        <f t="shared" si="46"/>
        <v>3558061</v>
      </c>
    </row>
    <row r="399" spans="1:9" s="62" customFormat="1" ht="27">
      <c r="A399" s="31">
        <v>6</v>
      </c>
      <c r="B399" s="21">
        <v>1186220500</v>
      </c>
      <c r="C399" s="21">
        <v>42203400</v>
      </c>
      <c r="D399" s="38" t="s">
        <v>593</v>
      </c>
      <c r="E399" s="38" t="s">
        <v>594</v>
      </c>
      <c r="F399" s="28" t="s">
        <v>10</v>
      </c>
      <c r="G399" s="22">
        <v>1427000</v>
      </c>
      <c r="H399" s="22">
        <v>0</v>
      </c>
      <c r="I399" s="23">
        <f t="shared" si="46"/>
        <v>1427000</v>
      </c>
    </row>
    <row r="400" spans="1:9" s="62" customFormat="1" ht="27">
      <c r="A400" s="31">
        <v>7</v>
      </c>
      <c r="B400" s="21">
        <v>1186220449</v>
      </c>
      <c r="C400" s="21">
        <v>42203400</v>
      </c>
      <c r="D400" s="38" t="s">
        <v>595</v>
      </c>
      <c r="E400" s="38" t="s">
        <v>596</v>
      </c>
      <c r="F400" s="28" t="s">
        <v>10</v>
      </c>
      <c r="G400" s="22">
        <v>1413500</v>
      </c>
      <c r="H400" s="22">
        <v>0</v>
      </c>
      <c r="I400" s="23">
        <f t="shared" si="46"/>
        <v>1413500</v>
      </c>
    </row>
    <row r="401" spans="1:9" s="62" customFormat="1" ht="27">
      <c r="A401" s="31">
        <v>8</v>
      </c>
      <c r="B401" s="21">
        <v>1186220422</v>
      </c>
      <c r="C401" s="21">
        <v>42203400</v>
      </c>
      <c r="D401" s="38" t="s">
        <v>597</v>
      </c>
      <c r="E401" s="38" t="s">
        <v>598</v>
      </c>
      <c r="F401" s="28" t="s">
        <v>10</v>
      </c>
      <c r="G401" s="22">
        <v>2239000</v>
      </c>
      <c r="H401" s="22">
        <v>0</v>
      </c>
      <c r="I401" s="23">
        <f t="shared" si="46"/>
        <v>2239000</v>
      </c>
    </row>
    <row r="402" spans="1:9" s="62" customFormat="1" ht="27">
      <c r="A402" s="31">
        <v>9</v>
      </c>
      <c r="B402" s="21">
        <v>1186220254</v>
      </c>
      <c r="C402" s="21">
        <v>42203400</v>
      </c>
      <c r="D402" s="38" t="s">
        <v>599</v>
      </c>
      <c r="E402" s="38" t="s">
        <v>600</v>
      </c>
      <c r="F402" s="28" t="s">
        <v>10</v>
      </c>
      <c r="G402" s="22">
        <v>816690</v>
      </c>
      <c r="H402" s="22">
        <v>0</v>
      </c>
      <c r="I402" s="23">
        <f t="shared" si="46"/>
        <v>816690</v>
      </c>
    </row>
    <row r="403" spans="1:9" s="62" customFormat="1" ht="27">
      <c r="A403" s="31">
        <v>10</v>
      </c>
      <c r="B403" s="21">
        <v>1186220273</v>
      </c>
      <c r="C403" s="21">
        <v>42203400</v>
      </c>
      <c r="D403" s="38" t="s">
        <v>601</v>
      </c>
      <c r="E403" s="38" t="s">
        <v>602</v>
      </c>
      <c r="F403" s="28" t="s">
        <v>10</v>
      </c>
      <c r="G403" s="22">
        <v>2277000</v>
      </c>
      <c r="H403" s="22">
        <v>0</v>
      </c>
      <c r="I403" s="23">
        <f t="shared" si="46"/>
        <v>2277000</v>
      </c>
    </row>
    <row r="404" spans="1:9" s="62" customFormat="1" ht="18">
      <c r="A404" s="31">
        <v>11</v>
      </c>
      <c r="B404" s="21">
        <v>1186220276</v>
      </c>
      <c r="C404" s="21">
        <v>42203400</v>
      </c>
      <c r="D404" s="38" t="s">
        <v>603</v>
      </c>
      <c r="E404" s="38" t="s">
        <v>604</v>
      </c>
      <c r="F404" s="28" t="s">
        <v>10</v>
      </c>
      <c r="G404" s="22">
        <v>1610673</v>
      </c>
      <c r="H404" s="22">
        <v>0</v>
      </c>
      <c r="I404" s="23">
        <f t="shared" si="46"/>
        <v>1610673</v>
      </c>
    </row>
    <row r="405" spans="1:9" s="62" customFormat="1" ht="36">
      <c r="A405" s="31">
        <v>12</v>
      </c>
      <c r="B405" s="21">
        <v>1186220277</v>
      </c>
      <c r="C405" s="21">
        <v>42203400</v>
      </c>
      <c r="D405" s="38" t="s">
        <v>605</v>
      </c>
      <c r="E405" s="38" t="s">
        <v>606</v>
      </c>
      <c r="F405" s="28" t="s">
        <v>10</v>
      </c>
      <c r="G405" s="22">
        <v>1700000</v>
      </c>
      <c r="H405" s="22">
        <v>0</v>
      </c>
      <c r="I405" s="23">
        <f t="shared" si="46"/>
        <v>1700000</v>
      </c>
    </row>
    <row r="406" spans="1:9" s="62" customFormat="1" ht="45">
      <c r="A406" s="31">
        <v>13</v>
      </c>
      <c r="B406" s="21">
        <v>1186220905</v>
      </c>
      <c r="C406" s="21">
        <v>42203400</v>
      </c>
      <c r="D406" s="38" t="s">
        <v>607</v>
      </c>
      <c r="E406" s="38" t="s">
        <v>608</v>
      </c>
      <c r="F406" s="28" t="s">
        <v>10</v>
      </c>
      <c r="G406" s="22">
        <v>352213</v>
      </c>
      <c r="H406" s="22">
        <v>0</v>
      </c>
      <c r="I406" s="23">
        <f t="shared" si="46"/>
        <v>352213</v>
      </c>
    </row>
    <row r="407" spans="1:9" s="62" customFormat="1" ht="45">
      <c r="A407" s="31">
        <v>14</v>
      </c>
      <c r="B407" s="21">
        <v>1186220905</v>
      </c>
      <c r="C407" s="21">
        <v>42203400</v>
      </c>
      <c r="D407" s="38" t="s">
        <v>609</v>
      </c>
      <c r="E407" s="38" t="s">
        <v>610</v>
      </c>
      <c r="F407" s="28" t="s">
        <v>10</v>
      </c>
      <c r="G407" s="22">
        <v>352213</v>
      </c>
      <c r="H407" s="22">
        <v>0</v>
      </c>
      <c r="I407" s="23">
        <f t="shared" si="46"/>
        <v>352213</v>
      </c>
    </row>
    <row r="408" spans="1:9" s="62" customFormat="1" ht="36">
      <c r="A408" s="31">
        <v>15</v>
      </c>
      <c r="B408" s="21">
        <v>1186220678</v>
      </c>
      <c r="C408" s="21">
        <v>42203400</v>
      </c>
      <c r="D408" s="38" t="s">
        <v>611</v>
      </c>
      <c r="E408" s="38" t="s">
        <v>612</v>
      </c>
      <c r="F408" s="28" t="s">
        <v>10</v>
      </c>
      <c r="G408" s="22">
        <v>321300</v>
      </c>
      <c r="H408" s="22">
        <f t="shared" ref="H408:H410" si="47">ROUND(G408*0.19,0)</f>
        <v>61047</v>
      </c>
      <c r="I408" s="23">
        <f t="shared" si="46"/>
        <v>382347</v>
      </c>
    </row>
    <row r="409" spans="1:9" s="62" customFormat="1" ht="63">
      <c r="A409" s="31">
        <v>16</v>
      </c>
      <c r="B409" s="35" t="s">
        <v>3359</v>
      </c>
      <c r="C409" s="21">
        <v>42203400</v>
      </c>
      <c r="D409" s="38" t="s">
        <v>613</v>
      </c>
      <c r="E409" s="38" t="s">
        <v>614</v>
      </c>
      <c r="F409" s="28" t="s">
        <v>10</v>
      </c>
      <c r="G409" s="22">
        <v>356948</v>
      </c>
      <c r="H409" s="22">
        <f t="shared" si="47"/>
        <v>67820</v>
      </c>
      <c r="I409" s="23">
        <f t="shared" si="46"/>
        <v>424768</v>
      </c>
    </row>
    <row r="410" spans="1:9" s="62" customFormat="1" ht="27">
      <c r="A410" s="31">
        <v>17</v>
      </c>
      <c r="B410" s="21">
        <v>1186290712</v>
      </c>
      <c r="C410" s="21">
        <v>42203400</v>
      </c>
      <c r="D410" s="38" t="s">
        <v>615</v>
      </c>
      <c r="E410" s="38" t="s">
        <v>616</v>
      </c>
      <c r="F410" s="28" t="s">
        <v>10</v>
      </c>
      <c r="G410" s="22">
        <v>214500</v>
      </c>
      <c r="H410" s="22">
        <f t="shared" si="47"/>
        <v>40755</v>
      </c>
      <c r="I410" s="23">
        <f t="shared" si="46"/>
        <v>255255</v>
      </c>
    </row>
    <row r="411" spans="1:9" s="147" customFormat="1">
      <c r="A411" s="142" t="s">
        <v>3915</v>
      </c>
      <c r="B411" s="17"/>
      <c r="C411" s="143"/>
      <c r="D411" s="143"/>
      <c r="E411" s="143"/>
      <c r="F411" s="143"/>
      <c r="G411" s="148"/>
      <c r="H411" s="148"/>
      <c r="I411" s="149">
        <f>SUM(I394:I410)</f>
        <v>34586726</v>
      </c>
    </row>
    <row r="412" spans="1:9" s="62" customFormat="1" ht="30" customHeight="1">
      <c r="A412" s="39" t="s">
        <v>617</v>
      </c>
      <c r="B412" s="166" t="s">
        <v>618</v>
      </c>
      <c r="C412" s="166"/>
      <c r="D412" s="166"/>
      <c r="E412" s="166"/>
      <c r="F412" s="29" t="s">
        <v>543</v>
      </c>
      <c r="G412" s="189" t="s">
        <v>3870</v>
      </c>
      <c r="H412" s="175"/>
      <c r="I412" s="176"/>
    </row>
    <row r="413" spans="1:9" s="62" customFormat="1" ht="27">
      <c r="A413" s="14" t="s">
        <v>2</v>
      </c>
      <c r="B413" s="14" t="s">
        <v>3</v>
      </c>
      <c r="C413" s="15" t="s">
        <v>4</v>
      </c>
      <c r="D413" s="15" t="s">
        <v>5</v>
      </c>
      <c r="E413" s="15" t="s">
        <v>3366</v>
      </c>
      <c r="F413" s="15" t="s">
        <v>7</v>
      </c>
      <c r="G413" s="16" t="s">
        <v>3347</v>
      </c>
      <c r="H413" s="16" t="s">
        <v>3348</v>
      </c>
      <c r="I413" s="16" t="s">
        <v>3349</v>
      </c>
    </row>
    <row r="414" spans="1:9" s="62" customFormat="1" ht="18">
      <c r="A414" s="31">
        <v>1</v>
      </c>
      <c r="B414" s="69">
        <v>1186220012</v>
      </c>
      <c r="C414" s="46">
        <v>42203400</v>
      </c>
      <c r="D414" s="46" t="s">
        <v>619</v>
      </c>
      <c r="E414" s="44" t="s">
        <v>620</v>
      </c>
      <c r="F414" s="46" t="s">
        <v>53</v>
      </c>
      <c r="G414" s="22">
        <v>4850000</v>
      </c>
      <c r="H414" s="22">
        <v>0</v>
      </c>
      <c r="I414" s="23">
        <f t="shared" ref="I414:I425" si="48">+G414+H414</f>
        <v>4850000</v>
      </c>
    </row>
    <row r="415" spans="1:9" s="62" customFormat="1" ht="36">
      <c r="A415" s="31">
        <v>2</v>
      </c>
      <c r="B415" s="69">
        <v>1186220679</v>
      </c>
      <c r="C415" s="46">
        <v>42203400</v>
      </c>
      <c r="D415" s="46" t="s">
        <v>621</v>
      </c>
      <c r="E415" s="44" t="s">
        <v>622</v>
      </c>
      <c r="F415" s="46" t="s">
        <v>53</v>
      </c>
      <c r="G415" s="22">
        <v>4591506</v>
      </c>
      <c r="H415" s="22">
        <v>0</v>
      </c>
      <c r="I415" s="23">
        <f t="shared" si="48"/>
        <v>4591506</v>
      </c>
    </row>
    <row r="416" spans="1:9" s="62" customFormat="1" ht="45">
      <c r="A416" s="31">
        <v>3</v>
      </c>
      <c r="B416" s="69">
        <v>1186220933</v>
      </c>
      <c r="C416" s="46">
        <v>42203400</v>
      </c>
      <c r="D416" s="46" t="s">
        <v>623</v>
      </c>
      <c r="E416" s="44" t="s">
        <v>624</v>
      </c>
      <c r="F416" s="46" t="s">
        <v>53</v>
      </c>
      <c r="G416" s="22">
        <v>2550000</v>
      </c>
      <c r="H416" s="22">
        <v>0</v>
      </c>
      <c r="I416" s="23">
        <f t="shared" si="48"/>
        <v>2550000</v>
      </c>
    </row>
    <row r="417" spans="1:9" s="62" customFormat="1" ht="36">
      <c r="A417" s="31">
        <v>4</v>
      </c>
      <c r="B417" s="69">
        <v>1186220024</v>
      </c>
      <c r="C417" s="46">
        <v>42203400</v>
      </c>
      <c r="D417" s="46" t="s">
        <v>625</v>
      </c>
      <c r="E417" s="44" t="s">
        <v>626</v>
      </c>
      <c r="F417" s="46" t="s">
        <v>53</v>
      </c>
      <c r="G417" s="22">
        <v>1560796</v>
      </c>
      <c r="H417" s="22">
        <v>0</v>
      </c>
      <c r="I417" s="23">
        <f t="shared" si="48"/>
        <v>1560796</v>
      </c>
    </row>
    <row r="418" spans="1:9" s="62" customFormat="1" ht="45">
      <c r="A418" s="31">
        <v>5</v>
      </c>
      <c r="B418" s="69">
        <v>1186220912</v>
      </c>
      <c r="C418" s="46">
        <v>42203400</v>
      </c>
      <c r="D418" s="46" t="s">
        <v>627</v>
      </c>
      <c r="E418" s="44" t="s">
        <v>628</v>
      </c>
      <c r="F418" s="46" t="s">
        <v>53</v>
      </c>
      <c r="G418" s="22">
        <v>11656000</v>
      </c>
      <c r="H418" s="22">
        <v>0</v>
      </c>
      <c r="I418" s="23">
        <f t="shared" si="48"/>
        <v>11656000</v>
      </c>
    </row>
    <row r="419" spans="1:9" s="62" customFormat="1" ht="63">
      <c r="A419" s="31">
        <v>6</v>
      </c>
      <c r="B419" s="69">
        <v>1186220392</v>
      </c>
      <c r="C419" s="46">
        <v>42203400</v>
      </c>
      <c r="D419" s="46" t="s">
        <v>629</v>
      </c>
      <c r="E419" s="44" t="s">
        <v>630</v>
      </c>
      <c r="F419" s="46" t="s">
        <v>53</v>
      </c>
      <c r="G419" s="22">
        <v>1560796</v>
      </c>
      <c r="H419" s="22">
        <v>0</v>
      </c>
      <c r="I419" s="23">
        <f t="shared" si="48"/>
        <v>1560796</v>
      </c>
    </row>
    <row r="420" spans="1:9" s="62" customFormat="1" ht="54">
      <c r="A420" s="31">
        <v>7</v>
      </c>
      <c r="B420" s="69">
        <v>1186220393</v>
      </c>
      <c r="C420" s="46">
        <v>42203400</v>
      </c>
      <c r="D420" s="46" t="s">
        <v>631</v>
      </c>
      <c r="E420" s="44" t="s">
        <v>632</v>
      </c>
      <c r="F420" s="46" t="s">
        <v>53</v>
      </c>
      <c r="G420" s="22">
        <v>927541</v>
      </c>
      <c r="H420" s="22">
        <f t="shared" ref="H420:H425" si="49">ROUND(G420*0.19,0)</f>
        <v>176233</v>
      </c>
      <c r="I420" s="23">
        <f t="shared" si="48"/>
        <v>1103774</v>
      </c>
    </row>
    <row r="421" spans="1:9" s="62" customFormat="1" ht="27">
      <c r="A421" s="31">
        <v>8</v>
      </c>
      <c r="B421" s="69">
        <v>1186220394</v>
      </c>
      <c r="C421" s="46">
        <v>42203400</v>
      </c>
      <c r="D421" s="46" t="s">
        <v>633</v>
      </c>
      <c r="E421" s="44" t="s">
        <v>634</v>
      </c>
      <c r="F421" s="46" t="s">
        <v>53</v>
      </c>
      <c r="G421" s="22">
        <v>286314</v>
      </c>
      <c r="H421" s="22">
        <f t="shared" si="49"/>
        <v>54400</v>
      </c>
      <c r="I421" s="23">
        <f t="shared" si="48"/>
        <v>340714</v>
      </c>
    </row>
    <row r="422" spans="1:9" s="62" customFormat="1" ht="18">
      <c r="A422" s="31">
        <v>9</v>
      </c>
      <c r="B422" s="69">
        <v>1186220680</v>
      </c>
      <c r="C422" s="46">
        <v>42203400</v>
      </c>
      <c r="D422" s="46" t="s">
        <v>635</v>
      </c>
      <c r="E422" s="44" t="s">
        <v>636</v>
      </c>
      <c r="F422" s="46" t="s">
        <v>53</v>
      </c>
      <c r="G422" s="22">
        <v>264251</v>
      </c>
      <c r="H422" s="22">
        <f t="shared" si="49"/>
        <v>50208</v>
      </c>
      <c r="I422" s="23">
        <f t="shared" si="48"/>
        <v>314459</v>
      </c>
    </row>
    <row r="423" spans="1:9" s="62" customFormat="1" ht="36">
      <c r="A423" s="31">
        <v>10</v>
      </c>
      <c r="B423" s="69">
        <v>1186220396</v>
      </c>
      <c r="C423" s="46">
        <v>42203400</v>
      </c>
      <c r="D423" s="46" t="s">
        <v>637</v>
      </c>
      <c r="E423" s="44" t="s">
        <v>638</v>
      </c>
      <c r="F423" s="46" t="s">
        <v>53</v>
      </c>
      <c r="G423" s="22">
        <v>10049000</v>
      </c>
      <c r="H423" s="22">
        <f t="shared" si="49"/>
        <v>1909310</v>
      </c>
      <c r="I423" s="23">
        <f t="shared" si="48"/>
        <v>11958310</v>
      </c>
    </row>
    <row r="424" spans="1:9" s="62" customFormat="1" ht="36">
      <c r="A424" s="31">
        <v>11</v>
      </c>
      <c r="B424" s="69">
        <v>1186220397</v>
      </c>
      <c r="C424" s="46">
        <v>42203400</v>
      </c>
      <c r="D424" s="46" t="s">
        <v>3755</v>
      </c>
      <c r="E424" s="44" t="s">
        <v>639</v>
      </c>
      <c r="F424" s="46" t="s">
        <v>53</v>
      </c>
      <c r="G424" s="22">
        <v>10049000</v>
      </c>
      <c r="H424" s="22">
        <f t="shared" si="49"/>
        <v>1909310</v>
      </c>
      <c r="I424" s="23">
        <f t="shared" si="48"/>
        <v>11958310</v>
      </c>
    </row>
    <row r="425" spans="1:9" s="62" customFormat="1" ht="27">
      <c r="A425" s="31">
        <v>12</v>
      </c>
      <c r="B425" s="35" t="s">
        <v>1696</v>
      </c>
      <c r="C425" s="46">
        <v>42203400</v>
      </c>
      <c r="D425" s="46" t="s">
        <v>640</v>
      </c>
      <c r="E425" s="44" t="s">
        <v>641</v>
      </c>
      <c r="F425" s="46" t="s">
        <v>53</v>
      </c>
      <c r="G425" s="22">
        <v>136700</v>
      </c>
      <c r="H425" s="22">
        <f t="shared" si="49"/>
        <v>25973</v>
      </c>
      <c r="I425" s="23">
        <f t="shared" si="48"/>
        <v>162673</v>
      </c>
    </row>
    <row r="426" spans="1:9" s="147" customFormat="1">
      <c r="A426" s="142" t="s">
        <v>3916</v>
      </c>
      <c r="B426" s="17"/>
      <c r="C426" s="143"/>
      <c r="D426" s="143"/>
      <c r="E426" s="143"/>
      <c r="F426" s="143"/>
      <c r="G426" s="148"/>
      <c r="H426" s="148"/>
      <c r="I426" s="149">
        <f>SUM(I414:I425)</f>
        <v>52607338</v>
      </c>
    </row>
    <row r="427" spans="1:9" s="62" customFormat="1" ht="13.5" customHeight="1">
      <c r="A427" s="68" t="s">
        <v>642</v>
      </c>
      <c r="B427" s="166" t="s">
        <v>643</v>
      </c>
      <c r="C427" s="166"/>
      <c r="D427" s="166"/>
      <c r="E427" s="166"/>
      <c r="F427" s="29" t="s">
        <v>543</v>
      </c>
      <c r="G427" s="174" t="s">
        <v>3870</v>
      </c>
      <c r="H427" s="175"/>
      <c r="I427" s="176"/>
    </row>
    <row r="428" spans="1:9" s="62" customFormat="1" ht="27">
      <c r="A428" s="14" t="s">
        <v>2</v>
      </c>
      <c r="B428" s="14" t="s">
        <v>3</v>
      </c>
      <c r="C428" s="15" t="s">
        <v>4</v>
      </c>
      <c r="D428" s="15" t="s">
        <v>5</v>
      </c>
      <c r="E428" s="15" t="s">
        <v>3366</v>
      </c>
      <c r="F428" s="15" t="s">
        <v>7</v>
      </c>
      <c r="G428" s="16" t="s">
        <v>3347</v>
      </c>
      <c r="H428" s="16" t="s">
        <v>3348</v>
      </c>
      <c r="I428" s="16" t="s">
        <v>3349</v>
      </c>
    </row>
    <row r="429" spans="1:9" s="62" customFormat="1" ht="18">
      <c r="A429" s="31">
        <v>1</v>
      </c>
      <c r="B429" s="27">
        <v>1186220330</v>
      </c>
      <c r="C429" s="21">
        <v>42203405</v>
      </c>
      <c r="D429" s="36" t="s">
        <v>644</v>
      </c>
      <c r="E429" s="37" t="s">
        <v>645</v>
      </c>
      <c r="F429" s="28" t="s">
        <v>10</v>
      </c>
      <c r="G429" s="22">
        <v>463947</v>
      </c>
      <c r="H429" s="22">
        <v>0</v>
      </c>
      <c r="I429" s="23">
        <f>+G429+H429</f>
        <v>463947</v>
      </c>
    </row>
    <row r="430" spans="1:9" s="62" customFormat="1" ht="18">
      <c r="A430" s="31">
        <v>2</v>
      </c>
      <c r="B430" s="27">
        <v>1186220700</v>
      </c>
      <c r="C430" s="21">
        <v>42203401</v>
      </c>
      <c r="D430" s="36" t="s">
        <v>646</v>
      </c>
      <c r="E430" s="37" t="s">
        <v>4064</v>
      </c>
      <c r="F430" s="28" t="s">
        <v>10</v>
      </c>
      <c r="G430" s="22">
        <v>508651</v>
      </c>
      <c r="H430" s="22">
        <v>0</v>
      </c>
      <c r="I430" s="23">
        <f t="shared" ref="I430:I431" si="50">+G430+H430</f>
        <v>508651</v>
      </c>
    </row>
    <row r="431" spans="1:9" s="62" customFormat="1" ht="27">
      <c r="A431" s="31">
        <v>3</v>
      </c>
      <c r="B431" s="27">
        <v>1186220132</v>
      </c>
      <c r="C431" s="21">
        <v>42203425</v>
      </c>
      <c r="D431" s="36" t="s">
        <v>647</v>
      </c>
      <c r="E431" s="37" t="s">
        <v>647</v>
      </c>
      <c r="F431" s="28" t="s">
        <v>10</v>
      </c>
      <c r="G431" s="22">
        <v>1748363</v>
      </c>
      <c r="H431" s="22">
        <v>0</v>
      </c>
      <c r="I431" s="23">
        <f t="shared" si="50"/>
        <v>1748363</v>
      </c>
    </row>
    <row r="432" spans="1:9" s="147" customFormat="1">
      <c r="A432" s="142" t="s">
        <v>3917</v>
      </c>
      <c r="B432" s="17"/>
      <c r="C432" s="143"/>
      <c r="D432" s="143"/>
      <c r="E432" s="143"/>
      <c r="F432" s="143"/>
      <c r="G432" s="148"/>
      <c r="H432" s="148"/>
      <c r="I432" s="149">
        <f>SUM(I429:I431)</f>
        <v>2720961</v>
      </c>
    </row>
    <row r="433" spans="1:9" s="62" customFormat="1" ht="18">
      <c r="A433" s="39" t="s">
        <v>649</v>
      </c>
      <c r="B433" s="166" t="s">
        <v>650</v>
      </c>
      <c r="C433" s="166"/>
      <c r="D433" s="166"/>
      <c r="E433" s="166"/>
      <c r="F433" s="29" t="s">
        <v>648</v>
      </c>
      <c r="G433" s="174" t="s">
        <v>3870</v>
      </c>
      <c r="H433" s="175"/>
      <c r="I433" s="176"/>
    </row>
    <row r="434" spans="1:9" s="62" customFormat="1" ht="27">
      <c r="A434" s="14" t="s">
        <v>2</v>
      </c>
      <c r="B434" s="14" t="s">
        <v>3</v>
      </c>
      <c r="C434" s="15" t="s">
        <v>4</v>
      </c>
      <c r="D434" s="15" t="s">
        <v>5</v>
      </c>
      <c r="E434" s="15" t="s">
        <v>3366</v>
      </c>
      <c r="F434" s="15" t="s">
        <v>7</v>
      </c>
      <c r="G434" s="16" t="s">
        <v>3347</v>
      </c>
      <c r="H434" s="16" t="s">
        <v>3348</v>
      </c>
      <c r="I434" s="16" t="s">
        <v>3349</v>
      </c>
    </row>
    <row r="435" spans="1:9" s="62" customFormat="1" ht="18">
      <c r="A435" s="31">
        <v>1</v>
      </c>
      <c r="B435" s="27">
        <v>1197011021</v>
      </c>
      <c r="C435" s="21">
        <v>41111938</v>
      </c>
      <c r="D435" s="36" t="s">
        <v>651</v>
      </c>
      <c r="E435" s="37" t="s">
        <v>652</v>
      </c>
      <c r="F435" s="28" t="s">
        <v>10</v>
      </c>
      <c r="G435" s="22">
        <v>18541</v>
      </c>
      <c r="H435" s="22">
        <f t="shared" ref="H435:H439" si="51">ROUND(G435*0.19,0)</f>
        <v>3523</v>
      </c>
      <c r="I435" s="23">
        <f t="shared" ref="I435:I439" si="52">+G435+H435</f>
        <v>22064</v>
      </c>
    </row>
    <row r="436" spans="1:9" s="62" customFormat="1" ht="27">
      <c r="A436" s="31">
        <v>2</v>
      </c>
      <c r="B436" s="27">
        <v>1197011022</v>
      </c>
      <c r="C436" s="21">
        <v>41111927</v>
      </c>
      <c r="D436" s="36" t="s">
        <v>653</v>
      </c>
      <c r="E436" s="37" t="s">
        <v>654</v>
      </c>
      <c r="F436" s="28" t="s">
        <v>10</v>
      </c>
      <c r="G436" s="22">
        <v>67442</v>
      </c>
      <c r="H436" s="22">
        <f t="shared" si="51"/>
        <v>12814</v>
      </c>
      <c r="I436" s="23">
        <f t="shared" si="52"/>
        <v>80256</v>
      </c>
    </row>
    <row r="437" spans="1:9" s="62" customFormat="1" ht="36">
      <c r="A437" s="31">
        <v>3</v>
      </c>
      <c r="B437" s="27">
        <v>1197011026</v>
      </c>
      <c r="C437" s="21">
        <v>42294714</v>
      </c>
      <c r="D437" s="36" t="s">
        <v>655</v>
      </c>
      <c r="E437" s="37" t="s">
        <v>656</v>
      </c>
      <c r="F437" s="28" t="s">
        <v>10</v>
      </c>
      <c r="G437" s="22">
        <v>484302</v>
      </c>
      <c r="H437" s="22">
        <f t="shared" si="51"/>
        <v>92017</v>
      </c>
      <c r="I437" s="23">
        <f t="shared" si="52"/>
        <v>576319</v>
      </c>
    </row>
    <row r="438" spans="1:9" s="62" customFormat="1" ht="45">
      <c r="A438" s="31">
        <v>4</v>
      </c>
      <c r="B438" s="27">
        <v>1197011028</v>
      </c>
      <c r="C438" s="21">
        <v>42294712</v>
      </c>
      <c r="D438" s="36" t="s">
        <v>657</v>
      </c>
      <c r="E438" s="37" t="s">
        <v>658</v>
      </c>
      <c r="F438" s="28" t="s">
        <v>10</v>
      </c>
      <c r="G438" s="22">
        <v>144137</v>
      </c>
      <c r="H438" s="22">
        <f t="shared" si="51"/>
        <v>27386</v>
      </c>
      <c r="I438" s="23">
        <f t="shared" si="52"/>
        <v>171523</v>
      </c>
    </row>
    <row r="439" spans="1:9" s="62" customFormat="1" ht="54">
      <c r="A439" s="31">
        <v>5</v>
      </c>
      <c r="B439" s="35" t="s">
        <v>194</v>
      </c>
      <c r="C439" s="21">
        <v>41111927</v>
      </c>
      <c r="D439" s="36" t="s">
        <v>3837</v>
      </c>
      <c r="E439" s="37" t="s">
        <v>659</v>
      </c>
      <c r="F439" s="28" t="s">
        <v>10</v>
      </c>
      <c r="G439" s="22">
        <v>360000</v>
      </c>
      <c r="H439" s="22">
        <f t="shared" si="51"/>
        <v>68400</v>
      </c>
      <c r="I439" s="23">
        <f t="shared" si="52"/>
        <v>428400</v>
      </c>
    </row>
    <row r="440" spans="1:9" s="147" customFormat="1">
      <c r="A440" s="142" t="s">
        <v>3918</v>
      </c>
      <c r="B440" s="17"/>
      <c r="C440" s="143"/>
      <c r="D440" s="143"/>
      <c r="E440" s="143"/>
      <c r="F440" s="143"/>
      <c r="G440" s="148"/>
      <c r="H440" s="148"/>
      <c r="I440" s="149">
        <f>SUM(I435:I439)</f>
        <v>1278562</v>
      </c>
    </row>
    <row r="441" spans="1:9" s="62" customFormat="1" ht="18">
      <c r="A441" s="39" t="s">
        <v>661</v>
      </c>
      <c r="B441" s="166" t="s">
        <v>3351</v>
      </c>
      <c r="C441" s="166"/>
      <c r="D441" s="166"/>
      <c r="E441" s="166"/>
      <c r="F441" s="29" t="s">
        <v>660</v>
      </c>
      <c r="G441" s="174" t="s">
        <v>3870</v>
      </c>
      <c r="H441" s="175"/>
      <c r="I441" s="176"/>
    </row>
    <row r="442" spans="1:9" s="62" customFormat="1" ht="27">
      <c r="A442" s="14" t="s">
        <v>2</v>
      </c>
      <c r="B442" s="14" t="s">
        <v>3</v>
      </c>
      <c r="C442" s="15" t="s">
        <v>4</v>
      </c>
      <c r="D442" s="15" t="s">
        <v>5</v>
      </c>
      <c r="E442" s="15" t="s">
        <v>3366</v>
      </c>
      <c r="F442" s="15" t="s">
        <v>7</v>
      </c>
      <c r="G442" s="16" t="s">
        <v>3347</v>
      </c>
      <c r="H442" s="16" t="s">
        <v>3348</v>
      </c>
      <c r="I442" s="16" t="s">
        <v>3349</v>
      </c>
    </row>
    <row r="443" spans="1:9" s="62" customFormat="1" ht="90">
      <c r="A443" s="31">
        <v>1</v>
      </c>
      <c r="B443" s="27">
        <v>1228405078</v>
      </c>
      <c r="C443" s="28" t="s">
        <v>662</v>
      </c>
      <c r="D443" s="36" t="s">
        <v>3433</v>
      </c>
      <c r="E443" s="37" t="s">
        <v>3432</v>
      </c>
      <c r="F443" s="28" t="s">
        <v>10</v>
      </c>
      <c r="G443" s="22">
        <f>19500*1.03*1.03*1.03</f>
        <v>21308.176500000001</v>
      </c>
      <c r="H443" s="22">
        <v>0</v>
      </c>
      <c r="I443" s="23">
        <f t="shared" ref="I443" si="53">+G443+H443</f>
        <v>21308.176500000001</v>
      </c>
    </row>
    <row r="444" spans="1:9" s="147" customFormat="1">
      <c r="A444" s="142" t="s">
        <v>3919</v>
      </c>
      <c r="B444" s="17"/>
      <c r="C444" s="143"/>
      <c r="D444" s="143"/>
      <c r="E444" s="143"/>
      <c r="F444" s="143"/>
      <c r="G444" s="148"/>
      <c r="H444" s="148"/>
      <c r="I444" s="149">
        <f>SUM(I443)</f>
        <v>21308.176500000001</v>
      </c>
    </row>
    <row r="445" spans="1:9" s="62" customFormat="1" ht="25.5" customHeight="1">
      <c r="A445" s="39" t="s">
        <v>663</v>
      </c>
      <c r="B445" s="166" t="s">
        <v>664</v>
      </c>
      <c r="C445" s="166"/>
      <c r="D445" s="166"/>
      <c r="E445" s="166"/>
      <c r="F445" s="29" t="s">
        <v>3352</v>
      </c>
      <c r="G445" s="174" t="s">
        <v>3870</v>
      </c>
      <c r="H445" s="175"/>
      <c r="I445" s="176"/>
    </row>
    <row r="446" spans="1:9" s="62" customFormat="1" ht="27">
      <c r="A446" s="14" t="s">
        <v>2</v>
      </c>
      <c r="B446" s="14" t="s">
        <v>3</v>
      </c>
      <c r="C446" s="15" t="s">
        <v>4</v>
      </c>
      <c r="D446" s="15" t="s">
        <v>5</v>
      </c>
      <c r="E446" s="15" t="s">
        <v>3366</v>
      </c>
      <c r="F446" s="15" t="s">
        <v>7</v>
      </c>
      <c r="G446" s="16" t="s">
        <v>3347</v>
      </c>
      <c r="H446" s="16" t="s">
        <v>3348</v>
      </c>
      <c r="I446" s="16" t="s">
        <v>3349</v>
      </c>
    </row>
    <row r="447" spans="1:9" s="62" customFormat="1" ht="27">
      <c r="A447" s="31">
        <v>1</v>
      </c>
      <c r="B447" s="27">
        <v>1186220979</v>
      </c>
      <c r="C447" s="38">
        <v>42295513</v>
      </c>
      <c r="D447" s="36" t="s">
        <v>665</v>
      </c>
      <c r="E447" s="37" t="s">
        <v>666</v>
      </c>
      <c r="F447" s="28" t="s">
        <v>53</v>
      </c>
      <c r="G447" s="58">
        <v>1043317</v>
      </c>
      <c r="H447" s="22">
        <v>0</v>
      </c>
      <c r="I447" s="23">
        <f t="shared" ref="I447:I453" si="54">+G447+H447</f>
        <v>1043317</v>
      </c>
    </row>
    <row r="448" spans="1:9" s="62" customFormat="1" ht="36">
      <c r="A448" s="31">
        <v>2</v>
      </c>
      <c r="B448" s="27">
        <v>1186220985</v>
      </c>
      <c r="C448" s="38">
        <v>42295513</v>
      </c>
      <c r="D448" s="36" t="s">
        <v>667</v>
      </c>
      <c r="E448" s="37" t="s">
        <v>668</v>
      </c>
      <c r="F448" s="28" t="s">
        <v>53</v>
      </c>
      <c r="G448" s="58">
        <v>1043317</v>
      </c>
      <c r="H448" s="22">
        <v>0</v>
      </c>
      <c r="I448" s="23">
        <f t="shared" si="54"/>
        <v>1043317</v>
      </c>
    </row>
    <row r="449" spans="1:134" s="62" customFormat="1" ht="54">
      <c r="A449" s="31">
        <v>3</v>
      </c>
      <c r="B449" s="35" t="s">
        <v>3360</v>
      </c>
      <c r="C449" s="38">
        <v>42295513</v>
      </c>
      <c r="D449" s="36" t="s">
        <v>3777</v>
      </c>
      <c r="E449" s="37" t="s">
        <v>3777</v>
      </c>
      <c r="F449" s="28" t="s">
        <v>53</v>
      </c>
      <c r="G449" s="58">
        <v>6660000</v>
      </c>
      <c r="H449" s="22">
        <v>0</v>
      </c>
      <c r="I449" s="23">
        <f t="shared" si="54"/>
        <v>6660000</v>
      </c>
    </row>
    <row r="450" spans="1:134" s="62" customFormat="1" ht="54">
      <c r="A450" s="31">
        <v>4</v>
      </c>
      <c r="B450" s="35">
        <v>1196460045</v>
      </c>
      <c r="C450" s="38">
        <v>42295513</v>
      </c>
      <c r="D450" s="36" t="s">
        <v>669</v>
      </c>
      <c r="E450" s="37" t="s">
        <v>669</v>
      </c>
      <c r="F450" s="28" t="s">
        <v>53</v>
      </c>
      <c r="G450" s="58">
        <v>1190000</v>
      </c>
      <c r="H450" s="22">
        <v>0</v>
      </c>
      <c r="I450" s="23">
        <f t="shared" si="54"/>
        <v>1190000</v>
      </c>
    </row>
    <row r="451" spans="1:134" s="62" customFormat="1" ht="54">
      <c r="A451" s="31">
        <v>5</v>
      </c>
      <c r="B451" s="35" t="s">
        <v>194</v>
      </c>
      <c r="C451" s="38">
        <v>42295513</v>
      </c>
      <c r="D451" s="36" t="s">
        <v>670</v>
      </c>
      <c r="E451" s="37" t="s">
        <v>670</v>
      </c>
      <c r="F451" s="28" t="s">
        <v>53</v>
      </c>
      <c r="G451" s="58">
        <v>2586045</v>
      </c>
      <c r="H451" s="22">
        <v>0</v>
      </c>
      <c r="I451" s="23">
        <f t="shared" si="54"/>
        <v>2586045</v>
      </c>
    </row>
    <row r="452" spans="1:134" s="62" customFormat="1" ht="45">
      <c r="A452" s="31">
        <v>6</v>
      </c>
      <c r="B452" s="56">
        <v>1196490926</v>
      </c>
      <c r="C452" s="38">
        <v>42295513</v>
      </c>
      <c r="D452" s="36" t="s">
        <v>671</v>
      </c>
      <c r="E452" s="37" t="s">
        <v>672</v>
      </c>
      <c r="F452" s="28" t="s">
        <v>53</v>
      </c>
      <c r="G452" s="58">
        <v>27300000</v>
      </c>
      <c r="H452" s="22">
        <v>0</v>
      </c>
      <c r="I452" s="23">
        <f t="shared" si="54"/>
        <v>27300000</v>
      </c>
    </row>
    <row r="453" spans="1:134" s="62" customFormat="1" ht="54">
      <c r="A453" s="31">
        <v>7</v>
      </c>
      <c r="B453" s="35" t="s">
        <v>2701</v>
      </c>
      <c r="C453" s="38">
        <v>42295513</v>
      </c>
      <c r="D453" s="36" t="s">
        <v>673</v>
      </c>
      <c r="E453" s="37" t="s">
        <v>674</v>
      </c>
      <c r="F453" s="28" t="s">
        <v>53</v>
      </c>
      <c r="G453" s="58">
        <v>29400000</v>
      </c>
      <c r="H453" s="22">
        <v>0</v>
      </c>
      <c r="I453" s="23">
        <f t="shared" si="54"/>
        <v>29400000</v>
      </c>
    </row>
    <row r="454" spans="1:134" s="147" customFormat="1">
      <c r="A454" s="142" t="s">
        <v>3920</v>
      </c>
      <c r="B454" s="17"/>
      <c r="C454" s="143"/>
      <c r="D454" s="143"/>
      <c r="E454" s="143"/>
      <c r="F454" s="143"/>
      <c r="G454" s="144"/>
      <c r="H454" s="145"/>
      <c r="I454" s="149">
        <f>SUM(I447:I453)</f>
        <v>69222679</v>
      </c>
    </row>
    <row r="455" spans="1:134" s="62" customFormat="1" ht="13.5" customHeight="1">
      <c r="A455" s="39" t="s">
        <v>676</v>
      </c>
      <c r="B455" s="166" t="s">
        <v>677</v>
      </c>
      <c r="C455" s="166"/>
      <c r="D455" s="166"/>
      <c r="E455" s="166"/>
      <c r="F455" s="29" t="s">
        <v>675</v>
      </c>
      <c r="G455" s="174" t="s">
        <v>3870</v>
      </c>
      <c r="H455" s="175"/>
      <c r="I455" s="176"/>
    </row>
    <row r="456" spans="1:134" s="62" customFormat="1" ht="27">
      <c r="A456" s="14" t="s">
        <v>2</v>
      </c>
      <c r="B456" s="14" t="s">
        <v>3</v>
      </c>
      <c r="C456" s="15" t="s">
        <v>4</v>
      </c>
      <c r="D456" s="15" t="s">
        <v>5</v>
      </c>
      <c r="E456" s="15" t="s">
        <v>3366</v>
      </c>
      <c r="F456" s="15" t="s">
        <v>7</v>
      </c>
      <c r="G456" s="16" t="s">
        <v>3347</v>
      </c>
      <c r="H456" s="16" t="s">
        <v>3348</v>
      </c>
      <c r="I456" s="16" t="s">
        <v>3349</v>
      </c>
    </row>
    <row r="457" spans="1:134" s="62" customFormat="1" ht="27">
      <c r="A457" s="31">
        <v>1</v>
      </c>
      <c r="B457" s="27">
        <v>1196490117</v>
      </c>
      <c r="C457" s="21">
        <v>42182013</v>
      </c>
      <c r="D457" s="36" t="s">
        <v>678</v>
      </c>
      <c r="E457" s="37" t="s">
        <v>679</v>
      </c>
      <c r="F457" s="28" t="s">
        <v>10</v>
      </c>
      <c r="G457" s="22">
        <v>803</v>
      </c>
      <c r="H457" s="22">
        <f>ROUND(G457*0.19,0)</f>
        <v>153</v>
      </c>
      <c r="I457" s="23">
        <f>+G457+H457</f>
        <v>956</v>
      </c>
    </row>
    <row r="458" spans="1:134" s="62" customFormat="1" ht="18">
      <c r="A458" s="31">
        <v>2</v>
      </c>
      <c r="B458" s="27">
        <v>1196490312</v>
      </c>
      <c r="C458" s="21">
        <v>42291805</v>
      </c>
      <c r="D458" s="36" t="s">
        <v>680</v>
      </c>
      <c r="E458" s="37" t="s">
        <v>681</v>
      </c>
      <c r="F458" s="28" t="s">
        <v>10</v>
      </c>
      <c r="G458" s="22">
        <v>348</v>
      </c>
      <c r="H458" s="22">
        <f>ROUND(G458*0.19,0)</f>
        <v>66</v>
      </c>
      <c r="I458" s="23">
        <f>+G458+H458</f>
        <v>414</v>
      </c>
    </row>
    <row r="459" spans="1:134" s="147" customFormat="1">
      <c r="A459" s="142" t="s">
        <v>3921</v>
      </c>
      <c r="B459" s="17"/>
      <c r="C459" s="143"/>
      <c r="D459" s="143"/>
      <c r="E459" s="143"/>
      <c r="F459" s="143"/>
      <c r="G459" s="144"/>
      <c r="H459" s="145"/>
      <c r="I459" s="149">
        <f>SUM(I457:I458)</f>
        <v>1370</v>
      </c>
    </row>
    <row r="460" spans="1:134" s="13" customFormat="1" ht="18">
      <c r="A460" s="39" t="s">
        <v>683</v>
      </c>
      <c r="B460" s="166" t="s">
        <v>684</v>
      </c>
      <c r="C460" s="166"/>
      <c r="D460" s="166"/>
      <c r="E460" s="166"/>
      <c r="F460" s="29" t="s">
        <v>682</v>
      </c>
      <c r="G460" s="174" t="s">
        <v>3870</v>
      </c>
      <c r="H460" s="175"/>
      <c r="I460" s="176"/>
      <c r="J460" s="12"/>
      <c r="K460" s="12"/>
      <c r="L460" s="12"/>
      <c r="M460" s="12"/>
      <c r="N460" s="12"/>
      <c r="O460" s="12"/>
      <c r="P460" s="12"/>
      <c r="Q460" s="12"/>
      <c r="R460" s="12"/>
      <c r="S460" s="12"/>
      <c r="T460" s="12"/>
      <c r="U460" s="12"/>
      <c r="V460" s="12"/>
      <c r="W460" s="12"/>
      <c r="X460" s="12"/>
      <c r="Y460" s="12"/>
      <c r="Z460" s="12"/>
      <c r="AA460" s="12"/>
      <c r="AB460" s="12"/>
      <c r="AC460" s="12"/>
      <c r="AD460" s="12"/>
      <c r="AE460" s="12"/>
      <c r="AF460" s="12"/>
      <c r="AG460" s="12"/>
      <c r="AH460" s="12"/>
      <c r="AI460" s="12"/>
      <c r="AJ460" s="12"/>
      <c r="AK460" s="12"/>
      <c r="AL460" s="12"/>
      <c r="AM460" s="12"/>
      <c r="AN460" s="12"/>
      <c r="AO460" s="12"/>
      <c r="AP460" s="12"/>
      <c r="AQ460" s="12"/>
      <c r="AR460" s="12"/>
      <c r="AS460" s="12"/>
      <c r="AT460" s="12"/>
      <c r="AU460" s="12"/>
      <c r="AV460" s="12"/>
      <c r="AW460" s="12"/>
      <c r="AX460" s="12"/>
      <c r="AY460" s="12"/>
      <c r="AZ460" s="12"/>
      <c r="BA460" s="12"/>
      <c r="BB460" s="12"/>
      <c r="BC460" s="12"/>
      <c r="BD460" s="12"/>
      <c r="BE460" s="12"/>
      <c r="BF460" s="12"/>
      <c r="BG460" s="12"/>
      <c r="BH460" s="12"/>
      <c r="BI460" s="12"/>
      <c r="BJ460" s="12"/>
      <c r="BK460" s="12"/>
      <c r="BL460" s="12"/>
      <c r="BM460" s="12"/>
      <c r="BN460" s="12"/>
      <c r="BO460" s="12"/>
      <c r="BP460" s="12"/>
      <c r="BQ460" s="12"/>
      <c r="BR460" s="12"/>
      <c r="BS460" s="12"/>
      <c r="BT460" s="12"/>
      <c r="BU460" s="12"/>
      <c r="BV460" s="12"/>
      <c r="BW460" s="12"/>
      <c r="BX460" s="12"/>
      <c r="BY460" s="12"/>
      <c r="BZ460" s="12"/>
      <c r="CA460" s="12"/>
      <c r="CB460" s="12"/>
      <c r="CC460" s="12"/>
      <c r="CD460" s="12"/>
      <c r="CE460" s="12"/>
      <c r="CF460" s="12"/>
      <c r="CG460" s="12"/>
      <c r="CH460" s="12"/>
      <c r="CI460" s="12"/>
      <c r="CJ460" s="12"/>
      <c r="CK460" s="12"/>
      <c r="CL460" s="12"/>
      <c r="CM460" s="12"/>
      <c r="CN460" s="12"/>
      <c r="CO460" s="12"/>
      <c r="CP460" s="12"/>
      <c r="CQ460" s="12"/>
      <c r="CR460" s="12"/>
      <c r="CS460" s="12"/>
      <c r="CT460" s="12"/>
      <c r="CU460" s="12"/>
      <c r="CV460" s="12"/>
      <c r="CW460" s="12"/>
      <c r="CX460" s="12"/>
      <c r="CY460" s="12"/>
      <c r="CZ460" s="12"/>
      <c r="DA460" s="12"/>
      <c r="DB460" s="12"/>
      <c r="DC460" s="12"/>
      <c r="DD460" s="12"/>
      <c r="DE460" s="12"/>
      <c r="DF460" s="12"/>
      <c r="DG460" s="12"/>
      <c r="DH460" s="12"/>
      <c r="DI460" s="12"/>
      <c r="DJ460" s="12"/>
      <c r="DK460" s="12"/>
      <c r="DL460" s="12"/>
      <c r="DM460" s="12"/>
      <c r="DN460" s="12"/>
      <c r="DO460" s="12"/>
      <c r="DP460" s="12"/>
      <c r="DQ460" s="12"/>
      <c r="DR460" s="12"/>
      <c r="DS460" s="12"/>
      <c r="DT460" s="12"/>
      <c r="DU460" s="12"/>
      <c r="DV460" s="12"/>
      <c r="DW460" s="12"/>
      <c r="DX460" s="12"/>
      <c r="DY460" s="12"/>
      <c r="DZ460" s="12"/>
      <c r="EA460" s="12"/>
      <c r="EB460" s="12"/>
      <c r="EC460" s="12"/>
      <c r="ED460" s="12"/>
    </row>
    <row r="461" spans="1:134" s="13" customFormat="1" ht="27">
      <c r="A461" s="14" t="s">
        <v>2</v>
      </c>
      <c r="B461" s="14" t="s">
        <v>3</v>
      </c>
      <c r="C461" s="15" t="s">
        <v>4</v>
      </c>
      <c r="D461" s="15" t="s">
        <v>5</v>
      </c>
      <c r="E461" s="15" t="s">
        <v>3366</v>
      </c>
      <c r="F461" s="15" t="s">
        <v>7</v>
      </c>
      <c r="G461" s="16" t="s">
        <v>3347</v>
      </c>
      <c r="H461" s="16" t="s">
        <v>3348</v>
      </c>
      <c r="I461" s="16" t="s">
        <v>3349</v>
      </c>
      <c r="J461" s="12"/>
      <c r="K461" s="12"/>
      <c r="L461" s="12"/>
      <c r="M461" s="12"/>
      <c r="N461" s="12"/>
      <c r="O461" s="12"/>
      <c r="P461" s="12"/>
      <c r="Q461" s="12"/>
      <c r="R461" s="12"/>
      <c r="S461" s="12"/>
      <c r="T461" s="12"/>
      <c r="U461" s="12"/>
      <c r="V461" s="12"/>
      <c r="W461" s="12"/>
      <c r="X461" s="12"/>
      <c r="Y461" s="12"/>
      <c r="Z461" s="12"/>
      <c r="AA461" s="12"/>
      <c r="AB461" s="12"/>
      <c r="AC461" s="12"/>
      <c r="AD461" s="12"/>
      <c r="AE461" s="12"/>
      <c r="AF461" s="12"/>
      <c r="AG461" s="12"/>
      <c r="AH461" s="12"/>
      <c r="AI461" s="12"/>
      <c r="AJ461" s="12"/>
      <c r="AK461" s="12"/>
      <c r="AL461" s="12"/>
      <c r="AM461" s="12"/>
      <c r="AN461" s="12"/>
      <c r="AO461" s="12"/>
      <c r="AP461" s="12"/>
      <c r="AQ461" s="12"/>
      <c r="AR461" s="12"/>
      <c r="AS461" s="12"/>
      <c r="AT461" s="12"/>
      <c r="AU461" s="12"/>
      <c r="AV461" s="12"/>
      <c r="AW461" s="12"/>
      <c r="AX461" s="12"/>
      <c r="AY461" s="12"/>
      <c r="AZ461" s="12"/>
      <c r="BA461" s="12"/>
      <c r="BB461" s="12"/>
      <c r="BC461" s="12"/>
      <c r="BD461" s="12"/>
      <c r="BE461" s="12"/>
      <c r="BF461" s="12"/>
      <c r="BG461" s="12"/>
      <c r="BH461" s="12"/>
      <c r="BI461" s="12"/>
      <c r="BJ461" s="12"/>
      <c r="BK461" s="12"/>
      <c r="BL461" s="12"/>
      <c r="BM461" s="12"/>
      <c r="BN461" s="12"/>
      <c r="BO461" s="12"/>
      <c r="BP461" s="12"/>
      <c r="BQ461" s="12"/>
      <c r="BR461" s="12"/>
      <c r="BS461" s="12"/>
      <c r="BT461" s="12"/>
      <c r="BU461" s="12"/>
      <c r="BV461" s="12"/>
      <c r="BW461" s="12"/>
      <c r="BX461" s="12"/>
      <c r="BY461" s="12"/>
      <c r="BZ461" s="12"/>
      <c r="CA461" s="12"/>
      <c r="CB461" s="12"/>
      <c r="CC461" s="12"/>
      <c r="CD461" s="12"/>
      <c r="CE461" s="12"/>
      <c r="CF461" s="12"/>
      <c r="CG461" s="12"/>
      <c r="CH461" s="12"/>
      <c r="CI461" s="12"/>
      <c r="CJ461" s="12"/>
      <c r="CK461" s="12"/>
      <c r="CL461" s="12"/>
      <c r="CM461" s="12"/>
      <c r="CN461" s="12"/>
      <c r="CO461" s="12"/>
      <c r="CP461" s="12"/>
      <c r="CQ461" s="12"/>
      <c r="CR461" s="12"/>
      <c r="CS461" s="12"/>
      <c r="CT461" s="12"/>
      <c r="CU461" s="12"/>
      <c r="CV461" s="12"/>
      <c r="CW461" s="12"/>
      <c r="CX461" s="12"/>
      <c r="CY461" s="12"/>
      <c r="CZ461" s="12"/>
      <c r="DA461" s="12"/>
      <c r="DB461" s="12"/>
      <c r="DC461" s="12"/>
      <c r="DD461" s="12"/>
      <c r="DE461" s="12"/>
      <c r="DF461" s="12"/>
      <c r="DG461" s="12"/>
      <c r="DH461" s="12"/>
      <c r="DI461" s="12"/>
      <c r="DJ461" s="12"/>
      <c r="DK461" s="12"/>
      <c r="DL461" s="12"/>
      <c r="DM461" s="12"/>
      <c r="DN461" s="12"/>
      <c r="DO461" s="12"/>
      <c r="DP461" s="12"/>
      <c r="DQ461" s="12"/>
      <c r="DR461" s="12"/>
      <c r="DS461" s="12"/>
      <c r="DT461" s="12"/>
      <c r="DU461" s="12"/>
      <c r="DV461" s="12"/>
      <c r="DW461" s="12"/>
      <c r="DX461" s="12"/>
      <c r="DY461" s="12"/>
      <c r="DZ461" s="12"/>
      <c r="EA461" s="12"/>
      <c r="EB461" s="12"/>
      <c r="EC461" s="12"/>
      <c r="ED461" s="12"/>
    </row>
    <row r="462" spans="1:134" s="13" customFormat="1" ht="54">
      <c r="A462" s="31">
        <v>1</v>
      </c>
      <c r="B462" s="27">
        <v>1196420095</v>
      </c>
      <c r="C462" s="21">
        <v>42295300</v>
      </c>
      <c r="D462" s="36" t="s">
        <v>685</v>
      </c>
      <c r="E462" s="37" t="s">
        <v>686</v>
      </c>
      <c r="F462" s="28" t="s">
        <v>10</v>
      </c>
      <c r="G462" s="22">
        <v>1569957</v>
      </c>
      <c r="H462" s="22">
        <v>0</v>
      </c>
      <c r="I462" s="23">
        <f>+G462+H462</f>
        <v>1569957</v>
      </c>
      <c r="J462" s="12"/>
      <c r="K462" s="12"/>
      <c r="L462" s="12"/>
      <c r="M462" s="12"/>
      <c r="N462" s="12"/>
      <c r="O462" s="12"/>
      <c r="P462" s="12"/>
      <c r="Q462" s="12"/>
      <c r="R462" s="12"/>
      <c r="S462" s="12"/>
      <c r="T462" s="12"/>
      <c r="U462" s="12"/>
      <c r="V462" s="12"/>
      <c r="W462" s="12"/>
      <c r="X462" s="12"/>
      <c r="Y462" s="12"/>
      <c r="Z462" s="12"/>
      <c r="AA462" s="12"/>
      <c r="AB462" s="12"/>
      <c r="AC462" s="12"/>
      <c r="AD462" s="12"/>
      <c r="AE462" s="12"/>
      <c r="AF462" s="12"/>
      <c r="AG462" s="12"/>
      <c r="AH462" s="12"/>
      <c r="AI462" s="12"/>
      <c r="AJ462" s="12"/>
      <c r="AK462" s="12"/>
      <c r="AL462" s="12"/>
      <c r="AM462" s="12"/>
      <c r="AN462" s="12"/>
      <c r="AO462" s="12"/>
      <c r="AP462" s="12"/>
      <c r="AQ462" s="12"/>
      <c r="AR462" s="12"/>
      <c r="AS462" s="12"/>
      <c r="AT462" s="12"/>
      <c r="AU462" s="12"/>
      <c r="AV462" s="12"/>
      <c r="AW462" s="12"/>
      <c r="AX462" s="12"/>
      <c r="AY462" s="12"/>
      <c r="AZ462" s="12"/>
      <c r="BA462" s="12"/>
      <c r="BB462" s="12"/>
      <c r="BC462" s="12"/>
      <c r="BD462" s="12"/>
      <c r="BE462" s="12"/>
      <c r="BF462" s="12"/>
      <c r="BG462" s="12"/>
      <c r="BH462" s="12"/>
      <c r="BI462" s="12"/>
      <c r="BJ462" s="12"/>
      <c r="BK462" s="12"/>
      <c r="BL462" s="12"/>
      <c r="BM462" s="12"/>
      <c r="BN462" s="12"/>
      <c r="BO462" s="12"/>
      <c r="BP462" s="12"/>
      <c r="BQ462" s="12"/>
      <c r="BR462" s="12"/>
      <c r="BS462" s="12"/>
      <c r="BT462" s="12"/>
      <c r="BU462" s="12"/>
      <c r="BV462" s="12"/>
      <c r="BW462" s="12"/>
      <c r="BX462" s="12"/>
      <c r="BY462" s="12"/>
      <c r="BZ462" s="12"/>
      <c r="CA462" s="12"/>
      <c r="CB462" s="12"/>
      <c r="CC462" s="12"/>
      <c r="CD462" s="12"/>
      <c r="CE462" s="12"/>
      <c r="CF462" s="12"/>
      <c r="CG462" s="12"/>
      <c r="CH462" s="12"/>
      <c r="CI462" s="12"/>
      <c r="CJ462" s="12"/>
      <c r="CK462" s="12"/>
      <c r="CL462" s="12"/>
      <c r="CM462" s="12"/>
      <c r="CN462" s="12"/>
      <c r="CO462" s="12"/>
      <c r="CP462" s="12"/>
      <c r="CQ462" s="12"/>
      <c r="CR462" s="12"/>
      <c r="CS462" s="12"/>
      <c r="CT462" s="12"/>
      <c r="CU462" s="12"/>
      <c r="CV462" s="12"/>
      <c r="CW462" s="12"/>
      <c r="CX462" s="12"/>
      <c r="CY462" s="12"/>
      <c r="CZ462" s="12"/>
      <c r="DA462" s="12"/>
      <c r="DB462" s="12"/>
      <c r="DC462" s="12"/>
      <c r="DD462" s="12"/>
      <c r="DE462" s="12"/>
      <c r="DF462" s="12"/>
      <c r="DG462" s="12"/>
      <c r="DH462" s="12"/>
      <c r="DI462" s="12"/>
      <c r="DJ462" s="12"/>
      <c r="DK462" s="12"/>
      <c r="DL462" s="12"/>
      <c r="DM462" s="12"/>
      <c r="DN462" s="12"/>
      <c r="DO462" s="12"/>
      <c r="DP462" s="12"/>
      <c r="DQ462" s="12"/>
      <c r="DR462" s="12"/>
      <c r="DS462" s="12"/>
      <c r="DT462" s="12"/>
      <c r="DU462" s="12"/>
      <c r="DV462" s="12"/>
      <c r="DW462" s="12"/>
      <c r="DX462" s="12"/>
      <c r="DY462" s="12"/>
      <c r="DZ462" s="12"/>
      <c r="EA462" s="12"/>
      <c r="EB462" s="12"/>
      <c r="EC462" s="12"/>
      <c r="ED462" s="12"/>
    </row>
    <row r="463" spans="1:134" s="13" customFormat="1" ht="45">
      <c r="A463" s="31">
        <v>2</v>
      </c>
      <c r="B463" s="27">
        <v>1196420108</v>
      </c>
      <c r="C463" s="21">
        <v>42295300</v>
      </c>
      <c r="D463" s="36" t="s">
        <v>687</v>
      </c>
      <c r="E463" s="37" t="s">
        <v>687</v>
      </c>
      <c r="F463" s="28" t="s">
        <v>10</v>
      </c>
      <c r="G463" s="22">
        <v>719188</v>
      </c>
      <c r="H463" s="22">
        <v>0</v>
      </c>
      <c r="I463" s="23">
        <f>+G463+H463</f>
        <v>719188</v>
      </c>
      <c r="J463" s="12"/>
      <c r="K463" s="12"/>
      <c r="L463" s="12"/>
      <c r="M463" s="12"/>
      <c r="N463" s="12"/>
      <c r="O463" s="12"/>
      <c r="P463" s="12"/>
      <c r="Q463" s="12"/>
      <c r="R463" s="12"/>
      <c r="S463" s="12"/>
      <c r="T463" s="12"/>
      <c r="U463" s="12"/>
      <c r="V463" s="12"/>
      <c r="W463" s="12"/>
      <c r="X463" s="12"/>
      <c r="Y463" s="12"/>
      <c r="Z463" s="12"/>
      <c r="AA463" s="12"/>
      <c r="AB463" s="12"/>
      <c r="AC463" s="12"/>
      <c r="AD463" s="12"/>
      <c r="AE463" s="12"/>
      <c r="AF463" s="12"/>
      <c r="AG463" s="12"/>
      <c r="AH463" s="12"/>
      <c r="AI463" s="12"/>
      <c r="AJ463" s="12"/>
      <c r="AK463" s="12"/>
      <c r="AL463" s="12"/>
      <c r="AM463" s="12"/>
      <c r="AN463" s="12"/>
      <c r="AO463" s="12"/>
      <c r="AP463" s="12"/>
      <c r="AQ463" s="12"/>
      <c r="AR463" s="12"/>
      <c r="AS463" s="12"/>
      <c r="AT463" s="12"/>
      <c r="AU463" s="12"/>
      <c r="AV463" s="12"/>
      <c r="AW463" s="12"/>
      <c r="AX463" s="12"/>
      <c r="AY463" s="12"/>
      <c r="AZ463" s="12"/>
      <c r="BA463" s="12"/>
      <c r="BB463" s="12"/>
      <c r="BC463" s="12"/>
      <c r="BD463" s="12"/>
      <c r="BE463" s="12"/>
      <c r="BF463" s="12"/>
      <c r="BG463" s="12"/>
      <c r="BH463" s="12"/>
      <c r="BI463" s="12"/>
      <c r="BJ463" s="12"/>
      <c r="BK463" s="12"/>
      <c r="BL463" s="12"/>
      <c r="BM463" s="12"/>
      <c r="BN463" s="12"/>
      <c r="BO463" s="12"/>
      <c r="BP463" s="12"/>
      <c r="BQ463" s="12"/>
      <c r="BR463" s="12"/>
      <c r="BS463" s="12"/>
      <c r="BT463" s="12"/>
      <c r="BU463" s="12"/>
      <c r="BV463" s="12"/>
      <c r="BW463" s="12"/>
      <c r="BX463" s="12"/>
      <c r="BY463" s="12"/>
      <c r="BZ463" s="12"/>
      <c r="CA463" s="12"/>
      <c r="CB463" s="12"/>
      <c r="CC463" s="12"/>
      <c r="CD463" s="12"/>
      <c r="CE463" s="12"/>
      <c r="CF463" s="12"/>
      <c r="CG463" s="12"/>
      <c r="CH463" s="12"/>
      <c r="CI463" s="12"/>
      <c r="CJ463" s="12"/>
      <c r="CK463" s="12"/>
      <c r="CL463" s="12"/>
      <c r="CM463" s="12"/>
      <c r="CN463" s="12"/>
      <c r="CO463" s="12"/>
      <c r="CP463" s="12"/>
      <c r="CQ463" s="12"/>
      <c r="CR463" s="12"/>
      <c r="CS463" s="12"/>
      <c r="CT463" s="12"/>
      <c r="CU463" s="12"/>
      <c r="CV463" s="12"/>
      <c r="CW463" s="12"/>
      <c r="CX463" s="12"/>
      <c r="CY463" s="12"/>
      <c r="CZ463" s="12"/>
      <c r="DA463" s="12"/>
      <c r="DB463" s="12"/>
      <c r="DC463" s="12"/>
      <c r="DD463" s="12"/>
      <c r="DE463" s="12"/>
      <c r="DF463" s="12"/>
      <c r="DG463" s="12"/>
      <c r="DH463" s="12"/>
      <c r="DI463" s="12"/>
      <c r="DJ463" s="12"/>
      <c r="DK463" s="12"/>
      <c r="DL463" s="12"/>
      <c r="DM463" s="12"/>
      <c r="DN463" s="12"/>
      <c r="DO463" s="12"/>
      <c r="DP463" s="12"/>
      <c r="DQ463" s="12"/>
      <c r="DR463" s="12"/>
      <c r="DS463" s="12"/>
      <c r="DT463" s="12"/>
      <c r="DU463" s="12"/>
      <c r="DV463" s="12"/>
      <c r="DW463" s="12"/>
      <c r="DX463" s="12"/>
      <c r="DY463" s="12"/>
      <c r="DZ463" s="12"/>
      <c r="EA463" s="12"/>
      <c r="EB463" s="12"/>
      <c r="EC463" s="12"/>
      <c r="ED463" s="12"/>
    </row>
    <row r="464" spans="1:134" s="13" customFormat="1" ht="126">
      <c r="A464" s="31">
        <v>3</v>
      </c>
      <c r="B464" s="27">
        <v>1196491067</v>
      </c>
      <c r="C464" s="70">
        <v>42221600</v>
      </c>
      <c r="D464" s="36" t="s">
        <v>688</v>
      </c>
      <c r="E464" s="37" t="s">
        <v>688</v>
      </c>
      <c r="F464" s="28" t="s">
        <v>10</v>
      </c>
      <c r="G464" s="22">
        <v>370979</v>
      </c>
      <c r="H464" s="22">
        <f>ROUND(G464*0.19,0)</f>
        <v>70486</v>
      </c>
      <c r="I464" s="23">
        <f>+G464+H464</f>
        <v>441465</v>
      </c>
      <c r="J464" s="12"/>
      <c r="K464" s="12"/>
      <c r="L464" s="12"/>
      <c r="M464" s="12"/>
      <c r="N464" s="12"/>
      <c r="O464" s="12"/>
      <c r="P464" s="12"/>
      <c r="Q464" s="12"/>
      <c r="R464" s="12"/>
      <c r="S464" s="12"/>
      <c r="T464" s="12"/>
      <c r="U464" s="12"/>
      <c r="V464" s="12"/>
      <c r="W464" s="12"/>
      <c r="X464" s="12"/>
      <c r="Y464" s="12"/>
      <c r="Z464" s="12"/>
      <c r="AA464" s="12"/>
      <c r="AB464" s="12"/>
      <c r="AC464" s="12"/>
      <c r="AD464" s="12"/>
      <c r="AE464" s="12"/>
      <c r="AF464" s="12"/>
      <c r="AG464" s="12"/>
      <c r="AH464" s="12"/>
      <c r="AI464" s="12"/>
      <c r="AJ464" s="12"/>
      <c r="AK464" s="12"/>
      <c r="AL464" s="12"/>
      <c r="AM464" s="12"/>
      <c r="AN464" s="12"/>
      <c r="AO464" s="12"/>
      <c r="AP464" s="12"/>
      <c r="AQ464" s="12"/>
      <c r="AR464" s="12"/>
      <c r="AS464" s="12"/>
      <c r="AT464" s="12"/>
      <c r="AU464" s="12"/>
      <c r="AV464" s="12"/>
      <c r="AW464" s="12"/>
      <c r="AX464" s="12"/>
      <c r="AY464" s="12"/>
      <c r="AZ464" s="12"/>
      <c r="BA464" s="12"/>
      <c r="BB464" s="12"/>
      <c r="BC464" s="12"/>
      <c r="BD464" s="12"/>
      <c r="BE464" s="12"/>
      <c r="BF464" s="12"/>
      <c r="BG464" s="12"/>
      <c r="BH464" s="12"/>
      <c r="BI464" s="12"/>
      <c r="BJ464" s="12"/>
      <c r="BK464" s="12"/>
      <c r="BL464" s="12"/>
      <c r="BM464" s="12"/>
      <c r="BN464" s="12"/>
      <c r="BO464" s="12"/>
      <c r="BP464" s="12"/>
      <c r="BQ464" s="12"/>
      <c r="BR464" s="12"/>
      <c r="BS464" s="12"/>
      <c r="BT464" s="12"/>
      <c r="BU464" s="12"/>
      <c r="BV464" s="12"/>
      <c r="BW464" s="12"/>
      <c r="BX464" s="12"/>
      <c r="BY464" s="12"/>
      <c r="BZ464" s="12"/>
      <c r="CA464" s="12"/>
      <c r="CB464" s="12"/>
      <c r="CC464" s="12"/>
      <c r="CD464" s="12"/>
      <c r="CE464" s="12"/>
      <c r="CF464" s="12"/>
      <c r="CG464" s="12"/>
      <c r="CH464" s="12"/>
      <c r="CI464" s="12"/>
      <c r="CJ464" s="12"/>
      <c r="CK464" s="12"/>
      <c r="CL464" s="12"/>
      <c r="CM464" s="12"/>
      <c r="CN464" s="12"/>
      <c r="CO464" s="12"/>
      <c r="CP464" s="12"/>
      <c r="CQ464" s="12"/>
      <c r="CR464" s="12"/>
      <c r="CS464" s="12"/>
      <c r="CT464" s="12"/>
      <c r="CU464" s="12"/>
      <c r="CV464" s="12"/>
      <c r="CW464" s="12"/>
      <c r="CX464" s="12"/>
      <c r="CY464" s="12"/>
      <c r="CZ464" s="12"/>
      <c r="DA464" s="12"/>
      <c r="DB464" s="12"/>
      <c r="DC464" s="12"/>
      <c r="DD464" s="12"/>
      <c r="DE464" s="12"/>
      <c r="DF464" s="12"/>
      <c r="DG464" s="12"/>
      <c r="DH464" s="12"/>
      <c r="DI464" s="12"/>
      <c r="DJ464" s="12"/>
      <c r="DK464" s="12"/>
      <c r="DL464" s="12"/>
      <c r="DM464" s="12"/>
      <c r="DN464" s="12"/>
      <c r="DO464" s="12"/>
      <c r="DP464" s="12"/>
      <c r="DQ464" s="12"/>
      <c r="DR464" s="12"/>
      <c r="DS464" s="12"/>
      <c r="DT464" s="12"/>
      <c r="DU464" s="12"/>
      <c r="DV464" s="12"/>
      <c r="DW464" s="12"/>
      <c r="DX464" s="12"/>
      <c r="DY464" s="12"/>
      <c r="DZ464" s="12"/>
      <c r="EA464" s="12"/>
      <c r="EB464" s="12"/>
      <c r="EC464" s="12"/>
      <c r="ED464" s="12"/>
    </row>
    <row r="465" spans="1:134" s="13" customFormat="1" ht="18">
      <c r="A465" s="31">
        <v>4</v>
      </c>
      <c r="B465" s="27">
        <v>1197010001</v>
      </c>
      <c r="C465" s="21">
        <v>42221600</v>
      </c>
      <c r="D465" s="36" t="s">
        <v>689</v>
      </c>
      <c r="E465" s="37" t="s">
        <v>690</v>
      </c>
      <c r="F465" s="28" t="s">
        <v>10</v>
      </c>
      <c r="G465" s="22">
        <v>1775606</v>
      </c>
      <c r="H465" s="22">
        <f>ROUND(G465*0.19,0)</f>
        <v>337365</v>
      </c>
      <c r="I465" s="23">
        <f>+G465+H465</f>
        <v>2112971</v>
      </c>
      <c r="J465" s="12"/>
      <c r="K465" s="12"/>
      <c r="L465" s="12"/>
      <c r="M465" s="12"/>
      <c r="N465" s="12"/>
      <c r="O465" s="12"/>
      <c r="P465" s="12"/>
      <c r="Q465" s="12"/>
      <c r="R465" s="12"/>
      <c r="S465" s="12"/>
      <c r="T465" s="12"/>
      <c r="U465" s="12"/>
      <c r="V465" s="12"/>
      <c r="W465" s="12"/>
      <c r="X465" s="12"/>
      <c r="Y465" s="12"/>
      <c r="Z465" s="12"/>
      <c r="AA465" s="12"/>
      <c r="AB465" s="12"/>
      <c r="AC465" s="12"/>
      <c r="AD465" s="12"/>
      <c r="AE465" s="12"/>
      <c r="AF465" s="12"/>
      <c r="AG465" s="12"/>
      <c r="AH465" s="12"/>
      <c r="AI465" s="12"/>
      <c r="AJ465" s="12"/>
      <c r="AK465" s="12"/>
      <c r="AL465" s="12"/>
      <c r="AM465" s="12"/>
      <c r="AN465" s="12"/>
      <c r="AO465" s="12"/>
      <c r="AP465" s="12"/>
      <c r="AQ465" s="12"/>
      <c r="AR465" s="12"/>
      <c r="AS465" s="12"/>
      <c r="AT465" s="12"/>
      <c r="AU465" s="12"/>
      <c r="AV465" s="12"/>
      <c r="AW465" s="12"/>
      <c r="AX465" s="12"/>
      <c r="AY465" s="12"/>
      <c r="AZ465" s="12"/>
      <c r="BA465" s="12"/>
      <c r="BB465" s="12"/>
      <c r="BC465" s="12"/>
      <c r="BD465" s="12"/>
      <c r="BE465" s="12"/>
      <c r="BF465" s="12"/>
      <c r="BG465" s="12"/>
      <c r="BH465" s="12"/>
      <c r="BI465" s="12"/>
      <c r="BJ465" s="12"/>
      <c r="BK465" s="12"/>
      <c r="BL465" s="12"/>
      <c r="BM465" s="12"/>
      <c r="BN465" s="12"/>
      <c r="BO465" s="12"/>
      <c r="BP465" s="12"/>
      <c r="BQ465" s="12"/>
      <c r="BR465" s="12"/>
      <c r="BS465" s="12"/>
      <c r="BT465" s="12"/>
      <c r="BU465" s="12"/>
      <c r="BV465" s="12"/>
      <c r="BW465" s="12"/>
      <c r="BX465" s="12"/>
      <c r="BY465" s="12"/>
      <c r="BZ465" s="12"/>
      <c r="CA465" s="12"/>
      <c r="CB465" s="12"/>
      <c r="CC465" s="12"/>
      <c r="CD465" s="12"/>
      <c r="CE465" s="12"/>
      <c r="CF465" s="12"/>
      <c r="CG465" s="12"/>
      <c r="CH465" s="12"/>
      <c r="CI465" s="12"/>
      <c r="CJ465" s="12"/>
      <c r="CK465" s="12"/>
      <c r="CL465" s="12"/>
      <c r="CM465" s="12"/>
      <c r="CN465" s="12"/>
      <c r="CO465" s="12"/>
      <c r="CP465" s="12"/>
      <c r="CQ465" s="12"/>
      <c r="CR465" s="12"/>
      <c r="CS465" s="12"/>
      <c r="CT465" s="12"/>
      <c r="CU465" s="12"/>
      <c r="CV465" s="12"/>
      <c r="CW465" s="12"/>
      <c r="CX465" s="12"/>
      <c r="CY465" s="12"/>
      <c r="CZ465" s="12"/>
      <c r="DA465" s="12"/>
      <c r="DB465" s="12"/>
      <c r="DC465" s="12"/>
      <c r="DD465" s="12"/>
      <c r="DE465" s="12"/>
      <c r="DF465" s="12"/>
      <c r="DG465" s="12"/>
      <c r="DH465" s="12"/>
      <c r="DI465" s="12"/>
      <c r="DJ465" s="12"/>
      <c r="DK465" s="12"/>
      <c r="DL465" s="12"/>
      <c r="DM465" s="12"/>
      <c r="DN465" s="12"/>
      <c r="DO465" s="12"/>
      <c r="DP465" s="12"/>
      <c r="DQ465" s="12"/>
      <c r="DR465" s="12"/>
      <c r="DS465" s="12"/>
      <c r="DT465" s="12"/>
      <c r="DU465" s="12"/>
      <c r="DV465" s="12"/>
      <c r="DW465" s="12"/>
      <c r="DX465" s="12"/>
      <c r="DY465" s="12"/>
      <c r="DZ465" s="12"/>
      <c r="EA465" s="12"/>
      <c r="EB465" s="12"/>
      <c r="EC465" s="12"/>
      <c r="ED465" s="12"/>
    </row>
    <row r="466" spans="1:134" s="147" customFormat="1">
      <c r="A466" s="142" t="s">
        <v>3922</v>
      </c>
      <c r="B466" s="17"/>
      <c r="C466" s="143"/>
      <c r="D466" s="143"/>
      <c r="E466" s="143"/>
      <c r="F466" s="143"/>
      <c r="G466" s="148"/>
      <c r="H466" s="148"/>
      <c r="I466" s="149">
        <f>SUM(I462:I465)</f>
        <v>4843581</v>
      </c>
    </row>
    <row r="467" spans="1:134" s="13" customFormat="1" ht="18">
      <c r="A467" s="39" t="s">
        <v>691</v>
      </c>
      <c r="B467" s="166" t="s">
        <v>692</v>
      </c>
      <c r="C467" s="166"/>
      <c r="D467" s="166"/>
      <c r="E467" s="166"/>
      <c r="F467" s="29" t="s">
        <v>682</v>
      </c>
      <c r="G467" s="174" t="s">
        <v>3870</v>
      </c>
      <c r="H467" s="175"/>
      <c r="I467" s="176"/>
      <c r="J467" s="12"/>
      <c r="K467" s="12"/>
      <c r="L467" s="12"/>
      <c r="M467" s="12"/>
      <c r="N467" s="12"/>
      <c r="O467" s="12"/>
      <c r="P467" s="12"/>
      <c r="Q467" s="12"/>
      <c r="R467" s="12"/>
      <c r="S467" s="12"/>
      <c r="T467" s="12"/>
      <c r="U467" s="12"/>
      <c r="V467" s="12"/>
      <c r="W467" s="12"/>
      <c r="X467" s="12"/>
      <c r="Y467" s="12"/>
      <c r="Z467" s="12"/>
      <c r="AA467" s="12"/>
      <c r="AB467" s="12"/>
      <c r="AC467" s="12"/>
      <c r="AD467" s="12"/>
      <c r="AE467" s="12"/>
      <c r="AF467" s="12"/>
      <c r="AG467" s="12"/>
      <c r="AH467" s="12"/>
      <c r="AI467" s="12"/>
      <c r="AJ467" s="12"/>
      <c r="AK467" s="12"/>
      <c r="AL467" s="12"/>
      <c r="AM467" s="12"/>
      <c r="AN467" s="12"/>
      <c r="AO467" s="12"/>
      <c r="AP467" s="12"/>
      <c r="AQ467" s="12"/>
      <c r="AR467" s="12"/>
      <c r="AS467" s="12"/>
      <c r="AT467" s="12"/>
      <c r="AU467" s="12"/>
      <c r="AV467" s="12"/>
      <c r="AW467" s="12"/>
      <c r="AX467" s="12"/>
      <c r="AY467" s="12"/>
      <c r="AZ467" s="12"/>
      <c r="BA467" s="12"/>
      <c r="BB467" s="12"/>
      <c r="BC467" s="12"/>
      <c r="BD467" s="12"/>
      <c r="BE467" s="12"/>
      <c r="BF467" s="12"/>
      <c r="BG467" s="12"/>
      <c r="BH467" s="12"/>
      <c r="BI467" s="12"/>
      <c r="BJ467" s="12"/>
      <c r="BK467" s="12"/>
      <c r="BL467" s="12"/>
      <c r="BM467" s="12"/>
      <c r="BN467" s="12"/>
      <c r="BO467" s="12"/>
      <c r="BP467" s="12"/>
      <c r="BQ467" s="12"/>
      <c r="BR467" s="12"/>
      <c r="BS467" s="12"/>
      <c r="BT467" s="12"/>
      <c r="BU467" s="12"/>
      <c r="BV467" s="12"/>
      <c r="BW467" s="12"/>
      <c r="BX467" s="12"/>
      <c r="BY467" s="12"/>
      <c r="BZ467" s="12"/>
      <c r="CA467" s="12"/>
      <c r="CB467" s="12"/>
      <c r="CC467" s="12"/>
      <c r="CD467" s="12"/>
      <c r="CE467" s="12"/>
      <c r="CF467" s="12"/>
      <c r="CG467" s="12"/>
      <c r="CH467" s="12"/>
      <c r="CI467" s="12"/>
      <c r="CJ467" s="12"/>
      <c r="CK467" s="12"/>
      <c r="CL467" s="12"/>
      <c r="CM467" s="12"/>
      <c r="CN467" s="12"/>
      <c r="CO467" s="12"/>
      <c r="CP467" s="12"/>
      <c r="CQ467" s="12"/>
      <c r="CR467" s="12"/>
      <c r="CS467" s="12"/>
      <c r="CT467" s="12"/>
      <c r="CU467" s="12"/>
      <c r="CV467" s="12"/>
      <c r="CW467" s="12"/>
      <c r="CX467" s="12"/>
      <c r="CY467" s="12"/>
      <c r="CZ467" s="12"/>
      <c r="DA467" s="12"/>
      <c r="DB467" s="12"/>
      <c r="DC467" s="12"/>
      <c r="DD467" s="12"/>
      <c r="DE467" s="12"/>
      <c r="DF467" s="12"/>
      <c r="DG467" s="12"/>
      <c r="DH467" s="12"/>
      <c r="DI467" s="12"/>
      <c r="DJ467" s="12"/>
      <c r="DK467" s="12"/>
      <c r="DL467" s="12"/>
      <c r="DM467" s="12"/>
      <c r="DN467" s="12"/>
      <c r="DO467" s="12"/>
      <c r="DP467" s="12"/>
      <c r="DQ467" s="12"/>
      <c r="DR467" s="12"/>
      <c r="DS467" s="12"/>
      <c r="DT467" s="12"/>
      <c r="DU467" s="12"/>
      <c r="DV467" s="12"/>
      <c r="DW467" s="12"/>
      <c r="DX467" s="12"/>
      <c r="DY467" s="12"/>
      <c r="DZ467" s="12"/>
      <c r="EA467" s="12"/>
      <c r="EB467" s="12"/>
      <c r="EC467" s="12"/>
      <c r="ED467" s="12"/>
    </row>
    <row r="468" spans="1:134" s="13" customFormat="1" ht="27">
      <c r="A468" s="14" t="s">
        <v>2</v>
      </c>
      <c r="B468" s="14" t="s">
        <v>3</v>
      </c>
      <c r="C468" s="15" t="s">
        <v>4</v>
      </c>
      <c r="D468" s="15" t="s">
        <v>5</v>
      </c>
      <c r="E468" s="15" t="s">
        <v>3366</v>
      </c>
      <c r="F468" s="15" t="s">
        <v>7</v>
      </c>
      <c r="G468" s="16" t="s">
        <v>3347</v>
      </c>
      <c r="H468" s="16" t="s">
        <v>3348</v>
      </c>
      <c r="I468" s="16" t="s">
        <v>3349</v>
      </c>
      <c r="J468" s="12"/>
      <c r="K468" s="12"/>
      <c r="L468" s="12"/>
      <c r="M468" s="12"/>
      <c r="N468" s="12"/>
      <c r="O468" s="12"/>
      <c r="P468" s="12"/>
      <c r="Q468" s="12"/>
      <c r="R468" s="12"/>
      <c r="S468" s="12"/>
      <c r="T468" s="12"/>
      <c r="U468" s="12"/>
      <c r="V468" s="12"/>
      <c r="W468" s="12"/>
      <c r="X468" s="12"/>
      <c r="Y468" s="12"/>
      <c r="Z468" s="12"/>
      <c r="AA468" s="12"/>
      <c r="AB468" s="12"/>
      <c r="AC468" s="12"/>
      <c r="AD468" s="12"/>
      <c r="AE468" s="12"/>
      <c r="AF468" s="12"/>
      <c r="AG468" s="12"/>
      <c r="AH468" s="12"/>
      <c r="AI468" s="12"/>
      <c r="AJ468" s="12"/>
      <c r="AK468" s="12"/>
      <c r="AL468" s="12"/>
      <c r="AM468" s="12"/>
      <c r="AN468" s="12"/>
      <c r="AO468" s="12"/>
      <c r="AP468" s="12"/>
      <c r="AQ468" s="12"/>
      <c r="AR468" s="12"/>
      <c r="AS468" s="12"/>
      <c r="AT468" s="12"/>
      <c r="AU468" s="12"/>
      <c r="AV468" s="12"/>
      <c r="AW468" s="12"/>
      <c r="AX468" s="12"/>
      <c r="AY468" s="12"/>
      <c r="AZ468" s="12"/>
      <c r="BA468" s="12"/>
      <c r="BB468" s="12"/>
      <c r="BC468" s="12"/>
      <c r="BD468" s="12"/>
      <c r="BE468" s="12"/>
      <c r="BF468" s="12"/>
      <c r="BG468" s="12"/>
      <c r="BH468" s="12"/>
      <c r="BI468" s="12"/>
      <c r="BJ468" s="12"/>
      <c r="BK468" s="12"/>
      <c r="BL468" s="12"/>
      <c r="BM468" s="12"/>
      <c r="BN468" s="12"/>
      <c r="BO468" s="12"/>
      <c r="BP468" s="12"/>
      <c r="BQ468" s="12"/>
      <c r="BR468" s="12"/>
      <c r="BS468" s="12"/>
      <c r="BT468" s="12"/>
      <c r="BU468" s="12"/>
      <c r="BV468" s="12"/>
      <c r="BW468" s="12"/>
      <c r="BX468" s="12"/>
      <c r="BY468" s="12"/>
      <c r="BZ468" s="12"/>
      <c r="CA468" s="12"/>
      <c r="CB468" s="12"/>
      <c r="CC468" s="12"/>
      <c r="CD468" s="12"/>
      <c r="CE468" s="12"/>
      <c r="CF468" s="12"/>
      <c r="CG468" s="12"/>
      <c r="CH468" s="12"/>
      <c r="CI468" s="12"/>
      <c r="CJ468" s="12"/>
      <c r="CK468" s="12"/>
      <c r="CL468" s="12"/>
      <c r="CM468" s="12"/>
      <c r="CN468" s="12"/>
      <c r="CO468" s="12"/>
      <c r="CP468" s="12"/>
      <c r="CQ468" s="12"/>
      <c r="CR468" s="12"/>
      <c r="CS468" s="12"/>
      <c r="CT468" s="12"/>
      <c r="CU468" s="12"/>
      <c r="CV468" s="12"/>
      <c r="CW468" s="12"/>
      <c r="CX468" s="12"/>
      <c r="CY468" s="12"/>
      <c r="CZ468" s="12"/>
      <c r="DA468" s="12"/>
      <c r="DB468" s="12"/>
      <c r="DC468" s="12"/>
      <c r="DD468" s="12"/>
      <c r="DE468" s="12"/>
      <c r="DF468" s="12"/>
      <c r="DG468" s="12"/>
      <c r="DH468" s="12"/>
      <c r="DI468" s="12"/>
      <c r="DJ468" s="12"/>
      <c r="DK468" s="12"/>
      <c r="DL468" s="12"/>
      <c r="DM468" s="12"/>
      <c r="DN468" s="12"/>
      <c r="DO468" s="12"/>
      <c r="DP468" s="12"/>
      <c r="DQ468" s="12"/>
      <c r="DR468" s="12"/>
      <c r="DS468" s="12"/>
      <c r="DT468" s="12"/>
      <c r="DU468" s="12"/>
      <c r="DV468" s="12"/>
      <c r="DW468" s="12"/>
      <c r="DX468" s="12"/>
      <c r="DY468" s="12"/>
      <c r="DZ468" s="12"/>
      <c r="EA468" s="12"/>
      <c r="EB468" s="12"/>
      <c r="EC468" s="12"/>
      <c r="ED468" s="12"/>
    </row>
    <row r="469" spans="1:134" s="13" customFormat="1" ht="36">
      <c r="A469" s="31">
        <v>1</v>
      </c>
      <c r="B469" s="27">
        <v>1196420060</v>
      </c>
      <c r="C469" s="21">
        <v>42295900</v>
      </c>
      <c r="D469" s="36" t="s">
        <v>693</v>
      </c>
      <c r="E469" s="37" t="s">
        <v>694</v>
      </c>
      <c r="F469" s="28" t="s">
        <v>10</v>
      </c>
      <c r="G469" s="22">
        <v>1460933</v>
      </c>
      <c r="H469" s="22">
        <v>0</v>
      </c>
      <c r="I469" s="23">
        <f t="shared" ref="I469:I488" si="55">+G469+H469</f>
        <v>1460933</v>
      </c>
      <c r="J469" s="12"/>
      <c r="K469" s="12"/>
      <c r="L469" s="12"/>
      <c r="M469" s="12"/>
      <c r="N469" s="12"/>
      <c r="O469" s="12"/>
      <c r="P469" s="12"/>
      <c r="Q469" s="12"/>
      <c r="R469" s="12"/>
      <c r="S469" s="12"/>
      <c r="T469" s="12"/>
      <c r="U469" s="12"/>
      <c r="V469" s="12"/>
      <c r="W469" s="12"/>
      <c r="X469" s="12"/>
      <c r="Y469" s="12"/>
      <c r="Z469" s="12"/>
      <c r="AA469" s="12"/>
      <c r="AB469" s="12"/>
      <c r="AC469" s="12"/>
      <c r="AD469" s="12"/>
      <c r="AE469" s="12"/>
      <c r="AF469" s="12"/>
      <c r="AG469" s="12"/>
      <c r="AH469" s="12"/>
      <c r="AI469" s="12"/>
      <c r="AJ469" s="12"/>
      <c r="AK469" s="12"/>
      <c r="AL469" s="12"/>
      <c r="AM469" s="12"/>
      <c r="AN469" s="12"/>
      <c r="AO469" s="12"/>
      <c r="AP469" s="12"/>
      <c r="AQ469" s="12"/>
      <c r="AR469" s="12"/>
      <c r="AS469" s="12"/>
      <c r="AT469" s="12"/>
      <c r="AU469" s="12"/>
      <c r="AV469" s="12"/>
      <c r="AW469" s="12"/>
      <c r="AX469" s="12"/>
      <c r="AY469" s="12"/>
      <c r="AZ469" s="12"/>
      <c r="BA469" s="12"/>
      <c r="BB469" s="12"/>
      <c r="BC469" s="12"/>
      <c r="BD469" s="12"/>
      <c r="BE469" s="12"/>
      <c r="BF469" s="12"/>
      <c r="BG469" s="12"/>
      <c r="BH469" s="12"/>
      <c r="BI469" s="12"/>
      <c r="BJ469" s="12"/>
      <c r="BK469" s="12"/>
      <c r="BL469" s="12"/>
      <c r="BM469" s="12"/>
      <c r="BN469" s="12"/>
      <c r="BO469" s="12"/>
      <c r="BP469" s="12"/>
      <c r="BQ469" s="12"/>
      <c r="BR469" s="12"/>
      <c r="BS469" s="12"/>
      <c r="BT469" s="12"/>
      <c r="BU469" s="12"/>
      <c r="BV469" s="12"/>
      <c r="BW469" s="12"/>
      <c r="BX469" s="12"/>
      <c r="BY469" s="12"/>
      <c r="BZ469" s="12"/>
      <c r="CA469" s="12"/>
      <c r="CB469" s="12"/>
      <c r="CC469" s="12"/>
      <c r="CD469" s="12"/>
      <c r="CE469" s="12"/>
      <c r="CF469" s="12"/>
      <c r="CG469" s="12"/>
      <c r="CH469" s="12"/>
      <c r="CI469" s="12"/>
      <c r="CJ469" s="12"/>
      <c r="CK469" s="12"/>
      <c r="CL469" s="12"/>
      <c r="CM469" s="12"/>
      <c r="CN469" s="12"/>
      <c r="CO469" s="12"/>
      <c r="CP469" s="12"/>
      <c r="CQ469" s="12"/>
      <c r="CR469" s="12"/>
      <c r="CS469" s="12"/>
      <c r="CT469" s="12"/>
      <c r="CU469" s="12"/>
      <c r="CV469" s="12"/>
      <c r="CW469" s="12"/>
      <c r="CX469" s="12"/>
      <c r="CY469" s="12"/>
      <c r="CZ469" s="12"/>
      <c r="DA469" s="12"/>
      <c r="DB469" s="12"/>
      <c r="DC469" s="12"/>
      <c r="DD469" s="12"/>
      <c r="DE469" s="12"/>
      <c r="DF469" s="12"/>
      <c r="DG469" s="12"/>
      <c r="DH469" s="12"/>
      <c r="DI469" s="12"/>
      <c r="DJ469" s="12"/>
      <c r="DK469" s="12"/>
      <c r="DL469" s="12"/>
      <c r="DM469" s="12"/>
      <c r="DN469" s="12"/>
      <c r="DO469" s="12"/>
      <c r="DP469" s="12"/>
      <c r="DQ469" s="12"/>
      <c r="DR469" s="12"/>
      <c r="DS469" s="12"/>
      <c r="DT469" s="12"/>
      <c r="DU469" s="12"/>
      <c r="DV469" s="12"/>
      <c r="DW469" s="12"/>
      <c r="DX469" s="12"/>
      <c r="DY469" s="12"/>
      <c r="DZ469" s="12"/>
      <c r="EA469" s="12"/>
      <c r="EB469" s="12"/>
      <c r="EC469" s="12"/>
      <c r="ED469" s="12"/>
    </row>
    <row r="470" spans="1:134" s="13" customFormat="1" ht="45">
      <c r="A470" s="31">
        <v>2</v>
      </c>
      <c r="B470" s="27">
        <v>1196420121</v>
      </c>
      <c r="C470" s="21">
        <v>42295900</v>
      </c>
      <c r="D470" s="36" t="s">
        <v>695</v>
      </c>
      <c r="E470" s="37" t="s">
        <v>696</v>
      </c>
      <c r="F470" s="28" t="s">
        <v>10</v>
      </c>
      <c r="G470" s="22">
        <v>1549000</v>
      </c>
      <c r="H470" s="22">
        <v>0</v>
      </c>
      <c r="I470" s="23">
        <f t="shared" si="55"/>
        <v>1549000</v>
      </c>
      <c r="J470" s="12"/>
      <c r="K470" s="12"/>
      <c r="L470" s="12"/>
      <c r="M470" s="12"/>
      <c r="N470" s="12"/>
      <c r="O470" s="12"/>
      <c r="P470" s="12"/>
      <c r="Q470" s="12"/>
      <c r="R470" s="12"/>
      <c r="S470" s="12"/>
      <c r="T470" s="12"/>
      <c r="U470" s="12"/>
      <c r="V470" s="12"/>
      <c r="W470" s="12"/>
      <c r="X470" s="12"/>
      <c r="Y470" s="12"/>
      <c r="Z470" s="12"/>
      <c r="AA470" s="12"/>
      <c r="AB470" s="12"/>
      <c r="AC470" s="12"/>
      <c r="AD470" s="12"/>
      <c r="AE470" s="12"/>
      <c r="AF470" s="12"/>
      <c r="AG470" s="12"/>
      <c r="AH470" s="12"/>
      <c r="AI470" s="12"/>
      <c r="AJ470" s="12"/>
      <c r="AK470" s="12"/>
      <c r="AL470" s="12"/>
      <c r="AM470" s="12"/>
      <c r="AN470" s="12"/>
      <c r="AO470" s="12"/>
      <c r="AP470" s="12"/>
      <c r="AQ470" s="12"/>
      <c r="AR470" s="12"/>
      <c r="AS470" s="12"/>
      <c r="AT470" s="12"/>
      <c r="AU470" s="12"/>
      <c r="AV470" s="12"/>
      <c r="AW470" s="12"/>
      <c r="AX470" s="12"/>
      <c r="AY470" s="12"/>
      <c r="AZ470" s="12"/>
      <c r="BA470" s="12"/>
      <c r="BB470" s="12"/>
      <c r="BC470" s="12"/>
      <c r="BD470" s="12"/>
      <c r="BE470" s="12"/>
      <c r="BF470" s="12"/>
      <c r="BG470" s="12"/>
      <c r="BH470" s="12"/>
      <c r="BI470" s="12"/>
      <c r="BJ470" s="12"/>
      <c r="BK470" s="12"/>
      <c r="BL470" s="12"/>
      <c r="BM470" s="12"/>
      <c r="BN470" s="12"/>
      <c r="BO470" s="12"/>
      <c r="BP470" s="12"/>
      <c r="BQ470" s="12"/>
      <c r="BR470" s="12"/>
      <c r="BS470" s="12"/>
      <c r="BT470" s="12"/>
      <c r="BU470" s="12"/>
      <c r="BV470" s="12"/>
      <c r="BW470" s="12"/>
      <c r="BX470" s="12"/>
      <c r="BY470" s="12"/>
      <c r="BZ470" s="12"/>
      <c r="CA470" s="12"/>
      <c r="CB470" s="12"/>
      <c r="CC470" s="12"/>
      <c r="CD470" s="12"/>
      <c r="CE470" s="12"/>
      <c r="CF470" s="12"/>
      <c r="CG470" s="12"/>
      <c r="CH470" s="12"/>
      <c r="CI470" s="12"/>
      <c r="CJ470" s="12"/>
      <c r="CK470" s="12"/>
      <c r="CL470" s="12"/>
      <c r="CM470" s="12"/>
      <c r="CN470" s="12"/>
      <c r="CO470" s="12"/>
      <c r="CP470" s="12"/>
      <c r="CQ470" s="12"/>
      <c r="CR470" s="12"/>
      <c r="CS470" s="12"/>
      <c r="CT470" s="12"/>
      <c r="CU470" s="12"/>
      <c r="CV470" s="12"/>
      <c r="CW470" s="12"/>
      <c r="CX470" s="12"/>
      <c r="CY470" s="12"/>
      <c r="CZ470" s="12"/>
      <c r="DA470" s="12"/>
      <c r="DB470" s="12"/>
      <c r="DC470" s="12"/>
      <c r="DD470" s="12"/>
      <c r="DE470" s="12"/>
      <c r="DF470" s="12"/>
      <c r="DG470" s="12"/>
      <c r="DH470" s="12"/>
      <c r="DI470" s="12"/>
      <c r="DJ470" s="12"/>
      <c r="DK470" s="12"/>
      <c r="DL470" s="12"/>
      <c r="DM470" s="12"/>
      <c r="DN470" s="12"/>
      <c r="DO470" s="12"/>
      <c r="DP470" s="12"/>
      <c r="DQ470" s="12"/>
      <c r="DR470" s="12"/>
      <c r="DS470" s="12"/>
      <c r="DT470" s="12"/>
      <c r="DU470" s="12"/>
      <c r="DV470" s="12"/>
      <c r="DW470" s="12"/>
      <c r="DX470" s="12"/>
      <c r="DY470" s="12"/>
      <c r="DZ470" s="12"/>
      <c r="EA470" s="12"/>
      <c r="EB470" s="12"/>
      <c r="EC470" s="12"/>
      <c r="ED470" s="12"/>
    </row>
    <row r="471" spans="1:134" s="13" customFormat="1" ht="36">
      <c r="A471" s="31">
        <v>3</v>
      </c>
      <c r="B471" s="27">
        <v>1196420122</v>
      </c>
      <c r="C471" s="21">
        <v>42295900</v>
      </c>
      <c r="D471" s="36" t="s">
        <v>697</v>
      </c>
      <c r="E471" s="37" t="s">
        <v>698</v>
      </c>
      <c r="F471" s="28" t="s">
        <v>10</v>
      </c>
      <c r="G471" s="22">
        <v>1549000</v>
      </c>
      <c r="H471" s="22">
        <v>0</v>
      </c>
      <c r="I471" s="23">
        <f t="shared" si="55"/>
        <v>1549000</v>
      </c>
      <c r="J471" s="12"/>
      <c r="K471" s="12"/>
      <c r="L471" s="12"/>
      <c r="M471" s="12"/>
      <c r="N471" s="12"/>
      <c r="O471" s="12"/>
      <c r="P471" s="12"/>
      <c r="Q471" s="12"/>
      <c r="R471" s="12"/>
      <c r="S471" s="12"/>
      <c r="T471" s="12"/>
      <c r="U471" s="12"/>
      <c r="V471" s="12"/>
      <c r="W471" s="12"/>
      <c r="X471" s="12"/>
      <c r="Y471" s="12"/>
      <c r="Z471" s="12"/>
      <c r="AA471" s="12"/>
      <c r="AB471" s="12"/>
      <c r="AC471" s="12"/>
      <c r="AD471" s="12"/>
      <c r="AE471" s="12"/>
      <c r="AF471" s="12"/>
      <c r="AG471" s="12"/>
      <c r="AH471" s="12"/>
      <c r="AI471" s="12"/>
      <c r="AJ471" s="12"/>
      <c r="AK471" s="12"/>
      <c r="AL471" s="12"/>
      <c r="AM471" s="12"/>
      <c r="AN471" s="12"/>
      <c r="AO471" s="12"/>
      <c r="AP471" s="12"/>
      <c r="AQ471" s="12"/>
      <c r="AR471" s="12"/>
      <c r="AS471" s="12"/>
      <c r="AT471" s="12"/>
      <c r="AU471" s="12"/>
      <c r="AV471" s="12"/>
      <c r="AW471" s="12"/>
      <c r="AX471" s="12"/>
      <c r="AY471" s="12"/>
      <c r="AZ471" s="12"/>
      <c r="BA471" s="12"/>
      <c r="BB471" s="12"/>
      <c r="BC471" s="12"/>
      <c r="BD471" s="12"/>
      <c r="BE471" s="12"/>
      <c r="BF471" s="12"/>
      <c r="BG471" s="12"/>
      <c r="BH471" s="12"/>
      <c r="BI471" s="12"/>
      <c r="BJ471" s="12"/>
      <c r="BK471" s="12"/>
      <c r="BL471" s="12"/>
      <c r="BM471" s="12"/>
      <c r="BN471" s="12"/>
      <c r="BO471" s="12"/>
      <c r="BP471" s="12"/>
      <c r="BQ471" s="12"/>
      <c r="BR471" s="12"/>
      <c r="BS471" s="12"/>
      <c r="BT471" s="12"/>
      <c r="BU471" s="12"/>
      <c r="BV471" s="12"/>
      <c r="BW471" s="12"/>
      <c r="BX471" s="12"/>
      <c r="BY471" s="12"/>
      <c r="BZ471" s="12"/>
      <c r="CA471" s="12"/>
      <c r="CB471" s="12"/>
      <c r="CC471" s="12"/>
      <c r="CD471" s="12"/>
      <c r="CE471" s="12"/>
      <c r="CF471" s="12"/>
      <c r="CG471" s="12"/>
      <c r="CH471" s="12"/>
      <c r="CI471" s="12"/>
      <c r="CJ471" s="12"/>
      <c r="CK471" s="12"/>
      <c r="CL471" s="12"/>
      <c r="CM471" s="12"/>
      <c r="CN471" s="12"/>
      <c r="CO471" s="12"/>
      <c r="CP471" s="12"/>
      <c r="CQ471" s="12"/>
      <c r="CR471" s="12"/>
      <c r="CS471" s="12"/>
      <c r="CT471" s="12"/>
      <c r="CU471" s="12"/>
      <c r="CV471" s="12"/>
      <c r="CW471" s="12"/>
      <c r="CX471" s="12"/>
      <c r="CY471" s="12"/>
      <c r="CZ471" s="12"/>
      <c r="DA471" s="12"/>
      <c r="DB471" s="12"/>
      <c r="DC471" s="12"/>
      <c r="DD471" s="12"/>
      <c r="DE471" s="12"/>
      <c r="DF471" s="12"/>
      <c r="DG471" s="12"/>
      <c r="DH471" s="12"/>
      <c r="DI471" s="12"/>
      <c r="DJ471" s="12"/>
      <c r="DK471" s="12"/>
      <c r="DL471" s="12"/>
      <c r="DM471" s="12"/>
      <c r="DN471" s="12"/>
      <c r="DO471" s="12"/>
      <c r="DP471" s="12"/>
      <c r="DQ471" s="12"/>
      <c r="DR471" s="12"/>
      <c r="DS471" s="12"/>
      <c r="DT471" s="12"/>
      <c r="DU471" s="12"/>
      <c r="DV471" s="12"/>
      <c r="DW471" s="12"/>
      <c r="DX471" s="12"/>
      <c r="DY471" s="12"/>
      <c r="DZ471" s="12"/>
      <c r="EA471" s="12"/>
      <c r="EB471" s="12"/>
      <c r="EC471" s="12"/>
      <c r="ED471" s="12"/>
    </row>
    <row r="472" spans="1:134" s="13" customFormat="1" ht="36">
      <c r="A472" s="31">
        <v>4</v>
      </c>
      <c r="B472" s="27">
        <v>1196420123</v>
      </c>
      <c r="C472" s="21">
        <v>42295900</v>
      </c>
      <c r="D472" s="36" t="s">
        <v>699</v>
      </c>
      <c r="E472" s="37" t="s">
        <v>700</v>
      </c>
      <c r="F472" s="28" t="s">
        <v>10</v>
      </c>
      <c r="G472" s="22">
        <v>1549000</v>
      </c>
      <c r="H472" s="22">
        <v>0</v>
      </c>
      <c r="I472" s="23">
        <f t="shared" si="55"/>
        <v>1549000</v>
      </c>
      <c r="J472" s="12"/>
      <c r="K472" s="12"/>
      <c r="L472" s="12"/>
      <c r="M472" s="12"/>
      <c r="N472" s="12"/>
      <c r="O472" s="12"/>
      <c r="P472" s="12"/>
      <c r="Q472" s="12"/>
      <c r="R472" s="12"/>
      <c r="S472" s="12"/>
      <c r="T472" s="12"/>
      <c r="U472" s="12"/>
      <c r="V472" s="12"/>
      <c r="W472" s="12"/>
      <c r="X472" s="12"/>
      <c r="Y472" s="12"/>
      <c r="Z472" s="12"/>
      <c r="AA472" s="12"/>
      <c r="AB472" s="12"/>
      <c r="AC472" s="12"/>
      <c r="AD472" s="12"/>
      <c r="AE472" s="12"/>
      <c r="AF472" s="12"/>
      <c r="AG472" s="12"/>
      <c r="AH472" s="12"/>
      <c r="AI472" s="12"/>
      <c r="AJ472" s="12"/>
      <c r="AK472" s="12"/>
      <c r="AL472" s="12"/>
      <c r="AM472" s="12"/>
      <c r="AN472" s="12"/>
      <c r="AO472" s="12"/>
      <c r="AP472" s="12"/>
      <c r="AQ472" s="12"/>
      <c r="AR472" s="12"/>
      <c r="AS472" s="12"/>
      <c r="AT472" s="12"/>
      <c r="AU472" s="12"/>
      <c r="AV472" s="12"/>
      <c r="AW472" s="12"/>
      <c r="AX472" s="12"/>
      <c r="AY472" s="12"/>
      <c r="AZ472" s="12"/>
      <c r="BA472" s="12"/>
      <c r="BB472" s="12"/>
      <c r="BC472" s="12"/>
      <c r="BD472" s="12"/>
      <c r="BE472" s="12"/>
      <c r="BF472" s="12"/>
      <c r="BG472" s="12"/>
      <c r="BH472" s="12"/>
      <c r="BI472" s="12"/>
      <c r="BJ472" s="12"/>
      <c r="BK472" s="12"/>
      <c r="BL472" s="12"/>
      <c r="BM472" s="12"/>
      <c r="BN472" s="12"/>
      <c r="BO472" s="12"/>
      <c r="BP472" s="12"/>
      <c r="BQ472" s="12"/>
      <c r="BR472" s="12"/>
      <c r="BS472" s="12"/>
      <c r="BT472" s="12"/>
      <c r="BU472" s="12"/>
      <c r="BV472" s="12"/>
      <c r="BW472" s="12"/>
      <c r="BX472" s="12"/>
      <c r="BY472" s="12"/>
      <c r="BZ472" s="12"/>
      <c r="CA472" s="12"/>
      <c r="CB472" s="12"/>
      <c r="CC472" s="12"/>
      <c r="CD472" s="12"/>
      <c r="CE472" s="12"/>
      <c r="CF472" s="12"/>
      <c r="CG472" s="12"/>
      <c r="CH472" s="12"/>
      <c r="CI472" s="12"/>
      <c r="CJ472" s="12"/>
      <c r="CK472" s="12"/>
      <c r="CL472" s="12"/>
      <c r="CM472" s="12"/>
      <c r="CN472" s="12"/>
      <c r="CO472" s="12"/>
      <c r="CP472" s="12"/>
      <c r="CQ472" s="12"/>
      <c r="CR472" s="12"/>
      <c r="CS472" s="12"/>
      <c r="CT472" s="12"/>
      <c r="CU472" s="12"/>
      <c r="CV472" s="12"/>
      <c r="CW472" s="12"/>
      <c r="CX472" s="12"/>
      <c r="CY472" s="12"/>
      <c r="CZ472" s="12"/>
      <c r="DA472" s="12"/>
      <c r="DB472" s="12"/>
      <c r="DC472" s="12"/>
      <c r="DD472" s="12"/>
      <c r="DE472" s="12"/>
      <c r="DF472" s="12"/>
      <c r="DG472" s="12"/>
      <c r="DH472" s="12"/>
      <c r="DI472" s="12"/>
      <c r="DJ472" s="12"/>
      <c r="DK472" s="12"/>
      <c r="DL472" s="12"/>
      <c r="DM472" s="12"/>
      <c r="DN472" s="12"/>
      <c r="DO472" s="12"/>
      <c r="DP472" s="12"/>
      <c r="DQ472" s="12"/>
      <c r="DR472" s="12"/>
      <c r="DS472" s="12"/>
      <c r="DT472" s="12"/>
      <c r="DU472" s="12"/>
      <c r="DV472" s="12"/>
      <c r="DW472" s="12"/>
      <c r="DX472" s="12"/>
      <c r="DY472" s="12"/>
      <c r="DZ472" s="12"/>
      <c r="EA472" s="12"/>
      <c r="EB472" s="12"/>
      <c r="EC472" s="12"/>
      <c r="ED472" s="12"/>
    </row>
    <row r="473" spans="1:134" s="57" customFormat="1" ht="36">
      <c r="A473" s="31">
        <v>5</v>
      </c>
      <c r="B473" s="27">
        <v>1196420088</v>
      </c>
      <c r="C473" s="21">
        <v>42295900</v>
      </c>
      <c r="D473" s="36" t="s">
        <v>701</v>
      </c>
      <c r="E473" s="37" t="s">
        <v>702</v>
      </c>
      <c r="F473" s="28" t="s">
        <v>10</v>
      </c>
      <c r="G473" s="22">
        <v>1740727</v>
      </c>
      <c r="H473" s="22">
        <v>0</v>
      </c>
      <c r="I473" s="23">
        <f t="shared" si="55"/>
        <v>1740727</v>
      </c>
      <c r="J473" s="12"/>
      <c r="K473" s="12"/>
      <c r="L473" s="12"/>
      <c r="M473" s="12"/>
      <c r="N473" s="12"/>
      <c r="O473" s="12"/>
      <c r="P473" s="12"/>
      <c r="Q473" s="12"/>
      <c r="R473" s="12"/>
      <c r="S473" s="12"/>
      <c r="T473" s="12"/>
      <c r="U473" s="12"/>
      <c r="V473" s="12"/>
      <c r="W473" s="12"/>
      <c r="X473" s="12"/>
      <c r="Y473" s="12"/>
      <c r="Z473" s="12"/>
      <c r="AA473" s="12"/>
      <c r="AB473" s="12"/>
      <c r="AC473" s="12"/>
      <c r="AD473" s="12"/>
      <c r="AE473" s="12"/>
      <c r="AF473" s="12"/>
      <c r="AG473" s="12"/>
      <c r="AH473" s="12"/>
      <c r="AI473" s="12"/>
      <c r="AJ473" s="12"/>
      <c r="AK473" s="12"/>
      <c r="AL473" s="12"/>
      <c r="AM473" s="12"/>
      <c r="AN473" s="12"/>
      <c r="AO473" s="12"/>
      <c r="AP473" s="12"/>
      <c r="AQ473" s="12"/>
      <c r="AR473" s="12"/>
      <c r="AS473" s="12"/>
      <c r="AT473" s="12"/>
      <c r="AU473" s="12"/>
      <c r="AV473" s="12"/>
      <c r="AW473" s="12"/>
      <c r="AX473" s="12"/>
      <c r="AY473" s="12"/>
      <c r="AZ473" s="12"/>
      <c r="BA473" s="12"/>
      <c r="BB473" s="12"/>
      <c r="BC473" s="12"/>
      <c r="BD473" s="12"/>
      <c r="BE473" s="12"/>
      <c r="BF473" s="12"/>
      <c r="BG473" s="12"/>
      <c r="BH473" s="12"/>
      <c r="BI473" s="12"/>
      <c r="BJ473" s="12"/>
      <c r="BK473" s="12"/>
      <c r="BL473" s="12"/>
      <c r="BM473" s="12"/>
      <c r="BN473" s="12"/>
      <c r="BO473" s="12"/>
      <c r="BP473" s="12"/>
      <c r="BQ473" s="12"/>
      <c r="BR473" s="12"/>
      <c r="BS473" s="12"/>
      <c r="BT473" s="12"/>
      <c r="BU473" s="12"/>
      <c r="BV473" s="12"/>
      <c r="BW473" s="12"/>
      <c r="BX473" s="12"/>
      <c r="BY473" s="12"/>
      <c r="BZ473" s="12"/>
      <c r="CA473" s="12"/>
      <c r="CB473" s="12"/>
      <c r="CC473" s="12"/>
      <c r="CD473" s="12"/>
      <c r="CE473" s="12"/>
      <c r="CF473" s="12"/>
      <c r="CG473" s="12"/>
      <c r="CH473" s="12"/>
      <c r="CI473" s="12"/>
      <c r="CJ473" s="12"/>
      <c r="CK473" s="12"/>
      <c r="CL473" s="12"/>
      <c r="CM473" s="12"/>
      <c r="CN473" s="12"/>
      <c r="CO473" s="12"/>
      <c r="CP473" s="12"/>
      <c r="CQ473" s="12"/>
      <c r="CR473" s="12"/>
      <c r="CS473" s="12"/>
      <c r="CT473" s="12"/>
      <c r="CU473" s="12"/>
      <c r="CV473" s="12"/>
      <c r="CW473" s="12"/>
      <c r="CX473" s="12"/>
      <c r="CY473" s="12"/>
      <c r="CZ473" s="12"/>
      <c r="DA473" s="12"/>
      <c r="DB473" s="12"/>
      <c r="DC473" s="12"/>
      <c r="DD473" s="12"/>
      <c r="DE473" s="12"/>
      <c r="DF473" s="12"/>
      <c r="DG473" s="12"/>
      <c r="DH473" s="12"/>
      <c r="DI473" s="12"/>
      <c r="DJ473" s="12"/>
      <c r="DK473" s="12"/>
      <c r="DL473" s="12"/>
      <c r="DM473" s="12"/>
      <c r="DN473" s="12"/>
      <c r="DO473" s="12"/>
      <c r="DP473" s="12"/>
      <c r="DQ473" s="12"/>
      <c r="DR473" s="12"/>
      <c r="DS473" s="12"/>
      <c r="DT473" s="12"/>
      <c r="DU473" s="12"/>
      <c r="DV473" s="12"/>
      <c r="DW473" s="12"/>
      <c r="DX473" s="12"/>
      <c r="DY473" s="12"/>
      <c r="DZ473" s="12"/>
      <c r="EA473" s="12"/>
      <c r="EB473" s="12"/>
      <c r="EC473" s="12"/>
      <c r="ED473" s="12"/>
    </row>
    <row r="474" spans="1:134" s="57" customFormat="1" ht="36">
      <c r="A474" s="31">
        <v>6</v>
      </c>
      <c r="B474" s="27">
        <v>1196420091</v>
      </c>
      <c r="C474" s="21">
        <v>42295900</v>
      </c>
      <c r="D474" s="36" t="s">
        <v>703</v>
      </c>
      <c r="E474" s="37" t="s">
        <v>704</v>
      </c>
      <c r="F474" s="28" t="s">
        <v>10</v>
      </c>
      <c r="G474" s="22">
        <v>1837686</v>
      </c>
      <c r="H474" s="22">
        <v>0</v>
      </c>
      <c r="I474" s="23">
        <f t="shared" si="55"/>
        <v>1837686</v>
      </c>
      <c r="J474" s="12"/>
      <c r="K474" s="12"/>
      <c r="L474" s="12"/>
      <c r="M474" s="12"/>
      <c r="N474" s="12"/>
      <c r="O474" s="12"/>
      <c r="P474" s="12"/>
      <c r="Q474" s="12"/>
      <c r="R474" s="12"/>
      <c r="S474" s="12"/>
      <c r="T474" s="12"/>
      <c r="U474" s="12"/>
      <c r="V474" s="12"/>
      <c r="W474" s="12"/>
      <c r="X474" s="12"/>
      <c r="Y474" s="12"/>
      <c r="Z474" s="12"/>
      <c r="AA474" s="12"/>
      <c r="AB474" s="12"/>
      <c r="AC474" s="12"/>
      <c r="AD474" s="12"/>
      <c r="AE474" s="12"/>
      <c r="AF474" s="12"/>
      <c r="AG474" s="12"/>
      <c r="AH474" s="12"/>
      <c r="AI474" s="12"/>
      <c r="AJ474" s="12"/>
      <c r="AK474" s="12"/>
      <c r="AL474" s="12"/>
      <c r="AM474" s="12"/>
      <c r="AN474" s="12"/>
      <c r="AO474" s="12"/>
      <c r="AP474" s="12"/>
      <c r="AQ474" s="12"/>
      <c r="AR474" s="12"/>
      <c r="AS474" s="12"/>
      <c r="AT474" s="12"/>
      <c r="AU474" s="12"/>
      <c r="AV474" s="12"/>
      <c r="AW474" s="12"/>
      <c r="AX474" s="12"/>
      <c r="AY474" s="12"/>
      <c r="AZ474" s="12"/>
      <c r="BA474" s="12"/>
      <c r="BB474" s="12"/>
      <c r="BC474" s="12"/>
      <c r="BD474" s="12"/>
      <c r="BE474" s="12"/>
      <c r="BF474" s="12"/>
      <c r="BG474" s="12"/>
      <c r="BH474" s="12"/>
      <c r="BI474" s="12"/>
      <c r="BJ474" s="12"/>
      <c r="BK474" s="12"/>
      <c r="BL474" s="12"/>
      <c r="BM474" s="12"/>
      <c r="BN474" s="12"/>
      <c r="BO474" s="12"/>
      <c r="BP474" s="12"/>
      <c r="BQ474" s="12"/>
      <c r="BR474" s="12"/>
      <c r="BS474" s="12"/>
      <c r="BT474" s="12"/>
      <c r="BU474" s="12"/>
      <c r="BV474" s="12"/>
      <c r="BW474" s="12"/>
      <c r="BX474" s="12"/>
      <c r="BY474" s="12"/>
      <c r="BZ474" s="12"/>
      <c r="CA474" s="12"/>
      <c r="CB474" s="12"/>
      <c r="CC474" s="12"/>
      <c r="CD474" s="12"/>
      <c r="CE474" s="12"/>
      <c r="CF474" s="12"/>
      <c r="CG474" s="12"/>
      <c r="CH474" s="12"/>
      <c r="CI474" s="12"/>
      <c r="CJ474" s="12"/>
      <c r="CK474" s="12"/>
      <c r="CL474" s="12"/>
      <c r="CM474" s="12"/>
      <c r="CN474" s="12"/>
      <c r="CO474" s="12"/>
      <c r="CP474" s="12"/>
      <c r="CQ474" s="12"/>
      <c r="CR474" s="12"/>
      <c r="CS474" s="12"/>
      <c r="CT474" s="12"/>
      <c r="CU474" s="12"/>
      <c r="CV474" s="12"/>
      <c r="CW474" s="12"/>
      <c r="CX474" s="12"/>
      <c r="CY474" s="12"/>
      <c r="CZ474" s="12"/>
      <c r="DA474" s="12"/>
      <c r="DB474" s="12"/>
      <c r="DC474" s="12"/>
      <c r="DD474" s="12"/>
      <c r="DE474" s="12"/>
      <c r="DF474" s="12"/>
      <c r="DG474" s="12"/>
      <c r="DH474" s="12"/>
      <c r="DI474" s="12"/>
      <c r="DJ474" s="12"/>
      <c r="DK474" s="12"/>
      <c r="DL474" s="12"/>
      <c r="DM474" s="12"/>
      <c r="DN474" s="12"/>
      <c r="DO474" s="12"/>
      <c r="DP474" s="12"/>
      <c r="DQ474" s="12"/>
      <c r="DR474" s="12"/>
      <c r="DS474" s="12"/>
      <c r="DT474" s="12"/>
      <c r="DU474" s="12"/>
      <c r="DV474" s="12"/>
      <c r="DW474" s="12"/>
      <c r="DX474" s="12"/>
      <c r="DY474" s="12"/>
      <c r="DZ474" s="12"/>
      <c r="EA474" s="12"/>
      <c r="EB474" s="12"/>
      <c r="EC474" s="12"/>
      <c r="ED474" s="12"/>
    </row>
    <row r="475" spans="1:134" s="57" customFormat="1" ht="36">
      <c r="A475" s="31">
        <v>7</v>
      </c>
      <c r="B475" s="27">
        <v>1196420091</v>
      </c>
      <c r="C475" s="21">
        <v>42295900</v>
      </c>
      <c r="D475" s="36" t="s">
        <v>705</v>
      </c>
      <c r="E475" s="37" t="s">
        <v>706</v>
      </c>
      <c r="F475" s="28" t="s">
        <v>10</v>
      </c>
      <c r="G475" s="22">
        <v>1837686</v>
      </c>
      <c r="H475" s="22">
        <v>0</v>
      </c>
      <c r="I475" s="23">
        <f t="shared" si="55"/>
        <v>1837686</v>
      </c>
      <c r="J475" s="12"/>
      <c r="K475" s="12"/>
      <c r="L475" s="12"/>
      <c r="M475" s="12"/>
      <c r="N475" s="12"/>
      <c r="O475" s="12"/>
      <c r="P475" s="12"/>
      <c r="Q475" s="12"/>
      <c r="R475" s="12"/>
      <c r="S475" s="12"/>
      <c r="T475" s="12"/>
      <c r="U475" s="12"/>
      <c r="V475" s="12"/>
      <c r="W475" s="12"/>
      <c r="X475" s="12"/>
      <c r="Y475" s="12"/>
      <c r="Z475" s="12"/>
      <c r="AA475" s="12"/>
      <c r="AB475" s="12"/>
      <c r="AC475" s="12"/>
      <c r="AD475" s="12"/>
      <c r="AE475" s="12"/>
      <c r="AF475" s="12"/>
      <c r="AG475" s="12"/>
      <c r="AH475" s="12"/>
      <c r="AI475" s="12"/>
      <c r="AJ475" s="12"/>
      <c r="AK475" s="12"/>
      <c r="AL475" s="12"/>
      <c r="AM475" s="12"/>
      <c r="AN475" s="12"/>
      <c r="AO475" s="12"/>
      <c r="AP475" s="12"/>
      <c r="AQ475" s="12"/>
      <c r="AR475" s="12"/>
      <c r="AS475" s="12"/>
      <c r="AT475" s="12"/>
      <c r="AU475" s="12"/>
      <c r="AV475" s="12"/>
      <c r="AW475" s="12"/>
      <c r="AX475" s="12"/>
      <c r="AY475" s="12"/>
      <c r="AZ475" s="12"/>
      <c r="BA475" s="12"/>
      <c r="BB475" s="12"/>
      <c r="BC475" s="12"/>
      <c r="BD475" s="12"/>
      <c r="BE475" s="12"/>
      <c r="BF475" s="12"/>
      <c r="BG475" s="12"/>
      <c r="BH475" s="12"/>
      <c r="BI475" s="12"/>
      <c r="BJ475" s="12"/>
      <c r="BK475" s="12"/>
      <c r="BL475" s="12"/>
      <c r="BM475" s="12"/>
      <c r="BN475" s="12"/>
      <c r="BO475" s="12"/>
      <c r="BP475" s="12"/>
      <c r="BQ475" s="12"/>
      <c r="BR475" s="12"/>
      <c r="BS475" s="12"/>
      <c r="BT475" s="12"/>
      <c r="BU475" s="12"/>
      <c r="BV475" s="12"/>
      <c r="BW475" s="12"/>
      <c r="BX475" s="12"/>
      <c r="BY475" s="12"/>
      <c r="BZ475" s="12"/>
      <c r="CA475" s="12"/>
      <c r="CB475" s="12"/>
      <c r="CC475" s="12"/>
      <c r="CD475" s="12"/>
      <c r="CE475" s="12"/>
      <c r="CF475" s="12"/>
      <c r="CG475" s="12"/>
      <c r="CH475" s="12"/>
      <c r="CI475" s="12"/>
      <c r="CJ475" s="12"/>
      <c r="CK475" s="12"/>
      <c r="CL475" s="12"/>
      <c r="CM475" s="12"/>
      <c r="CN475" s="12"/>
      <c r="CO475" s="12"/>
      <c r="CP475" s="12"/>
      <c r="CQ475" s="12"/>
      <c r="CR475" s="12"/>
      <c r="CS475" s="12"/>
      <c r="CT475" s="12"/>
      <c r="CU475" s="12"/>
      <c r="CV475" s="12"/>
      <c r="CW475" s="12"/>
      <c r="CX475" s="12"/>
      <c r="CY475" s="12"/>
      <c r="CZ475" s="12"/>
      <c r="DA475" s="12"/>
      <c r="DB475" s="12"/>
      <c r="DC475" s="12"/>
      <c r="DD475" s="12"/>
      <c r="DE475" s="12"/>
      <c r="DF475" s="12"/>
      <c r="DG475" s="12"/>
      <c r="DH475" s="12"/>
      <c r="DI475" s="12"/>
      <c r="DJ475" s="12"/>
      <c r="DK475" s="12"/>
      <c r="DL475" s="12"/>
      <c r="DM475" s="12"/>
      <c r="DN475" s="12"/>
      <c r="DO475" s="12"/>
      <c r="DP475" s="12"/>
      <c r="DQ475" s="12"/>
      <c r="DR475" s="12"/>
      <c r="DS475" s="12"/>
      <c r="DT475" s="12"/>
      <c r="DU475" s="12"/>
      <c r="DV475" s="12"/>
      <c r="DW475" s="12"/>
      <c r="DX475" s="12"/>
      <c r="DY475" s="12"/>
      <c r="DZ475" s="12"/>
      <c r="EA475" s="12"/>
      <c r="EB475" s="12"/>
      <c r="EC475" s="12"/>
      <c r="ED475" s="12"/>
    </row>
    <row r="476" spans="1:134" s="57" customFormat="1" ht="36">
      <c r="A476" s="31">
        <v>8</v>
      </c>
      <c r="B476" s="27">
        <v>1196420092</v>
      </c>
      <c r="C476" s="21">
        <v>42295900</v>
      </c>
      <c r="D476" s="36" t="s">
        <v>707</v>
      </c>
      <c r="E476" s="37" t="s">
        <v>708</v>
      </c>
      <c r="F476" s="28" t="s">
        <v>10</v>
      </c>
      <c r="G476" s="22">
        <v>1837686</v>
      </c>
      <c r="H476" s="22">
        <v>0</v>
      </c>
      <c r="I476" s="23">
        <f t="shared" si="55"/>
        <v>1837686</v>
      </c>
      <c r="J476" s="12"/>
      <c r="K476" s="12"/>
      <c r="L476" s="12"/>
      <c r="M476" s="12"/>
      <c r="N476" s="12"/>
      <c r="O476" s="12"/>
      <c r="P476" s="12"/>
      <c r="Q476" s="12"/>
      <c r="R476" s="12"/>
      <c r="S476" s="12"/>
      <c r="T476" s="12"/>
      <c r="U476" s="12"/>
      <c r="V476" s="12"/>
      <c r="W476" s="12"/>
      <c r="X476" s="12"/>
      <c r="Y476" s="12"/>
      <c r="Z476" s="12"/>
      <c r="AA476" s="12"/>
      <c r="AB476" s="12"/>
      <c r="AC476" s="12"/>
      <c r="AD476" s="12"/>
      <c r="AE476" s="12"/>
      <c r="AF476" s="12"/>
      <c r="AG476" s="12"/>
      <c r="AH476" s="12"/>
      <c r="AI476" s="12"/>
      <c r="AJ476" s="12"/>
      <c r="AK476" s="12"/>
      <c r="AL476" s="12"/>
      <c r="AM476" s="12"/>
      <c r="AN476" s="12"/>
      <c r="AO476" s="12"/>
      <c r="AP476" s="12"/>
      <c r="AQ476" s="12"/>
      <c r="AR476" s="12"/>
      <c r="AS476" s="12"/>
      <c r="AT476" s="12"/>
      <c r="AU476" s="12"/>
      <c r="AV476" s="12"/>
      <c r="AW476" s="12"/>
      <c r="AX476" s="12"/>
      <c r="AY476" s="12"/>
      <c r="AZ476" s="12"/>
      <c r="BA476" s="12"/>
      <c r="BB476" s="12"/>
      <c r="BC476" s="12"/>
      <c r="BD476" s="12"/>
      <c r="BE476" s="12"/>
      <c r="BF476" s="12"/>
      <c r="BG476" s="12"/>
      <c r="BH476" s="12"/>
      <c r="BI476" s="12"/>
      <c r="BJ476" s="12"/>
      <c r="BK476" s="12"/>
      <c r="BL476" s="12"/>
      <c r="BM476" s="12"/>
      <c r="BN476" s="12"/>
      <c r="BO476" s="12"/>
      <c r="BP476" s="12"/>
      <c r="BQ476" s="12"/>
      <c r="BR476" s="12"/>
      <c r="BS476" s="12"/>
      <c r="BT476" s="12"/>
      <c r="BU476" s="12"/>
      <c r="BV476" s="12"/>
      <c r="BW476" s="12"/>
      <c r="BX476" s="12"/>
      <c r="BY476" s="12"/>
      <c r="BZ476" s="12"/>
      <c r="CA476" s="12"/>
      <c r="CB476" s="12"/>
      <c r="CC476" s="12"/>
      <c r="CD476" s="12"/>
      <c r="CE476" s="12"/>
      <c r="CF476" s="12"/>
      <c r="CG476" s="12"/>
      <c r="CH476" s="12"/>
      <c r="CI476" s="12"/>
      <c r="CJ476" s="12"/>
      <c r="CK476" s="12"/>
      <c r="CL476" s="12"/>
      <c r="CM476" s="12"/>
      <c r="CN476" s="12"/>
      <c r="CO476" s="12"/>
      <c r="CP476" s="12"/>
      <c r="CQ476" s="12"/>
      <c r="CR476" s="12"/>
      <c r="CS476" s="12"/>
      <c r="CT476" s="12"/>
      <c r="CU476" s="12"/>
      <c r="CV476" s="12"/>
      <c r="CW476" s="12"/>
      <c r="CX476" s="12"/>
      <c r="CY476" s="12"/>
      <c r="CZ476" s="12"/>
      <c r="DA476" s="12"/>
      <c r="DB476" s="12"/>
      <c r="DC476" s="12"/>
      <c r="DD476" s="12"/>
      <c r="DE476" s="12"/>
      <c r="DF476" s="12"/>
      <c r="DG476" s="12"/>
      <c r="DH476" s="12"/>
      <c r="DI476" s="12"/>
      <c r="DJ476" s="12"/>
      <c r="DK476" s="12"/>
      <c r="DL476" s="12"/>
      <c r="DM476" s="12"/>
      <c r="DN476" s="12"/>
      <c r="DO476" s="12"/>
      <c r="DP476" s="12"/>
      <c r="DQ476" s="12"/>
      <c r="DR476" s="12"/>
      <c r="DS476" s="12"/>
      <c r="DT476" s="12"/>
      <c r="DU476" s="12"/>
      <c r="DV476" s="12"/>
      <c r="DW476" s="12"/>
      <c r="DX476" s="12"/>
      <c r="DY476" s="12"/>
      <c r="DZ476" s="12"/>
      <c r="EA476" s="12"/>
      <c r="EB476" s="12"/>
      <c r="EC476" s="12"/>
      <c r="ED476" s="12"/>
    </row>
    <row r="477" spans="1:134" s="57" customFormat="1" ht="36">
      <c r="A477" s="31">
        <v>9</v>
      </c>
      <c r="B477" s="27">
        <v>1196420093</v>
      </c>
      <c r="C477" s="21">
        <v>42295900</v>
      </c>
      <c r="D477" s="36" t="s">
        <v>709</v>
      </c>
      <c r="E477" s="37" t="s">
        <v>710</v>
      </c>
      <c r="F477" s="28" t="s">
        <v>10</v>
      </c>
      <c r="G477" s="22">
        <v>1837686</v>
      </c>
      <c r="H477" s="22">
        <v>0</v>
      </c>
      <c r="I477" s="23">
        <f t="shared" si="55"/>
        <v>1837686</v>
      </c>
      <c r="J477" s="12"/>
      <c r="K477" s="12"/>
      <c r="L477" s="12"/>
      <c r="M477" s="12"/>
      <c r="N477" s="12"/>
      <c r="O477" s="12"/>
      <c r="P477" s="12"/>
      <c r="Q477" s="12"/>
      <c r="R477" s="12"/>
      <c r="S477" s="12"/>
      <c r="T477" s="12"/>
      <c r="U477" s="12"/>
      <c r="V477" s="12"/>
      <c r="W477" s="12"/>
      <c r="X477" s="12"/>
      <c r="Y477" s="12"/>
      <c r="Z477" s="12"/>
      <c r="AA477" s="12"/>
      <c r="AB477" s="12"/>
      <c r="AC477" s="12"/>
      <c r="AD477" s="12"/>
      <c r="AE477" s="12"/>
      <c r="AF477" s="12"/>
      <c r="AG477" s="12"/>
      <c r="AH477" s="12"/>
      <c r="AI477" s="12"/>
      <c r="AJ477" s="12"/>
      <c r="AK477" s="12"/>
      <c r="AL477" s="12"/>
      <c r="AM477" s="12"/>
      <c r="AN477" s="12"/>
      <c r="AO477" s="12"/>
      <c r="AP477" s="12"/>
      <c r="AQ477" s="12"/>
      <c r="AR477" s="12"/>
      <c r="AS477" s="12"/>
      <c r="AT477" s="12"/>
      <c r="AU477" s="12"/>
      <c r="AV477" s="12"/>
      <c r="AW477" s="12"/>
      <c r="AX477" s="12"/>
      <c r="AY477" s="12"/>
      <c r="AZ477" s="12"/>
      <c r="BA477" s="12"/>
      <c r="BB477" s="12"/>
      <c r="BC477" s="12"/>
      <c r="BD477" s="12"/>
      <c r="BE477" s="12"/>
      <c r="BF477" s="12"/>
      <c r="BG477" s="12"/>
      <c r="BH477" s="12"/>
      <c r="BI477" s="12"/>
      <c r="BJ477" s="12"/>
      <c r="BK477" s="12"/>
      <c r="BL477" s="12"/>
      <c r="BM477" s="12"/>
      <c r="BN477" s="12"/>
      <c r="BO477" s="12"/>
      <c r="BP477" s="12"/>
      <c r="BQ477" s="12"/>
      <c r="BR477" s="12"/>
      <c r="BS477" s="12"/>
      <c r="BT477" s="12"/>
      <c r="BU477" s="12"/>
      <c r="BV477" s="12"/>
      <c r="BW477" s="12"/>
      <c r="BX477" s="12"/>
      <c r="BY477" s="12"/>
      <c r="BZ477" s="12"/>
      <c r="CA477" s="12"/>
      <c r="CB477" s="12"/>
      <c r="CC477" s="12"/>
      <c r="CD477" s="12"/>
      <c r="CE477" s="12"/>
      <c r="CF477" s="12"/>
      <c r="CG477" s="12"/>
      <c r="CH477" s="12"/>
      <c r="CI477" s="12"/>
      <c r="CJ477" s="12"/>
      <c r="CK477" s="12"/>
      <c r="CL477" s="12"/>
      <c r="CM477" s="12"/>
      <c r="CN477" s="12"/>
      <c r="CO477" s="12"/>
      <c r="CP477" s="12"/>
      <c r="CQ477" s="12"/>
      <c r="CR477" s="12"/>
      <c r="CS477" s="12"/>
      <c r="CT477" s="12"/>
      <c r="CU477" s="12"/>
      <c r="CV477" s="12"/>
      <c r="CW477" s="12"/>
      <c r="CX477" s="12"/>
      <c r="CY477" s="12"/>
      <c r="CZ477" s="12"/>
      <c r="DA477" s="12"/>
      <c r="DB477" s="12"/>
      <c r="DC477" s="12"/>
      <c r="DD477" s="12"/>
      <c r="DE477" s="12"/>
      <c r="DF477" s="12"/>
      <c r="DG477" s="12"/>
      <c r="DH477" s="12"/>
      <c r="DI477" s="12"/>
      <c r="DJ477" s="12"/>
      <c r="DK477" s="12"/>
      <c r="DL477" s="12"/>
      <c r="DM477" s="12"/>
      <c r="DN477" s="12"/>
      <c r="DO477" s="12"/>
      <c r="DP477" s="12"/>
      <c r="DQ477" s="12"/>
      <c r="DR477" s="12"/>
      <c r="DS477" s="12"/>
      <c r="DT477" s="12"/>
      <c r="DU477" s="12"/>
      <c r="DV477" s="12"/>
      <c r="DW477" s="12"/>
      <c r="DX477" s="12"/>
      <c r="DY477" s="12"/>
      <c r="DZ477" s="12"/>
      <c r="EA477" s="12"/>
      <c r="EB477" s="12"/>
      <c r="EC477" s="12"/>
      <c r="ED477" s="12"/>
    </row>
    <row r="478" spans="1:134" s="57" customFormat="1" ht="36">
      <c r="A478" s="31">
        <v>10</v>
      </c>
      <c r="B478" s="27">
        <v>1196420124</v>
      </c>
      <c r="C478" s="21">
        <v>42295900</v>
      </c>
      <c r="D478" s="36" t="s">
        <v>711</v>
      </c>
      <c r="E478" s="37" t="s">
        <v>711</v>
      </c>
      <c r="F478" s="28" t="s">
        <v>10</v>
      </c>
      <c r="G478" s="22">
        <v>1837686</v>
      </c>
      <c r="H478" s="22">
        <v>0</v>
      </c>
      <c r="I478" s="23">
        <f t="shared" si="55"/>
        <v>1837686</v>
      </c>
      <c r="J478" s="12"/>
      <c r="K478" s="12"/>
      <c r="L478" s="12"/>
      <c r="M478" s="12"/>
      <c r="N478" s="12"/>
      <c r="O478" s="12"/>
      <c r="P478" s="12"/>
      <c r="Q478" s="12"/>
      <c r="R478" s="12"/>
      <c r="S478" s="12"/>
      <c r="T478" s="12"/>
      <c r="U478" s="12"/>
      <c r="V478" s="12"/>
      <c r="W478" s="12"/>
      <c r="X478" s="12"/>
      <c r="Y478" s="12"/>
      <c r="Z478" s="12"/>
      <c r="AA478" s="12"/>
      <c r="AB478" s="12"/>
      <c r="AC478" s="12"/>
      <c r="AD478" s="12"/>
      <c r="AE478" s="12"/>
      <c r="AF478" s="12"/>
      <c r="AG478" s="12"/>
      <c r="AH478" s="12"/>
      <c r="AI478" s="12"/>
      <c r="AJ478" s="12"/>
      <c r="AK478" s="12"/>
      <c r="AL478" s="12"/>
      <c r="AM478" s="12"/>
      <c r="AN478" s="12"/>
      <c r="AO478" s="12"/>
      <c r="AP478" s="12"/>
      <c r="AQ478" s="12"/>
      <c r="AR478" s="12"/>
      <c r="AS478" s="12"/>
      <c r="AT478" s="12"/>
      <c r="AU478" s="12"/>
      <c r="AV478" s="12"/>
      <c r="AW478" s="12"/>
      <c r="AX478" s="12"/>
      <c r="AY478" s="12"/>
      <c r="AZ478" s="12"/>
      <c r="BA478" s="12"/>
      <c r="BB478" s="12"/>
      <c r="BC478" s="12"/>
      <c r="BD478" s="12"/>
      <c r="BE478" s="12"/>
      <c r="BF478" s="12"/>
      <c r="BG478" s="12"/>
      <c r="BH478" s="12"/>
      <c r="BI478" s="12"/>
      <c r="BJ478" s="12"/>
      <c r="BK478" s="12"/>
      <c r="BL478" s="12"/>
      <c r="BM478" s="12"/>
      <c r="BN478" s="12"/>
      <c r="BO478" s="12"/>
      <c r="BP478" s="12"/>
      <c r="BQ478" s="12"/>
      <c r="BR478" s="12"/>
      <c r="BS478" s="12"/>
      <c r="BT478" s="12"/>
      <c r="BU478" s="12"/>
      <c r="BV478" s="12"/>
      <c r="BW478" s="12"/>
      <c r="BX478" s="12"/>
      <c r="BY478" s="12"/>
      <c r="BZ478" s="12"/>
      <c r="CA478" s="12"/>
      <c r="CB478" s="12"/>
      <c r="CC478" s="12"/>
      <c r="CD478" s="12"/>
      <c r="CE478" s="12"/>
      <c r="CF478" s="12"/>
      <c r="CG478" s="12"/>
      <c r="CH478" s="12"/>
      <c r="CI478" s="12"/>
      <c r="CJ478" s="12"/>
      <c r="CK478" s="12"/>
      <c r="CL478" s="12"/>
      <c r="CM478" s="12"/>
      <c r="CN478" s="12"/>
      <c r="CO478" s="12"/>
      <c r="CP478" s="12"/>
      <c r="CQ478" s="12"/>
      <c r="CR478" s="12"/>
      <c r="CS478" s="12"/>
      <c r="CT478" s="12"/>
      <c r="CU478" s="12"/>
      <c r="CV478" s="12"/>
      <c r="CW478" s="12"/>
      <c r="CX478" s="12"/>
      <c r="CY478" s="12"/>
      <c r="CZ478" s="12"/>
      <c r="DA478" s="12"/>
      <c r="DB478" s="12"/>
      <c r="DC478" s="12"/>
      <c r="DD478" s="12"/>
      <c r="DE478" s="12"/>
      <c r="DF478" s="12"/>
      <c r="DG478" s="12"/>
      <c r="DH478" s="12"/>
      <c r="DI478" s="12"/>
      <c r="DJ478" s="12"/>
      <c r="DK478" s="12"/>
      <c r="DL478" s="12"/>
      <c r="DM478" s="12"/>
      <c r="DN478" s="12"/>
      <c r="DO478" s="12"/>
      <c r="DP478" s="12"/>
      <c r="DQ478" s="12"/>
      <c r="DR478" s="12"/>
      <c r="DS478" s="12"/>
      <c r="DT478" s="12"/>
      <c r="DU478" s="12"/>
      <c r="DV478" s="12"/>
      <c r="DW478" s="12"/>
      <c r="DX478" s="12"/>
      <c r="DY478" s="12"/>
      <c r="DZ478" s="12"/>
      <c r="EA478" s="12"/>
      <c r="EB478" s="12"/>
      <c r="EC478" s="12"/>
      <c r="ED478" s="12"/>
    </row>
    <row r="479" spans="1:134" s="57" customFormat="1" ht="45">
      <c r="A479" s="31">
        <v>11</v>
      </c>
      <c r="B479" s="27">
        <v>1196420079</v>
      </c>
      <c r="C479" s="21">
        <v>42295900</v>
      </c>
      <c r="D479" s="36" t="s">
        <v>712</v>
      </c>
      <c r="E479" s="37" t="s">
        <v>713</v>
      </c>
      <c r="F479" s="28" t="s">
        <v>10</v>
      </c>
      <c r="G479" s="22">
        <v>1734844</v>
      </c>
      <c r="H479" s="22">
        <v>0</v>
      </c>
      <c r="I479" s="23">
        <f t="shared" si="55"/>
        <v>1734844</v>
      </c>
      <c r="J479" s="12"/>
      <c r="K479" s="12"/>
      <c r="L479" s="12"/>
      <c r="M479" s="12"/>
      <c r="N479" s="12"/>
      <c r="O479" s="12"/>
      <c r="P479" s="12"/>
      <c r="Q479" s="12"/>
      <c r="R479" s="12"/>
      <c r="S479" s="12"/>
      <c r="T479" s="12"/>
      <c r="U479" s="12"/>
      <c r="V479" s="12"/>
      <c r="W479" s="12"/>
      <c r="X479" s="12"/>
      <c r="Y479" s="12"/>
      <c r="Z479" s="12"/>
      <c r="AA479" s="12"/>
      <c r="AB479" s="12"/>
      <c r="AC479" s="12"/>
      <c r="AD479" s="12"/>
      <c r="AE479" s="12"/>
      <c r="AF479" s="12"/>
      <c r="AG479" s="12"/>
      <c r="AH479" s="12"/>
      <c r="AI479" s="12"/>
      <c r="AJ479" s="12"/>
      <c r="AK479" s="12"/>
      <c r="AL479" s="12"/>
      <c r="AM479" s="12"/>
      <c r="AN479" s="12"/>
      <c r="AO479" s="12"/>
      <c r="AP479" s="12"/>
      <c r="AQ479" s="12"/>
      <c r="AR479" s="12"/>
      <c r="AS479" s="12"/>
      <c r="AT479" s="12"/>
      <c r="AU479" s="12"/>
      <c r="AV479" s="12"/>
      <c r="AW479" s="12"/>
      <c r="AX479" s="12"/>
      <c r="AY479" s="12"/>
      <c r="AZ479" s="12"/>
      <c r="BA479" s="12"/>
      <c r="BB479" s="12"/>
      <c r="BC479" s="12"/>
      <c r="BD479" s="12"/>
      <c r="BE479" s="12"/>
      <c r="BF479" s="12"/>
      <c r="BG479" s="12"/>
      <c r="BH479" s="12"/>
      <c r="BI479" s="12"/>
      <c r="BJ479" s="12"/>
      <c r="BK479" s="12"/>
      <c r="BL479" s="12"/>
      <c r="BM479" s="12"/>
      <c r="BN479" s="12"/>
      <c r="BO479" s="12"/>
      <c r="BP479" s="12"/>
      <c r="BQ479" s="12"/>
      <c r="BR479" s="12"/>
      <c r="BS479" s="12"/>
      <c r="BT479" s="12"/>
      <c r="BU479" s="12"/>
      <c r="BV479" s="12"/>
      <c r="BW479" s="12"/>
      <c r="BX479" s="12"/>
      <c r="BY479" s="12"/>
      <c r="BZ479" s="12"/>
      <c r="CA479" s="12"/>
      <c r="CB479" s="12"/>
      <c r="CC479" s="12"/>
      <c r="CD479" s="12"/>
      <c r="CE479" s="12"/>
      <c r="CF479" s="12"/>
      <c r="CG479" s="12"/>
      <c r="CH479" s="12"/>
      <c r="CI479" s="12"/>
      <c r="CJ479" s="12"/>
      <c r="CK479" s="12"/>
      <c r="CL479" s="12"/>
      <c r="CM479" s="12"/>
      <c r="CN479" s="12"/>
      <c r="CO479" s="12"/>
      <c r="CP479" s="12"/>
      <c r="CQ479" s="12"/>
      <c r="CR479" s="12"/>
      <c r="CS479" s="12"/>
      <c r="CT479" s="12"/>
      <c r="CU479" s="12"/>
      <c r="CV479" s="12"/>
      <c r="CW479" s="12"/>
      <c r="CX479" s="12"/>
      <c r="CY479" s="12"/>
      <c r="CZ479" s="12"/>
      <c r="DA479" s="12"/>
      <c r="DB479" s="12"/>
      <c r="DC479" s="12"/>
      <c r="DD479" s="12"/>
      <c r="DE479" s="12"/>
      <c r="DF479" s="12"/>
      <c r="DG479" s="12"/>
      <c r="DH479" s="12"/>
      <c r="DI479" s="12"/>
      <c r="DJ479" s="12"/>
      <c r="DK479" s="12"/>
      <c r="DL479" s="12"/>
      <c r="DM479" s="12"/>
      <c r="DN479" s="12"/>
      <c r="DO479" s="12"/>
      <c r="DP479" s="12"/>
      <c r="DQ479" s="12"/>
      <c r="DR479" s="12"/>
      <c r="DS479" s="12"/>
      <c r="DT479" s="12"/>
      <c r="DU479" s="12"/>
      <c r="DV479" s="12"/>
      <c r="DW479" s="12"/>
      <c r="DX479" s="12"/>
      <c r="DY479" s="12"/>
      <c r="DZ479" s="12"/>
      <c r="EA479" s="12"/>
      <c r="EB479" s="12"/>
      <c r="EC479" s="12"/>
      <c r="ED479" s="12"/>
    </row>
    <row r="480" spans="1:134" s="57" customFormat="1" ht="45">
      <c r="A480" s="31">
        <v>12</v>
      </c>
      <c r="B480" s="27">
        <v>1196420094</v>
      </c>
      <c r="C480" s="21">
        <v>42295900</v>
      </c>
      <c r="D480" s="36" t="s">
        <v>714</v>
      </c>
      <c r="E480" s="37" t="s">
        <v>715</v>
      </c>
      <c r="F480" s="28" t="s">
        <v>10</v>
      </c>
      <c r="G480" s="22">
        <v>1734844</v>
      </c>
      <c r="H480" s="22">
        <v>0</v>
      </c>
      <c r="I480" s="23">
        <f t="shared" si="55"/>
        <v>1734844</v>
      </c>
      <c r="J480" s="12"/>
      <c r="K480" s="12"/>
      <c r="L480" s="12"/>
      <c r="M480" s="12"/>
      <c r="N480" s="12"/>
      <c r="O480" s="12"/>
      <c r="P480" s="12"/>
      <c r="Q480" s="12"/>
      <c r="R480" s="12"/>
      <c r="S480" s="12"/>
      <c r="T480" s="12"/>
      <c r="U480" s="12"/>
      <c r="V480" s="12"/>
      <c r="W480" s="12"/>
      <c r="X480" s="12"/>
      <c r="Y480" s="12"/>
      <c r="Z480" s="12"/>
      <c r="AA480" s="12"/>
      <c r="AB480" s="12"/>
      <c r="AC480" s="12"/>
      <c r="AD480" s="12"/>
      <c r="AE480" s="12"/>
      <c r="AF480" s="12"/>
      <c r="AG480" s="12"/>
      <c r="AH480" s="12"/>
      <c r="AI480" s="12"/>
      <c r="AJ480" s="12"/>
      <c r="AK480" s="12"/>
      <c r="AL480" s="12"/>
      <c r="AM480" s="12"/>
      <c r="AN480" s="12"/>
      <c r="AO480" s="12"/>
      <c r="AP480" s="12"/>
      <c r="AQ480" s="12"/>
      <c r="AR480" s="12"/>
      <c r="AS480" s="12"/>
      <c r="AT480" s="12"/>
      <c r="AU480" s="12"/>
      <c r="AV480" s="12"/>
      <c r="AW480" s="12"/>
      <c r="AX480" s="12"/>
      <c r="AY480" s="12"/>
      <c r="AZ480" s="12"/>
      <c r="BA480" s="12"/>
      <c r="BB480" s="12"/>
      <c r="BC480" s="12"/>
      <c r="BD480" s="12"/>
      <c r="BE480" s="12"/>
      <c r="BF480" s="12"/>
      <c r="BG480" s="12"/>
      <c r="BH480" s="12"/>
      <c r="BI480" s="12"/>
      <c r="BJ480" s="12"/>
      <c r="BK480" s="12"/>
      <c r="BL480" s="12"/>
      <c r="BM480" s="12"/>
      <c r="BN480" s="12"/>
      <c r="BO480" s="12"/>
      <c r="BP480" s="12"/>
      <c r="BQ480" s="12"/>
      <c r="BR480" s="12"/>
      <c r="BS480" s="12"/>
      <c r="BT480" s="12"/>
      <c r="BU480" s="12"/>
      <c r="BV480" s="12"/>
      <c r="BW480" s="12"/>
      <c r="BX480" s="12"/>
      <c r="BY480" s="12"/>
      <c r="BZ480" s="12"/>
      <c r="CA480" s="12"/>
      <c r="CB480" s="12"/>
      <c r="CC480" s="12"/>
      <c r="CD480" s="12"/>
      <c r="CE480" s="12"/>
      <c r="CF480" s="12"/>
      <c r="CG480" s="12"/>
      <c r="CH480" s="12"/>
      <c r="CI480" s="12"/>
      <c r="CJ480" s="12"/>
      <c r="CK480" s="12"/>
      <c r="CL480" s="12"/>
      <c r="CM480" s="12"/>
      <c r="CN480" s="12"/>
      <c r="CO480" s="12"/>
      <c r="CP480" s="12"/>
      <c r="CQ480" s="12"/>
      <c r="CR480" s="12"/>
      <c r="CS480" s="12"/>
      <c r="CT480" s="12"/>
      <c r="CU480" s="12"/>
      <c r="CV480" s="12"/>
      <c r="CW480" s="12"/>
      <c r="CX480" s="12"/>
      <c r="CY480" s="12"/>
      <c r="CZ480" s="12"/>
      <c r="DA480" s="12"/>
      <c r="DB480" s="12"/>
      <c r="DC480" s="12"/>
      <c r="DD480" s="12"/>
      <c r="DE480" s="12"/>
      <c r="DF480" s="12"/>
      <c r="DG480" s="12"/>
      <c r="DH480" s="12"/>
      <c r="DI480" s="12"/>
      <c r="DJ480" s="12"/>
      <c r="DK480" s="12"/>
      <c r="DL480" s="12"/>
      <c r="DM480" s="12"/>
      <c r="DN480" s="12"/>
      <c r="DO480" s="12"/>
      <c r="DP480" s="12"/>
      <c r="DQ480" s="12"/>
      <c r="DR480" s="12"/>
      <c r="DS480" s="12"/>
      <c r="DT480" s="12"/>
      <c r="DU480" s="12"/>
      <c r="DV480" s="12"/>
      <c r="DW480" s="12"/>
      <c r="DX480" s="12"/>
      <c r="DY480" s="12"/>
      <c r="DZ480" s="12"/>
      <c r="EA480" s="12"/>
      <c r="EB480" s="12"/>
      <c r="EC480" s="12"/>
      <c r="ED480" s="12"/>
    </row>
    <row r="481" spans="1:134" s="57" customFormat="1" ht="45">
      <c r="A481" s="31">
        <v>13</v>
      </c>
      <c r="B481" s="27">
        <v>1196420096</v>
      </c>
      <c r="C481" s="21">
        <v>42295900</v>
      </c>
      <c r="D481" s="36" t="s">
        <v>716</v>
      </c>
      <c r="E481" s="37" t="s">
        <v>717</v>
      </c>
      <c r="F481" s="28" t="s">
        <v>10</v>
      </c>
      <c r="G481" s="22">
        <v>1734844</v>
      </c>
      <c r="H481" s="22">
        <v>0</v>
      </c>
      <c r="I481" s="23">
        <f t="shared" si="55"/>
        <v>1734844</v>
      </c>
      <c r="J481" s="12"/>
      <c r="K481" s="12"/>
      <c r="L481" s="12"/>
      <c r="M481" s="12"/>
      <c r="N481" s="12"/>
      <c r="O481" s="12"/>
      <c r="P481" s="12"/>
      <c r="Q481" s="12"/>
      <c r="R481" s="12"/>
      <c r="S481" s="12"/>
      <c r="T481" s="12"/>
      <c r="U481" s="12"/>
      <c r="V481" s="12"/>
      <c r="W481" s="12"/>
      <c r="X481" s="12"/>
      <c r="Y481" s="12"/>
      <c r="Z481" s="12"/>
      <c r="AA481" s="12"/>
      <c r="AB481" s="12"/>
      <c r="AC481" s="12"/>
      <c r="AD481" s="12"/>
      <c r="AE481" s="12"/>
      <c r="AF481" s="12"/>
      <c r="AG481" s="12"/>
      <c r="AH481" s="12"/>
      <c r="AI481" s="12"/>
      <c r="AJ481" s="12"/>
      <c r="AK481" s="12"/>
      <c r="AL481" s="12"/>
      <c r="AM481" s="12"/>
      <c r="AN481" s="12"/>
      <c r="AO481" s="12"/>
      <c r="AP481" s="12"/>
      <c r="AQ481" s="12"/>
      <c r="AR481" s="12"/>
      <c r="AS481" s="12"/>
      <c r="AT481" s="12"/>
      <c r="AU481" s="12"/>
      <c r="AV481" s="12"/>
      <c r="AW481" s="12"/>
      <c r="AX481" s="12"/>
      <c r="AY481" s="12"/>
      <c r="AZ481" s="12"/>
      <c r="BA481" s="12"/>
      <c r="BB481" s="12"/>
      <c r="BC481" s="12"/>
      <c r="BD481" s="12"/>
      <c r="BE481" s="12"/>
      <c r="BF481" s="12"/>
      <c r="BG481" s="12"/>
      <c r="BH481" s="12"/>
      <c r="BI481" s="12"/>
      <c r="BJ481" s="12"/>
      <c r="BK481" s="12"/>
      <c r="BL481" s="12"/>
      <c r="BM481" s="12"/>
      <c r="BN481" s="12"/>
      <c r="BO481" s="12"/>
      <c r="BP481" s="12"/>
      <c r="BQ481" s="12"/>
      <c r="BR481" s="12"/>
      <c r="BS481" s="12"/>
      <c r="BT481" s="12"/>
      <c r="BU481" s="12"/>
      <c r="BV481" s="12"/>
      <c r="BW481" s="12"/>
      <c r="BX481" s="12"/>
      <c r="BY481" s="12"/>
      <c r="BZ481" s="12"/>
      <c r="CA481" s="12"/>
      <c r="CB481" s="12"/>
      <c r="CC481" s="12"/>
      <c r="CD481" s="12"/>
      <c r="CE481" s="12"/>
      <c r="CF481" s="12"/>
      <c r="CG481" s="12"/>
      <c r="CH481" s="12"/>
      <c r="CI481" s="12"/>
      <c r="CJ481" s="12"/>
      <c r="CK481" s="12"/>
      <c r="CL481" s="12"/>
      <c r="CM481" s="12"/>
      <c r="CN481" s="12"/>
      <c r="CO481" s="12"/>
      <c r="CP481" s="12"/>
      <c r="CQ481" s="12"/>
      <c r="CR481" s="12"/>
      <c r="CS481" s="12"/>
      <c r="CT481" s="12"/>
      <c r="CU481" s="12"/>
      <c r="CV481" s="12"/>
      <c r="CW481" s="12"/>
      <c r="CX481" s="12"/>
      <c r="CY481" s="12"/>
      <c r="CZ481" s="12"/>
      <c r="DA481" s="12"/>
      <c r="DB481" s="12"/>
      <c r="DC481" s="12"/>
      <c r="DD481" s="12"/>
      <c r="DE481" s="12"/>
      <c r="DF481" s="12"/>
      <c r="DG481" s="12"/>
      <c r="DH481" s="12"/>
      <c r="DI481" s="12"/>
      <c r="DJ481" s="12"/>
      <c r="DK481" s="12"/>
      <c r="DL481" s="12"/>
      <c r="DM481" s="12"/>
      <c r="DN481" s="12"/>
      <c r="DO481" s="12"/>
      <c r="DP481" s="12"/>
      <c r="DQ481" s="12"/>
      <c r="DR481" s="12"/>
      <c r="DS481" s="12"/>
      <c r="DT481" s="12"/>
      <c r="DU481" s="12"/>
      <c r="DV481" s="12"/>
      <c r="DW481" s="12"/>
      <c r="DX481" s="12"/>
      <c r="DY481" s="12"/>
      <c r="DZ481" s="12"/>
      <c r="EA481" s="12"/>
      <c r="EB481" s="12"/>
      <c r="EC481" s="12"/>
      <c r="ED481" s="12"/>
    </row>
    <row r="482" spans="1:134" s="57" customFormat="1" ht="54">
      <c r="A482" s="31">
        <v>14</v>
      </c>
      <c r="B482" s="27">
        <v>1196420097</v>
      </c>
      <c r="C482" s="21">
        <v>42295900</v>
      </c>
      <c r="D482" s="36" t="s">
        <v>718</v>
      </c>
      <c r="E482" s="37" t="s">
        <v>719</v>
      </c>
      <c r="F482" s="28" t="s">
        <v>10</v>
      </c>
      <c r="G482" s="22">
        <v>1734844</v>
      </c>
      <c r="H482" s="22">
        <v>0</v>
      </c>
      <c r="I482" s="23">
        <f t="shared" si="55"/>
        <v>1734844</v>
      </c>
      <c r="J482" s="12"/>
      <c r="K482" s="12"/>
      <c r="L482" s="12"/>
      <c r="M482" s="12"/>
      <c r="N482" s="12"/>
      <c r="O482" s="12"/>
      <c r="P482" s="12"/>
      <c r="Q482" s="12"/>
      <c r="R482" s="12"/>
      <c r="S482" s="12"/>
      <c r="T482" s="12"/>
      <c r="U482" s="12"/>
      <c r="V482" s="12"/>
      <c r="W482" s="12"/>
      <c r="X482" s="12"/>
      <c r="Y482" s="12"/>
      <c r="Z482" s="12"/>
      <c r="AA482" s="12"/>
      <c r="AB482" s="12"/>
      <c r="AC482" s="12"/>
      <c r="AD482" s="12"/>
      <c r="AE482" s="12"/>
      <c r="AF482" s="12"/>
      <c r="AG482" s="12"/>
      <c r="AH482" s="12"/>
      <c r="AI482" s="12"/>
      <c r="AJ482" s="12"/>
      <c r="AK482" s="12"/>
      <c r="AL482" s="12"/>
      <c r="AM482" s="12"/>
      <c r="AN482" s="12"/>
      <c r="AO482" s="12"/>
      <c r="AP482" s="12"/>
      <c r="AQ482" s="12"/>
      <c r="AR482" s="12"/>
      <c r="AS482" s="12"/>
      <c r="AT482" s="12"/>
      <c r="AU482" s="12"/>
      <c r="AV482" s="12"/>
      <c r="AW482" s="12"/>
      <c r="AX482" s="12"/>
      <c r="AY482" s="12"/>
      <c r="AZ482" s="12"/>
      <c r="BA482" s="12"/>
      <c r="BB482" s="12"/>
      <c r="BC482" s="12"/>
      <c r="BD482" s="12"/>
      <c r="BE482" s="12"/>
      <c r="BF482" s="12"/>
      <c r="BG482" s="12"/>
      <c r="BH482" s="12"/>
      <c r="BI482" s="12"/>
      <c r="BJ482" s="12"/>
      <c r="BK482" s="12"/>
      <c r="BL482" s="12"/>
      <c r="BM482" s="12"/>
      <c r="BN482" s="12"/>
      <c r="BO482" s="12"/>
      <c r="BP482" s="12"/>
      <c r="BQ482" s="12"/>
      <c r="BR482" s="12"/>
      <c r="BS482" s="12"/>
      <c r="BT482" s="12"/>
      <c r="BU482" s="12"/>
      <c r="BV482" s="12"/>
      <c r="BW482" s="12"/>
      <c r="BX482" s="12"/>
      <c r="BY482" s="12"/>
      <c r="BZ482" s="12"/>
      <c r="CA482" s="12"/>
      <c r="CB482" s="12"/>
      <c r="CC482" s="12"/>
      <c r="CD482" s="12"/>
      <c r="CE482" s="12"/>
      <c r="CF482" s="12"/>
      <c r="CG482" s="12"/>
      <c r="CH482" s="12"/>
      <c r="CI482" s="12"/>
      <c r="CJ482" s="12"/>
      <c r="CK482" s="12"/>
      <c r="CL482" s="12"/>
      <c r="CM482" s="12"/>
      <c r="CN482" s="12"/>
      <c r="CO482" s="12"/>
      <c r="CP482" s="12"/>
      <c r="CQ482" s="12"/>
      <c r="CR482" s="12"/>
      <c r="CS482" s="12"/>
      <c r="CT482" s="12"/>
      <c r="CU482" s="12"/>
      <c r="CV482" s="12"/>
      <c r="CW482" s="12"/>
      <c r="CX482" s="12"/>
      <c r="CY482" s="12"/>
      <c r="CZ482" s="12"/>
      <c r="DA482" s="12"/>
      <c r="DB482" s="12"/>
      <c r="DC482" s="12"/>
      <c r="DD482" s="12"/>
      <c r="DE482" s="12"/>
      <c r="DF482" s="12"/>
      <c r="DG482" s="12"/>
      <c r="DH482" s="12"/>
      <c r="DI482" s="12"/>
      <c r="DJ482" s="12"/>
      <c r="DK482" s="12"/>
      <c r="DL482" s="12"/>
      <c r="DM482" s="12"/>
      <c r="DN482" s="12"/>
      <c r="DO482" s="12"/>
      <c r="DP482" s="12"/>
      <c r="DQ482" s="12"/>
      <c r="DR482" s="12"/>
      <c r="DS482" s="12"/>
      <c r="DT482" s="12"/>
      <c r="DU482" s="12"/>
      <c r="DV482" s="12"/>
      <c r="DW482" s="12"/>
      <c r="DX482" s="12"/>
      <c r="DY482" s="12"/>
      <c r="DZ482" s="12"/>
      <c r="EA482" s="12"/>
      <c r="EB482" s="12"/>
      <c r="EC482" s="12"/>
      <c r="ED482" s="12"/>
    </row>
    <row r="483" spans="1:134" s="57" customFormat="1" ht="54">
      <c r="A483" s="31">
        <v>15</v>
      </c>
      <c r="B483" s="27">
        <v>1196420098</v>
      </c>
      <c r="C483" s="21">
        <v>42295900</v>
      </c>
      <c r="D483" s="36" t="s">
        <v>720</v>
      </c>
      <c r="E483" s="37" t="s">
        <v>721</v>
      </c>
      <c r="F483" s="28" t="s">
        <v>10</v>
      </c>
      <c r="G483" s="22">
        <v>1734844</v>
      </c>
      <c r="H483" s="22">
        <v>0</v>
      </c>
      <c r="I483" s="23">
        <f t="shared" si="55"/>
        <v>1734844</v>
      </c>
      <c r="J483" s="12"/>
      <c r="K483" s="12"/>
      <c r="L483" s="12"/>
      <c r="M483" s="12"/>
      <c r="N483" s="12"/>
      <c r="O483" s="12"/>
      <c r="P483" s="12"/>
      <c r="Q483" s="12"/>
      <c r="R483" s="12"/>
      <c r="S483" s="12"/>
      <c r="T483" s="12"/>
      <c r="U483" s="12"/>
      <c r="V483" s="12"/>
      <c r="W483" s="12"/>
      <c r="X483" s="12"/>
      <c r="Y483" s="12"/>
      <c r="Z483" s="12"/>
      <c r="AA483" s="12"/>
      <c r="AB483" s="12"/>
      <c r="AC483" s="12"/>
      <c r="AD483" s="12"/>
      <c r="AE483" s="12"/>
      <c r="AF483" s="12"/>
      <c r="AG483" s="12"/>
      <c r="AH483" s="12"/>
      <c r="AI483" s="12"/>
      <c r="AJ483" s="12"/>
      <c r="AK483" s="12"/>
      <c r="AL483" s="12"/>
      <c r="AM483" s="12"/>
      <c r="AN483" s="12"/>
      <c r="AO483" s="12"/>
      <c r="AP483" s="12"/>
      <c r="AQ483" s="12"/>
      <c r="AR483" s="12"/>
      <c r="AS483" s="12"/>
      <c r="AT483" s="12"/>
      <c r="AU483" s="12"/>
      <c r="AV483" s="12"/>
      <c r="AW483" s="12"/>
      <c r="AX483" s="12"/>
      <c r="AY483" s="12"/>
      <c r="AZ483" s="12"/>
      <c r="BA483" s="12"/>
      <c r="BB483" s="12"/>
      <c r="BC483" s="12"/>
      <c r="BD483" s="12"/>
      <c r="BE483" s="12"/>
      <c r="BF483" s="12"/>
      <c r="BG483" s="12"/>
      <c r="BH483" s="12"/>
      <c r="BI483" s="12"/>
      <c r="BJ483" s="12"/>
      <c r="BK483" s="12"/>
      <c r="BL483" s="12"/>
      <c r="BM483" s="12"/>
      <c r="BN483" s="12"/>
      <c r="BO483" s="12"/>
      <c r="BP483" s="12"/>
      <c r="BQ483" s="12"/>
      <c r="BR483" s="12"/>
      <c r="BS483" s="12"/>
      <c r="BT483" s="12"/>
      <c r="BU483" s="12"/>
      <c r="BV483" s="12"/>
      <c r="BW483" s="12"/>
      <c r="BX483" s="12"/>
      <c r="BY483" s="12"/>
      <c r="BZ483" s="12"/>
      <c r="CA483" s="12"/>
      <c r="CB483" s="12"/>
      <c r="CC483" s="12"/>
      <c r="CD483" s="12"/>
      <c r="CE483" s="12"/>
      <c r="CF483" s="12"/>
      <c r="CG483" s="12"/>
      <c r="CH483" s="12"/>
      <c r="CI483" s="12"/>
      <c r="CJ483" s="12"/>
      <c r="CK483" s="12"/>
      <c r="CL483" s="12"/>
      <c r="CM483" s="12"/>
      <c r="CN483" s="12"/>
      <c r="CO483" s="12"/>
      <c r="CP483" s="12"/>
      <c r="CQ483" s="12"/>
      <c r="CR483" s="12"/>
      <c r="CS483" s="12"/>
      <c r="CT483" s="12"/>
      <c r="CU483" s="12"/>
      <c r="CV483" s="12"/>
      <c r="CW483" s="12"/>
      <c r="CX483" s="12"/>
      <c r="CY483" s="12"/>
      <c r="CZ483" s="12"/>
      <c r="DA483" s="12"/>
      <c r="DB483" s="12"/>
      <c r="DC483" s="12"/>
      <c r="DD483" s="12"/>
      <c r="DE483" s="12"/>
      <c r="DF483" s="12"/>
      <c r="DG483" s="12"/>
      <c r="DH483" s="12"/>
      <c r="DI483" s="12"/>
      <c r="DJ483" s="12"/>
      <c r="DK483" s="12"/>
      <c r="DL483" s="12"/>
      <c r="DM483" s="12"/>
      <c r="DN483" s="12"/>
      <c r="DO483" s="12"/>
      <c r="DP483" s="12"/>
      <c r="DQ483" s="12"/>
      <c r="DR483" s="12"/>
      <c r="DS483" s="12"/>
      <c r="DT483" s="12"/>
      <c r="DU483" s="12"/>
      <c r="DV483" s="12"/>
      <c r="DW483" s="12"/>
      <c r="DX483" s="12"/>
      <c r="DY483" s="12"/>
      <c r="DZ483" s="12"/>
      <c r="EA483" s="12"/>
      <c r="EB483" s="12"/>
      <c r="EC483" s="12"/>
      <c r="ED483" s="12"/>
    </row>
    <row r="484" spans="1:134" s="57" customFormat="1" ht="45">
      <c r="A484" s="31">
        <v>16</v>
      </c>
      <c r="B484" s="27">
        <v>1196420102</v>
      </c>
      <c r="C484" s="21">
        <v>42295900</v>
      </c>
      <c r="D484" s="36" t="s">
        <v>722</v>
      </c>
      <c r="E484" s="37" t="s">
        <v>722</v>
      </c>
      <c r="F484" s="28" t="s">
        <v>10</v>
      </c>
      <c r="G484" s="22">
        <v>1834844</v>
      </c>
      <c r="H484" s="22">
        <v>0</v>
      </c>
      <c r="I484" s="23">
        <f t="shared" si="55"/>
        <v>1834844</v>
      </c>
      <c r="J484" s="12"/>
      <c r="K484" s="12"/>
      <c r="L484" s="12"/>
      <c r="M484" s="12"/>
      <c r="N484" s="12"/>
      <c r="O484" s="12"/>
      <c r="P484" s="12"/>
      <c r="Q484" s="12"/>
      <c r="R484" s="12"/>
      <c r="S484" s="12"/>
      <c r="T484" s="12"/>
      <c r="U484" s="12"/>
      <c r="V484" s="12"/>
      <c r="W484" s="12"/>
      <c r="X484" s="12"/>
      <c r="Y484" s="12"/>
      <c r="Z484" s="12"/>
      <c r="AA484" s="12"/>
      <c r="AB484" s="12"/>
      <c r="AC484" s="12"/>
      <c r="AD484" s="12"/>
      <c r="AE484" s="12"/>
      <c r="AF484" s="12"/>
      <c r="AG484" s="12"/>
      <c r="AH484" s="12"/>
      <c r="AI484" s="12"/>
      <c r="AJ484" s="12"/>
      <c r="AK484" s="12"/>
      <c r="AL484" s="12"/>
      <c r="AM484" s="12"/>
      <c r="AN484" s="12"/>
      <c r="AO484" s="12"/>
      <c r="AP484" s="12"/>
      <c r="AQ484" s="12"/>
      <c r="AR484" s="12"/>
      <c r="AS484" s="12"/>
      <c r="AT484" s="12"/>
      <c r="AU484" s="12"/>
      <c r="AV484" s="12"/>
      <c r="AW484" s="12"/>
      <c r="AX484" s="12"/>
      <c r="AY484" s="12"/>
      <c r="AZ484" s="12"/>
      <c r="BA484" s="12"/>
      <c r="BB484" s="12"/>
      <c r="BC484" s="12"/>
      <c r="BD484" s="12"/>
      <c r="BE484" s="12"/>
      <c r="BF484" s="12"/>
      <c r="BG484" s="12"/>
      <c r="BH484" s="12"/>
      <c r="BI484" s="12"/>
      <c r="BJ484" s="12"/>
      <c r="BK484" s="12"/>
      <c r="BL484" s="12"/>
      <c r="BM484" s="12"/>
      <c r="BN484" s="12"/>
      <c r="BO484" s="12"/>
      <c r="BP484" s="12"/>
      <c r="BQ484" s="12"/>
      <c r="BR484" s="12"/>
      <c r="BS484" s="12"/>
      <c r="BT484" s="12"/>
      <c r="BU484" s="12"/>
      <c r="BV484" s="12"/>
      <c r="BW484" s="12"/>
      <c r="BX484" s="12"/>
      <c r="BY484" s="12"/>
      <c r="BZ484" s="12"/>
      <c r="CA484" s="12"/>
      <c r="CB484" s="12"/>
      <c r="CC484" s="12"/>
      <c r="CD484" s="12"/>
      <c r="CE484" s="12"/>
      <c r="CF484" s="12"/>
      <c r="CG484" s="12"/>
      <c r="CH484" s="12"/>
      <c r="CI484" s="12"/>
      <c r="CJ484" s="12"/>
      <c r="CK484" s="12"/>
      <c r="CL484" s="12"/>
      <c r="CM484" s="12"/>
      <c r="CN484" s="12"/>
      <c r="CO484" s="12"/>
      <c r="CP484" s="12"/>
      <c r="CQ484" s="12"/>
      <c r="CR484" s="12"/>
      <c r="CS484" s="12"/>
      <c r="CT484" s="12"/>
      <c r="CU484" s="12"/>
      <c r="CV484" s="12"/>
      <c r="CW484" s="12"/>
      <c r="CX484" s="12"/>
      <c r="CY484" s="12"/>
      <c r="CZ484" s="12"/>
      <c r="DA484" s="12"/>
      <c r="DB484" s="12"/>
      <c r="DC484" s="12"/>
      <c r="DD484" s="12"/>
      <c r="DE484" s="12"/>
      <c r="DF484" s="12"/>
      <c r="DG484" s="12"/>
      <c r="DH484" s="12"/>
      <c r="DI484" s="12"/>
      <c r="DJ484" s="12"/>
      <c r="DK484" s="12"/>
      <c r="DL484" s="12"/>
      <c r="DM484" s="12"/>
      <c r="DN484" s="12"/>
      <c r="DO484" s="12"/>
      <c r="DP484" s="12"/>
      <c r="DQ484" s="12"/>
      <c r="DR484" s="12"/>
      <c r="DS484" s="12"/>
      <c r="DT484" s="12"/>
      <c r="DU484" s="12"/>
      <c r="DV484" s="12"/>
      <c r="DW484" s="12"/>
      <c r="DX484" s="12"/>
      <c r="DY484" s="12"/>
      <c r="DZ484" s="12"/>
      <c r="EA484" s="12"/>
      <c r="EB484" s="12"/>
      <c r="EC484" s="12"/>
      <c r="ED484" s="12"/>
    </row>
    <row r="485" spans="1:134" s="57" customFormat="1" ht="72">
      <c r="A485" s="31">
        <v>17</v>
      </c>
      <c r="B485" s="27">
        <v>1196420071</v>
      </c>
      <c r="C485" s="21">
        <v>42295900</v>
      </c>
      <c r="D485" s="36" t="s">
        <v>723</v>
      </c>
      <c r="E485" s="37" t="s">
        <v>723</v>
      </c>
      <c r="F485" s="28" t="s">
        <v>10</v>
      </c>
      <c r="G485" s="22">
        <v>2903211</v>
      </c>
      <c r="H485" s="22">
        <v>0</v>
      </c>
      <c r="I485" s="23">
        <f t="shared" si="55"/>
        <v>2903211</v>
      </c>
      <c r="J485" s="12"/>
      <c r="K485" s="12"/>
      <c r="L485" s="12"/>
      <c r="M485" s="12"/>
      <c r="N485" s="12"/>
      <c r="O485" s="12"/>
      <c r="P485" s="12"/>
      <c r="Q485" s="12"/>
      <c r="R485" s="12"/>
      <c r="S485" s="12"/>
      <c r="T485" s="12"/>
      <c r="U485" s="12"/>
      <c r="V485" s="12"/>
      <c r="W485" s="12"/>
      <c r="X485" s="12"/>
      <c r="Y485" s="12"/>
      <c r="Z485" s="12"/>
      <c r="AA485" s="12"/>
      <c r="AB485" s="12"/>
      <c r="AC485" s="12"/>
      <c r="AD485" s="12"/>
      <c r="AE485" s="12"/>
      <c r="AF485" s="12"/>
      <c r="AG485" s="12"/>
      <c r="AH485" s="12"/>
      <c r="AI485" s="12"/>
      <c r="AJ485" s="12"/>
      <c r="AK485" s="12"/>
      <c r="AL485" s="12"/>
      <c r="AM485" s="12"/>
      <c r="AN485" s="12"/>
      <c r="AO485" s="12"/>
      <c r="AP485" s="12"/>
      <c r="AQ485" s="12"/>
      <c r="AR485" s="12"/>
      <c r="AS485" s="12"/>
      <c r="AT485" s="12"/>
      <c r="AU485" s="12"/>
      <c r="AV485" s="12"/>
      <c r="AW485" s="12"/>
      <c r="AX485" s="12"/>
      <c r="AY485" s="12"/>
      <c r="AZ485" s="12"/>
      <c r="BA485" s="12"/>
      <c r="BB485" s="12"/>
      <c r="BC485" s="12"/>
      <c r="BD485" s="12"/>
      <c r="BE485" s="12"/>
      <c r="BF485" s="12"/>
      <c r="BG485" s="12"/>
      <c r="BH485" s="12"/>
      <c r="BI485" s="12"/>
      <c r="BJ485" s="12"/>
      <c r="BK485" s="12"/>
      <c r="BL485" s="12"/>
      <c r="BM485" s="12"/>
      <c r="BN485" s="12"/>
      <c r="BO485" s="12"/>
      <c r="BP485" s="12"/>
      <c r="BQ485" s="12"/>
      <c r="BR485" s="12"/>
      <c r="BS485" s="12"/>
      <c r="BT485" s="12"/>
      <c r="BU485" s="12"/>
      <c r="BV485" s="12"/>
      <c r="BW485" s="12"/>
      <c r="BX485" s="12"/>
      <c r="BY485" s="12"/>
      <c r="BZ485" s="12"/>
      <c r="CA485" s="12"/>
      <c r="CB485" s="12"/>
      <c r="CC485" s="12"/>
      <c r="CD485" s="12"/>
      <c r="CE485" s="12"/>
      <c r="CF485" s="12"/>
      <c r="CG485" s="12"/>
      <c r="CH485" s="12"/>
      <c r="CI485" s="12"/>
      <c r="CJ485" s="12"/>
      <c r="CK485" s="12"/>
      <c r="CL485" s="12"/>
      <c r="CM485" s="12"/>
      <c r="CN485" s="12"/>
      <c r="CO485" s="12"/>
      <c r="CP485" s="12"/>
      <c r="CQ485" s="12"/>
      <c r="CR485" s="12"/>
      <c r="CS485" s="12"/>
      <c r="CT485" s="12"/>
      <c r="CU485" s="12"/>
      <c r="CV485" s="12"/>
      <c r="CW485" s="12"/>
      <c r="CX485" s="12"/>
      <c r="CY485" s="12"/>
      <c r="CZ485" s="12"/>
      <c r="DA485" s="12"/>
      <c r="DB485" s="12"/>
      <c r="DC485" s="12"/>
      <c r="DD485" s="12"/>
      <c r="DE485" s="12"/>
      <c r="DF485" s="12"/>
      <c r="DG485" s="12"/>
      <c r="DH485" s="12"/>
      <c r="DI485" s="12"/>
      <c r="DJ485" s="12"/>
      <c r="DK485" s="12"/>
      <c r="DL485" s="12"/>
      <c r="DM485" s="12"/>
      <c r="DN485" s="12"/>
      <c r="DO485" s="12"/>
      <c r="DP485" s="12"/>
      <c r="DQ485" s="12"/>
      <c r="DR485" s="12"/>
      <c r="DS485" s="12"/>
      <c r="DT485" s="12"/>
      <c r="DU485" s="12"/>
      <c r="DV485" s="12"/>
      <c r="DW485" s="12"/>
      <c r="DX485" s="12"/>
      <c r="DY485" s="12"/>
      <c r="DZ485" s="12"/>
      <c r="EA485" s="12"/>
      <c r="EB485" s="12"/>
      <c r="EC485" s="12"/>
      <c r="ED485" s="12"/>
    </row>
    <row r="486" spans="1:134" s="57" customFormat="1" ht="81">
      <c r="A486" s="31">
        <v>18</v>
      </c>
      <c r="B486" s="27">
        <v>1196420073</v>
      </c>
      <c r="C486" s="21">
        <v>42295900</v>
      </c>
      <c r="D486" s="36" t="s">
        <v>724</v>
      </c>
      <c r="E486" s="37" t="s">
        <v>724</v>
      </c>
      <c r="F486" s="28" t="s">
        <v>10</v>
      </c>
      <c r="G486" s="22">
        <v>3262816</v>
      </c>
      <c r="H486" s="22">
        <v>0</v>
      </c>
      <c r="I486" s="23">
        <f t="shared" si="55"/>
        <v>3262816</v>
      </c>
      <c r="J486" s="12"/>
      <c r="K486" s="12"/>
      <c r="L486" s="12"/>
      <c r="M486" s="12"/>
      <c r="N486" s="12"/>
      <c r="O486" s="12"/>
      <c r="P486" s="12"/>
      <c r="Q486" s="12"/>
      <c r="R486" s="12"/>
      <c r="S486" s="12"/>
      <c r="T486" s="12"/>
      <c r="U486" s="12"/>
      <c r="V486" s="12"/>
      <c r="W486" s="12"/>
      <c r="X486" s="12"/>
      <c r="Y486" s="12"/>
      <c r="Z486" s="12"/>
      <c r="AA486" s="12"/>
      <c r="AB486" s="12"/>
      <c r="AC486" s="12"/>
      <c r="AD486" s="12"/>
      <c r="AE486" s="12"/>
      <c r="AF486" s="12"/>
      <c r="AG486" s="12"/>
      <c r="AH486" s="12"/>
      <c r="AI486" s="12"/>
      <c r="AJ486" s="12"/>
      <c r="AK486" s="12"/>
      <c r="AL486" s="12"/>
      <c r="AM486" s="12"/>
      <c r="AN486" s="12"/>
      <c r="AO486" s="12"/>
      <c r="AP486" s="12"/>
      <c r="AQ486" s="12"/>
      <c r="AR486" s="12"/>
      <c r="AS486" s="12"/>
      <c r="AT486" s="12"/>
      <c r="AU486" s="12"/>
      <c r="AV486" s="12"/>
      <c r="AW486" s="12"/>
      <c r="AX486" s="12"/>
      <c r="AY486" s="12"/>
      <c r="AZ486" s="12"/>
      <c r="BA486" s="12"/>
      <c r="BB486" s="12"/>
      <c r="BC486" s="12"/>
      <c r="BD486" s="12"/>
      <c r="BE486" s="12"/>
      <c r="BF486" s="12"/>
      <c r="BG486" s="12"/>
      <c r="BH486" s="12"/>
      <c r="BI486" s="12"/>
      <c r="BJ486" s="12"/>
      <c r="BK486" s="12"/>
      <c r="BL486" s="12"/>
      <c r="BM486" s="12"/>
      <c r="BN486" s="12"/>
      <c r="BO486" s="12"/>
      <c r="BP486" s="12"/>
      <c r="BQ486" s="12"/>
      <c r="BR486" s="12"/>
      <c r="BS486" s="12"/>
      <c r="BT486" s="12"/>
      <c r="BU486" s="12"/>
      <c r="BV486" s="12"/>
      <c r="BW486" s="12"/>
      <c r="BX486" s="12"/>
      <c r="BY486" s="12"/>
      <c r="BZ486" s="12"/>
      <c r="CA486" s="12"/>
      <c r="CB486" s="12"/>
      <c r="CC486" s="12"/>
      <c r="CD486" s="12"/>
      <c r="CE486" s="12"/>
      <c r="CF486" s="12"/>
      <c r="CG486" s="12"/>
      <c r="CH486" s="12"/>
      <c r="CI486" s="12"/>
      <c r="CJ486" s="12"/>
      <c r="CK486" s="12"/>
      <c r="CL486" s="12"/>
      <c r="CM486" s="12"/>
      <c r="CN486" s="12"/>
      <c r="CO486" s="12"/>
      <c r="CP486" s="12"/>
      <c r="CQ486" s="12"/>
      <c r="CR486" s="12"/>
      <c r="CS486" s="12"/>
      <c r="CT486" s="12"/>
      <c r="CU486" s="12"/>
      <c r="CV486" s="12"/>
      <c r="CW486" s="12"/>
      <c r="CX486" s="12"/>
      <c r="CY486" s="12"/>
      <c r="CZ486" s="12"/>
      <c r="DA486" s="12"/>
      <c r="DB486" s="12"/>
      <c r="DC486" s="12"/>
      <c r="DD486" s="12"/>
      <c r="DE486" s="12"/>
      <c r="DF486" s="12"/>
      <c r="DG486" s="12"/>
      <c r="DH486" s="12"/>
      <c r="DI486" s="12"/>
      <c r="DJ486" s="12"/>
      <c r="DK486" s="12"/>
      <c r="DL486" s="12"/>
      <c r="DM486" s="12"/>
      <c r="DN486" s="12"/>
      <c r="DO486" s="12"/>
      <c r="DP486" s="12"/>
      <c r="DQ486" s="12"/>
      <c r="DR486" s="12"/>
      <c r="DS486" s="12"/>
      <c r="DT486" s="12"/>
      <c r="DU486" s="12"/>
      <c r="DV486" s="12"/>
      <c r="DW486" s="12"/>
      <c r="DX486" s="12"/>
      <c r="DY486" s="12"/>
      <c r="DZ486" s="12"/>
      <c r="EA486" s="12"/>
      <c r="EB486" s="12"/>
      <c r="EC486" s="12"/>
      <c r="ED486" s="12"/>
    </row>
    <row r="487" spans="1:134" s="57" customFormat="1" ht="81">
      <c r="A487" s="31">
        <v>19</v>
      </c>
      <c r="B487" s="27">
        <v>1196420070</v>
      </c>
      <c r="C487" s="21">
        <v>42295900</v>
      </c>
      <c r="D487" s="36" t="s">
        <v>725</v>
      </c>
      <c r="E487" s="37" t="s">
        <v>725</v>
      </c>
      <c r="F487" s="28" t="s">
        <v>10</v>
      </c>
      <c r="G487" s="22">
        <v>3350000</v>
      </c>
      <c r="H487" s="22">
        <v>0</v>
      </c>
      <c r="I487" s="23">
        <f t="shared" si="55"/>
        <v>3350000</v>
      </c>
      <c r="J487" s="12"/>
      <c r="K487" s="12"/>
      <c r="L487" s="12"/>
      <c r="M487" s="12"/>
      <c r="N487" s="12"/>
      <c r="O487" s="12"/>
      <c r="P487" s="12"/>
      <c r="Q487" s="12"/>
      <c r="R487" s="12"/>
      <c r="S487" s="12"/>
      <c r="T487" s="12"/>
      <c r="U487" s="12"/>
      <c r="V487" s="12"/>
      <c r="W487" s="12"/>
      <c r="X487" s="12"/>
      <c r="Y487" s="12"/>
      <c r="Z487" s="12"/>
      <c r="AA487" s="12"/>
      <c r="AB487" s="12"/>
      <c r="AC487" s="12"/>
      <c r="AD487" s="12"/>
      <c r="AE487" s="12"/>
      <c r="AF487" s="12"/>
      <c r="AG487" s="12"/>
      <c r="AH487" s="12"/>
      <c r="AI487" s="12"/>
      <c r="AJ487" s="12"/>
      <c r="AK487" s="12"/>
      <c r="AL487" s="12"/>
      <c r="AM487" s="12"/>
      <c r="AN487" s="12"/>
      <c r="AO487" s="12"/>
      <c r="AP487" s="12"/>
      <c r="AQ487" s="12"/>
      <c r="AR487" s="12"/>
      <c r="AS487" s="12"/>
      <c r="AT487" s="12"/>
      <c r="AU487" s="12"/>
      <c r="AV487" s="12"/>
      <c r="AW487" s="12"/>
      <c r="AX487" s="12"/>
      <c r="AY487" s="12"/>
      <c r="AZ487" s="12"/>
      <c r="BA487" s="12"/>
      <c r="BB487" s="12"/>
      <c r="BC487" s="12"/>
      <c r="BD487" s="12"/>
      <c r="BE487" s="12"/>
      <c r="BF487" s="12"/>
      <c r="BG487" s="12"/>
      <c r="BH487" s="12"/>
      <c r="BI487" s="12"/>
      <c r="BJ487" s="12"/>
      <c r="BK487" s="12"/>
      <c r="BL487" s="12"/>
      <c r="BM487" s="12"/>
      <c r="BN487" s="12"/>
      <c r="BO487" s="12"/>
      <c r="BP487" s="12"/>
      <c r="BQ487" s="12"/>
      <c r="BR487" s="12"/>
      <c r="BS487" s="12"/>
      <c r="BT487" s="12"/>
      <c r="BU487" s="12"/>
      <c r="BV487" s="12"/>
      <c r="BW487" s="12"/>
      <c r="BX487" s="12"/>
      <c r="BY487" s="12"/>
      <c r="BZ487" s="12"/>
      <c r="CA487" s="12"/>
      <c r="CB487" s="12"/>
      <c r="CC487" s="12"/>
      <c r="CD487" s="12"/>
      <c r="CE487" s="12"/>
      <c r="CF487" s="12"/>
      <c r="CG487" s="12"/>
      <c r="CH487" s="12"/>
      <c r="CI487" s="12"/>
      <c r="CJ487" s="12"/>
      <c r="CK487" s="12"/>
      <c r="CL487" s="12"/>
      <c r="CM487" s="12"/>
      <c r="CN487" s="12"/>
      <c r="CO487" s="12"/>
      <c r="CP487" s="12"/>
      <c r="CQ487" s="12"/>
      <c r="CR487" s="12"/>
      <c r="CS487" s="12"/>
      <c r="CT487" s="12"/>
      <c r="CU487" s="12"/>
      <c r="CV487" s="12"/>
      <c r="CW487" s="12"/>
      <c r="CX487" s="12"/>
      <c r="CY487" s="12"/>
      <c r="CZ487" s="12"/>
      <c r="DA487" s="12"/>
      <c r="DB487" s="12"/>
      <c r="DC487" s="12"/>
      <c r="DD487" s="12"/>
      <c r="DE487" s="12"/>
      <c r="DF487" s="12"/>
      <c r="DG487" s="12"/>
      <c r="DH487" s="12"/>
      <c r="DI487" s="12"/>
      <c r="DJ487" s="12"/>
      <c r="DK487" s="12"/>
      <c r="DL487" s="12"/>
      <c r="DM487" s="12"/>
      <c r="DN487" s="12"/>
      <c r="DO487" s="12"/>
      <c r="DP487" s="12"/>
      <c r="DQ487" s="12"/>
      <c r="DR487" s="12"/>
      <c r="DS487" s="12"/>
      <c r="DT487" s="12"/>
      <c r="DU487" s="12"/>
      <c r="DV487" s="12"/>
      <c r="DW487" s="12"/>
      <c r="DX487" s="12"/>
      <c r="DY487" s="12"/>
      <c r="DZ487" s="12"/>
      <c r="EA487" s="12"/>
      <c r="EB487" s="12"/>
      <c r="EC487" s="12"/>
      <c r="ED487" s="12"/>
    </row>
    <row r="488" spans="1:134" s="57" customFormat="1" ht="108">
      <c r="A488" s="31">
        <v>20</v>
      </c>
      <c r="B488" s="27">
        <v>1196420072</v>
      </c>
      <c r="C488" s="21">
        <v>42295900</v>
      </c>
      <c r="D488" s="36" t="s">
        <v>726</v>
      </c>
      <c r="E488" s="37" t="s">
        <v>727</v>
      </c>
      <c r="F488" s="28" t="s">
        <v>10</v>
      </c>
      <c r="G488" s="22">
        <v>1950000</v>
      </c>
      <c r="H488" s="22">
        <v>0</v>
      </c>
      <c r="I488" s="23">
        <f t="shared" si="55"/>
        <v>1950000</v>
      </c>
      <c r="J488" s="12"/>
      <c r="K488" s="12"/>
      <c r="L488" s="12"/>
      <c r="M488" s="12"/>
      <c r="N488" s="12"/>
      <c r="O488" s="12"/>
      <c r="P488" s="12"/>
      <c r="Q488" s="12"/>
      <c r="R488" s="12"/>
      <c r="S488" s="12"/>
      <c r="T488" s="12"/>
      <c r="U488" s="12"/>
      <c r="V488" s="12"/>
      <c r="W488" s="12"/>
      <c r="X488" s="12"/>
      <c r="Y488" s="12"/>
      <c r="Z488" s="12"/>
      <c r="AA488" s="12"/>
      <c r="AB488" s="12"/>
      <c r="AC488" s="12"/>
      <c r="AD488" s="12"/>
      <c r="AE488" s="12"/>
      <c r="AF488" s="12"/>
      <c r="AG488" s="12"/>
      <c r="AH488" s="12"/>
      <c r="AI488" s="12"/>
      <c r="AJ488" s="12"/>
      <c r="AK488" s="12"/>
      <c r="AL488" s="12"/>
      <c r="AM488" s="12"/>
      <c r="AN488" s="12"/>
      <c r="AO488" s="12"/>
      <c r="AP488" s="12"/>
      <c r="AQ488" s="12"/>
      <c r="AR488" s="12"/>
      <c r="AS488" s="12"/>
      <c r="AT488" s="12"/>
      <c r="AU488" s="12"/>
      <c r="AV488" s="12"/>
      <c r="AW488" s="12"/>
      <c r="AX488" s="12"/>
      <c r="AY488" s="12"/>
      <c r="AZ488" s="12"/>
      <c r="BA488" s="12"/>
      <c r="BB488" s="12"/>
      <c r="BC488" s="12"/>
      <c r="BD488" s="12"/>
      <c r="BE488" s="12"/>
      <c r="BF488" s="12"/>
      <c r="BG488" s="12"/>
      <c r="BH488" s="12"/>
      <c r="BI488" s="12"/>
      <c r="BJ488" s="12"/>
      <c r="BK488" s="12"/>
      <c r="BL488" s="12"/>
      <c r="BM488" s="12"/>
      <c r="BN488" s="12"/>
      <c r="BO488" s="12"/>
      <c r="BP488" s="12"/>
      <c r="BQ488" s="12"/>
      <c r="BR488" s="12"/>
      <c r="BS488" s="12"/>
      <c r="BT488" s="12"/>
      <c r="BU488" s="12"/>
      <c r="BV488" s="12"/>
      <c r="BW488" s="12"/>
      <c r="BX488" s="12"/>
      <c r="BY488" s="12"/>
      <c r="BZ488" s="12"/>
      <c r="CA488" s="12"/>
      <c r="CB488" s="12"/>
      <c r="CC488" s="12"/>
      <c r="CD488" s="12"/>
      <c r="CE488" s="12"/>
      <c r="CF488" s="12"/>
      <c r="CG488" s="12"/>
      <c r="CH488" s="12"/>
      <c r="CI488" s="12"/>
      <c r="CJ488" s="12"/>
      <c r="CK488" s="12"/>
      <c r="CL488" s="12"/>
      <c r="CM488" s="12"/>
      <c r="CN488" s="12"/>
      <c r="CO488" s="12"/>
      <c r="CP488" s="12"/>
      <c r="CQ488" s="12"/>
      <c r="CR488" s="12"/>
      <c r="CS488" s="12"/>
      <c r="CT488" s="12"/>
      <c r="CU488" s="12"/>
      <c r="CV488" s="12"/>
      <c r="CW488" s="12"/>
      <c r="CX488" s="12"/>
      <c r="CY488" s="12"/>
      <c r="CZ488" s="12"/>
      <c r="DA488" s="12"/>
      <c r="DB488" s="12"/>
      <c r="DC488" s="12"/>
      <c r="DD488" s="12"/>
      <c r="DE488" s="12"/>
      <c r="DF488" s="12"/>
      <c r="DG488" s="12"/>
      <c r="DH488" s="12"/>
      <c r="DI488" s="12"/>
      <c r="DJ488" s="12"/>
      <c r="DK488" s="12"/>
      <c r="DL488" s="12"/>
      <c r="DM488" s="12"/>
      <c r="DN488" s="12"/>
      <c r="DO488" s="12"/>
      <c r="DP488" s="12"/>
      <c r="DQ488" s="12"/>
      <c r="DR488" s="12"/>
      <c r="DS488" s="12"/>
      <c r="DT488" s="12"/>
      <c r="DU488" s="12"/>
      <c r="DV488" s="12"/>
      <c r="DW488" s="12"/>
      <c r="DX488" s="12"/>
      <c r="DY488" s="12"/>
      <c r="DZ488" s="12"/>
      <c r="EA488" s="12"/>
      <c r="EB488" s="12"/>
      <c r="EC488" s="12"/>
      <c r="ED488" s="12"/>
    </row>
    <row r="489" spans="1:134" s="147" customFormat="1">
      <c r="A489" s="142" t="s">
        <v>3923</v>
      </c>
      <c r="B489" s="17"/>
      <c r="C489" s="143"/>
      <c r="D489" s="143"/>
      <c r="E489" s="143"/>
      <c r="F489" s="143"/>
      <c r="G489" s="144"/>
      <c r="H489" s="145"/>
      <c r="I489" s="149">
        <f>SUM(I469:I488)</f>
        <v>39012181</v>
      </c>
    </row>
    <row r="490" spans="1:134" s="62" customFormat="1" ht="18">
      <c r="A490" s="39" t="s">
        <v>728</v>
      </c>
      <c r="B490" s="166" t="s">
        <v>729</v>
      </c>
      <c r="C490" s="166"/>
      <c r="D490" s="166"/>
      <c r="E490" s="166"/>
      <c r="F490" s="29" t="s">
        <v>405</v>
      </c>
      <c r="G490" s="174" t="s">
        <v>3870</v>
      </c>
      <c r="H490" s="175"/>
      <c r="I490" s="176"/>
    </row>
    <row r="491" spans="1:134" s="62" customFormat="1" ht="27">
      <c r="A491" s="14" t="s">
        <v>2</v>
      </c>
      <c r="B491" s="14" t="s">
        <v>3</v>
      </c>
      <c r="C491" s="15" t="s">
        <v>4</v>
      </c>
      <c r="D491" s="15" t="s">
        <v>5</v>
      </c>
      <c r="E491" s="15" t="s">
        <v>3366</v>
      </c>
      <c r="F491" s="15" t="s">
        <v>7</v>
      </c>
      <c r="G491" s="16" t="s">
        <v>3347</v>
      </c>
      <c r="H491" s="16" t="s">
        <v>3348</v>
      </c>
      <c r="I491" s="16" t="s">
        <v>3349</v>
      </c>
    </row>
    <row r="492" spans="1:134" s="62" customFormat="1" ht="45">
      <c r="A492" s="31">
        <v>1</v>
      </c>
      <c r="B492" s="27">
        <v>1196410615</v>
      </c>
      <c r="C492" s="21">
        <v>42203425</v>
      </c>
      <c r="D492" s="36" t="s">
        <v>730</v>
      </c>
      <c r="E492" s="37" t="s">
        <v>731</v>
      </c>
      <c r="F492" s="28" t="s">
        <v>10</v>
      </c>
      <c r="G492" s="22">
        <v>215028</v>
      </c>
      <c r="H492" s="22">
        <v>0</v>
      </c>
      <c r="I492" s="23">
        <f>+G492+H492</f>
        <v>215028</v>
      </c>
    </row>
    <row r="493" spans="1:134" s="62" customFormat="1" ht="45">
      <c r="A493" s="31">
        <v>2</v>
      </c>
      <c r="B493" s="27">
        <v>1196410610</v>
      </c>
      <c r="C493" s="21">
        <v>42203425</v>
      </c>
      <c r="D493" s="36" t="s">
        <v>732</v>
      </c>
      <c r="E493" s="37" t="s">
        <v>733</v>
      </c>
      <c r="F493" s="28" t="s">
        <v>10</v>
      </c>
      <c r="G493" s="22">
        <v>215028</v>
      </c>
      <c r="H493" s="22">
        <v>0</v>
      </c>
      <c r="I493" s="23">
        <f t="shared" ref="I493:I495" si="56">+G493+H493</f>
        <v>215028</v>
      </c>
    </row>
    <row r="494" spans="1:134" s="62" customFormat="1" ht="45">
      <c r="A494" s="31">
        <v>3</v>
      </c>
      <c r="B494" s="27">
        <v>1196410618</v>
      </c>
      <c r="C494" s="21">
        <v>42203425</v>
      </c>
      <c r="D494" s="36" t="s">
        <v>734</v>
      </c>
      <c r="E494" s="37" t="s">
        <v>733</v>
      </c>
      <c r="F494" s="28" t="s">
        <v>10</v>
      </c>
      <c r="G494" s="22">
        <v>215028</v>
      </c>
      <c r="H494" s="22">
        <v>0</v>
      </c>
      <c r="I494" s="23">
        <f t="shared" si="56"/>
        <v>215028</v>
      </c>
    </row>
    <row r="495" spans="1:134" s="62" customFormat="1" ht="45">
      <c r="A495" s="31">
        <v>4</v>
      </c>
      <c r="B495" s="27">
        <v>1196410620</v>
      </c>
      <c r="C495" s="21">
        <v>42203425</v>
      </c>
      <c r="D495" s="36" t="s">
        <v>735</v>
      </c>
      <c r="E495" s="37" t="s">
        <v>733</v>
      </c>
      <c r="F495" s="28" t="s">
        <v>10</v>
      </c>
      <c r="G495" s="22">
        <v>215028</v>
      </c>
      <c r="H495" s="22">
        <v>0</v>
      </c>
      <c r="I495" s="23">
        <f t="shared" si="56"/>
        <v>215028</v>
      </c>
    </row>
    <row r="496" spans="1:134" s="147" customFormat="1">
      <c r="A496" s="142" t="s">
        <v>3924</v>
      </c>
      <c r="B496" s="17"/>
      <c r="C496" s="143"/>
      <c r="D496" s="143"/>
      <c r="E496" s="143"/>
      <c r="F496" s="143"/>
      <c r="G496" s="148"/>
      <c r="H496" s="148"/>
      <c r="I496" s="149">
        <f>SUM(I492:I495)</f>
        <v>860112</v>
      </c>
    </row>
    <row r="497" spans="1:9" s="62" customFormat="1" ht="13.5" customHeight="1">
      <c r="A497" s="39" t="s">
        <v>736</v>
      </c>
      <c r="B497" s="166" t="s">
        <v>737</v>
      </c>
      <c r="C497" s="166"/>
      <c r="D497" s="166"/>
      <c r="E497" s="166"/>
      <c r="F497" s="29" t="s">
        <v>355</v>
      </c>
      <c r="G497" s="174" t="s">
        <v>3870</v>
      </c>
      <c r="H497" s="175"/>
      <c r="I497" s="176"/>
    </row>
    <row r="498" spans="1:9" s="62" customFormat="1" ht="27">
      <c r="A498" s="14" t="s">
        <v>2</v>
      </c>
      <c r="B498" s="14" t="s">
        <v>3</v>
      </c>
      <c r="C498" s="15" t="s">
        <v>4</v>
      </c>
      <c r="D498" s="15" t="s">
        <v>5</v>
      </c>
      <c r="E498" s="15" t="s">
        <v>3366</v>
      </c>
      <c r="F498" s="15" t="s">
        <v>7</v>
      </c>
      <c r="G498" s="16" t="s">
        <v>3347</v>
      </c>
      <c r="H498" s="16" t="s">
        <v>3348</v>
      </c>
      <c r="I498" s="16" t="s">
        <v>3349</v>
      </c>
    </row>
    <row r="499" spans="1:9" s="62" customFormat="1" ht="27">
      <c r="A499" s="31">
        <v>1</v>
      </c>
      <c r="B499" s="27">
        <v>1199020189</v>
      </c>
      <c r="C499" s="28" t="s">
        <v>738</v>
      </c>
      <c r="D499" s="36" t="s">
        <v>737</v>
      </c>
      <c r="E499" s="37" t="s">
        <v>739</v>
      </c>
      <c r="F499" s="28" t="s">
        <v>10</v>
      </c>
      <c r="G499" s="58">
        <v>423388</v>
      </c>
      <c r="H499" s="22">
        <f t="shared" ref="H499" si="57">ROUND(G499*0.19,0)</f>
        <v>80444</v>
      </c>
      <c r="I499" s="23">
        <f t="shared" ref="I499" si="58">+G499+H499</f>
        <v>503832</v>
      </c>
    </row>
    <row r="500" spans="1:9" s="147" customFormat="1">
      <c r="A500" s="142" t="s">
        <v>3925</v>
      </c>
      <c r="B500" s="17"/>
      <c r="C500" s="143"/>
      <c r="D500" s="143"/>
      <c r="E500" s="143"/>
      <c r="F500" s="143"/>
      <c r="G500" s="144"/>
      <c r="H500" s="145"/>
      <c r="I500" s="149">
        <f>SUM(I499)</f>
        <v>503832</v>
      </c>
    </row>
    <row r="501" spans="1:9" s="62" customFormat="1" ht="18">
      <c r="A501" s="39" t="s">
        <v>741</v>
      </c>
      <c r="B501" s="166" t="s">
        <v>742</v>
      </c>
      <c r="C501" s="166"/>
      <c r="D501" s="166"/>
      <c r="E501" s="166"/>
      <c r="F501" s="29" t="s">
        <v>740</v>
      </c>
      <c r="G501" s="174" t="s">
        <v>3870</v>
      </c>
      <c r="H501" s="175"/>
      <c r="I501" s="176"/>
    </row>
    <row r="502" spans="1:9" s="62" customFormat="1" ht="27">
      <c r="A502" s="14" t="s">
        <v>2</v>
      </c>
      <c r="B502" s="14" t="s">
        <v>3</v>
      </c>
      <c r="C502" s="15" t="s">
        <v>4</v>
      </c>
      <c r="D502" s="15" t="s">
        <v>5</v>
      </c>
      <c r="E502" s="15" t="s">
        <v>3366</v>
      </c>
      <c r="F502" s="15" t="s">
        <v>7</v>
      </c>
      <c r="G502" s="16" t="s">
        <v>3347</v>
      </c>
      <c r="H502" s="16" t="s">
        <v>3348</v>
      </c>
      <c r="I502" s="16" t="s">
        <v>3349</v>
      </c>
    </row>
    <row r="503" spans="1:9" s="62" customFormat="1" ht="72">
      <c r="A503" s="31">
        <v>1</v>
      </c>
      <c r="B503" s="35" t="s">
        <v>3360</v>
      </c>
      <c r="C503" s="21">
        <v>42295451</v>
      </c>
      <c r="D503" s="36" t="s">
        <v>743</v>
      </c>
      <c r="E503" s="44" t="s">
        <v>744</v>
      </c>
      <c r="F503" s="28" t="s">
        <v>154</v>
      </c>
      <c r="G503" s="22">
        <v>4555</v>
      </c>
      <c r="H503" s="22">
        <f>ROUND(G503*0.19,0)</f>
        <v>865</v>
      </c>
      <c r="I503" s="23">
        <f>+G503+H503</f>
        <v>5420</v>
      </c>
    </row>
    <row r="504" spans="1:9" s="62" customFormat="1" ht="72">
      <c r="A504" s="31">
        <v>2</v>
      </c>
      <c r="B504" s="35" t="s">
        <v>3360</v>
      </c>
      <c r="C504" s="21">
        <v>42295451</v>
      </c>
      <c r="D504" s="36" t="s">
        <v>745</v>
      </c>
      <c r="E504" s="44" t="s">
        <v>746</v>
      </c>
      <c r="F504" s="28" t="s">
        <v>154</v>
      </c>
      <c r="G504" s="22">
        <v>4555</v>
      </c>
      <c r="H504" s="22">
        <f t="shared" ref="H504:H514" si="59">ROUND(G504*0.19,0)</f>
        <v>865</v>
      </c>
      <c r="I504" s="23">
        <f t="shared" ref="I504:I514" si="60">+G504+H504</f>
        <v>5420</v>
      </c>
    </row>
    <row r="505" spans="1:9" s="62" customFormat="1" ht="72">
      <c r="A505" s="31">
        <v>3</v>
      </c>
      <c r="B505" s="35" t="s">
        <v>3360</v>
      </c>
      <c r="C505" s="21">
        <v>42295451</v>
      </c>
      <c r="D505" s="36" t="s">
        <v>747</v>
      </c>
      <c r="E505" s="44" t="s">
        <v>748</v>
      </c>
      <c r="F505" s="28" t="s">
        <v>154</v>
      </c>
      <c r="G505" s="22">
        <v>4555</v>
      </c>
      <c r="H505" s="22">
        <f t="shared" si="59"/>
        <v>865</v>
      </c>
      <c r="I505" s="23">
        <f t="shared" si="60"/>
        <v>5420</v>
      </c>
    </row>
    <row r="506" spans="1:9" s="62" customFormat="1" ht="72">
      <c r="A506" s="31">
        <v>4</v>
      </c>
      <c r="B506" s="35" t="s">
        <v>3360</v>
      </c>
      <c r="C506" s="21">
        <v>42295451</v>
      </c>
      <c r="D506" s="36" t="s">
        <v>749</v>
      </c>
      <c r="E506" s="44" t="s">
        <v>750</v>
      </c>
      <c r="F506" s="28" t="s">
        <v>154</v>
      </c>
      <c r="G506" s="22">
        <v>4555</v>
      </c>
      <c r="H506" s="22">
        <f t="shared" si="59"/>
        <v>865</v>
      </c>
      <c r="I506" s="23">
        <f t="shared" si="60"/>
        <v>5420</v>
      </c>
    </row>
    <row r="507" spans="1:9" s="62" customFormat="1" ht="72">
      <c r="A507" s="31">
        <v>5</v>
      </c>
      <c r="B507" s="35" t="s">
        <v>3360</v>
      </c>
      <c r="C507" s="21">
        <v>42295451</v>
      </c>
      <c r="D507" s="36" t="s">
        <v>751</v>
      </c>
      <c r="E507" s="44" t="s">
        <v>752</v>
      </c>
      <c r="F507" s="28" t="s">
        <v>154</v>
      </c>
      <c r="G507" s="22">
        <v>4555</v>
      </c>
      <c r="H507" s="22">
        <f t="shared" si="59"/>
        <v>865</v>
      </c>
      <c r="I507" s="23">
        <f t="shared" si="60"/>
        <v>5420</v>
      </c>
    </row>
    <row r="508" spans="1:9" s="62" customFormat="1" ht="27">
      <c r="A508" s="31">
        <v>6</v>
      </c>
      <c r="B508" s="56">
        <v>1199030159</v>
      </c>
      <c r="C508" s="21">
        <v>42132200</v>
      </c>
      <c r="D508" s="36" t="s">
        <v>753</v>
      </c>
      <c r="E508" s="37" t="s">
        <v>754</v>
      </c>
      <c r="F508" s="28" t="s">
        <v>154</v>
      </c>
      <c r="G508" s="22">
        <v>674</v>
      </c>
      <c r="H508" s="22">
        <f t="shared" si="59"/>
        <v>128</v>
      </c>
      <c r="I508" s="23">
        <f t="shared" si="60"/>
        <v>802</v>
      </c>
    </row>
    <row r="509" spans="1:9" s="62" customFormat="1" ht="27">
      <c r="A509" s="31">
        <v>7</v>
      </c>
      <c r="B509" s="27">
        <v>1199030151</v>
      </c>
      <c r="C509" s="21">
        <v>42132200</v>
      </c>
      <c r="D509" s="36" t="s">
        <v>755</v>
      </c>
      <c r="E509" s="37" t="s">
        <v>756</v>
      </c>
      <c r="F509" s="28" t="s">
        <v>154</v>
      </c>
      <c r="G509" s="22">
        <v>674</v>
      </c>
      <c r="H509" s="22">
        <f t="shared" si="59"/>
        <v>128</v>
      </c>
      <c r="I509" s="23">
        <f t="shared" si="60"/>
        <v>802</v>
      </c>
    </row>
    <row r="510" spans="1:9" s="62" customFormat="1" ht="27">
      <c r="A510" s="31">
        <v>8</v>
      </c>
      <c r="B510" s="27">
        <v>1199030032</v>
      </c>
      <c r="C510" s="21">
        <v>42132200</v>
      </c>
      <c r="D510" s="36" t="s">
        <v>757</v>
      </c>
      <c r="E510" s="37" t="s">
        <v>758</v>
      </c>
      <c r="F510" s="28" t="s">
        <v>154</v>
      </c>
      <c r="G510" s="22">
        <v>674</v>
      </c>
      <c r="H510" s="22">
        <f t="shared" si="59"/>
        <v>128</v>
      </c>
      <c r="I510" s="23">
        <f t="shared" si="60"/>
        <v>802</v>
      </c>
    </row>
    <row r="511" spans="1:9" s="62" customFormat="1" ht="162">
      <c r="A511" s="31">
        <v>9</v>
      </c>
      <c r="B511" s="27">
        <v>1199030161</v>
      </c>
      <c r="C511" s="21">
        <v>42132200</v>
      </c>
      <c r="D511" s="36" t="s">
        <v>759</v>
      </c>
      <c r="E511" s="71" t="s">
        <v>760</v>
      </c>
      <c r="F511" s="28" t="s">
        <v>761</v>
      </c>
      <c r="G511" s="22">
        <v>25500</v>
      </c>
      <c r="H511" s="22">
        <f t="shared" si="59"/>
        <v>4845</v>
      </c>
      <c r="I511" s="23">
        <f t="shared" si="60"/>
        <v>30345</v>
      </c>
    </row>
    <row r="512" spans="1:9" s="62" customFormat="1" ht="162">
      <c r="A512" s="31">
        <v>10</v>
      </c>
      <c r="B512" s="27">
        <v>1199030162</v>
      </c>
      <c r="C512" s="21">
        <v>42132200</v>
      </c>
      <c r="D512" s="36" t="s">
        <v>762</v>
      </c>
      <c r="E512" s="71" t="s">
        <v>760</v>
      </c>
      <c r="F512" s="28" t="s">
        <v>761</v>
      </c>
      <c r="G512" s="22">
        <v>25500</v>
      </c>
      <c r="H512" s="22">
        <f t="shared" si="59"/>
        <v>4845</v>
      </c>
      <c r="I512" s="23">
        <f t="shared" si="60"/>
        <v>30345</v>
      </c>
    </row>
    <row r="513" spans="1:9" s="62" customFormat="1" ht="162">
      <c r="A513" s="31">
        <v>11</v>
      </c>
      <c r="B513" s="27">
        <v>1199030163</v>
      </c>
      <c r="C513" s="21">
        <v>42132200</v>
      </c>
      <c r="D513" s="36" t="s">
        <v>763</v>
      </c>
      <c r="E513" s="71" t="s">
        <v>760</v>
      </c>
      <c r="F513" s="28" t="s">
        <v>761</v>
      </c>
      <c r="G513" s="22">
        <v>25500</v>
      </c>
      <c r="H513" s="22">
        <f t="shared" si="59"/>
        <v>4845</v>
      </c>
      <c r="I513" s="23">
        <f t="shared" si="60"/>
        <v>30345</v>
      </c>
    </row>
    <row r="514" spans="1:9" s="62" customFormat="1" ht="162">
      <c r="A514" s="31">
        <v>12</v>
      </c>
      <c r="B514" s="27">
        <v>1199030164</v>
      </c>
      <c r="C514" s="21">
        <v>42132200</v>
      </c>
      <c r="D514" s="36" t="s">
        <v>764</v>
      </c>
      <c r="E514" s="71" t="s">
        <v>760</v>
      </c>
      <c r="F514" s="28" t="s">
        <v>761</v>
      </c>
      <c r="G514" s="22">
        <v>25500</v>
      </c>
      <c r="H514" s="22">
        <f t="shared" si="59"/>
        <v>4845</v>
      </c>
      <c r="I514" s="23">
        <f t="shared" si="60"/>
        <v>30345</v>
      </c>
    </row>
    <row r="515" spans="1:9" s="147" customFormat="1">
      <c r="A515" s="142" t="s">
        <v>3926</v>
      </c>
      <c r="B515" s="17"/>
      <c r="C515" s="143"/>
      <c r="D515" s="143"/>
      <c r="E515" s="143"/>
      <c r="F515" s="143"/>
      <c r="G515" s="144"/>
      <c r="H515" s="145"/>
      <c r="I515" s="149">
        <f>SUM(I503:I514)</f>
        <v>150886</v>
      </c>
    </row>
    <row r="516" spans="1:9" s="62" customFormat="1" ht="13.5" customHeight="1">
      <c r="A516" s="68" t="s">
        <v>766</v>
      </c>
      <c r="B516" s="166" t="s">
        <v>767</v>
      </c>
      <c r="C516" s="166"/>
      <c r="D516" s="166"/>
      <c r="E516" s="166"/>
      <c r="F516" s="29" t="s">
        <v>765</v>
      </c>
      <c r="G516" s="174" t="s">
        <v>3870</v>
      </c>
      <c r="H516" s="175"/>
      <c r="I516" s="176"/>
    </row>
    <row r="517" spans="1:9" s="62" customFormat="1" ht="27">
      <c r="A517" s="14" t="s">
        <v>2</v>
      </c>
      <c r="B517" s="14" t="s">
        <v>3</v>
      </c>
      <c r="C517" s="15" t="s">
        <v>4</v>
      </c>
      <c r="D517" s="15" t="s">
        <v>5</v>
      </c>
      <c r="E517" s="15" t="s">
        <v>3366</v>
      </c>
      <c r="F517" s="15" t="s">
        <v>7</v>
      </c>
      <c r="G517" s="16" t="s">
        <v>3347</v>
      </c>
      <c r="H517" s="16" t="s">
        <v>3348</v>
      </c>
      <c r="I517" s="16" t="s">
        <v>3349</v>
      </c>
    </row>
    <row r="518" spans="1:9" s="62" customFormat="1" ht="18">
      <c r="A518" s="31">
        <v>1</v>
      </c>
      <c r="B518" s="27">
        <v>1199020003</v>
      </c>
      <c r="C518" s="28" t="s">
        <v>768</v>
      </c>
      <c r="D518" s="36" t="s">
        <v>769</v>
      </c>
      <c r="E518" s="37" t="s">
        <v>770</v>
      </c>
      <c r="F518" s="28" t="s">
        <v>10</v>
      </c>
      <c r="G518" s="22">
        <v>1252</v>
      </c>
      <c r="H518" s="22">
        <v>0</v>
      </c>
      <c r="I518" s="23">
        <f t="shared" ref="I518:I541" si="61">+G518+H518</f>
        <v>1252</v>
      </c>
    </row>
    <row r="519" spans="1:9" s="62" customFormat="1" ht="18">
      <c r="A519" s="31">
        <v>2</v>
      </c>
      <c r="B519" s="27">
        <v>1199020005</v>
      </c>
      <c r="C519" s="28" t="s">
        <v>768</v>
      </c>
      <c r="D519" s="36" t="s">
        <v>771</v>
      </c>
      <c r="E519" s="37" t="s">
        <v>772</v>
      </c>
      <c r="F519" s="28" t="s">
        <v>10</v>
      </c>
      <c r="G519" s="22">
        <v>1591</v>
      </c>
      <c r="H519" s="22">
        <v>0</v>
      </c>
      <c r="I519" s="23">
        <f t="shared" si="61"/>
        <v>1591</v>
      </c>
    </row>
    <row r="520" spans="1:9" s="62" customFormat="1" ht="18">
      <c r="A520" s="31">
        <v>3</v>
      </c>
      <c r="B520" s="27">
        <v>1199020007</v>
      </c>
      <c r="C520" s="28" t="s">
        <v>768</v>
      </c>
      <c r="D520" s="36" t="s">
        <v>773</v>
      </c>
      <c r="E520" s="37" t="s">
        <v>774</v>
      </c>
      <c r="F520" s="28" t="s">
        <v>10</v>
      </c>
      <c r="G520" s="22">
        <v>2033</v>
      </c>
      <c r="H520" s="22">
        <v>0</v>
      </c>
      <c r="I520" s="23">
        <f t="shared" si="61"/>
        <v>2033</v>
      </c>
    </row>
    <row r="521" spans="1:9" s="62" customFormat="1" ht="18">
      <c r="A521" s="31">
        <v>4</v>
      </c>
      <c r="B521" s="27">
        <v>1199020001</v>
      </c>
      <c r="C521" s="28" t="s">
        <v>768</v>
      </c>
      <c r="D521" s="36" t="s">
        <v>775</v>
      </c>
      <c r="E521" s="37" t="s">
        <v>776</v>
      </c>
      <c r="F521" s="28" t="s">
        <v>10</v>
      </c>
      <c r="G521" s="22">
        <v>2335</v>
      </c>
      <c r="H521" s="22">
        <v>0</v>
      </c>
      <c r="I521" s="23">
        <f t="shared" si="61"/>
        <v>2335</v>
      </c>
    </row>
    <row r="522" spans="1:9" s="62" customFormat="1" ht="27">
      <c r="A522" s="31">
        <v>5</v>
      </c>
      <c r="B522" s="27">
        <v>1199020016</v>
      </c>
      <c r="C522" s="28" t="s">
        <v>768</v>
      </c>
      <c r="D522" s="36" t="s">
        <v>777</v>
      </c>
      <c r="E522" s="37" t="s">
        <v>778</v>
      </c>
      <c r="F522" s="28" t="s">
        <v>10</v>
      </c>
      <c r="G522" s="22">
        <v>2433</v>
      </c>
      <c r="H522" s="22">
        <v>0</v>
      </c>
      <c r="I522" s="23">
        <f t="shared" si="61"/>
        <v>2433</v>
      </c>
    </row>
    <row r="523" spans="1:9" s="62" customFormat="1" ht="27">
      <c r="A523" s="31">
        <v>6</v>
      </c>
      <c r="B523" s="27">
        <v>1199020017</v>
      </c>
      <c r="C523" s="28" t="s">
        <v>768</v>
      </c>
      <c r="D523" s="36" t="s">
        <v>779</v>
      </c>
      <c r="E523" s="37" t="s">
        <v>780</v>
      </c>
      <c r="F523" s="28" t="s">
        <v>10</v>
      </c>
      <c r="G523" s="22">
        <v>2714</v>
      </c>
      <c r="H523" s="22">
        <v>0</v>
      </c>
      <c r="I523" s="23">
        <f t="shared" si="61"/>
        <v>2714</v>
      </c>
    </row>
    <row r="524" spans="1:9" s="62" customFormat="1" ht="27">
      <c r="A524" s="31">
        <v>7</v>
      </c>
      <c r="B524" s="27">
        <v>1199020018</v>
      </c>
      <c r="C524" s="28" t="s">
        <v>768</v>
      </c>
      <c r="D524" s="36" t="s">
        <v>781</v>
      </c>
      <c r="E524" s="37" t="s">
        <v>782</v>
      </c>
      <c r="F524" s="28" t="s">
        <v>10</v>
      </c>
      <c r="G524" s="22">
        <v>3160</v>
      </c>
      <c r="H524" s="22">
        <v>0</v>
      </c>
      <c r="I524" s="23">
        <f t="shared" si="61"/>
        <v>3160</v>
      </c>
    </row>
    <row r="525" spans="1:9" s="62" customFormat="1" ht="27">
      <c r="A525" s="31">
        <v>8</v>
      </c>
      <c r="B525" s="27">
        <v>1199020019</v>
      </c>
      <c r="C525" s="28" t="s">
        <v>768</v>
      </c>
      <c r="D525" s="36" t="s">
        <v>783</v>
      </c>
      <c r="E525" s="37" t="s">
        <v>784</v>
      </c>
      <c r="F525" s="28" t="s">
        <v>10</v>
      </c>
      <c r="G525" s="22">
        <v>3427</v>
      </c>
      <c r="H525" s="22">
        <v>0</v>
      </c>
      <c r="I525" s="23">
        <f t="shared" si="61"/>
        <v>3427</v>
      </c>
    </row>
    <row r="526" spans="1:9" s="62" customFormat="1" ht="36">
      <c r="A526" s="31">
        <v>9</v>
      </c>
      <c r="B526" s="27">
        <v>1199020140</v>
      </c>
      <c r="C526" s="28" t="s">
        <v>785</v>
      </c>
      <c r="D526" s="36" t="s">
        <v>786</v>
      </c>
      <c r="E526" s="37" t="s">
        <v>787</v>
      </c>
      <c r="F526" s="28" t="s">
        <v>10</v>
      </c>
      <c r="G526" s="22">
        <v>6094</v>
      </c>
      <c r="H526" s="22">
        <v>0</v>
      </c>
      <c r="I526" s="23">
        <f t="shared" si="61"/>
        <v>6094</v>
      </c>
    </row>
    <row r="527" spans="1:9" s="62" customFormat="1" ht="36">
      <c r="A527" s="31">
        <v>10</v>
      </c>
      <c r="B527" s="27">
        <v>1199020142</v>
      </c>
      <c r="C527" s="28" t="s">
        <v>785</v>
      </c>
      <c r="D527" s="36" t="s">
        <v>788</v>
      </c>
      <c r="E527" s="37" t="s">
        <v>789</v>
      </c>
      <c r="F527" s="28" t="s">
        <v>10</v>
      </c>
      <c r="G527" s="22">
        <v>6823</v>
      </c>
      <c r="H527" s="22">
        <v>0</v>
      </c>
      <c r="I527" s="23">
        <f t="shared" si="61"/>
        <v>6823</v>
      </c>
    </row>
    <row r="528" spans="1:9" s="62" customFormat="1" ht="36">
      <c r="A528" s="31">
        <v>11</v>
      </c>
      <c r="B528" s="27">
        <v>1199020148</v>
      </c>
      <c r="C528" s="28" t="s">
        <v>785</v>
      </c>
      <c r="D528" s="36" t="s">
        <v>790</v>
      </c>
      <c r="E528" s="37" t="s">
        <v>791</v>
      </c>
      <c r="F528" s="28" t="s">
        <v>10</v>
      </c>
      <c r="G528" s="22">
        <v>8398</v>
      </c>
      <c r="H528" s="22">
        <v>0</v>
      </c>
      <c r="I528" s="23">
        <f t="shared" si="61"/>
        <v>8398</v>
      </c>
    </row>
    <row r="529" spans="1:9" s="62" customFormat="1" ht="36">
      <c r="A529" s="31">
        <v>12</v>
      </c>
      <c r="B529" s="27">
        <v>1199020145</v>
      </c>
      <c r="C529" s="28" t="s">
        <v>785</v>
      </c>
      <c r="D529" s="36" t="s">
        <v>792</v>
      </c>
      <c r="E529" s="37" t="s">
        <v>793</v>
      </c>
      <c r="F529" s="28" t="s">
        <v>10</v>
      </c>
      <c r="G529" s="22">
        <v>9355</v>
      </c>
      <c r="H529" s="22">
        <v>0</v>
      </c>
      <c r="I529" s="23">
        <f t="shared" si="61"/>
        <v>9355</v>
      </c>
    </row>
    <row r="530" spans="1:9" s="62" customFormat="1" ht="27">
      <c r="A530" s="31">
        <v>13</v>
      </c>
      <c r="B530" s="27">
        <v>1176090701</v>
      </c>
      <c r="C530" s="28">
        <v>42311500</v>
      </c>
      <c r="D530" s="36" t="s">
        <v>794</v>
      </c>
      <c r="E530" s="37" t="s">
        <v>795</v>
      </c>
      <c r="F530" s="28" t="s">
        <v>10</v>
      </c>
      <c r="G530" s="22">
        <v>72913</v>
      </c>
      <c r="H530" s="22">
        <v>0</v>
      </c>
      <c r="I530" s="23">
        <f t="shared" si="61"/>
        <v>72913</v>
      </c>
    </row>
    <row r="531" spans="1:9" s="62" customFormat="1" ht="27">
      <c r="A531" s="31">
        <v>14</v>
      </c>
      <c r="B531" s="27">
        <v>1176090710</v>
      </c>
      <c r="C531" s="28">
        <v>42311500</v>
      </c>
      <c r="D531" s="36" t="s">
        <v>796</v>
      </c>
      <c r="E531" s="37" t="s">
        <v>797</v>
      </c>
      <c r="F531" s="28" t="s">
        <v>10</v>
      </c>
      <c r="G531" s="22">
        <v>91963</v>
      </c>
      <c r="H531" s="22">
        <v>0</v>
      </c>
      <c r="I531" s="23">
        <f t="shared" si="61"/>
        <v>91963</v>
      </c>
    </row>
    <row r="532" spans="1:9" s="62" customFormat="1" ht="27">
      <c r="A532" s="31">
        <v>15</v>
      </c>
      <c r="B532" s="27">
        <v>1176090712</v>
      </c>
      <c r="C532" s="28">
        <v>42311500</v>
      </c>
      <c r="D532" s="36" t="s">
        <v>798</v>
      </c>
      <c r="E532" s="37" t="s">
        <v>799</v>
      </c>
      <c r="F532" s="28" t="s">
        <v>10</v>
      </c>
      <c r="G532" s="22">
        <v>105670</v>
      </c>
      <c r="H532" s="22">
        <v>0</v>
      </c>
      <c r="I532" s="23">
        <f t="shared" si="61"/>
        <v>105670</v>
      </c>
    </row>
    <row r="533" spans="1:9" s="62" customFormat="1" ht="27">
      <c r="A533" s="31">
        <v>16</v>
      </c>
      <c r="B533" s="27">
        <v>1176090704</v>
      </c>
      <c r="C533" s="28">
        <v>42311500</v>
      </c>
      <c r="D533" s="36" t="s">
        <v>800</v>
      </c>
      <c r="E533" s="37" t="s">
        <v>801</v>
      </c>
      <c r="F533" s="28" t="s">
        <v>10</v>
      </c>
      <c r="G533" s="22">
        <v>128438</v>
      </c>
      <c r="H533" s="22">
        <v>0</v>
      </c>
      <c r="I533" s="23">
        <f t="shared" si="61"/>
        <v>128438</v>
      </c>
    </row>
    <row r="534" spans="1:9" s="62" customFormat="1" ht="45">
      <c r="A534" s="31">
        <v>17</v>
      </c>
      <c r="B534" s="27">
        <v>1199020020</v>
      </c>
      <c r="C534" s="28" t="s">
        <v>802</v>
      </c>
      <c r="D534" s="36" t="s">
        <v>803</v>
      </c>
      <c r="E534" s="37" t="s">
        <v>804</v>
      </c>
      <c r="F534" s="28" t="s">
        <v>10</v>
      </c>
      <c r="G534" s="22">
        <v>2186</v>
      </c>
      <c r="H534" s="22">
        <v>0</v>
      </c>
      <c r="I534" s="23">
        <f t="shared" si="61"/>
        <v>2186</v>
      </c>
    </row>
    <row r="535" spans="1:9" s="62" customFormat="1" ht="45">
      <c r="A535" s="31">
        <v>18</v>
      </c>
      <c r="B535" s="27">
        <v>1199020021</v>
      </c>
      <c r="C535" s="28" t="s">
        <v>802</v>
      </c>
      <c r="D535" s="36" t="s">
        <v>805</v>
      </c>
      <c r="E535" s="37" t="s">
        <v>806</v>
      </c>
      <c r="F535" s="28" t="s">
        <v>10</v>
      </c>
      <c r="G535" s="22">
        <v>2473</v>
      </c>
      <c r="H535" s="22">
        <v>0</v>
      </c>
      <c r="I535" s="23">
        <f t="shared" si="61"/>
        <v>2473</v>
      </c>
    </row>
    <row r="536" spans="1:9" s="62" customFormat="1" ht="36">
      <c r="A536" s="31">
        <v>19</v>
      </c>
      <c r="B536" s="27">
        <v>1199020022</v>
      </c>
      <c r="C536" s="28" t="s">
        <v>802</v>
      </c>
      <c r="D536" s="36" t="s">
        <v>807</v>
      </c>
      <c r="E536" s="37" t="s">
        <v>3434</v>
      </c>
      <c r="F536" s="28" t="s">
        <v>10</v>
      </c>
      <c r="G536" s="22">
        <v>2939</v>
      </c>
      <c r="H536" s="22">
        <v>0</v>
      </c>
      <c r="I536" s="23">
        <f t="shared" si="61"/>
        <v>2939</v>
      </c>
    </row>
    <row r="537" spans="1:9" s="62" customFormat="1" ht="45">
      <c r="A537" s="31">
        <v>20</v>
      </c>
      <c r="B537" s="27">
        <v>1199020023</v>
      </c>
      <c r="C537" s="28" t="s">
        <v>802</v>
      </c>
      <c r="D537" s="36" t="s">
        <v>808</v>
      </c>
      <c r="E537" s="37" t="s">
        <v>3435</v>
      </c>
      <c r="F537" s="28" t="s">
        <v>10</v>
      </c>
      <c r="G537" s="22">
        <v>3338</v>
      </c>
      <c r="H537" s="22">
        <v>0</v>
      </c>
      <c r="I537" s="23">
        <f t="shared" si="61"/>
        <v>3338</v>
      </c>
    </row>
    <row r="538" spans="1:9" s="62" customFormat="1" ht="36">
      <c r="A538" s="31">
        <v>21</v>
      </c>
      <c r="B538" s="27">
        <v>1199020100</v>
      </c>
      <c r="C538" s="28" t="s">
        <v>802</v>
      </c>
      <c r="D538" s="36" t="s">
        <v>809</v>
      </c>
      <c r="E538" s="37" t="s">
        <v>3436</v>
      </c>
      <c r="F538" s="28" t="s">
        <v>10</v>
      </c>
      <c r="G538" s="22">
        <v>1510</v>
      </c>
      <c r="H538" s="22">
        <v>0</v>
      </c>
      <c r="I538" s="23">
        <f t="shared" si="61"/>
        <v>1510</v>
      </c>
    </row>
    <row r="539" spans="1:9" s="62" customFormat="1" ht="45">
      <c r="A539" s="31">
        <v>22</v>
      </c>
      <c r="B539" s="27">
        <v>1199020102</v>
      </c>
      <c r="C539" s="28" t="s">
        <v>802</v>
      </c>
      <c r="D539" s="36" t="s">
        <v>810</v>
      </c>
      <c r="E539" s="37" t="s">
        <v>3437</v>
      </c>
      <c r="F539" s="28" t="s">
        <v>10</v>
      </c>
      <c r="G539" s="22">
        <v>1836</v>
      </c>
      <c r="H539" s="22">
        <v>0</v>
      </c>
      <c r="I539" s="23">
        <f t="shared" si="61"/>
        <v>1836</v>
      </c>
    </row>
    <row r="540" spans="1:9" s="62" customFormat="1" ht="36">
      <c r="A540" s="31">
        <v>23</v>
      </c>
      <c r="B540" s="27">
        <v>1199020104</v>
      </c>
      <c r="C540" s="28" t="s">
        <v>802</v>
      </c>
      <c r="D540" s="36" t="s">
        <v>811</v>
      </c>
      <c r="E540" s="37" t="s">
        <v>3438</v>
      </c>
      <c r="F540" s="28" t="s">
        <v>10</v>
      </c>
      <c r="G540" s="22">
        <v>2339</v>
      </c>
      <c r="H540" s="22">
        <v>0</v>
      </c>
      <c r="I540" s="23">
        <f t="shared" si="61"/>
        <v>2339</v>
      </c>
    </row>
    <row r="541" spans="1:9" s="62" customFormat="1" ht="36">
      <c r="A541" s="31">
        <v>24</v>
      </c>
      <c r="B541" s="27">
        <v>1199020105</v>
      </c>
      <c r="C541" s="28" t="s">
        <v>802</v>
      </c>
      <c r="D541" s="36" t="s">
        <v>812</v>
      </c>
      <c r="E541" s="37" t="s">
        <v>3439</v>
      </c>
      <c r="F541" s="28" t="s">
        <v>10</v>
      </c>
      <c r="G541" s="22">
        <v>2794</v>
      </c>
      <c r="H541" s="22">
        <v>0</v>
      </c>
      <c r="I541" s="23">
        <f t="shared" si="61"/>
        <v>2794</v>
      </c>
    </row>
    <row r="542" spans="1:9" s="147" customFormat="1">
      <c r="A542" s="142" t="s">
        <v>3927</v>
      </c>
      <c r="B542" s="17"/>
      <c r="C542" s="143"/>
      <c r="D542" s="143"/>
      <c r="E542" s="143"/>
      <c r="F542" s="143"/>
      <c r="G542" s="148"/>
      <c r="H542" s="148"/>
      <c r="I542" s="149">
        <f>SUM(I518:I541)</f>
        <v>468014</v>
      </c>
    </row>
    <row r="543" spans="1:9" s="62" customFormat="1" ht="18">
      <c r="A543" s="39" t="s">
        <v>813</v>
      </c>
      <c r="B543" s="166" t="s">
        <v>814</v>
      </c>
      <c r="C543" s="166"/>
      <c r="D543" s="166"/>
      <c r="E543" s="166"/>
      <c r="F543" s="29" t="s">
        <v>439</v>
      </c>
      <c r="G543" s="174" t="s">
        <v>3870</v>
      </c>
      <c r="H543" s="175"/>
      <c r="I543" s="176"/>
    </row>
    <row r="544" spans="1:9" s="62" customFormat="1" ht="27">
      <c r="A544" s="14" t="s">
        <v>2</v>
      </c>
      <c r="B544" s="14" t="s">
        <v>3</v>
      </c>
      <c r="C544" s="15" t="s">
        <v>4</v>
      </c>
      <c r="D544" s="15" t="s">
        <v>5</v>
      </c>
      <c r="E544" s="15" t="s">
        <v>3366</v>
      </c>
      <c r="F544" s="15" t="s">
        <v>7</v>
      </c>
      <c r="G544" s="16" t="s">
        <v>3347</v>
      </c>
      <c r="H544" s="16" t="s">
        <v>3348</v>
      </c>
      <c r="I544" s="16" t="s">
        <v>3349</v>
      </c>
    </row>
    <row r="545" spans="1:9" s="62" customFormat="1" ht="18">
      <c r="A545" s="31">
        <v>1</v>
      </c>
      <c r="B545" s="69">
        <v>1196460436</v>
      </c>
      <c r="C545" s="46">
        <v>42203400</v>
      </c>
      <c r="D545" s="46" t="s">
        <v>815</v>
      </c>
      <c r="E545" s="47" t="s">
        <v>816</v>
      </c>
      <c r="F545" s="46" t="s">
        <v>53</v>
      </c>
      <c r="G545" s="22">
        <v>1056000</v>
      </c>
      <c r="H545" s="22">
        <v>0</v>
      </c>
      <c r="I545" s="23">
        <f t="shared" ref="I545:I547" si="62">+G545+H545</f>
        <v>1056000</v>
      </c>
    </row>
    <row r="546" spans="1:9" s="62" customFormat="1" ht="27">
      <c r="A546" s="31">
        <v>2</v>
      </c>
      <c r="B546" s="69">
        <v>1196490433</v>
      </c>
      <c r="C546" s="46">
        <v>42203400</v>
      </c>
      <c r="D546" s="46" t="s">
        <v>817</v>
      </c>
      <c r="E546" s="47" t="s">
        <v>818</v>
      </c>
      <c r="F546" s="46" t="s">
        <v>53</v>
      </c>
      <c r="G546" s="22">
        <v>1056000</v>
      </c>
      <c r="H546" s="22">
        <v>0</v>
      </c>
      <c r="I546" s="23">
        <f t="shared" si="62"/>
        <v>1056000</v>
      </c>
    </row>
    <row r="547" spans="1:9" s="62" customFormat="1" ht="18">
      <c r="A547" s="31">
        <v>3</v>
      </c>
      <c r="B547" s="69">
        <v>1196490431</v>
      </c>
      <c r="C547" s="46">
        <v>42203400</v>
      </c>
      <c r="D547" s="46" t="s">
        <v>819</v>
      </c>
      <c r="E547" s="47" t="s">
        <v>820</v>
      </c>
      <c r="F547" s="46" t="s">
        <v>53</v>
      </c>
      <c r="G547" s="22">
        <v>1337600</v>
      </c>
      <c r="H547" s="22">
        <v>0</v>
      </c>
      <c r="I547" s="23">
        <f t="shared" si="62"/>
        <v>1337600</v>
      </c>
    </row>
    <row r="548" spans="1:9" s="147" customFormat="1">
      <c r="A548" s="142" t="s">
        <v>3928</v>
      </c>
      <c r="B548" s="17"/>
      <c r="C548" s="143"/>
      <c r="D548" s="143"/>
      <c r="E548" s="143"/>
      <c r="F548" s="143"/>
      <c r="G548" s="148"/>
      <c r="H548" s="148"/>
      <c r="I548" s="149">
        <f>SUM(I545:I547)</f>
        <v>3449600</v>
      </c>
    </row>
    <row r="549" spans="1:9" s="62" customFormat="1" ht="13.5" customHeight="1">
      <c r="A549" s="39" t="s">
        <v>821</v>
      </c>
      <c r="B549" s="166" t="s">
        <v>822</v>
      </c>
      <c r="C549" s="166"/>
      <c r="D549" s="166"/>
      <c r="E549" s="166"/>
      <c r="F549" s="29" t="s">
        <v>740</v>
      </c>
      <c r="G549" s="174" t="s">
        <v>3870</v>
      </c>
      <c r="H549" s="175"/>
      <c r="I549" s="176"/>
    </row>
    <row r="550" spans="1:9" s="62" customFormat="1" ht="27">
      <c r="A550" s="14" t="s">
        <v>2</v>
      </c>
      <c r="B550" s="14" t="s">
        <v>3</v>
      </c>
      <c r="C550" s="15" t="s">
        <v>4</v>
      </c>
      <c r="D550" s="15" t="s">
        <v>5</v>
      </c>
      <c r="E550" s="15" t="s">
        <v>3366</v>
      </c>
      <c r="F550" s="15" t="s">
        <v>7</v>
      </c>
      <c r="G550" s="16" t="s">
        <v>3347</v>
      </c>
      <c r="H550" s="16" t="s">
        <v>3348</v>
      </c>
      <c r="I550" s="16" t="s">
        <v>3349</v>
      </c>
    </row>
    <row r="551" spans="1:9" s="62" customFormat="1" ht="81">
      <c r="A551" s="31">
        <v>1</v>
      </c>
      <c r="B551" s="27">
        <v>1196430033</v>
      </c>
      <c r="C551" s="28" t="s">
        <v>823</v>
      </c>
      <c r="D551" s="36" t="s">
        <v>824</v>
      </c>
      <c r="E551" s="37" t="s">
        <v>3440</v>
      </c>
      <c r="F551" s="28" t="s">
        <v>10</v>
      </c>
      <c r="G551" s="22">
        <v>454395</v>
      </c>
      <c r="H551" s="22">
        <v>0</v>
      </c>
      <c r="I551" s="23">
        <f>+G551+H551</f>
        <v>454395</v>
      </c>
    </row>
    <row r="552" spans="1:9" s="62" customFormat="1" ht="81">
      <c r="A552" s="31">
        <v>2</v>
      </c>
      <c r="B552" s="27">
        <v>1196430816</v>
      </c>
      <c r="C552" s="28" t="s">
        <v>825</v>
      </c>
      <c r="D552" s="36" t="s">
        <v>826</v>
      </c>
      <c r="E552" s="37" t="s">
        <v>3441</v>
      </c>
      <c r="F552" s="28" t="s">
        <v>10</v>
      </c>
      <c r="G552" s="22">
        <v>454395</v>
      </c>
      <c r="H552" s="22">
        <v>0</v>
      </c>
      <c r="I552" s="23">
        <f>+G552+H552</f>
        <v>454395</v>
      </c>
    </row>
    <row r="553" spans="1:9" s="147" customFormat="1">
      <c r="A553" s="142" t="s">
        <v>3929</v>
      </c>
      <c r="B553" s="17"/>
      <c r="C553" s="143"/>
      <c r="D553" s="143"/>
      <c r="E553" s="143"/>
      <c r="F553" s="143"/>
      <c r="G553" s="144"/>
      <c r="H553" s="145"/>
      <c r="I553" s="149">
        <f>SUM(I551:I552)</f>
        <v>908790</v>
      </c>
    </row>
    <row r="554" spans="1:9" s="62" customFormat="1" ht="36">
      <c r="A554" s="39" t="s">
        <v>827</v>
      </c>
      <c r="B554" s="166" t="s">
        <v>828</v>
      </c>
      <c r="C554" s="166"/>
      <c r="D554" s="166"/>
      <c r="E554" s="166"/>
      <c r="F554" s="29" t="s">
        <v>3353</v>
      </c>
      <c r="G554" s="174" t="s">
        <v>3870</v>
      </c>
      <c r="H554" s="175"/>
      <c r="I554" s="176"/>
    </row>
    <row r="555" spans="1:9" s="62" customFormat="1" ht="27">
      <c r="A555" s="14" t="s">
        <v>2</v>
      </c>
      <c r="B555" s="14" t="s">
        <v>3</v>
      </c>
      <c r="C555" s="15" t="s">
        <v>4</v>
      </c>
      <c r="D555" s="15" t="s">
        <v>5</v>
      </c>
      <c r="E555" s="15" t="s">
        <v>3366</v>
      </c>
      <c r="F555" s="15" t="s">
        <v>7</v>
      </c>
      <c r="G555" s="16" t="s">
        <v>3347</v>
      </c>
      <c r="H555" s="16" t="s">
        <v>3348</v>
      </c>
      <c r="I555" s="16" t="s">
        <v>3349</v>
      </c>
    </row>
    <row r="556" spans="1:9" s="62" customFormat="1" ht="90">
      <c r="A556" s="31">
        <v>1</v>
      </c>
      <c r="B556" s="27">
        <v>1196491327</v>
      </c>
      <c r="C556" s="28">
        <v>42294954</v>
      </c>
      <c r="D556" s="36" t="s">
        <v>829</v>
      </c>
      <c r="E556" s="37" t="s">
        <v>830</v>
      </c>
      <c r="F556" s="28" t="s">
        <v>10</v>
      </c>
      <c r="G556" s="22">
        <v>117993</v>
      </c>
      <c r="H556" s="22">
        <f>ROUND(G556*0.19,0)</f>
        <v>22419</v>
      </c>
      <c r="I556" s="23">
        <f>+G556+H556</f>
        <v>140412</v>
      </c>
    </row>
    <row r="557" spans="1:9" s="62" customFormat="1" ht="54">
      <c r="A557" s="31">
        <v>2</v>
      </c>
      <c r="B557" s="27">
        <v>1196491328</v>
      </c>
      <c r="C557" s="28">
        <v>42294954</v>
      </c>
      <c r="D557" s="36" t="s">
        <v>831</v>
      </c>
      <c r="E557" s="37" t="s">
        <v>832</v>
      </c>
      <c r="F557" s="28" t="s">
        <v>10</v>
      </c>
      <c r="G557" s="22">
        <v>915232</v>
      </c>
      <c r="H557" s="22">
        <f>ROUND(G557*0.19,0)</f>
        <v>173894</v>
      </c>
      <c r="I557" s="23">
        <f>+G557+H557</f>
        <v>1089126</v>
      </c>
    </row>
    <row r="558" spans="1:9" s="62" customFormat="1" ht="36">
      <c r="A558" s="31">
        <v>3</v>
      </c>
      <c r="B558" s="27">
        <v>1196491525</v>
      </c>
      <c r="C558" s="28">
        <v>42294900</v>
      </c>
      <c r="D558" s="36" t="s">
        <v>833</v>
      </c>
      <c r="E558" s="37" t="s">
        <v>834</v>
      </c>
      <c r="F558" s="28" t="s">
        <v>10</v>
      </c>
      <c r="G558" s="22">
        <v>130023</v>
      </c>
      <c r="H558" s="22">
        <f t="shared" ref="H558:H560" si="63">ROUND(G558*0.19,0)</f>
        <v>24704</v>
      </c>
      <c r="I558" s="23">
        <f t="shared" ref="I558:I560" si="64">+G558+H558</f>
        <v>154727</v>
      </c>
    </row>
    <row r="559" spans="1:9" s="62" customFormat="1" ht="117">
      <c r="A559" s="31">
        <v>4</v>
      </c>
      <c r="B559" s="27">
        <v>1196491302</v>
      </c>
      <c r="C559" s="28">
        <v>42294954</v>
      </c>
      <c r="D559" s="36" t="s">
        <v>4065</v>
      </c>
      <c r="E559" s="37" t="s">
        <v>835</v>
      </c>
      <c r="F559" s="28" t="s">
        <v>10</v>
      </c>
      <c r="G559" s="22">
        <v>130000</v>
      </c>
      <c r="H559" s="22">
        <f t="shared" si="63"/>
        <v>24700</v>
      </c>
      <c r="I559" s="23">
        <f t="shared" si="64"/>
        <v>154700</v>
      </c>
    </row>
    <row r="560" spans="1:9" s="62" customFormat="1" ht="27">
      <c r="A560" s="31">
        <v>5</v>
      </c>
      <c r="B560" s="27">
        <v>1196490535</v>
      </c>
      <c r="C560" s="28">
        <v>42295006</v>
      </c>
      <c r="D560" s="36" t="s">
        <v>836</v>
      </c>
      <c r="E560" s="37" t="s">
        <v>837</v>
      </c>
      <c r="F560" s="28" t="s">
        <v>10</v>
      </c>
      <c r="G560" s="22">
        <v>220000</v>
      </c>
      <c r="H560" s="22">
        <f t="shared" si="63"/>
        <v>41800</v>
      </c>
      <c r="I560" s="23">
        <f t="shared" si="64"/>
        <v>261800</v>
      </c>
    </row>
    <row r="561" spans="1:9">
      <c r="A561" s="142" t="s">
        <v>3930</v>
      </c>
      <c r="B561" s="31"/>
      <c r="C561" s="51"/>
      <c r="D561" s="51"/>
      <c r="E561" s="51"/>
      <c r="F561" s="51"/>
      <c r="G561" s="58"/>
      <c r="H561" s="72"/>
      <c r="I561" s="149">
        <f>SUM(I556:I560)</f>
        <v>1800765</v>
      </c>
    </row>
    <row r="562" spans="1:9" s="62" customFormat="1" ht="51" customHeight="1">
      <c r="A562" s="39" t="s">
        <v>838</v>
      </c>
      <c r="B562" s="166" t="s">
        <v>839</v>
      </c>
      <c r="C562" s="166"/>
      <c r="D562" s="166"/>
      <c r="E562" s="166"/>
      <c r="F562" s="29" t="s">
        <v>3353</v>
      </c>
      <c r="G562" s="174" t="s">
        <v>3870</v>
      </c>
      <c r="H562" s="175"/>
      <c r="I562" s="176"/>
    </row>
    <row r="563" spans="1:9" s="62" customFormat="1" ht="27">
      <c r="A563" s="14" t="s">
        <v>2</v>
      </c>
      <c r="B563" s="14" t="s">
        <v>3</v>
      </c>
      <c r="C563" s="15" t="s">
        <v>4</v>
      </c>
      <c r="D563" s="15" t="s">
        <v>5</v>
      </c>
      <c r="E563" s="15" t="s">
        <v>3366</v>
      </c>
      <c r="F563" s="15" t="s">
        <v>7</v>
      </c>
      <c r="G563" s="16" t="s">
        <v>3347</v>
      </c>
      <c r="H563" s="16" t="s">
        <v>3348</v>
      </c>
      <c r="I563" s="16" t="s">
        <v>3349</v>
      </c>
    </row>
    <row r="564" spans="1:9" s="62" customFormat="1" ht="45">
      <c r="A564" s="31">
        <v>1</v>
      </c>
      <c r="B564" s="27">
        <v>1196491332</v>
      </c>
      <c r="C564" s="28">
        <v>42294900</v>
      </c>
      <c r="D564" s="36" t="s">
        <v>840</v>
      </c>
      <c r="E564" s="37" t="s">
        <v>841</v>
      </c>
      <c r="F564" s="28" t="s">
        <v>10</v>
      </c>
      <c r="G564" s="58">
        <v>91641</v>
      </c>
      <c r="H564" s="22">
        <f t="shared" ref="H564:H572" si="65">ROUND(G564*0.19,0)</f>
        <v>17412</v>
      </c>
      <c r="I564" s="23">
        <f t="shared" ref="I564:I572" si="66">+G564+H564</f>
        <v>109053</v>
      </c>
    </row>
    <row r="565" spans="1:9" s="62" customFormat="1" ht="45">
      <c r="A565" s="31">
        <v>2</v>
      </c>
      <c r="B565" s="27">
        <v>1196491331</v>
      </c>
      <c r="C565" s="28">
        <v>42294900</v>
      </c>
      <c r="D565" s="36" t="s">
        <v>842</v>
      </c>
      <c r="E565" s="37" t="s">
        <v>843</v>
      </c>
      <c r="F565" s="28" t="s">
        <v>10</v>
      </c>
      <c r="G565" s="58">
        <v>91641</v>
      </c>
      <c r="H565" s="22">
        <f t="shared" si="65"/>
        <v>17412</v>
      </c>
      <c r="I565" s="23">
        <f t="shared" si="66"/>
        <v>109053</v>
      </c>
    </row>
    <row r="566" spans="1:9" s="62" customFormat="1" ht="63">
      <c r="A566" s="31">
        <v>3</v>
      </c>
      <c r="B566" s="27">
        <v>1196491353</v>
      </c>
      <c r="C566" s="28">
        <v>42294900</v>
      </c>
      <c r="D566" s="36" t="s">
        <v>844</v>
      </c>
      <c r="E566" s="37" t="s">
        <v>845</v>
      </c>
      <c r="F566" s="28" t="s">
        <v>10</v>
      </c>
      <c r="G566" s="58">
        <v>91641</v>
      </c>
      <c r="H566" s="22">
        <f t="shared" si="65"/>
        <v>17412</v>
      </c>
      <c r="I566" s="23">
        <f t="shared" si="66"/>
        <v>109053</v>
      </c>
    </row>
    <row r="567" spans="1:9" s="62" customFormat="1" ht="36">
      <c r="A567" s="31">
        <v>4</v>
      </c>
      <c r="B567" s="27">
        <v>1196490942</v>
      </c>
      <c r="C567" s="28">
        <v>42294900</v>
      </c>
      <c r="D567" s="36" t="s">
        <v>846</v>
      </c>
      <c r="E567" s="37" t="s">
        <v>847</v>
      </c>
      <c r="F567" s="28" t="s">
        <v>10</v>
      </c>
      <c r="G567" s="58">
        <v>107265</v>
      </c>
      <c r="H567" s="22">
        <f t="shared" si="65"/>
        <v>20380</v>
      </c>
      <c r="I567" s="23">
        <f t="shared" si="66"/>
        <v>127645</v>
      </c>
    </row>
    <row r="568" spans="1:9" s="62" customFormat="1" ht="27">
      <c r="A568" s="31">
        <v>5</v>
      </c>
      <c r="B568" s="27">
        <v>1196490536</v>
      </c>
      <c r="C568" s="28">
        <v>42294900</v>
      </c>
      <c r="D568" s="36" t="s">
        <v>848</v>
      </c>
      <c r="E568" s="37" t="s">
        <v>849</v>
      </c>
      <c r="F568" s="28" t="s">
        <v>10</v>
      </c>
      <c r="G568" s="58">
        <v>59645</v>
      </c>
      <c r="H568" s="72">
        <f t="shared" si="65"/>
        <v>11333</v>
      </c>
      <c r="I568" s="73">
        <f t="shared" si="66"/>
        <v>70978</v>
      </c>
    </row>
    <row r="569" spans="1:9" s="62" customFormat="1" ht="27">
      <c r="A569" s="31">
        <v>6</v>
      </c>
      <c r="B569" s="35" t="s">
        <v>2333</v>
      </c>
      <c r="C569" s="28">
        <v>42294900</v>
      </c>
      <c r="D569" s="36" t="s">
        <v>850</v>
      </c>
      <c r="E569" s="37" t="s">
        <v>851</v>
      </c>
      <c r="F569" s="28" t="s">
        <v>10</v>
      </c>
      <c r="G569" s="58">
        <v>75210</v>
      </c>
      <c r="H569" s="72">
        <f t="shared" si="65"/>
        <v>14290</v>
      </c>
      <c r="I569" s="73">
        <f t="shared" si="66"/>
        <v>89500</v>
      </c>
    </row>
    <row r="570" spans="1:9" s="62" customFormat="1" ht="63">
      <c r="A570" s="31">
        <v>7</v>
      </c>
      <c r="B570" s="35" t="s">
        <v>2333</v>
      </c>
      <c r="C570" s="28">
        <v>42294900</v>
      </c>
      <c r="D570" s="36" t="s">
        <v>852</v>
      </c>
      <c r="E570" s="36" t="s">
        <v>853</v>
      </c>
      <c r="F570" s="28" t="s">
        <v>10</v>
      </c>
      <c r="G570" s="58">
        <v>1709301</v>
      </c>
      <c r="H570" s="22">
        <f t="shared" si="65"/>
        <v>324767</v>
      </c>
      <c r="I570" s="23">
        <f t="shared" si="66"/>
        <v>2034068</v>
      </c>
    </row>
    <row r="571" spans="1:9" s="62" customFormat="1" ht="99">
      <c r="A571" s="31">
        <v>8</v>
      </c>
      <c r="B571" s="35" t="s">
        <v>2333</v>
      </c>
      <c r="C571" s="28">
        <v>42294900</v>
      </c>
      <c r="D571" s="36" t="s">
        <v>854</v>
      </c>
      <c r="E571" s="36" t="s">
        <v>855</v>
      </c>
      <c r="F571" s="28" t="s">
        <v>53</v>
      </c>
      <c r="G571" s="58">
        <v>3474141</v>
      </c>
      <c r="H571" s="72">
        <f t="shared" si="65"/>
        <v>660087</v>
      </c>
      <c r="I571" s="73">
        <f t="shared" si="66"/>
        <v>4134228</v>
      </c>
    </row>
    <row r="572" spans="1:9" s="62" customFormat="1" ht="99">
      <c r="A572" s="31">
        <v>9</v>
      </c>
      <c r="B572" s="35" t="s">
        <v>2333</v>
      </c>
      <c r="C572" s="28">
        <v>42294900</v>
      </c>
      <c r="D572" s="36" t="s">
        <v>856</v>
      </c>
      <c r="E572" s="36" t="s">
        <v>857</v>
      </c>
      <c r="F572" s="28" t="s">
        <v>53</v>
      </c>
      <c r="G572" s="58">
        <v>3474141</v>
      </c>
      <c r="H572" s="72">
        <f t="shared" si="65"/>
        <v>660087</v>
      </c>
      <c r="I572" s="73">
        <f t="shared" si="66"/>
        <v>4134228</v>
      </c>
    </row>
    <row r="573" spans="1:9" s="147" customFormat="1">
      <c r="A573" s="142" t="s">
        <v>3931</v>
      </c>
      <c r="B573" s="17"/>
      <c r="C573" s="143"/>
      <c r="D573" s="143"/>
      <c r="E573" s="143"/>
      <c r="F573" s="143"/>
      <c r="G573" s="144"/>
      <c r="H573" s="145"/>
      <c r="I573" s="149">
        <f>SUM(I564:I572)</f>
        <v>10917806</v>
      </c>
    </row>
    <row r="574" spans="1:9" s="62" customFormat="1" ht="36">
      <c r="A574" s="68" t="s">
        <v>858</v>
      </c>
      <c r="B574" s="166" t="s">
        <v>859</v>
      </c>
      <c r="C574" s="166"/>
      <c r="D574" s="166"/>
      <c r="E574" s="166"/>
      <c r="F574" s="29" t="s">
        <v>3353</v>
      </c>
      <c r="G574" s="174" t="s">
        <v>3870</v>
      </c>
      <c r="H574" s="175"/>
      <c r="I574" s="176"/>
    </row>
    <row r="575" spans="1:9" s="62" customFormat="1" ht="27">
      <c r="A575" s="14" t="s">
        <v>2</v>
      </c>
      <c r="B575" s="14" t="s">
        <v>3</v>
      </c>
      <c r="C575" s="15" t="s">
        <v>4</v>
      </c>
      <c r="D575" s="15" t="s">
        <v>5</v>
      </c>
      <c r="E575" s="15" t="s">
        <v>3366</v>
      </c>
      <c r="F575" s="15" t="s">
        <v>7</v>
      </c>
      <c r="G575" s="16" t="s">
        <v>3347</v>
      </c>
      <c r="H575" s="16" t="s">
        <v>3348</v>
      </c>
      <c r="I575" s="16" t="s">
        <v>3349</v>
      </c>
    </row>
    <row r="576" spans="1:9" s="62" customFormat="1" ht="54">
      <c r="A576" s="31">
        <v>1</v>
      </c>
      <c r="B576" s="56">
        <v>1196490550</v>
      </c>
      <c r="C576" s="35">
        <v>42294954</v>
      </c>
      <c r="D576" s="40" t="s">
        <v>860</v>
      </c>
      <c r="E576" s="43" t="s">
        <v>861</v>
      </c>
      <c r="F576" s="35" t="s">
        <v>10</v>
      </c>
      <c r="G576" s="22">
        <v>75210</v>
      </c>
      <c r="H576" s="22">
        <f>ROUND(G576*0.19,0)</f>
        <v>14290</v>
      </c>
      <c r="I576" s="23">
        <f>+G576+H576</f>
        <v>89500</v>
      </c>
    </row>
    <row r="577" spans="1:9" s="62" customFormat="1" ht="72">
      <c r="A577" s="31">
        <v>2</v>
      </c>
      <c r="B577" s="56">
        <v>1196490463</v>
      </c>
      <c r="C577" s="35">
        <v>42294954</v>
      </c>
      <c r="D577" s="40" t="s">
        <v>3933</v>
      </c>
      <c r="E577" s="43" t="s">
        <v>862</v>
      </c>
      <c r="F577" s="35" t="s">
        <v>10</v>
      </c>
      <c r="G577" s="22">
        <v>869565</v>
      </c>
      <c r="H577" s="22">
        <f t="shared" ref="H577:H580" si="67">ROUND(G577*0.19,0)</f>
        <v>165217</v>
      </c>
      <c r="I577" s="23">
        <f t="shared" ref="I577:I580" si="68">+G577+H577</f>
        <v>1034782</v>
      </c>
    </row>
    <row r="578" spans="1:9" s="62" customFormat="1" ht="36">
      <c r="A578" s="31">
        <v>3</v>
      </c>
      <c r="B578" s="56">
        <v>1196490462</v>
      </c>
      <c r="C578" s="35">
        <v>42294954</v>
      </c>
      <c r="D578" s="40" t="s">
        <v>863</v>
      </c>
      <c r="E578" s="43" t="s">
        <v>864</v>
      </c>
      <c r="F578" s="35" t="s">
        <v>10</v>
      </c>
      <c r="G578" s="22">
        <v>406609</v>
      </c>
      <c r="H578" s="22">
        <f t="shared" si="67"/>
        <v>77256</v>
      </c>
      <c r="I578" s="23">
        <f t="shared" si="68"/>
        <v>483865</v>
      </c>
    </row>
    <row r="579" spans="1:9" s="62" customFormat="1" ht="54">
      <c r="A579" s="31">
        <v>4</v>
      </c>
      <c r="B579" s="35" t="s">
        <v>2701</v>
      </c>
      <c r="C579" s="28">
        <v>42294954</v>
      </c>
      <c r="D579" s="36" t="s">
        <v>865</v>
      </c>
      <c r="E579" s="37" t="s">
        <v>866</v>
      </c>
      <c r="F579" s="28" t="s">
        <v>10</v>
      </c>
      <c r="G579" s="22">
        <v>1432431</v>
      </c>
      <c r="H579" s="22">
        <f t="shared" si="67"/>
        <v>272162</v>
      </c>
      <c r="I579" s="23">
        <f t="shared" si="68"/>
        <v>1704593</v>
      </c>
    </row>
    <row r="580" spans="1:9" s="62" customFormat="1" ht="54">
      <c r="A580" s="31">
        <v>5</v>
      </c>
      <c r="B580" s="35" t="s">
        <v>2701</v>
      </c>
      <c r="C580" s="28">
        <v>42294954</v>
      </c>
      <c r="D580" s="36" t="s">
        <v>867</v>
      </c>
      <c r="E580" s="37" t="s">
        <v>868</v>
      </c>
      <c r="F580" s="28" t="s">
        <v>10</v>
      </c>
      <c r="G580" s="22">
        <v>350000</v>
      </c>
      <c r="H580" s="22">
        <f t="shared" si="67"/>
        <v>66500</v>
      </c>
      <c r="I580" s="23">
        <f t="shared" si="68"/>
        <v>416500</v>
      </c>
    </row>
    <row r="581" spans="1:9" s="147" customFormat="1">
      <c r="A581" s="142" t="s">
        <v>3932</v>
      </c>
      <c r="B581" s="17"/>
      <c r="C581" s="143"/>
      <c r="D581" s="143"/>
      <c r="E581" s="143"/>
      <c r="F581" s="143"/>
      <c r="G581" s="144"/>
      <c r="H581" s="145"/>
      <c r="I581" s="149">
        <f>SUM(I576:I580)</f>
        <v>3729240</v>
      </c>
    </row>
    <row r="582" spans="1:9" s="62" customFormat="1" ht="13.5" customHeight="1">
      <c r="A582" s="68" t="s">
        <v>869</v>
      </c>
      <c r="B582" s="166" t="s">
        <v>870</v>
      </c>
      <c r="C582" s="166"/>
      <c r="D582" s="166"/>
      <c r="E582" s="166"/>
      <c r="F582" s="29" t="s">
        <v>355</v>
      </c>
      <c r="G582" s="174" t="s">
        <v>3870</v>
      </c>
      <c r="H582" s="175"/>
      <c r="I582" s="176"/>
    </row>
    <row r="583" spans="1:9" s="62" customFormat="1" ht="27">
      <c r="A583" s="14" t="s">
        <v>2</v>
      </c>
      <c r="B583" s="14" t="s">
        <v>3</v>
      </c>
      <c r="C583" s="15" t="s">
        <v>4</v>
      </c>
      <c r="D583" s="15" t="s">
        <v>5</v>
      </c>
      <c r="E583" s="15" t="s">
        <v>3366</v>
      </c>
      <c r="F583" s="15" t="s">
        <v>7</v>
      </c>
      <c r="G583" s="16" t="s">
        <v>3347</v>
      </c>
      <c r="H583" s="16" t="s">
        <v>3348</v>
      </c>
      <c r="I583" s="16" t="s">
        <v>3349</v>
      </c>
    </row>
    <row r="584" spans="1:9" s="62" customFormat="1" ht="36">
      <c r="A584" s="31">
        <v>1</v>
      </c>
      <c r="B584" s="69">
        <v>1186220181</v>
      </c>
      <c r="C584" s="46">
        <v>42295433</v>
      </c>
      <c r="D584" s="46" t="s">
        <v>871</v>
      </c>
      <c r="E584" s="47" t="s">
        <v>872</v>
      </c>
      <c r="F584" s="46" t="s">
        <v>399</v>
      </c>
      <c r="G584" s="58">
        <v>187500</v>
      </c>
      <c r="H584" s="22">
        <f t="shared" ref="H584:H585" si="69">ROUND(G584*0.19,0)</f>
        <v>35625</v>
      </c>
      <c r="I584" s="23">
        <f t="shared" ref="I584:I585" si="70">+G584+H584</f>
        <v>223125</v>
      </c>
    </row>
    <row r="585" spans="1:9" s="62" customFormat="1" ht="36">
      <c r="A585" s="31">
        <v>2</v>
      </c>
      <c r="B585" s="69">
        <v>1186290323</v>
      </c>
      <c r="C585" s="46">
        <v>42295433</v>
      </c>
      <c r="D585" s="46" t="s">
        <v>873</v>
      </c>
      <c r="E585" s="47" t="s">
        <v>874</v>
      </c>
      <c r="F585" s="46" t="s">
        <v>399</v>
      </c>
      <c r="G585" s="58">
        <v>187500</v>
      </c>
      <c r="H585" s="22">
        <f t="shared" si="69"/>
        <v>35625</v>
      </c>
      <c r="I585" s="23">
        <f t="shared" si="70"/>
        <v>223125</v>
      </c>
    </row>
    <row r="586" spans="1:9" s="147" customFormat="1">
      <c r="A586" s="142" t="s">
        <v>3934</v>
      </c>
      <c r="B586" s="17"/>
      <c r="C586" s="143"/>
      <c r="D586" s="143"/>
      <c r="E586" s="143"/>
      <c r="F586" s="143"/>
      <c r="G586" s="144"/>
      <c r="H586" s="145"/>
      <c r="I586" s="149">
        <f>SUM(I584:I585)</f>
        <v>446250</v>
      </c>
    </row>
    <row r="587" spans="1:9" s="62" customFormat="1" ht="60" customHeight="1">
      <c r="A587" s="68" t="s">
        <v>875</v>
      </c>
      <c r="B587" s="166" t="s">
        <v>876</v>
      </c>
      <c r="C587" s="166"/>
      <c r="D587" s="166"/>
      <c r="E587" s="166"/>
      <c r="F587" s="29" t="s">
        <v>297</v>
      </c>
      <c r="G587" s="174" t="s">
        <v>3870</v>
      </c>
      <c r="H587" s="175"/>
      <c r="I587" s="176"/>
    </row>
    <row r="588" spans="1:9" s="62" customFormat="1" ht="27">
      <c r="A588" s="14" t="s">
        <v>2</v>
      </c>
      <c r="B588" s="14" t="s">
        <v>3</v>
      </c>
      <c r="C588" s="15" t="s">
        <v>4</v>
      </c>
      <c r="D588" s="15" t="s">
        <v>5</v>
      </c>
      <c r="E588" s="15" t="s">
        <v>3366</v>
      </c>
      <c r="F588" s="15" t="s">
        <v>7</v>
      </c>
      <c r="G588" s="16" t="s">
        <v>3347</v>
      </c>
      <c r="H588" s="16" t="s">
        <v>3348</v>
      </c>
      <c r="I588" s="16" t="s">
        <v>3349</v>
      </c>
    </row>
    <row r="589" spans="1:9" s="62" customFormat="1" ht="108">
      <c r="A589" s="31">
        <v>1</v>
      </c>
      <c r="B589" s="27">
        <v>1196430028</v>
      </c>
      <c r="C589" s="28">
        <v>42294934</v>
      </c>
      <c r="D589" s="36" t="s">
        <v>877</v>
      </c>
      <c r="E589" s="37" t="s">
        <v>878</v>
      </c>
      <c r="F589" s="28" t="s">
        <v>10</v>
      </c>
      <c r="G589" s="22">
        <v>355430</v>
      </c>
      <c r="H589" s="22">
        <f>ROUND(G589*0.19,0)</f>
        <v>67532</v>
      </c>
      <c r="I589" s="23">
        <f>+G589+H589</f>
        <v>422962</v>
      </c>
    </row>
    <row r="590" spans="1:9" s="62" customFormat="1" ht="45">
      <c r="A590" s="31">
        <v>2</v>
      </c>
      <c r="B590" s="27">
        <v>1196490533</v>
      </c>
      <c r="C590" s="28">
        <v>42294213</v>
      </c>
      <c r="D590" s="36" t="s">
        <v>879</v>
      </c>
      <c r="E590" s="37" t="s">
        <v>880</v>
      </c>
      <c r="F590" s="28" t="s">
        <v>10</v>
      </c>
      <c r="G590" s="22">
        <v>1135216</v>
      </c>
      <c r="H590" s="22">
        <f>ROUND(G590*0.19,0)</f>
        <v>215691</v>
      </c>
      <c r="I590" s="23">
        <f>+G590+H590</f>
        <v>1350907</v>
      </c>
    </row>
    <row r="591" spans="1:9" s="147" customFormat="1">
      <c r="A591" s="142" t="s">
        <v>3935</v>
      </c>
      <c r="B591" s="17"/>
      <c r="C591" s="143"/>
      <c r="D591" s="143"/>
      <c r="E591" s="143"/>
      <c r="F591" s="143"/>
      <c r="G591" s="144"/>
      <c r="H591" s="145"/>
      <c r="I591" s="149">
        <f>SUM(I589:I590)</f>
        <v>1773869</v>
      </c>
    </row>
    <row r="592" spans="1:9" s="62" customFormat="1" ht="18">
      <c r="A592" s="39" t="s">
        <v>881</v>
      </c>
      <c r="B592" s="166" t="s">
        <v>882</v>
      </c>
      <c r="C592" s="166"/>
      <c r="D592" s="166"/>
      <c r="E592" s="166"/>
      <c r="F592" s="29" t="s">
        <v>297</v>
      </c>
      <c r="G592" s="174" t="s">
        <v>3870</v>
      </c>
      <c r="H592" s="175"/>
      <c r="I592" s="176"/>
    </row>
    <row r="593" spans="1:9" s="62" customFormat="1" ht="27">
      <c r="A593" s="14" t="s">
        <v>2</v>
      </c>
      <c r="B593" s="14" t="s">
        <v>3</v>
      </c>
      <c r="C593" s="15" t="s">
        <v>4</v>
      </c>
      <c r="D593" s="15" t="s">
        <v>5</v>
      </c>
      <c r="E593" s="15" t="s">
        <v>3366</v>
      </c>
      <c r="F593" s="15" t="s">
        <v>7</v>
      </c>
      <c r="G593" s="16" t="s">
        <v>3347</v>
      </c>
      <c r="H593" s="16" t="s">
        <v>3348</v>
      </c>
      <c r="I593" s="16" t="s">
        <v>3349</v>
      </c>
    </row>
    <row r="594" spans="1:9" s="62" customFormat="1" ht="27">
      <c r="A594" s="31">
        <v>1</v>
      </c>
      <c r="B594" s="27">
        <v>1196490321</v>
      </c>
      <c r="C594" s="28">
        <v>42294934</v>
      </c>
      <c r="D594" s="36" t="s">
        <v>883</v>
      </c>
      <c r="E594" s="37" t="s">
        <v>884</v>
      </c>
      <c r="F594" s="28" t="s">
        <v>10</v>
      </c>
      <c r="G594" s="22">
        <v>261525</v>
      </c>
      <c r="H594" s="22">
        <f>ROUND(G594*0.19,0)</f>
        <v>49690</v>
      </c>
      <c r="I594" s="23">
        <f>+G594+H594</f>
        <v>311215</v>
      </c>
    </row>
    <row r="595" spans="1:9" s="150" customFormat="1">
      <c r="A595" s="142" t="s">
        <v>3936</v>
      </c>
      <c r="B595" s="17"/>
      <c r="C595" s="143"/>
      <c r="D595" s="143"/>
      <c r="E595" s="143"/>
      <c r="F595" s="143"/>
      <c r="G595" s="148"/>
      <c r="H595" s="148"/>
      <c r="I595" s="149">
        <f>SUM(I594)</f>
        <v>311215</v>
      </c>
    </row>
    <row r="596" spans="1:9" s="62" customFormat="1" ht="18">
      <c r="A596" s="39" t="s">
        <v>885</v>
      </c>
      <c r="B596" s="166" t="s">
        <v>886</v>
      </c>
      <c r="C596" s="166"/>
      <c r="D596" s="166"/>
      <c r="E596" s="166"/>
      <c r="F596" s="29" t="s">
        <v>740</v>
      </c>
      <c r="G596" s="174" t="s">
        <v>3870</v>
      </c>
      <c r="H596" s="175"/>
      <c r="I596" s="176"/>
    </row>
    <row r="597" spans="1:9" s="62" customFormat="1" ht="27">
      <c r="A597" s="14" t="s">
        <v>2</v>
      </c>
      <c r="B597" s="14" t="s">
        <v>3</v>
      </c>
      <c r="C597" s="15" t="s">
        <v>4</v>
      </c>
      <c r="D597" s="15" t="s">
        <v>5</v>
      </c>
      <c r="E597" s="15" t="s">
        <v>3366</v>
      </c>
      <c r="F597" s="15" t="s">
        <v>7</v>
      </c>
      <c r="G597" s="16" t="s">
        <v>3347</v>
      </c>
      <c r="H597" s="16" t="s">
        <v>3348</v>
      </c>
      <c r="I597" s="16" t="s">
        <v>3349</v>
      </c>
    </row>
    <row r="598" spans="1:9" s="62" customFormat="1" ht="36">
      <c r="A598" s="31">
        <v>1</v>
      </c>
      <c r="B598" s="35" t="s">
        <v>137</v>
      </c>
      <c r="C598" s="28">
        <v>42295100</v>
      </c>
      <c r="D598" s="74" t="s">
        <v>887</v>
      </c>
      <c r="E598" s="53" t="s">
        <v>888</v>
      </c>
      <c r="F598" s="28" t="s">
        <v>10</v>
      </c>
      <c r="G598" s="22">
        <v>5676343</v>
      </c>
      <c r="H598" s="22">
        <f>ROUND(G598*0.19,0)</f>
        <v>1078505</v>
      </c>
      <c r="I598" s="23">
        <f>+G598+H598</f>
        <v>6754848</v>
      </c>
    </row>
    <row r="599" spans="1:9" s="62" customFormat="1" ht="27">
      <c r="A599" s="31">
        <v>2</v>
      </c>
      <c r="B599" s="35" t="s">
        <v>137</v>
      </c>
      <c r="C599" s="28">
        <v>42295100</v>
      </c>
      <c r="D599" s="74" t="s">
        <v>889</v>
      </c>
      <c r="E599" s="53" t="s">
        <v>890</v>
      </c>
      <c r="F599" s="28" t="s">
        <v>10</v>
      </c>
      <c r="G599" s="22">
        <v>117900</v>
      </c>
      <c r="H599" s="22">
        <f t="shared" ref="H599:H606" si="71">ROUND(G599*0.19,0)</f>
        <v>22401</v>
      </c>
      <c r="I599" s="23">
        <f t="shared" ref="I599:I606" si="72">+G599+H599</f>
        <v>140301</v>
      </c>
    </row>
    <row r="600" spans="1:9" s="62" customFormat="1" ht="27">
      <c r="A600" s="31">
        <v>3</v>
      </c>
      <c r="B600" s="35" t="s">
        <v>137</v>
      </c>
      <c r="C600" s="28">
        <v>42295100</v>
      </c>
      <c r="D600" s="74" t="s">
        <v>891</v>
      </c>
      <c r="E600" s="53" t="s">
        <v>892</v>
      </c>
      <c r="F600" s="28" t="s">
        <v>10</v>
      </c>
      <c r="G600" s="22">
        <v>172200</v>
      </c>
      <c r="H600" s="22">
        <f t="shared" si="71"/>
        <v>32718</v>
      </c>
      <c r="I600" s="23">
        <f t="shared" si="72"/>
        <v>204918</v>
      </c>
    </row>
    <row r="601" spans="1:9" s="62" customFormat="1" ht="18">
      <c r="A601" s="31">
        <v>4</v>
      </c>
      <c r="B601" s="35" t="s">
        <v>137</v>
      </c>
      <c r="C601" s="28">
        <v>42295100</v>
      </c>
      <c r="D601" s="74" t="s">
        <v>893</v>
      </c>
      <c r="E601" s="53" t="s">
        <v>894</v>
      </c>
      <c r="F601" s="28" t="s">
        <v>10</v>
      </c>
      <c r="G601" s="22">
        <v>139900</v>
      </c>
      <c r="H601" s="22">
        <f t="shared" si="71"/>
        <v>26581</v>
      </c>
      <c r="I601" s="23">
        <f t="shared" si="72"/>
        <v>166481</v>
      </c>
    </row>
    <row r="602" spans="1:9" s="62" customFormat="1" ht="27">
      <c r="A602" s="31">
        <v>5</v>
      </c>
      <c r="B602" s="35" t="s">
        <v>137</v>
      </c>
      <c r="C602" s="28">
        <v>42295100</v>
      </c>
      <c r="D602" s="33" t="s">
        <v>895</v>
      </c>
      <c r="E602" s="34" t="s">
        <v>896</v>
      </c>
      <c r="F602" s="28" t="s">
        <v>10</v>
      </c>
      <c r="G602" s="22">
        <v>18921065</v>
      </c>
      <c r="H602" s="22">
        <f t="shared" si="71"/>
        <v>3595002</v>
      </c>
      <c r="I602" s="23">
        <f t="shared" si="72"/>
        <v>22516067</v>
      </c>
    </row>
    <row r="603" spans="1:9" s="62" customFormat="1" ht="36">
      <c r="A603" s="31">
        <v>6</v>
      </c>
      <c r="B603" s="35" t="s">
        <v>137</v>
      </c>
      <c r="C603" s="28">
        <v>42295100</v>
      </c>
      <c r="D603" s="33" t="s">
        <v>897</v>
      </c>
      <c r="E603" s="34" t="s">
        <v>898</v>
      </c>
      <c r="F603" s="28" t="s">
        <v>10</v>
      </c>
      <c r="G603" s="22">
        <v>18921065</v>
      </c>
      <c r="H603" s="22">
        <f t="shared" si="71"/>
        <v>3595002</v>
      </c>
      <c r="I603" s="23">
        <f t="shared" si="72"/>
        <v>22516067</v>
      </c>
    </row>
    <row r="604" spans="1:9" s="62" customFormat="1" ht="45">
      <c r="A604" s="31">
        <v>7</v>
      </c>
      <c r="B604" s="35" t="s">
        <v>137</v>
      </c>
      <c r="C604" s="28">
        <v>42295100</v>
      </c>
      <c r="D604" s="33" t="s">
        <v>899</v>
      </c>
      <c r="E604" s="34" t="s">
        <v>900</v>
      </c>
      <c r="F604" s="28" t="s">
        <v>10</v>
      </c>
      <c r="G604" s="22">
        <v>378408</v>
      </c>
      <c r="H604" s="22">
        <f t="shared" si="71"/>
        <v>71898</v>
      </c>
      <c r="I604" s="23">
        <f t="shared" si="72"/>
        <v>450306</v>
      </c>
    </row>
    <row r="605" spans="1:9" s="62" customFormat="1" ht="27">
      <c r="A605" s="31">
        <v>8</v>
      </c>
      <c r="B605" s="35" t="s">
        <v>137</v>
      </c>
      <c r="C605" s="28">
        <v>42295100</v>
      </c>
      <c r="D605" s="33" t="s">
        <v>901</v>
      </c>
      <c r="E605" s="34" t="s">
        <v>902</v>
      </c>
      <c r="F605" s="28" t="s">
        <v>10</v>
      </c>
      <c r="G605" s="22">
        <v>242190</v>
      </c>
      <c r="H605" s="22">
        <f t="shared" si="71"/>
        <v>46016</v>
      </c>
      <c r="I605" s="23">
        <f t="shared" si="72"/>
        <v>288206</v>
      </c>
    </row>
    <row r="606" spans="1:9" s="62" customFormat="1" ht="27">
      <c r="A606" s="31">
        <v>9</v>
      </c>
      <c r="B606" s="27">
        <v>1196490406</v>
      </c>
      <c r="C606" s="28">
        <v>42291609</v>
      </c>
      <c r="D606" s="36" t="s">
        <v>903</v>
      </c>
      <c r="E606" s="34" t="s">
        <v>904</v>
      </c>
      <c r="F606" s="28" t="s">
        <v>10</v>
      </c>
      <c r="G606" s="22">
        <v>1065449</v>
      </c>
      <c r="H606" s="22">
        <f t="shared" si="71"/>
        <v>202435</v>
      </c>
      <c r="I606" s="23">
        <f t="shared" si="72"/>
        <v>1267884</v>
      </c>
    </row>
    <row r="607" spans="1:9" s="147" customFormat="1">
      <c r="A607" s="142" t="s">
        <v>3937</v>
      </c>
      <c r="B607" s="17"/>
      <c r="C607" s="143"/>
      <c r="D607" s="143"/>
      <c r="E607" s="143"/>
      <c r="F607" s="143"/>
      <c r="G607" s="144"/>
      <c r="H607" s="145"/>
      <c r="I607" s="149">
        <f>SUM(I598:I606)</f>
        <v>54305078</v>
      </c>
    </row>
    <row r="608" spans="1:9" s="62" customFormat="1" ht="13.5" customHeight="1">
      <c r="A608" s="68" t="s">
        <v>905</v>
      </c>
      <c r="B608" s="166" t="s">
        <v>906</v>
      </c>
      <c r="C608" s="166"/>
      <c r="D608" s="166"/>
      <c r="E608" s="166"/>
      <c r="F608" s="29" t="s">
        <v>355</v>
      </c>
      <c r="G608" s="174" t="s">
        <v>3870</v>
      </c>
      <c r="H608" s="175"/>
      <c r="I608" s="176"/>
    </row>
    <row r="609" spans="1:9" s="62" customFormat="1" ht="27">
      <c r="A609" s="14" t="s">
        <v>2</v>
      </c>
      <c r="B609" s="14" t="s">
        <v>3</v>
      </c>
      <c r="C609" s="15" t="s">
        <v>4</v>
      </c>
      <c r="D609" s="15" t="s">
        <v>5</v>
      </c>
      <c r="E609" s="15" t="s">
        <v>3366</v>
      </c>
      <c r="F609" s="15" t="s">
        <v>7</v>
      </c>
      <c r="G609" s="16" t="s">
        <v>3347</v>
      </c>
      <c r="H609" s="16" t="s">
        <v>3348</v>
      </c>
      <c r="I609" s="16" t="s">
        <v>3349</v>
      </c>
    </row>
    <row r="610" spans="1:9" s="62" customFormat="1" ht="18">
      <c r="A610" s="31">
        <v>1</v>
      </c>
      <c r="B610" s="27">
        <v>1196430220</v>
      </c>
      <c r="C610" s="51">
        <v>42142702</v>
      </c>
      <c r="D610" s="36" t="s">
        <v>907</v>
      </c>
      <c r="E610" s="37" t="s">
        <v>908</v>
      </c>
      <c r="F610" s="28" t="s">
        <v>10</v>
      </c>
      <c r="G610" s="22">
        <v>4588</v>
      </c>
      <c r="H610" s="22">
        <v>0</v>
      </c>
      <c r="I610" s="23">
        <f t="shared" ref="I610:I636" si="73">+G610+H610</f>
        <v>4588</v>
      </c>
    </row>
    <row r="611" spans="1:9" s="62" customFormat="1" ht="27">
      <c r="A611" s="31">
        <v>2</v>
      </c>
      <c r="B611" s="27">
        <v>1196430210</v>
      </c>
      <c r="C611" s="51">
        <v>42142702</v>
      </c>
      <c r="D611" s="36" t="s">
        <v>909</v>
      </c>
      <c r="E611" s="37" t="s">
        <v>910</v>
      </c>
      <c r="F611" s="28" t="s">
        <v>10</v>
      </c>
      <c r="G611" s="22">
        <v>4588</v>
      </c>
      <c r="H611" s="22">
        <v>0</v>
      </c>
      <c r="I611" s="23">
        <f t="shared" si="73"/>
        <v>4588</v>
      </c>
    </row>
    <row r="612" spans="1:9" s="62" customFormat="1" ht="27">
      <c r="A612" s="31">
        <v>3</v>
      </c>
      <c r="B612" s="27">
        <v>1196430190</v>
      </c>
      <c r="C612" s="51">
        <v>42142702</v>
      </c>
      <c r="D612" s="36" t="s">
        <v>911</v>
      </c>
      <c r="E612" s="37" t="s">
        <v>912</v>
      </c>
      <c r="F612" s="28" t="s">
        <v>10</v>
      </c>
      <c r="G612" s="22">
        <v>4588</v>
      </c>
      <c r="H612" s="22">
        <v>0</v>
      </c>
      <c r="I612" s="23">
        <f t="shared" si="73"/>
        <v>4588</v>
      </c>
    </row>
    <row r="613" spans="1:9" s="62" customFormat="1" ht="27">
      <c r="A613" s="31">
        <v>4</v>
      </c>
      <c r="B613" s="27">
        <v>1196430699</v>
      </c>
      <c r="C613" s="51">
        <v>42142702</v>
      </c>
      <c r="D613" s="36" t="s">
        <v>913</v>
      </c>
      <c r="E613" s="37" t="s">
        <v>914</v>
      </c>
      <c r="F613" s="28" t="s">
        <v>10</v>
      </c>
      <c r="G613" s="22">
        <v>4143</v>
      </c>
      <c r="H613" s="22">
        <v>0</v>
      </c>
      <c r="I613" s="23">
        <f t="shared" si="73"/>
        <v>4143</v>
      </c>
    </row>
    <row r="614" spans="1:9" s="62" customFormat="1" ht="27">
      <c r="A614" s="31">
        <v>5</v>
      </c>
      <c r="B614" s="27">
        <v>1196430241</v>
      </c>
      <c r="C614" s="51">
        <v>42142702</v>
      </c>
      <c r="D614" s="36" t="s">
        <v>915</v>
      </c>
      <c r="E614" s="37" t="s">
        <v>916</v>
      </c>
      <c r="F614" s="28" t="s">
        <v>10</v>
      </c>
      <c r="G614" s="22">
        <v>4143</v>
      </c>
      <c r="H614" s="22">
        <v>0</v>
      </c>
      <c r="I614" s="23">
        <f t="shared" si="73"/>
        <v>4143</v>
      </c>
    </row>
    <row r="615" spans="1:9" s="62" customFormat="1" ht="27">
      <c r="A615" s="31">
        <v>6</v>
      </c>
      <c r="B615" s="27">
        <v>1196430242</v>
      </c>
      <c r="C615" s="51">
        <v>42142702</v>
      </c>
      <c r="D615" s="36" t="s">
        <v>917</v>
      </c>
      <c r="E615" s="37" t="s">
        <v>918</v>
      </c>
      <c r="F615" s="28" t="s">
        <v>10</v>
      </c>
      <c r="G615" s="22">
        <v>4143</v>
      </c>
      <c r="H615" s="22">
        <v>0</v>
      </c>
      <c r="I615" s="23">
        <f t="shared" si="73"/>
        <v>4143</v>
      </c>
    </row>
    <row r="616" spans="1:9" s="62" customFormat="1" ht="27">
      <c r="A616" s="31">
        <v>7</v>
      </c>
      <c r="B616" s="27">
        <v>1196430080</v>
      </c>
      <c r="C616" s="51">
        <v>42142702</v>
      </c>
      <c r="D616" s="36" t="s">
        <v>919</v>
      </c>
      <c r="E616" s="37" t="s">
        <v>920</v>
      </c>
      <c r="F616" s="28" t="s">
        <v>10</v>
      </c>
      <c r="G616" s="22">
        <v>3218</v>
      </c>
      <c r="H616" s="22">
        <v>0</v>
      </c>
      <c r="I616" s="23">
        <f t="shared" si="73"/>
        <v>3218</v>
      </c>
    </row>
    <row r="617" spans="1:9" s="62" customFormat="1" ht="27">
      <c r="A617" s="31">
        <v>8</v>
      </c>
      <c r="B617" s="27">
        <v>1196430090</v>
      </c>
      <c r="C617" s="51">
        <v>42142702</v>
      </c>
      <c r="D617" s="36" t="s">
        <v>921</v>
      </c>
      <c r="E617" s="37" t="s">
        <v>922</v>
      </c>
      <c r="F617" s="28" t="s">
        <v>10</v>
      </c>
      <c r="G617" s="22">
        <v>3218</v>
      </c>
      <c r="H617" s="22">
        <v>0</v>
      </c>
      <c r="I617" s="23">
        <f t="shared" si="73"/>
        <v>3218</v>
      </c>
    </row>
    <row r="618" spans="1:9" s="62" customFormat="1" ht="27">
      <c r="A618" s="31">
        <v>9</v>
      </c>
      <c r="B618" s="27">
        <v>1196430100</v>
      </c>
      <c r="C618" s="51">
        <v>42142702</v>
      </c>
      <c r="D618" s="36" t="s">
        <v>923</v>
      </c>
      <c r="E618" s="37" t="s">
        <v>924</v>
      </c>
      <c r="F618" s="28" t="s">
        <v>10</v>
      </c>
      <c r="G618" s="22">
        <v>3218</v>
      </c>
      <c r="H618" s="22">
        <v>0</v>
      </c>
      <c r="I618" s="23">
        <f t="shared" si="73"/>
        <v>3218</v>
      </c>
    </row>
    <row r="619" spans="1:9" s="62" customFormat="1" ht="27">
      <c r="A619" s="31">
        <v>10</v>
      </c>
      <c r="B619" s="27">
        <v>1196430110</v>
      </c>
      <c r="C619" s="51">
        <v>42142702</v>
      </c>
      <c r="D619" s="36" t="s">
        <v>925</v>
      </c>
      <c r="E619" s="37" t="s">
        <v>926</v>
      </c>
      <c r="F619" s="28" t="s">
        <v>10</v>
      </c>
      <c r="G619" s="22">
        <v>3218</v>
      </c>
      <c r="H619" s="22">
        <v>0</v>
      </c>
      <c r="I619" s="23">
        <f t="shared" si="73"/>
        <v>3218</v>
      </c>
    </row>
    <row r="620" spans="1:9" s="62" customFormat="1" ht="27">
      <c r="A620" s="31">
        <v>11</v>
      </c>
      <c r="B620" s="27">
        <v>1196430120</v>
      </c>
      <c r="C620" s="51">
        <v>42142702</v>
      </c>
      <c r="D620" s="36" t="s">
        <v>927</v>
      </c>
      <c r="E620" s="37" t="s">
        <v>928</v>
      </c>
      <c r="F620" s="28" t="s">
        <v>10</v>
      </c>
      <c r="G620" s="22">
        <v>3218</v>
      </c>
      <c r="H620" s="22">
        <v>0</v>
      </c>
      <c r="I620" s="23">
        <f t="shared" si="73"/>
        <v>3218</v>
      </c>
    </row>
    <row r="621" spans="1:9" s="62" customFormat="1" ht="27">
      <c r="A621" s="31">
        <v>12</v>
      </c>
      <c r="B621" s="27">
        <v>1196430150</v>
      </c>
      <c r="C621" s="51">
        <v>42142702</v>
      </c>
      <c r="D621" s="36" t="s">
        <v>929</v>
      </c>
      <c r="E621" s="37" t="s">
        <v>930</v>
      </c>
      <c r="F621" s="28" t="s">
        <v>10</v>
      </c>
      <c r="G621" s="22">
        <v>3218</v>
      </c>
      <c r="H621" s="22">
        <v>0</v>
      </c>
      <c r="I621" s="23">
        <f t="shared" si="73"/>
        <v>3218</v>
      </c>
    </row>
    <row r="622" spans="1:9" s="62" customFormat="1" ht="27">
      <c r="A622" s="31">
        <v>13</v>
      </c>
      <c r="B622" s="27">
        <v>1196430140</v>
      </c>
      <c r="C622" s="51">
        <v>42142702</v>
      </c>
      <c r="D622" s="36" t="s">
        <v>931</v>
      </c>
      <c r="E622" s="37" t="s">
        <v>932</v>
      </c>
      <c r="F622" s="28" t="s">
        <v>10</v>
      </c>
      <c r="G622" s="22">
        <v>3218</v>
      </c>
      <c r="H622" s="22">
        <v>0</v>
      </c>
      <c r="I622" s="23">
        <f t="shared" si="73"/>
        <v>3218</v>
      </c>
    </row>
    <row r="623" spans="1:9" s="62" customFormat="1" ht="27">
      <c r="A623" s="31">
        <v>14</v>
      </c>
      <c r="B623" s="27">
        <v>1196430160</v>
      </c>
      <c r="C623" s="51">
        <v>42142702</v>
      </c>
      <c r="D623" s="36" t="s">
        <v>933</v>
      </c>
      <c r="E623" s="37" t="s">
        <v>934</v>
      </c>
      <c r="F623" s="28" t="s">
        <v>10</v>
      </c>
      <c r="G623" s="22">
        <v>4015</v>
      </c>
      <c r="H623" s="22">
        <v>0</v>
      </c>
      <c r="I623" s="23">
        <f t="shared" si="73"/>
        <v>4015</v>
      </c>
    </row>
    <row r="624" spans="1:9" s="62" customFormat="1" ht="27">
      <c r="A624" s="31">
        <v>15</v>
      </c>
      <c r="B624" s="21">
        <v>1196430130</v>
      </c>
      <c r="C624" s="51">
        <v>42142702</v>
      </c>
      <c r="D624" s="36" t="s">
        <v>935</v>
      </c>
      <c r="E624" s="37" t="s">
        <v>936</v>
      </c>
      <c r="F624" s="28" t="s">
        <v>10</v>
      </c>
      <c r="G624" s="22">
        <v>4015</v>
      </c>
      <c r="H624" s="22">
        <v>0</v>
      </c>
      <c r="I624" s="23">
        <f t="shared" si="73"/>
        <v>4015</v>
      </c>
    </row>
    <row r="625" spans="1:9" s="62" customFormat="1" ht="27">
      <c r="A625" s="31">
        <v>16</v>
      </c>
      <c r="B625" s="21">
        <v>1196430082</v>
      </c>
      <c r="C625" s="51">
        <v>42142702</v>
      </c>
      <c r="D625" s="36" t="s">
        <v>937</v>
      </c>
      <c r="E625" s="37" t="s">
        <v>938</v>
      </c>
      <c r="F625" s="28" t="s">
        <v>10</v>
      </c>
      <c r="G625" s="22">
        <v>14261</v>
      </c>
      <c r="H625" s="22">
        <v>0</v>
      </c>
      <c r="I625" s="23">
        <f t="shared" si="73"/>
        <v>14261</v>
      </c>
    </row>
    <row r="626" spans="1:9" s="62" customFormat="1" ht="27">
      <c r="A626" s="31">
        <v>17</v>
      </c>
      <c r="B626" s="21">
        <v>1196430083</v>
      </c>
      <c r="C626" s="51">
        <v>42142702</v>
      </c>
      <c r="D626" s="36" t="s">
        <v>939</v>
      </c>
      <c r="E626" s="37" t="s">
        <v>940</v>
      </c>
      <c r="F626" s="28" t="s">
        <v>10</v>
      </c>
      <c r="G626" s="22">
        <v>14603</v>
      </c>
      <c r="H626" s="22">
        <v>0</v>
      </c>
      <c r="I626" s="23">
        <f t="shared" si="73"/>
        <v>14603</v>
      </c>
    </row>
    <row r="627" spans="1:9" s="62" customFormat="1" ht="27">
      <c r="A627" s="31">
        <v>18</v>
      </c>
      <c r="B627" s="21">
        <v>1196430084</v>
      </c>
      <c r="C627" s="51">
        <v>42142702</v>
      </c>
      <c r="D627" s="36" t="s">
        <v>941</v>
      </c>
      <c r="E627" s="37" t="s">
        <v>942</v>
      </c>
      <c r="F627" s="28" t="s">
        <v>10</v>
      </c>
      <c r="G627" s="22">
        <v>14700</v>
      </c>
      <c r="H627" s="22">
        <v>0</v>
      </c>
      <c r="I627" s="23">
        <f t="shared" si="73"/>
        <v>14700</v>
      </c>
    </row>
    <row r="628" spans="1:9" s="62" customFormat="1" ht="27">
      <c r="A628" s="31">
        <v>19</v>
      </c>
      <c r="B628" s="21">
        <v>1196430085</v>
      </c>
      <c r="C628" s="51">
        <v>42142702</v>
      </c>
      <c r="D628" s="36" t="s">
        <v>943</v>
      </c>
      <c r="E628" s="37" t="s">
        <v>944</v>
      </c>
      <c r="F628" s="28" t="s">
        <v>10</v>
      </c>
      <c r="G628" s="22">
        <v>12500</v>
      </c>
      <c r="H628" s="22">
        <v>0</v>
      </c>
      <c r="I628" s="23">
        <f t="shared" si="73"/>
        <v>12500</v>
      </c>
    </row>
    <row r="629" spans="1:9" s="62" customFormat="1" ht="27">
      <c r="A629" s="31">
        <v>20</v>
      </c>
      <c r="B629" s="21">
        <v>1196430086</v>
      </c>
      <c r="C629" s="51">
        <v>42142702</v>
      </c>
      <c r="D629" s="36" t="s">
        <v>945</v>
      </c>
      <c r="E629" s="37" t="s">
        <v>946</v>
      </c>
      <c r="F629" s="28" t="s">
        <v>10</v>
      </c>
      <c r="G629" s="22">
        <v>12500</v>
      </c>
      <c r="H629" s="22">
        <v>0</v>
      </c>
      <c r="I629" s="23">
        <f t="shared" si="73"/>
        <v>12500</v>
      </c>
    </row>
    <row r="630" spans="1:9" s="62" customFormat="1" ht="27">
      <c r="A630" s="31">
        <v>21</v>
      </c>
      <c r="B630" s="21">
        <v>1196430087</v>
      </c>
      <c r="C630" s="51">
        <v>42142702</v>
      </c>
      <c r="D630" s="36" t="s">
        <v>947</v>
      </c>
      <c r="E630" s="37" t="s">
        <v>948</v>
      </c>
      <c r="F630" s="28" t="s">
        <v>10</v>
      </c>
      <c r="G630" s="22">
        <v>12500</v>
      </c>
      <c r="H630" s="22">
        <v>0</v>
      </c>
      <c r="I630" s="23">
        <f t="shared" si="73"/>
        <v>12500</v>
      </c>
    </row>
    <row r="631" spans="1:9" s="62" customFormat="1" ht="27">
      <c r="A631" s="31">
        <v>22</v>
      </c>
      <c r="B631" s="21">
        <v>1196430088</v>
      </c>
      <c r="C631" s="51">
        <v>42142702</v>
      </c>
      <c r="D631" s="36" t="s">
        <v>949</v>
      </c>
      <c r="E631" s="37" t="s">
        <v>950</v>
      </c>
      <c r="F631" s="28" t="s">
        <v>10</v>
      </c>
      <c r="G631" s="22">
        <v>12500</v>
      </c>
      <c r="H631" s="22">
        <v>0</v>
      </c>
      <c r="I631" s="23">
        <f t="shared" si="73"/>
        <v>12500</v>
      </c>
    </row>
    <row r="632" spans="1:9" s="62" customFormat="1" ht="27">
      <c r="A632" s="31">
        <v>23</v>
      </c>
      <c r="B632" s="21">
        <v>1196430089</v>
      </c>
      <c r="C632" s="51">
        <v>42142702</v>
      </c>
      <c r="D632" s="36" t="s">
        <v>951</v>
      </c>
      <c r="E632" s="37" t="s">
        <v>952</v>
      </c>
      <c r="F632" s="28" t="s">
        <v>10</v>
      </c>
      <c r="G632" s="22">
        <v>12500</v>
      </c>
      <c r="H632" s="22">
        <v>0</v>
      </c>
      <c r="I632" s="23">
        <f t="shared" si="73"/>
        <v>12500</v>
      </c>
    </row>
    <row r="633" spans="1:9" s="62" customFormat="1" ht="27">
      <c r="A633" s="31">
        <v>24</v>
      </c>
      <c r="B633" s="21">
        <v>1196430142</v>
      </c>
      <c r="C633" s="51">
        <v>42142702</v>
      </c>
      <c r="D633" s="36" t="s">
        <v>953</v>
      </c>
      <c r="E633" s="37" t="s">
        <v>954</v>
      </c>
      <c r="F633" s="28" t="s">
        <v>10</v>
      </c>
      <c r="G633" s="22">
        <v>12500</v>
      </c>
      <c r="H633" s="22">
        <v>0</v>
      </c>
      <c r="I633" s="23">
        <f t="shared" si="73"/>
        <v>12500</v>
      </c>
    </row>
    <row r="634" spans="1:9" s="62" customFormat="1" ht="27">
      <c r="A634" s="31">
        <v>25</v>
      </c>
      <c r="B634" s="21">
        <v>1196430145</v>
      </c>
      <c r="C634" s="51">
        <v>42142702</v>
      </c>
      <c r="D634" s="36" t="s">
        <v>955</v>
      </c>
      <c r="E634" s="37" t="s">
        <v>956</v>
      </c>
      <c r="F634" s="28" t="s">
        <v>10</v>
      </c>
      <c r="G634" s="22">
        <v>12500</v>
      </c>
      <c r="H634" s="22">
        <v>0</v>
      </c>
      <c r="I634" s="23">
        <f t="shared" si="73"/>
        <v>12500</v>
      </c>
    </row>
    <row r="635" spans="1:9" s="62" customFormat="1" ht="27">
      <c r="A635" s="31">
        <v>26</v>
      </c>
      <c r="B635" s="21">
        <v>1196430143</v>
      </c>
      <c r="C635" s="51">
        <v>42142702</v>
      </c>
      <c r="D635" s="36" t="s">
        <v>957</v>
      </c>
      <c r="E635" s="37" t="s">
        <v>958</v>
      </c>
      <c r="F635" s="28" t="s">
        <v>10</v>
      </c>
      <c r="G635" s="22">
        <v>12600</v>
      </c>
      <c r="H635" s="22">
        <v>0</v>
      </c>
      <c r="I635" s="23">
        <f t="shared" si="73"/>
        <v>12600</v>
      </c>
    </row>
    <row r="636" spans="1:9" s="62" customFormat="1" ht="27">
      <c r="A636" s="31">
        <v>27</v>
      </c>
      <c r="B636" s="21">
        <v>1196430146</v>
      </c>
      <c r="C636" s="51">
        <v>42142702</v>
      </c>
      <c r="D636" s="36" t="s">
        <v>959</v>
      </c>
      <c r="E636" s="37" t="s">
        <v>960</v>
      </c>
      <c r="F636" s="28" t="s">
        <v>10</v>
      </c>
      <c r="G636" s="22">
        <v>12600</v>
      </c>
      <c r="H636" s="22">
        <v>0</v>
      </c>
      <c r="I636" s="23">
        <f t="shared" si="73"/>
        <v>12600</v>
      </c>
    </row>
    <row r="637" spans="1:9" s="147" customFormat="1">
      <c r="A637" s="142" t="s">
        <v>3938</v>
      </c>
      <c r="B637" s="17"/>
      <c r="C637" s="143"/>
      <c r="D637" s="143"/>
      <c r="E637" s="143"/>
      <c r="F637" s="143"/>
      <c r="G637" s="148"/>
      <c r="H637" s="148"/>
      <c r="I637" s="149">
        <f>SUM(I610:I636)</f>
        <v>213013</v>
      </c>
    </row>
    <row r="638" spans="1:9" s="62" customFormat="1" ht="13.5" customHeight="1">
      <c r="A638" s="39" t="s">
        <v>961</v>
      </c>
      <c r="B638" s="166" t="s">
        <v>962</v>
      </c>
      <c r="C638" s="166"/>
      <c r="D638" s="166"/>
      <c r="E638" s="166"/>
      <c r="F638" s="29" t="s">
        <v>355</v>
      </c>
      <c r="G638" s="174" t="s">
        <v>3870</v>
      </c>
      <c r="H638" s="175"/>
      <c r="I638" s="176"/>
    </row>
    <row r="639" spans="1:9" s="62" customFormat="1" ht="27">
      <c r="A639" s="14" t="s">
        <v>2</v>
      </c>
      <c r="B639" s="14" t="s">
        <v>3</v>
      </c>
      <c r="C639" s="15" t="s">
        <v>4</v>
      </c>
      <c r="D639" s="15" t="s">
        <v>5</v>
      </c>
      <c r="E639" s="15" t="s">
        <v>3366</v>
      </c>
      <c r="F639" s="15" t="s">
        <v>7</v>
      </c>
      <c r="G639" s="16" t="s">
        <v>3347</v>
      </c>
      <c r="H639" s="16" t="s">
        <v>3348</v>
      </c>
      <c r="I639" s="16" t="s">
        <v>3349</v>
      </c>
    </row>
    <row r="640" spans="1:9" s="62" customFormat="1" ht="18">
      <c r="A640" s="31">
        <v>1</v>
      </c>
      <c r="B640" s="27">
        <v>1186220316</v>
      </c>
      <c r="C640" s="28">
        <v>42142721</v>
      </c>
      <c r="D640" s="36" t="s">
        <v>963</v>
      </c>
      <c r="E640" s="37" t="s">
        <v>964</v>
      </c>
      <c r="F640" s="28" t="s">
        <v>10</v>
      </c>
      <c r="G640" s="22">
        <v>2208990</v>
      </c>
      <c r="H640" s="22">
        <f>ROUND(G640*0.19,0)</f>
        <v>419708</v>
      </c>
      <c r="I640" s="23">
        <f>+G640+H640</f>
        <v>2628698</v>
      </c>
    </row>
    <row r="641" spans="1:9" s="62" customFormat="1" ht="27">
      <c r="A641" s="31">
        <v>2</v>
      </c>
      <c r="B641" s="27">
        <v>1186220007</v>
      </c>
      <c r="C641" s="28">
        <v>42142721</v>
      </c>
      <c r="D641" s="36" t="s">
        <v>965</v>
      </c>
      <c r="E641" s="37" t="s">
        <v>966</v>
      </c>
      <c r="F641" s="28" t="s">
        <v>10</v>
      </c>
      <c r="G641" s="22">
        <v>2208990</v>
      </c>
      <c r="H641" s="22">
        <f t="shared" ref="H641:H643" si="74">ROUND(G641*0.19,0)</f>
        <v>419708</v>
      </c>
      <c r="I641" s="23">
        <f t="shared" ref="I641:I643" si="75">+G641+H641</f>
        <v>2628698</v>
      </c>
    </row>
    <row r="642" spans="1:9" s="62" customFormat="1" ht="27">
      <c r="A642" s="31">
        <v>3</v>
      </c>
      <c r="B642" s="27">
        <v>1186220317</v>
      </c>
      <c r="C642" s="28">
        <v>42142721</v>
      </c>
      <c r="D642" s="36" t="s">
        <v>967</v>
      </c>
      <c r="E642" s="37" t="s">
        <v>968</v>
      </c>
      <c r="F642" s="28" t="s">
        <v>10</v>
      </c>
      <c r="G642" s="22">
        <v>2208990</v>
      </c>
      <c r="H642" s="22">
        <f t="shared" si="74"/>
        <v>419708</v>
      </c>
      <c r="I642" s="23">
        <f t="shared" si="75"/>
        <v>2628698</v>
      </c>
    </row>
    <row r="643" spans="1:9" s="62" customFormat="1" ht="27">
      <c r="A643" s="31">
        <v>4</v>
      </c>
      <c r="B643" s="27">
        <v>1186220318</v>
      </c>
      <c r="C643" s="28">
        <v>42142721</v>
      </c>
      <c r="D643" s="36" t="s">
        <v>969</v>
      </c>
      <c r="E643" s="37" t="s">
        <v>970</v>
      </c>
      <c r="F643" s="28" t="s">
        <v>10</v>
      </c>
      <c r="G643" s="22">
        <v>2208990</v>
      </c>
      <c r="H643" s="22">
        <f t="shared" si="74"/>
        <v>419708</v>
      </c>
      <c r="I643" s="23">
        <f t="shared" si="75"/>
        <v>2628698</v>
      </c>
    </row>
    <row r="644" spans="1:9" s="147" customFormat="1">
      <c r="A644" s="142" t="s">
        <v>3939</v>
      </c>
      <c r="B644" s="17"/>
      <c r="C644" s="143"/>
      <c r="D644" s="143"/>
      <c r="E644" s="143"/>
      <c r="F644" s="143"/>
      <c r="G644" s="144"/>
      <c r="H644" s="145"/>
      <c r="I644" s="149">
        <f>SUM(I640:I643)</f>
        <v>10514792</v>
      </c>
    </row>
    <row r="645" spans="1:9" s="62" customFormat="1" ht="13.5" customHeight="1">
      <c r="A645" s="39" t="s">
        <v>971</v>
      </c>
      <c r="B645" s="166" t="s">
        <v>972</v>
      </c>
      <c r="C645" s="166"/>
      <c r="D645" s="166"/>
      <c r="E645" s="166"/>
      <c r="F645" s="29" t="s">
        <v>355</v>
      </c>
      <c r="G645" s="174" t="s">
        <v>3870</v>
      </c>
      <c r="H645" s="175"/>
      <c r="I645" s="176"/>
    </row>
    <row r="646" spans="1:9" s="62" customFormat="1" ht="38.25" customHeight="1">
      <c r="A646" s="14" t="s">
        <v>2</v>
      </c>
      <c r="B646" s="14" t="s">
        <v>3</v>
      </c>
      <c r="C646" s="15" t="s">
        <v>4</v>
      </c>
      <c r="D646" s="15" t="s">
        <v>5</v>
      </c>
      <c r="E646" s="15" t="s">
        <v>3366</v>
      </c>
      <c r="F646" s="15" t="s">
        <v>7</v>
      </c>
      <c r="G646" s="16" t="s">
        <v>3347</v>
      </c>
      <c r="H646" s="16" t="s">
        <v>3348</v>
      </c>
      <c r="I646" s="16" t="s">
        <v>3349</v>
      </c>
    </row>
    <row r="647" spans="1:9" s="62" customFormat="1" ht="27">
      <c r="A647" s="31">
        <v>1</v>
      </c>
      <c r="B647" s="27">
        <v>1196491207</v>
      </c>
      <c r="C647" s="28">
        <v>42295516</v>
      </c>
      <c r="D647" s="36" t="s">
        <v>973</v>
      </c>
      <c r="E647" s="37" t="s">
        <v>974</v>
      </c>
      <c r="F647" s="28" t="s">
        <v>399</v>
      </c>
      <c r="G647" s="22">
        <v>1049362</v>
      </c>
      <c r="H647" s="22">
        <v>0</v>
      </c>
      <c r="I647" s="23">
        <f t="shared" ref="I647:I649" si="76">+G647+H647</f>
        <v>1049362</v>
      </c>
    </row>
    <row r="648" spans="1:9" s="62" customFormat="1" ht="27">
      <c r="A648" s="31">
        <v>2</v>
      </c>
      <c r="B648" s="27">
        <v>1196491336</v>
      </c>
      <c r="C648" s="28">
        <v>42295516</v>
      </c>
      <c r="D648" s="36" t="s">
        <v>975</v>
      </c>
      <c r="E648" s="37" t="s">
        <v>976</v>
      </c>
      <c r="F648" s="28" t="s">
        <v>399</v>
      </c>
      <c r="G648" s="22">
        <v>1049362</v>
      </c>
      <c r="H648" s="22">
        <v>0</v>
      </c>
      <c r="I648" s="23">
        <f t="shared" si="76"/>
        <v>1049362</v>
      </c>
    </row>
    <row r="649" spans="1:9" s="62" customFormat="1" ht="27">
      <c r="A649" s="31">
        <v>3</v>
      </c>
      <c r="B649" s="27">
        <v>1196491337</v>
      </c>
      <c r="C649" s="28">
        <v>42295516</v>
      </c>
      <c r="D649" s="36" t="s">
        <v>977</v>
      </c>
      <c r="E649" s="37" t="s">
        <v>978</v>
      </c>
      <c r="F649" s="28" t="s">
        <v>399</v>
      </c>
      <c r="G649" s="22">
        <v>1049362</v>
      </c>
      <c r="H649" s="22">
        <v>0</v>
      </c>
      <c r="I649" s="23">
        <f t="shared" si="76"/>
        <v>1049362</v>
      </c>
    </row>
    <row r="650" spans="1:9" s="150" customFormat="1">
      <c r="A650" s="142" t="s">
        <v>3940</v>
      </c>
      <c r="B650" s="17"/>
      <c r="C650" s="143"/>
      <c r="D650" s="143"/>
      <c r="E650" s="143"/>
      <c r="F650" s="143"/>
      <c r="G650" s="148"/>
      <c r="H650" s="148"/>
      <c r="I650" s="149">
        <f>SUM(I647:I649)</f>
        <v>3148086</v>
      </c>
    </row>
    <row r="651" spans="1:9" s="62" customFormat="1" ht="13.5" customHeight="1">
      <c r="A651" s="39" t="s">
        <v>979</v>
      </c>
      <c r="B651" s="166" t="s">
        <v>980</v>
      </c>
      <c r="C651" s="166"/>
      <c r="D651" s="166"/>
      <c r="E651" s="166"/>
      <c r="F651" s="29" t="s">
        <v>355</v>
      </c>
      <c r="G651" s="174" t="s">
        <v>3870</v>
      </c>
      <c r="H651" s="175"/>
      <c r="I651" s="176"/>
    </row>
    <row r="652" spans="1:9" s="62" customFormat="1" ht="27">
      <c r="A652" s="14" t="s">
        <v>2</v>
      </c>
      <c r="B652" s="14" t="s">
        <v>3</v>
      </c>
      <c r="C652" s="15" t="s">
        <v>4</v>
      </c>
      <c r="D652" s="15" t="s">
        <v>5</v>
      </c>
      <c r="E652" s="15" t="s">
        <v>3366</v>
      </c>
      <c r="F652" s="15" t="s">
        <v>7</v>
      </c>
      <c r="G652" s="16" t="s">
        <v>3347</v>
      </c>
      <c r="H652" s="16" t="s">
        <v>3348</v>
      </c>
      <c r="I652" s="16" t="s">
        <v>3349</v>
      </c>
    </row>
    <row r="653" spans="1:9" s="62" customFormat="1" ht="27">
      <c r="A653" s="31">
        <v>1</v>
      </c>
      <c r="B653" s="27">
        <v>1196410623</v>
      </c>
      <c r="C653" s="28">
        <v>42295433</v>
      </c>
      <c r="D653" s="36" t="s">
        <v>981</v>
      </c>
      <c r="E653" s="37" t="s">
        <v>982</v>
      </c>
      <c r="F653" s="28" t="s">
        <v>10</v>
      </c>
      <c r="G653" s="22">
        <v>574984</v>
      </c>
      <c r="H653" s="22">
        <v>0</v>
      </c>
      <c r="I653" s="23">
        <f>+G653+H653</f>
        <v>574984</v>
      </c>
    </row>
    <row r="654" spans="1:9" s="62" customFormat="1" ht="36">
      <c r="A654" s="31">
        <v>2</v>
      </c>
      <c r="B654" s="27">
        <v>1186220406</v>
      </c>
      <c r="C654" s="60" t="s">
        <v>983</v>
      </c>
      <c r="D654" s="36" t="s">
        <v>984</v>
      </c>
      <c r="E654" s="37" t="s">
        <v>985</v>
      </c>
      <c r="F654" s="28" t="s">
        <v>10</v>
      </c>
      <c r="G654" s="22">
        <v>958306</v>
      </c>
      <c r="H654" s="22">
        <v>0</v>
      </c>
      <c r="I654" s="23">
        <f t="shared" ref="I654:I661" si="77">+G654+H654</f>
        <v>958306</v>
      </c>
    </row>
    <row r="655" spans="1:9" s="62" customFormat="1" ht="27">
      <c r="A655" s="31">
        <v>3</v>
      </c>
      <c r="B655" s="27">
        <v>1186220111</v>
      </c>
      <c r="C655" s="28">
        <v>42295433</v>
      </c>
      <c r="D655" s="36" t="s">
        <v>986</v>
      </c>
      <c r="E655" s="37" t="s">
        <v>987</v>
      </c>
      <c r="F655" s="28" t="s">
        <v>10</v>
      </c>
      <c r="G655" s="22">
        <v>181041</v>
      </c>
      <c r="H655" s="22">
        <v>0</v>
      </c>
      <c r="I655" s="23">
        <f t="shared" si="77"/>
        <v>181041</v>
      </c>
    </row>
    <row r="656" spans="1:9" s="62" customFormat="1" ht="27">
      <c r="A656" s="31">
        <v>4</v>
      </c>
      <c r="B656" s="27">
        <v>1186220057</v>
      </c>
      <c r="C656" s="28">
        <v>42295433</v>
      </c>
      <c r="D656" s="36" t="s">
        <v>988</v>
      </c>
      <c r="E656" s="37" t="s">
        <v>989</v>
      </c>
      <c r="F656" s="28" t="s">
        <v>10</v>
      </c>
      <c r="G656" s="22">
        <v>181041</v>
      </c>
      <c r="H656" s="22">
        <v>0</v>
      </c>
      <c r="I656" s="23">
        <f t="shared" si="77"/>
        <v>181041</v>
      </c>
    </row>
    <row r="657" spans="1:9" s="62" customFormat="1" ht="18">
      <c r="A657" s="31">
        <v>5</v>
      </c>
      <c r="B657" s="27">
        <v>1186220698</v>
      </c>
      <c r="C657" s="28">
        <v>42295433</v>
      </c>
      <c r="D657" s="36" t="s">
        <v>990</v>
      </c>
      <c r="E657" s="37" t="s">
        <v>991</v>
      </c>
      <c r="F657" s="28" t="s">
        <v>10</v>
      </c>
      <c r="G657" s="22">
        <v>91520</v>
      </c>
      <c r="H657" s="22">
        <f t="shared" ref="H657" si="78">ROUND(G657*0.19,0)</f>
        <v>17389</v>
      </c>
      <c r="I657" s="23">
        <f t="shared" si="77"/>
        <v>108909</v>
      </c>
    </row>
    <row r="658" spans="1:9" s="62" customFormat="1" ht="27">
      <c r="A658" s="31">
        <v>6</v>
      </c>
      <c r="B658" s="27">
        <v>119020838</v>
      </c>
      <c r="C658" s="28">
        <v>42295433</v>
      </c>
      <c r="D658" s="36" t="s">
        <v>992</v>
      </c>
      <c r="E658" s="37" t="s">
        <v>993</v>
      </c>
      <c r="F658" s="28" t="s">
        <v>10</v>
      </c>
      <c r="G658" s="22">
        <v>178419</v>
      </c>
      <c r="H658" s="22">
        <v>0</v>
      </c>
      <c r="I658" s="23">
        <f t="shared" si="77"/>
        <v>178419</v>
      </c>
    </row>
    <row r="659" spans="1:9" s="62" customFormat="1" ht="18">
      <c r="A659" s="31">
        <v>7</v>
      </c>
      <c r="B659" s="35" t="s">
        <v>194</v>
      </c>
      <c r="C659" s="28">
        <v>42295433</v>
      </c>
      <c r="D659" s="36" t="s">
        <v>994</v>
      </c>
      <c r="E659" s="36" t="s">
        <v>994</v>
      </c>
      <c r="F659" s="28"/>
      <c r="G659" s="22">
        <v>1747800</v>
      </c>
      <c r="H659" s="22">
        <v>0</v>
      </c>
      <c r="I659" s="23">
        <f t="shared" si="77"/>
        <v>1747800</v>
      </c>
    </row>
    <row r="660" spans="1:9" s="62" customFormat="1" ht="27">
      <c r="A660" s="31">
        <v>8</v>
      </c>
      <c r="B660" s="56">
        <v>1196490325</v>
      </c>
      <c r="C660" s="28">
        <v>42295463</v>
      </c>
      <c r="D660" s="36" t="s">
        <v>995</v>
      </c>
      <c r="E660" s="37" t="s">
        <v>996</v>
      </c>
      <c r="F660" s="28" t="s">
        <v>997</v>
      </c>
      <c r="G660" s="22">
        <v>683896</v>
      </c>
      <c r="H660" s="22">
        <v>0</v>
      </c>
      <c r="I660" s="23">
        <f t="shared" si="77"/>
        <v>683896</v>
      </c>
    </row>
    <row r="661" spans="1:9" s="62" customFormat="1" ht="27">
      <c r="A661" s="31">
        <v>9</v>
      </c>
      <c r="B661" s="56">
        <v>1186220106</v>
      </c>
      <c r="C661" s="60">
        <v>42294900</v>
      </c>
      <c r="D661" s="36" t="s">
        <v>998</v>
      </c>
      <c r="E661" s="37" t="s">
        <v>998</v>
      </c>
      <c r="F661" s="28" t="s">
        <v>10</v>
      </c>
      <c r="G661" s="22">
        <v>167448</v>
      </c>
      <c r="H661" s="22">
        <f t="shared" ref="H661" si="79">ROUND(G661*0.19,0)</f>
        <v>31815</v>
      </c>
      <c r="I661" s="23">
        <f t="shared" si="77"/>
        <v>199263</v>
      </c>
    </row>
    <row r="662" spans="1:9" s="62" customFormat="1" ht="27">
      <c r="A662" s="31">
        <v>10</v>
      </c>
      <c r="B662" s="56">
        <v>1186220260</v>
      </c>
      <c r="C662" s="28">
        <v>42142721</v>
      </c>
      <c r="D662" s="36" t="s">
        <v>999</v>
      </c>
      <c r="E662" s="37" t="s">
        <v>1000</v>
      </c>
      <c r="F662" s="28" t="s">
        <v>10</v>
      </c>
      <c r="G662" s="22">
        <v>160694</v>
      </c>
      <c r="H662" s="22">
        <v>0</v>
      </c>
      <c r="I662" s="23">
        <f>+G662+H662</f>
        <v>160694</v>
      </c>
    </row>
    <row r="663" spans="1:9" s="62" customFormat="1" ht="54">
      <c r="A663" s="31">
        <v>11</v>
      </c>
      <c r="B663" s="56">
        <v>1199010022</v>
      </c>
      <c r="C663" s="28">
        <v>42294900</v>
      </c>
      <c r="D663" s="36" t="s">
        <v>1001</v>
      </c>
      <c r="E663" s="37" t="s">
        <v>1001</v>
      </c>
      <c r="F663" s="28" t="s">
        <v>10</v>
      </c>
      <c r="G663" s="22">
        <v>65000</v>
      </c>
      <c r="H663" s="22">
        <v>0</v>
      </c>
      <c r="I663" s="23">
        <f>+G663+H663</f>
        <v>65000</v>
      </c>
    </row>
    <row r="664" spans="1:9" s="62" customFormat="1" ht="18">
      <c r="A664" s="31">
        <v>12</v>
      </c>
      <c r="B664" s="35" t="s">
        <v>194</v>
      </c>
      <c r="C664" s="28">
        <v>42294900</v>
      </c>
      <c r="D664" s="36" t="s">
        <v>1002</v>
      </c>
      <c r="E664" s="37" t="s">
        <v>1003</v>
      </c>
      <c r="F664" s="28" t="s">
        <v>10</v>
      </c>
      <c r="G664" s="22">
        <v>118240</v>
      </c>
      <c r="H664" s="22">
        <f t="shared" ref="H664" si="80">ROUND(G664*0.19,0)</f>
        <v>22466</v>
      </c>
      <c r="I664" s="23">
        <f t="shared" ref="I664" si="81">+G664+H664</f>
        <v>140706</v>
      </c>
    </row>
    <row r="665" spans="1:9" s="147" customFormat="1">
      <c r="A665" s="142" t="s">
        <v>3941</v>
      </c>
      <c r="B665" s="17"/>
      <c r="C665" s="143"/>
      <c r="D665" s="143"/>
      <c r="E665" s="143"/>
      <c r="F665" s="143"/>
      <c r="G665" s="144"/>
      <c r="H665" s="145"/>
      <c r="I665" s="149">
        <f>SUM(I653:I664)</f>
        <v>5180059</v>
      </c>
    </row>
    <row r="666" spans="1:9" s="62" customFormat="1" ht="13.5" customHeight="1">
      <c r="A666" s="39" t="s">
        <v>1004</v>
      </c>
      <c r="B666" s="166" t="s">
        <v>1005</v>
      </c>
      <c r="C666" s="166"/>
      <c r="D666" s="166"/>
      <c r="E666" s="166"/>
      <c r="F666" s="29" t="s">
        <v>355</v>
      </c>
      <c r="G666" s="174" t="s">
        <v>3870</v>
      </c>
      <c r="H666" s="175"/>
      <c r="I666" s="176"/>
    </row>
    <row r="667" spans="1:9" s="62" customFormat="1" ht="27">
      <c r="A667" s="14" t="s">
        <v>2</v>
      </c>
      <c r="B667" s="14" t="s">
        <v>3</v>
      </c>
      <c r="C667" s="15" t="s">
        <v>4</v>
      </c>
      <c r="D667" s="15" t="s">
        <v>5</v>
      </c>
      <c r="E667" s="15" t="s">
        <v>3366</v>
      </c>
      <c r="F667" s="15" t="s">
        <v>7</v>
      </c>
      <c r="G667" s="16" t="s">
        <v>3347</v>
      </c>
      <c r="H667" s="16" t="s">
        <v>3348</v>
      </c>
      <c r="I667" s="16" t="s">
        <v>3349</v>
      </c>
    </row>
    <row r="668" spans="1:9" s="62" customFormat="1" ht="45">
      <c r="A668" s="31">
        <v>1</v>
      </c>
      <c r="B668" s="21">
        <v>1186290131</v>
      </c>
      <c r="C668" s="28">
        <v>42295138</v>
      </c>
      <c r="D668" s="36" t="s">
        <v>1006</v>
      </c>
      <c r="E668" s="37" t="s">
        <v>1007</v>
      </c>
      <c r="F668" s="28" t="s">
        <v>10</v>
      </c>
      <c r="G668" s="58">
        <v>775689</v>
      </c>
      <c r="H668" s="22">
        <v>0</v>
      </c>
      <c r="I668" s="23">
        <f t="shared" ref="I668:I671" si="82">+G668+H668</f>
        <v>775689</v>
      </c>
    </row>
    <row r="669" spans="1:9" s="62" customFormat="1" ht="45">
      <c r="A669" s="31">
        <v>2</v>
      </c>
      <c r="B669" s="21">
        <v>1186220332</v>
      </c>
      <c r="C669" s="28">
        <v>42295138</v>
      </c>
      <c r="D669" s="36" t="s">
        <v>1008</v>
      </c>
      <c r="E669" s="37" t="s">
        <v>1009</v>
      </c>
      <c r="F669" s="28" t="s">
        <v>10</v>
      </c>
      <c r="G669" s="58">
        <v>775689</v>
      </c>
      <c r="H669" s="22">
        <v>0</v>
      </c>
      <c r="I669" s="23">
        <f t="shared" si="82"/>
        <v>775689</v>
      </c>
    </row>
    <row r="670" spans="1:9" s="62" customFormat="1" ht="45">
      <c r="A670" s="31">
        <v>3</v>
      </c>
      <c r="B670" s="21">
        <v>1186220333</v>
      </c>
      <c r="C670" s="28">
        <v>42295138</v>
      </c>
      <c r="D670" s="36" t="s">
        <v>1010</v>
      </c>
      <c r="E670" s="37" t="s">
        <v>1011</v>
      </c>
      <c r="F670" s="28" t="s">
        <v>10</v>
      </c>
      <c r="G670" s="58">
        <v>775689</v>
      </c>
      <c r="H670" s="22">
        <v>0</v>
      </c>
      <c r="I670" s="23">
        <f t="shared" si="82"/>
        <v>775689</v>
      </c>
    </row>
    <row r="671" spans="1:9" s="62" customFormat="1" ht="45">
      <c r="A671" s="31">
        <v>4</v>
      </c>
      <c r="B671" s="21">
        <v>1186220334</v>
      </c>
      <c r="C671" s="28">
        <v>42295138</v>
      </c>
      <c r="D671" s="36" t="s">
        <v>1012</v>
      </c>
      <c r="E671" s="37" t="s">
        <v>1013</v>
      </c>
      <c r="F671" s="28" t="s">
        <v>10</v>
      </c>
      <c r="G671" s="58">
        <v>775689</v>
      </c>
      <c r="H671" s="22">
        <v>0</v>
      </c>
      <c r="I671" s="23">
        <f t="shared" si="82"/>
        <v>775689</v>
      </c>
    </row>
    <row r="672" spans="1:9" s="150" customFormat="1">
      <c r="A672" s="142" t="s">
        <v>3942</v>
      </c>
      <c r="B672" s="17"/>
      <c r="C672" s="143"/>
      <c r="D672" s="143"/>
      <c r="E672" s="143"/>
      <c r="F672" s="143"/>
      <c r="G672" s="144"/>
      <c r="H672" s="145"/>
      <c r="I672" s="151">
        <f>SUM(I668:I671)</f>
        <v>3102756</v>
      </c>
    </row>
    <row r="673" spans="1:9" s="62" customFormat="1" ht="13.5" customHeight="1">
      <c r="A673" s="39" t="s">
        <v>1014</v>
      </c>
      <c r="B673" s="166" t="s">
        <v>1015</v>
      </c>
      <c r="C673" s="166"/>
      <c r="D673" s="166"/>
      <c r="E673" s="166"/>
      <c r="F673" s="29" t="s">
        <v>675</v>
      </c>
      <c r="G673" s="174" t="s">
        <v>3870</v>
      </c>
      <c r="H673" s="175"/>
      <c r="I673" s="176"/>
    </row>
    <row r="674" spans="1:9" s="62" customFormat="1" ht="27">
      <c r="A674" s="14" t="s">
        <v>2</v>
      </c>
      <c r="B674" s="14" t="s">
        <v>3</v>
      </c>
      <c r="C674" s="15" t="s">
        <v>4</v>
      </c>
      <c r="D674" s="15" t="s">
        <v>5</v>
      </c>
      <c r="E674" s="15" t="s">
        <v>3366</v>
      </c>
      <c r="F674" s="15" t="s">
        <v>7</v>
      </c>
      <c r="G674" s="16" t="s">
        <v>3347</v>
      </c>
      <c r="H674" s="16" t="s">
        <v>3348</v>
      </c>
      <c r="I674" s="16" t="s">
        <v>3349</v>
      </c>
    </row>
    <row r="675" spans="1:9" s="62" customFormat="1" ht="45">
      <c r="A675" s="31">
        <v>1</v>
      </c>
      <c r="B675" s="27">
        <v>1198010021</v>
      </c>
      <c r="C675" s="28" t="s">
        <v>1016</v>
      </c>
      <c r="D675" s="36" t="s">
        <v>1017</v>
      </c>
      <c r="E675" s="37" t="s">
        <v>3442</v>
      </c>
      <c r="F675" s="28" t="s">
        <v>10</v>
      </c>
      <c r="G675" s="58">
        <v>618313</v>
      </c>
      <c r="H675" s="22">
        <f t="shared" ref="H675:H676" si="83">ROUND(G675*0.19,0)</f>
        <v>117479</v>
      </c>
      <c r="I675" s="23">
        <f t="shared" ref="I675:I676" si="84">+G675+H675</f>
        <v>735792</v>
      </c>
    </row>
    <row r="676" spans="1:9" s="62" customFormat="1" ht="27">
      <c r="A676" s="31">
        <v>2</v>
      </c>
      <c r="B676" s="27">
        <v>1198010019</v>
      </c>
      <c r="C676" s="28">
        <v>42294213</v>
      </c>
      <c r="D676" s="36" t="s">
        <v>1018</v>
      </c>
      <c r="E676" s="37" t="s">
        <v>3443</v>
      </c>
      <c r="F676" s="28" t="s">
        <v>10</v>
      </c>
      <c r="G676" s="58">
        <v>795400</v>
      </c>
      <c r="H676" s="22">
        <f t="shared" si="83"/>
        <v>151126</v>
      </c>
      <c r="I676" s="23">
        <f t="shared" si="84"/>
        <v>946526</v>
      </c>
    </row>
    <row r="677" spans="1:9" s="150" customFormat="1">
      <c r="A677" s="142" t="s">
        <v>3943</v>
      </c>
      <c r="B677" s="17"/>
      <c r="C677" s="143"/>
      <c r="D677" s="143"/>
      <c r="E677" s="143"/>
      <c r="F677" s="143"/>
      <c r="G677" s="144"/>
      <c r="H677" s="145"/>
      <c r="I677" s="151">
        <f>SUM(I675:I676)</f>
        <v>1682318</v>
      </c>
    </row>
    <row r="678" spans="1:9" s="62" customFormat="1" ht="13.5" customHeight="1">
      <c r="A678" s="39" t="s">
        <v>1019</v>
      </c>
      <c r="B678" s="166" t="s">
        <v>1020</v>
      </c>
      <c r="C678" s="166"/>
      <c r="D678" s="166"/>
      <c r="E678" s="166"/>
      <c r="F678" s="29" t="s">
        <v>675</v>
      </c>
      <c r="G678" s="174" t="s">
        <v>3870</v>
      </c>
      <c r="H678" s="175"/>
      <c r="I678" s="176"/>
    </row>
    <row r="679" spans="1:9" s="62" customFormat="1" ht="27">
      <c r="A679" s="14" t="s">
        <v>2</v>
      </c>
      <c r="B679" s="14" t="s">
        <v>3</v>
      </c>
      <c r="C679" s="15" t="s">
        <v>4</v>
      </c>
      <c r="D679" s="15" t="s">
        <v>5</v>
      </c>
      <c r="E679" s="15" t="s">
        <v>3366</v>
      </c>
      <c r="F679" s="15" t="s">
        <v>7</v>
      </c>
      <c r="G679" s="16" t="s">
        <v>3347</v>
      </c>
      <c r="H679" s="16" t="s">
        <v>3348</v>
      </c>
      <c r="I679" s="16" t="s">
        <v>3349</v>
      </c>
    </row>
    <row r="680" spans="1:9" s="62" customFormat="1" ht="27">
      <c r="A680" s="31">
        <v>1</v>
      </c>
      <c r="B680" s="27">
        <v>1196490743</v>
      </c>
      <c r="C680" s="59">
        <v>42143102</v>
      </c>
      <c r="D680" s="36" t="s">
        <v>1021</v>
      </c>
      <c r="E680" s="37" t="s">
        <v>1022</v>
      </c>
      <c r="F680" s="28" t="s">
        <v>10</v>
      </c>
      <c r="G680" s="22">
        <v>704870</v>
      </c>
      <c r="H680" s="22">
        <v>0</v>
      </c>
      <c r="I680" s="23">
        <f>+G680+H680</f>
        <v>704870</v>
      </c>
    </row>
    <row r="681" spans="1:9" s="62" customFormat="1" ht="27">
      <c r="A681" s="31">
        <v>2</v>
      </c>
      <c r="B681" s="27">
        <v>1196490741</v>
      </c>
      <c r="C681" s="59">
        <v>42143102</v>
      </c>
      <c r="D681" s="36" t="s">
        <v>1023</v>
      </c>
      <c r="E681" s="37" t="s">
        <v>1024</v>
      </c>
      <c r="F681" s="28" t="s">
        <v>10</v>
      </c>
      <c r="G681" s="22">
        <f>304800/5</f>
        <v>60960</v>
      </c>
      <c r="H681" s="22">
        <v>0</v>
      </c>
      <c r="I681" s="23">
        <f t="shared" ref="I681:I684" si="85">+G681+H681</f>
        <v>60960</v>
      </c>
    </row>
    <row r="682" spans="1:9" s="62" customFormat="1" ht="27">
      <c r="A682" s="31">
        <v>3</v>
      </c>
      <c r="B682" s="27">
        <v>1196490740</v>
      </c>
      <c r="C682" s="59">
        <v>42143102</v>
      </c>
      <c r="D682" s="36" t="s">
        <v>1025</v>
      </c>
      <c r="E682" s="37" t="s">
        <v>1026</v>
      </c>
      <c r="F682" s="28" t="s">
        <v>10</v>
      </c>
      <c r="G682" s="22">
        <f>304800/5</f>
        <v>60960</v>
      </c>
      <c r="H682" s="22">
        <v>0</v>
      </c>
      <c r="I682" s="23">
        <f t="shared" si="85"/>
        <v>60960</v>
      </c>
    </row>
    <row r="683" spans="1:9" s="62" customFormat="1" ht="99">
      <c r="A683" s="31">
        <v>4</v>
      </c>
      <c r="B683" s="27">
        <v>1196491241</v>
      </c>
      <c r="C683" s="59">
        <v>42143102</v>
      </c>
      <c r="D683" s="36" t="s">
        <v>1027</v>
      </c>
      <c r="E683" s="37" t="s">
        <v>1028</v>
      </c>
      <c r="F683" s="28" t="s">
        <v>10</v>
      </c>
      <c r="G683" s="22">
        <f>207300/12</f>
        <v>17275</v>
      </c>
      <c r="H683" s="22">
        <v>0</v>
      </c>
      <c r="I683" s="23">
        <f t="shared" si="85"/>
        <v>17275</v>
      </c>
    </row>
    <row r="684" spans="1:9" s="62" customFormat="1" ht="27">
      <c r="A684" s="31">
        <v>5</v>
      </c>
      <c r="B684" s="27">
        <v>1196490742</v>
      </c>
      <c r="C684" s="59">
        <v>42143106</v>
      </c>
      <c r="D684" s="36" t="s">
        <v>1029</v>
      </c>
      <c r="E684" s="37" t="s">
        <v>1030</v>
      </c>
      <c r="F684" s="28" t="s">
        <v>10</v>
      </c>
      <c r="G684" s="22">
        <f>304800/5</f>
        <v>60960</v>
      </c>
      <c r="H684" s="22">
        <v>0</v>
      </c>
      <c r="I684" s="23">
        <f t="shared" si="85"/>
        <v>60960</v>
      </c>
    </row>
    <row r="685" spans="1:9" s="147" customFormat="1">
      <c r="A685" s="142" t="s">
        <v>3944</v>
      </c>
      <c r="B685" s="17"/>
      <c r="C685" s="143"/>
      <c r="D685" s="143"/>
      <c r="E685" s="143"/>
      <c r="F685" s="143"/>
      <c r="G685" s="148"/>
      <c r="H685" s="148"/>
      <c r="I685" s="149">
        <f>SUM(I680:I684)</f>
        <v>905025</v>
      </c>
    </row>
    <row r="686" spans="1:9" s="62" customFormat="1" ht="13.5" customHeight="1">
      <c r="A686" s="39" t="s">
        <v>1031</v>
      </c>
      <c r="B686" s="166" t="s">
        <v>1032</v>
      </c>
      <c r="C686" s="166"/>
      <c r="D686" s="166"/>
      <c r="E686" s="166"/>
      <c r="F686" s="29" t="s">
        <v>675</v>
      </c>
      <c r="G686" s="174" t="s">
        <v>3870</v>
      </c>
      <c r="H686" s="175"/>
      <c r="I686" s="176"/>
    </row>
    <row r="687" spans="1:9" s="62" customFormat="1" ht="27">
      <c r="A687" s="14" t="s">
        <v>2</v>
      </c>
      <c r="B687" s="14" t="s">
        <v>3</v>
      </c>
      <c r="C687" s="15" t="s">
        <v>4</v>
      </c>
      <c r="D687" s="15" t="s">
        <v>5</v>
      </c>
      <c r="E687" s="15" t="s">
        <v>3366</v>
      </c>
      <c r="F687" s="15" t="s">
        <v>7</v>
      </c>
      <c r="G687" s="16" t="s">
        <v>3347</v>
      </c>
      <c r="H687" s="16" t="s">
        <v>3348</v>
      </c>
      <c r="I687" s="16" t="s">
        <v>3349</v>
      </c>
    </row>
    <row r="688" spans="1:9" s="62" customFormat="1" ht="18">
      <c r="A688" s="31">
        <v>1</v>
      </c>
      <c r="B688" s="27">
        <v>1199020183</v>
      </c>
      <c r="C688" s="28">
        <v>42293902</v>
      </c>
      <c r="D688" s="36" t="s">
        <v>1033</v>
      </c>
      <c r="E688" s="37" t="s">
        <v>1034</v>
      </c>
      <c r="F688" s="28" t="s">
        <v>10</v>
      </c>
      <c r="G688" s="22">
        <v>291307</v>
      </c>
      <c r="H688" s="22">
        <f>ROUND(G688*0.19,0)</f>
        <v>55348</v>
      </c>
      <c r="I688" s="23">
        <f t="shared" ref="I688:I690" si="86">+G688+H688</f>
        <v>346655</v>
      </c>
    </row>
    <row r="689" spans="1:9" s="62" customFormat="1" ht="27">
      <c r="A689" s="31">
        <v>2</v>
      </c>
      <c r="B689" s="27">
        <v>1199020189</v>
      </c>
      <c r="C689" s="59">
        <v>42143102</v>
      </c>
      <c r="D689" s="36" t="s">
        <v>1035</v>
      </c>
      <c r="E689" s="37" t="s">
        <v>1036</v>
      </c>
      <c r="F689" s="28" t="s">
        <v>10</v>
      </c>
      <c r="G689" s="22">
        <v>293968</v>
      </c>
      <c r="H689" s="22">
        <f t="shared" ref="H689:H690" si="87">ROUND(G689*0.19,0)</f>
        <v>55854</v>
      </c>
      <c r="I689" s="23">
        <f t="shared" si="86"/>
        <v>349822</v>
      </c>
    </row>
    <row r="690" spans="1:9" s="62" customFormat="1" ht="36">
      <c r="A690" s="31">
        <v>3</v>
      </c>
      <c r="B690" s="27">
        <v>1199020190</v>
      </c>
      <c r="C690" s="59">
        <v>42143106</v>
      </c>
      <c r="D690" s="36" t="s">
        <v>1037</v>
      </c>
      <c r="E690" s="37" t="s">
        <v>1038</v>
      </c>
      <c r="F690" s="28" t="s">
        <v>10</v>
      </c>
      <c r="G690" s="22">
        <v>240150</v>
      </c>
      <c r="H690" s="22">
        <f t="shared" si="87"/>
        <v>45629</v>
      </c>
      <c r="I690" s="23">
        <f t="shared" si="86"/>
        <v>285779</v>
      </c>
    </row>
    <row r="691" spans="1:9" s="147" customFormat="1">
      <c r="A691" s="142" t="s">
        <v>3945</v>
      </c>
      <c r="B691" s="17"/>
      <c r="C691" s="143"/>
      <c r="D691" s="143"/>
      <c r="E691" s="143"/>
      <c r="F691" s="143"/>
      <c r="G691" s="148"/>
      <c r="H691" s="148"/>
      <c r="I691" s="149">
        <f>SUM(I688:I690)</f>
        <v>982256</v>
      </c>
    </row>
    <row r="692" spans="1:9" s="62" customFormat="1" ht="13.5" customHeight="1">
      <c r="A692" s="39" t="s">
        <v>1039</v>
      </c>
      <c r="B692" s="166" t="s">
        <v>1040</v>
      </c>
      <c r="C692" s="166"/>
      <c r="D692" s="166"/>
      <c r="E692" s="166"/>
      <c r="F692" s="29" t="s">
        <v>675</v>
      </c>
      <c r="G692" s="174" t="s">
        <v>3870</v>
      </c>
      <c r="H692" s="175"/>
      <c r="I692" s="176"/>
    </row>
    <row r="693" spans="1:9" s="62" customFormat="1" ht="27">
      <c r="A693" s="14" t="s">
        <v>2</v>
      </c>
      <c r="B693" s="14" t="s">
        <v>3</v>
      </c>
      <c r="C693" s="15" t="s">
        <v>4</v>
      </c>
      <c r="D693" s="15" t="s">
        <v>5</v>
      </c>
      <c r="E693" s="15" t="s">
        <v>3366</v>
      </c>
      <c r="F693" s="15" t="s">
        <v>7</v>
      </c>
      <c r="G693" s="16" t="s">
        <v>3347</v>
      </c>
      <c r="H693" s="16" t="s">
        <v>3348</v>
      </c>
      <c r="I693" s="16" t="s">
        <v>3349</v>
      </c>
    </row>
    <row r="694" spans="1:9" s="62" customFormat="1" ht="45">
      <c r="A694" s="31">
        <v>1</v>
      </c>
      <c r="B694" s="27">
        <v>1199020191</v>
      </c>
      <c r="C694" s="28">
        <v>42293902</v>
      </c>
      <c r="D694" s="36" t="s">
        <v>1041</v>
      </c>
      <c r="E694" s="37" t="s">
        <v>1042</v>
      </c>
      <c r="F694" s="28" t="s">
        <v>10</v>
      </c>
      <c r="G694" s="22">
        <v>53000</v>
      </c>
      <c r="H694" s="22">
        <v>0</v>
      </c>
      <c r="I694" s="23">
        <f t="shared" ref="I694:I702" si="88">+G694+H694</f>
        <v>53000</v>
      </c>
    </row>
    <row r="695" spans="1:9" s="62" customFormat="1" ht="54">
      <c r="A695" s="31">
        <v>2</v>
      </c>
      <c r="B695" s="27">
        <v>1199020193</v>
      </c>
      <c r="C695" s="28">
        <v>42293902</v>
      </c>
      <c r="D695" s="36" t="s">
        <v>1043</v>
      </c>
      <c r="E695" s="37" t="s">
        <v>1044</v>
      </c>
      <c r="F695" s="28" t="s">
        <v>10</v>
      </c>
      <c r="G695" s="22">
        <v>53000</v>
      </c>
      <c r="H695" s="22">
        <v>0</v>
      </c>
      <c r="I695" s="23">
        <f t="shared" si="88"/>
        <v>53000</v>
      </c>
    </row>
    <row r="696" spans="1:9" s="62" customFormat="1" ht="54">
      <c r="A696" s="27">
        <v>3</v>
      </c>
      <c r="B696" s="27">
        <v>1199020194</v>
      </c>
      <c r="C696" s="28">
        <v>42293902</v>
      </c>
      <c r="D696" s="36" t="s">
        <v>1045</v>
      </c>
      <c r="E696" s="37" t="s">
        <v>1046</v>
      </c>
      <c r="F696" s="28" t="s">
        <v>10</v>
      </c>
      <c r="G696" s="22">
        <v>53000</v>
      </c>
      <c r="H696" s="22">
        <v>0</v>
      </c>
      <c r="I696" s="23">
        <f t="shared" si="88"/>
        <v>53000</v>
      </c>
    </row>
    <row r="697" spans="1:9" s="62" customFormat="1" ht="54">
      <c r="A697" s="27">
        <v>4</v>
      </c>
      <c r="B697" s="27">
        <v>1199020195</v>
      </c>
      <c r="C697" s="28">
        <v>42293902</v>
      </c>
      <c r="D697" s="36" t="s">
        <v>1047</v>
      </c>
      <c r="E697" s="36" t="s">
        <v>1047</v>
      </c>
      <c r="F697" s="28" t="s">
        <v>10</v>
      </c>
      <c r="G697" s="22">
        <v>53000</v>
      </c>
      <c r="H697" s="22">
        <v>0</v>
      </c>
      <c r="I697" s="23">
        <f t="shared" si="88"/>
        <v>53000</v>
      </c>
    </row>
    <row r="698" spans="1:9" s="62" customFormat="1" ht="18">
      <c r="A698" s="27">
        <v>5</v>
      </c>
      <c r="B698" s="27">
        <v>1199020196</v>
      </c>
      <c r="C698" s="28">
        <v>42293902</v>
      </c>
      <c r="D698" s="36" t="s">
        <v>1048</v>
      </c>
      <c r="E698" s="36" t="s">
        <v>1048</v>
      </c>
      <c r="F698" s="28" t="s">
        <v>10</v>
      </c>
      <c r="G698" s="22">
        <v>53000</v>
      </c>
      <c r="H698" s="22">
        <v>0</v>
      </c>
      <c r="I698" s="23">
        <f t="shared" si="88"/>
        <v>53000</v>
      </c>
    </row>
    <row r="699" spans="1:9" s="62" customFormat="1" ht="18">
      <c r="A699" s="27">
        <v>6</v>
      </c>
      <c r="B699" s="27">
        <v>1199020197</v>
      </c>
      <c r="C699" s="28">
        <v>42293902</v>
      </c>
      <c r="D699" s="36" t="s">
        <v>1049</v>
      </c>
      <c r="E699" s="36" t="s">
        <v>1049</v>
      </c>
      <c r="F699" s="28" t="s">
        <v>10</v>
      </c>
      <c r="G699" s="22">
        <v>53000</v>
      </c>
      <c r="H699" s="22">
        <v>0</v>
      </c>
      <c r="I699" s="23">
        <f t="shared" si="88"/>
        <v>53000</v>
      </c>
    </row>
    <row r="700" spans="1:9" s="62" customFormat="1" ht="189">
      <c r="A700" s="27">
        <v>7</v>
      </c>
      <c r="B700" s="35" t="s">
        <v>1050</v>
      </c>
      <c r="C700" s="28">
        <v>42293902</v>
      </c>
      <c r="D700" s="36" t="s">
        <v>1051</v>
      </c>
      <c r="E700" s="36" t="s">
        <v>1051</v>
      </c>
      <c r="F700" s="28" t="s">
        <v>10</v>
      </c>
      <c r="G700" s="22">
        <v>130000</v>
      </c>
      <c r="H700" s="22">
        <v>0</v>
      </c>
      <c r="I700" s="23">
        <f t="shared" si="88"/>
        <v>130000</v>
      </c>
    </row>
    <row r="701" spans="1:9" s="62" customFormat="1" ht="171">
      <c r="A701" s="27">
        <v>8</v>
      </c>
      <c r="B701" s="27">
        <v>1199020198</v>
      </c>
      <c r="C701" s="28">
        <v>42293902</v>
      </c>
      <c r="D701" s="36" t="s">
        <v>1052</v>
      </c>
      <c r="E701" s="36" t="s">
        <v>1053</v>
      </c>
      <c r="F701" s="28" t="s">
        <v>10</v>
      </c>
      <c r="G701" s="22">
        <v>130000</v>
      </c>
      <c r="H701" s="22">
        <v>0</v>
      </c>
      <c r="I701" s="23">
        <f t="shared" si="88"/>
        <v>130000</v>
      </c>
    </row>
    <row r="702" spans="1:9" s="62" customFormat="1" ht="45">
      <c r="A702" s="31">
        <v>9</v>
      </c>
      <c r="B702" s="27">
        <v>1196491383</v>
      </c>
      <c r="C702" s="28">
        <v>42293902</v>
      </c>
      <c r="D702" s="36" t="s">
        <v>1054</v>
      </c>
      <c r="E702" s="37" t="s">
        <v>1055</v>
      </c>
      <c r="F702" s="28" t="s">
        <v>10</v>
      </c>
      <c r="G702" s="22">
        <v>53000</v>
      </c>
      <c r="H702" s="22">
        <v>0</v>
      </c>
      <c r="I702" s="23">
        <f t="shared" si="88"/>
        <v>53000</v>
      </c>
    </row>
    <row r="703" spans="1:9" s="62" customFormat="1" ht="54">
      <c r="A703" s="31">
        <v>10</v>
      </c>
      <c r="B703" s="27">
        <v>1197011052</v>
      </c>
      <c r="C703" s="28">
        <v>42293902</v>
      </c>
      <c r="D703" s="36" t="s">
        <v>1056</v>
      </c>
      <c r="E703" s="37" t="s">
        <v>1057</v>
      </c>
      <c r="F703" s="28" t="s">
        <v>53</v>
      </c>
      <c r="G703" s="22">
        <f>4731*1.03*1.03*1.03*1.03*1.03</f>
        <v>5484.5256455133012</v>
      </c>
      <c r="H703" s="22">
        <f>ROUND(G703*0.19,0)</f>
        <v>1042</v>
      </c>
      <c r="I703" s="23">
        <f>+G703+H703</f>
        <v>6526.5256455133012</v>
      </c>
    </row>
    <row r="704" spans="1:9" s="62" customFormat="1" ht="45">
      <c r="A704" s="31">
        <v>11</v>
      </c>
      <c r="B704" s="27">
        <v>1196491382</v>
      </c>
      <c r="C704" s="28">
        <v>42293902</v>
      </c>
      <c r="D704" s="36" t="s">
        <v>1058</v>
      </c>
      <c r="E704" s="37" t="s">
        <v>1059</v>
      </c>
      <c r="F704" s="28" t="s">
        <v>10</v>
      </c>
      <c r="G704" s="22">
        <v>53000</v>
      </c>
      <c r="H704" s="22">
        <v>0</v>
      </c>
      <c r="I704" s="23">
        <f t="shared" ref="I704" si="89">+G704+H704</f>
        <v>53000</v>
      </c>
    </row>
    <row r="705" spans="1:9" s="62" customFormat="1" ht="45">
      <c r="A705" s="31">
        <v>12</v>
      </c>
      <c r="B705" s="27">
        <v>1196491381</v>
      </c>
      <c r="C705" s="28">
        <v>42293902</v>
      </c>
      <c r="D705" s="36" t="s">
        <v>1060</v>
      </c>
      <c r="E705" s="37" t="s">
        <v>1061</v>
      </c>
      <c r="F705" s="28" t="s">
        <v>10</v>
      </c>
      <c r="G705" s="22">
        <f>29569*1.03*1.03*1.03*1.03*1.03</f>
        <v>34278.575102976705</v>
      </c>
      <c r="H705" s="22">
        <f>ROUND(G705*0.19,0)</f>
        <v>6513</v>
      </c>
      <c r="I705" s="23">
        <f>+G705+H705</f>
        <v>40791.575102976705</v>
      </c>
    </row>
    <row r="706" spans="1:9" s="150" customFormat="1">
      <c r="A706" s="142" t="s">
        <v>3946</v>
      </c>
      <c r="B706" s="17"/>
      <c r="C706" s="143"/>
      <c r="D706" s="143"/>
      <c r="E706" s="143"/>
      <c r="F706" s="143"/>
      <c r="G706" s="148"/>
      <c r="H706" s="148"/>
      <c r="I706" s="149">
        <f>SUM(I694:I705)</f>
        <v>731318.10074849008</v>
      </c>
    </row>
    <row r="707" spans="1:9" s="62" customFormat="1" ht="13.5" customHeight="1">
      <c r="A707" s="39" t="s">
        <v>1062</v>
      </c>
      <c r="B707" s="166" t="s">
        <v>1063</v>
      </c>
      <c r="C707" s="166"/>
      <c r="D707" s="166"/>
      <c r="E707" s="166"/>
      <c r="F707" s="29" t="s">
        <v>375</v>
      </c>
      <c r="G707" s="174" t="s">
        <v>3870</v>
      </c>
      <c r="H707" s="175"/>
      <c r="I707" s="176"/>
    </row>
    <row r="708" spans="1:9" s="62" customFormat="1" ht="27">
      <c r="A708" s="14" t="s">
        <v>2</v>
      </c>
      <c r="B708" s="14" t="s">
        <v>3</v>
      </c>
      <c r="C708" s="15" t="s">
        <v>4</v>
      </c>
      <c r="D708" s="15" t="s">
        <v>5</v>
      </c>
      <c r="E708" s="15" t="s">
        <v>3366</v>
      </c>
      <c r="F708" s="15" t="s">
        <v>7</v>
      </c>
      <c r="G708" s="16" t="s">
        <v>3347</v>
      </c>
      <c r="H708" s="16" t="s">
        <v>3348</v>
      </c>
      <c r="I708" s="16" t="s">
        <v>3349</v>
      </c>
    </row>
    <row r="709" spans="1:9" s="62" customFormat="1" ht="54">
      <c r="A709" s="31">
        <v>1</v>
      </c>
      <c r="B709" s="27">
        <v>1196410071</v>
      </c>
      <c r="C709" s="28">
        <v>42142502</v>
      </c>
      <c r="D709" s="36" t="s">
        <v>1064</v>
      </c>
      <c r="E709" s="37" t="s">
        <v>1065</v>
      </c>
      <c r="F709" s="28" t="s">
        <v>10</v>
      </c>
      <c r="G709" s="22">
        <v>46160</v>
      </c>
      <c r="H709" s="22">
        <f>ROUND(G709*0.19,0)</f>
        <v>8770</v>
      </c>
      <c r="I709" s="23">
        <f>+G709+H709</f>
        <v>54930</v>
      </c>
    </row>
    <row r="710" spans="1:9" s="62" customFormat="1" ht="54">
      <c r="A710" s="31">
        <v>2</v>
      </c>
      <c r="B710" s="27">
        <v>1196410073</v>
      </c>
      <c r="C710" s="28">
        <v>42142502</v>
      </c>
      <c r="D710" s="36" t="s">
        <v>1066</v>
      </c>
      <c r="E710" s="37" t="s">
        <v>1067</v>
      </c>
      <c r="F710" s="28" t="s">
        <v>10</v>
      </c>
      <c r="G710" s="22">
        <v>46160</v>
      </c>
      <c r="H710" s="22">
        <f t="shared" ref="H710:H715" si="90">ROUND(G710*0.19,0)</f>
        <v>8770</v>
      </c>
      <c r="I710" s="23">
        <f t="shared" ref="I710:I720" si="91">+G710+H710</f>
        <v>54930</v>
      </c>
    </row>
    <row r="711" spans="1:9" s="62" customFormat="1" ht="63">
      <c r="A711" s="31">
        <v>3</v>
      </c>
      <c r="B711" s="27">
        <v>1196410070</v>
      </c>
      <c r="C711" s="28">
        <v>42142502</v>
      </c>
      <c r="D711" s="36" t="s">
        <v>1068</v>
      </c>
      <c r="E711" s="37" t="s">
        <v>1069</v>
      </c>
      <c r="F711" s="28" t="s">
        <v>10</v>
      </c>
      <c r="G711" s="22">
        <v>46160</v>
      </c>
      <c r="H711" s="22">
        <f t="shared" si="90"/>
        <v>8770</v>
      </c>
      <c r="I711" s="23">
        <f t="shared" si="91"/>
        <v>54930</v>
      </c>
    </row>
    <row r="712" spans="1:9" s="62" customFormat="1" ht="45">
      <c r="A712" s="31">
        <v>4</v>
      </c>
      <c r="B712" s="27">
        <v>1196460104</v>
      </c>
      <c r="C712" s="28">
        <v>42142502</v>
      </c>
      <c r="D712" s="36" t="s">
        <v>1070</v>
      </c>
      <c r="E712" s="37" t="s">
        <v>1071</v>
      </c>
      <c r="F712" s="28" t="s">
        <v>10</v>
      </c>
      <c r="G712" s="22">
        <v>45110</v>
      </c>
      <c r="H712" s="22">
        <f t="shared" si="90"/>
        <v>8571</v>
      </c>
      <c r="I712" s="23">
        <f t="shared" si="91"/>
        <v>53681</v>
      </c>
    </row>
    <row r="713" spans="1:9" s="62" customFormat="1" ht="45">
      <c r="A713" s="31">
        <v>5</v>
      </c>
      <c r="B713" s="27">
        <v>1196460105</v>
      </c>
      <c r="C713" s="28">
        <v>42142502</v>
      </c>
      <c r="D713" s="36" t="s">
        <v>1072</v>
      </c>
      <c r="E713" s="37" t="s">
        <v>1073</v>
      </c>
      <c r="F713" s="28" t="s">
        <v>10</v>
      </c>
      <c r="G713" s="22">
        <v>45110</v>
      </c>
      <c r="H713" s="22">
        <f t="shared" si="90"/>
        <v>8571</v>
      </c>
      <c r="I713" s="23">
        <f t="shared" si="91"/>
        <v>53681</v>
      </c>
    </row>
    <row r="714" spans="1:9" s="62" customFormat="1" ht="45">
      <c r="A714" s="31">
        <v>6</v>
      </c>
      <c r="B714" s="27">
        <v>1196460106</v>
      </c>
      <c r="C714" s="28">
        <v>42142502</v>
      </c>
      <c r="D714" s="36" t="s">
        <v>1074</v>
      </c>
      <c r="E714" s="37" t="s">
        <v>1075</v>
      </c>
      <c r="F714" s="28" t="s">
        <v>10</v>
      </c>
      <c r="G714" s="22">
        <v>45110</v>
      </c>
      <c r="H714" s="22">
        <f t="shared" si="90"/>
        <v>8571</v>
      </c>
      <c r="I714" s="23">
        <f t="shared" si="91"/>
        <v>53681</v>
      </c>
    </row>
    <row r="715" spans="1:9" s="62" customFormat="1" ht="45">
      <c r="A715" s="31">
        <v>7</v>
      </c>
      <c r="B715" s="27">
        <v>1196460103</v>
      </c>
      <c r="C715" s="28">
        <v>42142502</v>
      </c>
      <c r="D715" s="36" t="s">
        <v>1076</v>
      </c>
      <c r="E715" s="37" t="s">
        <v>1077</v>
      </c>
      <c r="F715" s="28" t="s">
        <v>10</v>
      </c>
      <c r="G715" s="22">
        <v>45110</v>
      </c>
      <c r="H715" s="22">
        <f t="shared" si="90"/>
        <v>8571</v>
      </c>
      <c r="I715" s="23">
        <f t="shared" si="91"/>
        <v>53681</v>
      </c>
    </row>
    <row r="716" spans="1:9" s="62" customFormat="1" ht="63">
      <c r="A716" s="31">
        <v>8</v>
      </c>
      <c r="B716" s="56">
        <v>1196460107</v>
      </c>
      <c r="C716" s="28">
        <v>42142502</v>
      </c>
      <c r="D716" s="36" t="s">
        <v>1078</v>
      </c>
      <c r="E716" s="37" t="s">
        <v>1079</v>
      </c>
      <c r="F716" s="28" t="s">
        <v>10</v>
      </c>
      <c r="G716" s="22">
        <v>158440</v>
      </c>
      <c r="H716" s="22">
        <v>0</v>
      </c>
      <c r="I716" s="23">
        <f t="shared" si="91"/>
        <v>158440</v>
      </c>
    </row>
    <row r="717" spans="1:9" s="62" customFormat="1" ht="81">
      <c r="A717" s="31">
        <v>9</v>
      </c>
      <c r="B717" s="56">
        <v>1196460108</v>
      </c>
      <c r="C717" s="28">
        <v>42142502</v>
      </c>
      <c r="D717" s="36" t="s">
        <v>1080</v>
      </c>
      <c r="E717" s="37" t="s">
        <v>1081</v>
      </c>
      <c r="F717" s="28" t="s">
        <v>10</v>
      </c>
      <c r="G717" s="22">
        <v>158440</v>
      </c>
      <c r="H717" s="22">
        <v>0</v>
      </c>
      <c r="I717" s="23">
        <f t="shared" si="91"/>
        <v>158440</v>
      </c>
    </row>
    <row r="718" spans="1:9" s="62" customFormat="1" ht="63">
      <c r="A718" s="31">
        <v>10</v>
      </c>
      <c r="B718" s="35">
        <v>1196410132</v>
      </c>
      <c r="C718" s="28">
        <v>42142502</v>
      </c>
      <c r="D718" s="36" t="s">
        <v>1082</v>
      </c>
      <c r="E718" s="37" t="s">
        <v>1083</v>
      </c>
      <c r="F718" s="28" t="s">
        <v>10</v>
      </c>
      <c r="G718" s="22">
        <v>11143</v>
      </c>
      <c r="H718" s="22">
        <f t="shared" ref="H718:H720" si="92">ROUND(G718*0.19,0)</f>
        <v>2117</v>
      </c>
      <c r="I718" s="23">
        <f t="shared" si="91"/>
        <v>13260</v>
      </c>
    </row>
    <row r="719" spans="1:9" s="62" customFormat="1" ht="63">
      <c r="A719" s="31">
        <v>11</v>
      </c>
      <c r="B719" s="35">
        <v>1196410133</v>
      </c>
      <c r="C719" s="28">
        <v>42142502</v>
      </c>
      <c r="D719" s="36" t="s">
        <v>1084</v>
      </c>
      <c r="E719" s="37" t="s">
        <v>1085</v>
      </c>
      <c r="F719" s="28" t="s">
        <v>10</v>
      </c>
      <c r="G719" s="22">
        <v>9042</v>
      </c>
      <c r="H719" s="22">
        <f t="shared" si="92"/>
        <v>1718</v>
      </c>
      <c r="I719" s="23">
        <f t="shared" si="91"/>
        <v>10760</v>
      </c>
    </row>
    <row r="720" spans="1:9" s="62" customFormat="1" ht="63">
      <c r="A720" s="31">
        <v>12</v>
      </c>
      <c r="B720" s="35">
        <v>1196410134</v>
      </c>
      <c r="C720" s="28">
        <v>42142502</v>
      </c>
      <c r="D720" s="36" t="s">
        <v>1086</v>
      </c>
      <c r="E720" s="37" t="s">
        <v>1087</v>
      </c>
      <c r="F720" s="28" t="s">
        <v>10</v>
      </c>
      <c r="G720" s="22">
        <v>5423</v>
      </c>
      <c r="H720" s="22">
        <f t="shared" si="92"/>
        <v>1030</v>
      </c>
      <c r="I720" s="23">
        <f t="shared" si="91"/>
        <v>6453</v>
      </c>
    </row>
    <row r="721" spans="1:9" s="150" customFormat="1">
      <c r="A721" s="142" t="s">
        <v>3947</v>
      </c>
      <c r="B721" s="17"/>
      <c r="C721" s="143"/>
      <c r="D721" s="143"/>
      <c r="E721" s="143"/>
      <c r="F721" s="143"/>
      <c r="G721" s="144"/>
      <c r="H721" s="145"/>
      <c r="I721" s="151">
        <f>SUM(I709:I720)</f>
        <v>726867</v>
      </c>
    </row>
    <row r="722" spans="1:9" s="62" customFormat="1" ht="18">
      <c r="A722" s="39" t="s">
        <v>1088</v>
      </c>
      <c r="B722" s="166" t="s">
        <v>1089</v>
      </c>
      <c r="C722" s="166"/>
      <c r="D722" s="166"/>
      <c r="E722" s="166"/>
      <c r="F722" s="29" t="s">
        <v>740</v>
      </c>
      <c r="G722" s="174" t="s">
        <v>3870</v>
      </c>
      <c r="H722" s="175"/>
      <c r="I722" s="176"/>
    </row>
    <row r="723" spans="1:9" s="62" customFormat="1" ht="27">
      <c r="A723" s="14" t="s">
        <v>2</v>
      </c>
      <c r="B723" s="14" t="s">
        <v>3</v>
      </c>
      <c r="C723" s="15" t="s">
        <v>4</v>
      </c>
      <c r="D723" s="15" t="s">
        <v>5</v>
      </c>
      <c r="E723" s="15" t="s">
        <v>3366</v>
      </c>
      <c r="F723" s="15" t="s">
        <v>7</v>
      </c>
      <c r="G723" s="16" t="s">
        <v>3347</v>
      </c>
      <c r="H723" s="16" t="s">
        <v>3348</v>
      </c>
      <c r="I723" s="16" t="s">
        <v>3349</v>
      </c>
    </row>
    <row r="724" spans="1:9" s="62" customFormat="1" ht="18">
      <c r="A724" s="31">
        <v>1</v>
      </c>
      <c r="B724" s="27">
        <v>1199040009</v>
      </c>
      <c r="C724" s="28" t="s">
        <v>1090</v>
      </c>
      <c r="D724" s="36" t="s">
        <v>1091</v>
      </c>
      <c r="E724" s="37" t="s">
        <v>1092</v>
      </c>
      <c r="F724" s="28" t="s">
        <v>10</v>
      </c>
      <c r="G724" s="22">
        <v>4328</v>
      </c>
      <c r="H724" s="22">
        <f t="shared" ref="H724:H727" si="93">ROUND(G724*0.19,0)</f>
        <v>822</v>
      </c>
      <c r="I724" s="23">
        <f t="shared" ref="I724:I727" si="94">+G724+H724</f>
        <v>5150</v>
      </c>
    </row>
    <row r="725" spans="1:9" s="62" customFormat="1" ht="18">
      <c r="A725" s="31">
        <v>2</v>
      </c>
      <c r="B725" s="27">
        <v>1176090486</v>
      </c>
      <c r="C725" s="28" t="s">
        <v>1090</v>
      </c>
      <c r="D725" s="36" t="s">
        <v>1093</v>
      </c>
      <c r="E725" s="37" t="s">
        <v>1094</v>
      </c>
      <c r="F725" s="28" t="s">
        <v>10</v>
      </c>
      <c r="G725" s="22">
        <v>4681</v>
      </c>
      <c r="H725" s="22">
        <f t="shared" si="93"/>
        <v>889</v>
      </c>
      <c r="I725" s="23">
        <f t="shared" si="94"/>
        <v>5570</v>
      </c>
    </row>
    <row r="726" spans="1:9" s="62" customFormat="1" ht="18">
      <c r="A726" s="31">
        <v>3</v>
      </c>
      <c r="B726" s="27">
        <v>1176090487</v>
      </c>
      <c r="C726" s="28" t="s">
        <v>1090</v>
      </c>
      <c r="D726" s="36" t="s">
        <v>1095</v>
      </c>
      <c r="E726" s="37" t="s">
        <v>1096</v>
      </c>
      <c r="F726" s="28" t="s">
        <v>10</v>
      </c>
      <c r="G726" s="22">
        <v>3533</v>
      </c>
      <c r="H726" s="22">
        <f t="shared" si="93"/>
        <v>671</v>
      </c>
      <c r="I726" s="23">
        <f t="shared" si="94"/>
        <v>4204</v>
      </c>
    </row>
    <row r="727" spans="1:9" s="62" customFormat="1" ht="18">
      <c r="A727" s="31">
        <v>4</v>
      </c>
      <c r="B727" s="35" t="s">
        <v>194</v>
      </c>
      <c r="C727" s="28" t="s">
        <v>1090</v>
      </c>
      <c r="D727" s="36" t="s">
        <v>1097</v>
      </c>
      <c r="E727" s="36" t="s">
        <v>1097</v>
      </c>
      <c r="F727" s="28" t="s">
        <v>53</v>
      </c>
      <c r="G727" s="22">
        <v>6500</v>
      </c>
      <c r="H727" s="22">
        <f t="shared" si="93"/>
        <v>1235</v>
      </c>
      <c r="I727" s="23">
        <f t="shared" si="94"/>
        <v>7735</v>
      </c>
    </row>
    <row r="728" spans="1:9" s="147" customFormat="1">
      <c r="A728" s="142" t="s">
        <v>3948</v>
      </c>
      <c r="B728" s="17"/>
      <c r="C728" s="143"/>
      <c r="D728" s="143"/>
      <c r="E728" s="143"/>
      <c r="F728" s="143"/>
      <c r="G728" s="148"/>
      <c r="H728" s="148"/>
      <c r="I728" s="149">
        <f>SUM(I724:I727)</f>
        <v>22659</v>
      </c>
    </row>
    <row r="729" spans="1:9" s="62" customFormat="1" ht="18">
      <c r="A729" s="39" t="s">
        <v>1098</v>
      </c>
      <c r="B729" s="166" t="s">
        <v>1099</v>
      </c>
      <c r="C729" s="166"/>
      <c r="D729" s="166"/>
      <c r="E729" s="166"/>
      <c r="F729" s="29" t="s">
        <v>375</v>
      </c>
      <c r="G729" s="174" t="s">
        <v>3870</v>
      </c>
      <c r="H729" s="175"/>
      <c r="I729" s="176"/>
    </row>
    <row r="730" spans="1:9" s="62" customFormat="1" ht="27">
      <c r="A730" s="14" t="s">
        <v>2</v>
      </c>
      <c r="B730" s="14" t="s">
        <v>3</v>
      </c>
      <c r="C730" s="15" t="s">
        <v>4</v>
      </c>
      <c r="D730" s="15" t="s">
        <v>5</v>
      </c>
      <c r="E730" s="15" t="s">
        <v>3366</v>
      </c>
      <c r="F730" s="15" t="s">
        <v>7</v>
      </c>
      <c r="G730" s="16" t="s">
        <v>3347</v>
      </c>
      <c r="H730" s="16" t="s">
        <v>3348</v>
      </c>
      <c r="I730" s="16" t="s">
        <v>3349</v>
      </c>
    </row>
    <row r="731" spans="1:9" s="62" customFormat="1" ht="36">
      <c r="A731" s="31">
        <v>1</v>
      </c>
      <c r="B731" s="27">
        <v>1196490395</v>
      </c>
      <c r="C731" s="51">
        <v>42181700</v>
      </c>
      <c r="D731" s="36" t="s">
        <v>1100</v>
      </c>
      <c r="E731" s="37" t="s">
        <v>1101</v>
      </c>
      <c r="F731" s="28" t="s">
        <v>10</v>
      </c>
      <c r="G731" s="22">
        <v>215</v>
      </c>
      <c r="H731" s="22">
        <f>ROUND(G731*0.19,0)</f>
        <v>41</v>
      </c>
      <c r="I731" s="23">
        <f>+G731+H731</f>
        <v>256</v>
      </c>
    </row>
    <row r="732" spans="1:9" s="62" customFormat="1" ht="36">
      <c r="A732" s="31">
        <v>2</v>
      </c>
      <c r="B732" s="27">
        <v>1196490391</v>
      </c>
      <c r="C732" s="51">
        <v>42181700</v>
      </c>
      <c r="D732" s="36" t="s">
        <v>1102</v>
      </c>
      <c r="E732" s="37" t="s">
        <v>1103</v>
      </c>
      <c r="F732" s="28" t="s">
        <v>10</v>
      </c>
      <c r="G732" s="22">
        <v>215</v>
      </c>
      <c r="H732" s="22">
        <f>ROUND(G732*0.19,0)</f>
        <v>41</v>
      </c>
      <c r="I732" s="23">
        <f>+G732+H732</f>
        <v>256</v>
      </c>
    </row>
    <row r="733" spans="1:9" s="147" customFormat="1">
      <c r="A733" s="142" t="s">
        <v>3949</v>
      </c>
      <c r="B733" s="17"/>
      <c r="C733" s="143"/>
      <c r="D733" s="143"/>
      <c r="E733" s="143"/>
      <c r="F733" s="143"/>
      <c r="G733" s="144"/>
      <c r="H733" s="145"/>
      <c r="I733" s="149">
        <f>SUM(I731:I732)</f>
        <v>512</v>
      </c>
    </row>
    <row r="734" spans="1:9" s="62" customFormat="1" ht="18">
      <c r="A734" s="39" t="s">
        <v>1104</v>
      </c>
      <c r="B734" s="166" t="s">
        <v>1105</v>
      </c>
      <c r="C734" s="166"/>
      <c r="D734" s="166"/>
      <c r="E734" s="166"/>
      <c r="F734" s="29" t="s">
        <v>375</v>
      </c>
      <c r="G734" s="174" t="s">
        <v>3870</v>
      </c>
      <c r="H734" s="175"/>
      <c r="I734" s="176"/>
    </row>
    <row r="735" spans="1:9" s="62" customFormat="1" ht="27">
      <c r="A735" s="14" t="s">
        <v>2</v>
      </c>
      <c r="B735" s="14" t="s">
        <v>3</v>
      </c>
      <c r="C735" s="15" t="s">
        <v>4</v>
      </c>
      <c r="D735" s="15" t="s">
        <v>5</v>
      </c>
      <c r="E735" s="15" t="s">
        <v>3366</v>
      </c>
      <c r="F735" s="15" t="s">
        <v>7</v>
      </c>
      <c r="G735" s="16" t="s">
        <v>3347</v>
      </c>
      <c r="H735" s="16" t="s">
        <v>3348</v>
      </c>
      <c r="I735" s="16" t="s">
        <v>3349</v>
      </c>
    </row>
    <row r="736" spans="1:9" s="62" customFormat="1" ht="36">
      <c r="A736" s="31">
        <v>1</v>
      </c>
      <c r="B736" s="27">
        <v>1196490181</v>
      </c>
      <c r="C736" s="28" t="s">
        <v>1106</v>
      </c>
      <c r="D736" s="36" t="s">
        <v>1107</v>
      </c>
      <c r="E736" s="37" t="s">
        <v>1108</v>
      </c>
      <c r="F736" s="28" t="s">
        <v>10</v>
      </c>
      <c r="G736" s="58">
        <v>793</v>
      </c>
      <c r="H736" s="22">
        <v>0</v>
      </c>
      <c r="I736" s="23">
        <f t="shared" ref="I736:I738" si="95">+G736+H736</f>
        <v>793</v>
      </c>
    </row>
    <row r="737" spans="1:9" s="62" customFormat="1" ht="36">
      <c r="A737" s="31">
        <v>2</v>
      </c>
      <c r="B737" s="35" t="s">
        <v>194</v>
      </c>
      <c r="C737" s="28" t="s">
        <v>1106</v>
      </c>
      <c r="D737" s="36" t="s">
        <v>1109</v>
      </c>
      <c r="E737" s="37" t="s">
        <v>1108</v>
      </c>
      <c r="F737" s="28" t="s">
        <v>10</v>
      </c>
      <c r="G737" s="58">
        <v>966</v>
      </c>
      <c r="H737" s="22">
        <v>0</v>
      </c>
      <c r="I737" s="23">
        <f t="shared" si="95"/>
        <v>966</v>
      </c>
    </row>
    <row r="738" spans="1:9" s="62" customFormat="1" ht="36">
      <c r="A738" s="31">
        <v>3</v>
      </c>
      <c r="B738" s="27">
        <v>1196490240</v>
      </c>
      <c r="C738" s="28" t="s">
        <v>1106</v>
      </c>
      <c r="D738" s="36" t="s">
        <v>1110</v>
      </c>
      <c r="E738" s="37" t="s">
        <v>1111</v>
      </c>
      <c r="F738" s="28" t="s">
        <v>10</v>
      </c>
      <c r="G738" s="58">
        <v>622</v>
      </c>
      <c r="H738" s="22">
        <f t="shared" ref="H738" si="96">ROUND(G738*0.19,0)</f>
        <v>118</v>
      </c>
      <c r="I738" s="23">
        <f t="shared" si="95"/>
        <v>740</v>
      </c>
    </row>
    <row r="739" spans="1:9" s="147" customFormat="1">
      <c r="A739" s="142" t="s">
        <v>3950</v>
      </c>
      <c r="B739" s="17"/>
      <c r="C739" s="143"/>
      <c r="D739" s="143"/>
      <c r="E739" s="143"/>
      <c r="F739" s="143"/>
      <c r="G739" s="17"/>
      <c r="H739" s="17"/>
      <c r="I739" s="149">
        <f>SUM(I736:I738)</f>
        <v>2499</v>
      </c>
    </row>
    <row r="740" spans="1:9" s="62" customFormat="1" ht="13.5" customHeight="1">
      <c r="A740" s="39" t="s">
        <v>1112</v>
      </c>
      <c r="B740" s="166" t="s">
        <v>1113</v>
      </c>
      <c r="C740" s="166"/>
      <c r="D740" s="166"/>
      <c r="E740" s="166"/>
      <c r="F740" s="29" t="s">
        <v>375</v>
      </c>
      <c r="G740" s="174" t="s">
        <v>3870</v>
      </c>
      <c r="H740" s="175"/>
      <c r="I740" s="176"/>
    </row>
    <row r="741" spans="1:9" s="62" customFormat="1" ht="27">
      <c r="A741" s="14" t="s">
        <v>2</v>
      </c>
      <c r="B741" s="14" t="s">
        <v>3</v>
      </c>
      <c r="C741" s="15" t="s">
        <v>4</v>
      </c>
      <c r="D741" s="15" t="s">
        <v>5</v>
      </c>
      <c r="E741" s="15" t="s">
        <v>3366</v>
      </c>
      <c r="F741" s="15" t="s">
        <v>7</v>
      </c>
      <c r="G741" s="16" t="s">
        <v>3347</v>
      </c>
      <c r="H741" s="16" t="s">
        <v>3348</v>
      </c>
      <c r="I741" s="16" t="s">
        <v>3349</v>
      </c>
    </row>
    <row r="742" spans="1:9" s="62" customFormat="1" ht="54">
      <c r="A742" s="31">
        <v>1</v>
      </c>
      <c r="B742" s="21">
        <v>1196410652</v>
      </c>
      <c r="C742" s="28" t="s">
        <v>1114</v>
      </c>
      <c r="D742" s="36" t="s">
        <v>1115</v>
      </c>
      <c r="E742" s="37" t="s">
        <v>1116</v>
      </c>
      <c r="F742" s="28" t="s">
        <v>10</v>
      </c>
      <c r="G742" s="22">
        <v>91000</v>
      </c>
      <c r="H742" s="22">
        <v>0</v>
      </c>
      <c r="I742" s="23">
        <f t="shared" ref="I742:I744" si="97">+G742+H742</f>
        <v>91000</v>
      </c>
    </row>
    <row r="743" spans="1:9" s="62" customFormat="1" ht="63">
      <c r="A743" s="31">
        <v>2</v>
      </c>
      <c r="B743" s="21">
        <v>1196410654</v>
      </c>
      <c r="C743" s="28" t="s">
        <v>1114</v>
      </c>
      <c r="D743" s="36" t="s">
        <v>1117</v>
      </c>
      <c r="E743" s="37" t="s">
        <v>1118</v>
      </c>
      <c r="F743" s="28" t="s">
        <v>10</v>
      </c>
      <c r="G743" s="22">
        <v>91000</v>
      </c>
      <c r="H743" s="22">
        <v>0</v>
      </c>
      <c r="I743" s="23">
        <f t="shared" si="97"/>
        <v>91000</v>
      </c>
    </row>
    <row r="744" spans="1:9" s="62" customFormat="1" ht="63">
      <c r="A744" s="31">
        <v>3</v>
      </c>
      <c r="B744" s="21">
        <v>1196410020</v>
      </c>
      <c r="C744" s="28" t="s">
        <v>1114</v>
      </c>
      <c r="D744" s="36" t="s">
        <v>1119</v>
      </c>
      <c r="E744" s="37" t="s">
        <v>1120</v>
      </c>
      <c r="F744" s="28" t="s">
        <v>10</v>
      </c>
      <c r="G744" s="22">
        <v>81900</v>
      </c>
      <c r="H744" s="22">
        <v>0</v>
      </c>
      <c r="I744" s="23">
        <f t="shared" si="97"/>
        <v>81900</v>
      </c>
    </row>
    <row r="745" spans="1:9" s="62" customFormat="1" ht="63">
      <c r="A745" s="31">
        <v>4</v>
      </c>
      <c r="B745" s="21">
        <v>1196410707</v>
      </c>
      <c r="C745" s="28" t="s">
        <v>1114</v>
      </c>
      <c r="D745" s="36" t="s">
        <v>1121</v>
      </c>
      <c r="E745" s="37" t="s">
        <v>1122</v>
      </c>
      <c r="F745" s="28" t="s">
        <v>10</v>
      </c>
      <c r="G745" s="22">
        <v>67331</v>
      </c>
      <c r="H745" s="22">
        <v>0</v>
      </c>
      <c r="I745" s="23">
        <f>+G745+H745</f>
        <v>67331</v>
      </c>
    </row>
    <row r="746" spans="1:9" s="62" customFormat="1" ht="126">
      <c r="A746" s="31">
        <v>5</v>
      </c>
      <c r="B746" s="21">
        <v>1196490686</v>
      </c>
      <c r="C746" s="75" t="s">
        <v>1123</v>
      </c>
      <c r="D746" s="28" t="s">
        <v>1124</v>
      </c>
      <c r="E746" s="28" t="s">
        <v>3444</v>
      </c>
      <c r="F746" s="38" t="s">
        <v>10</v>
      </c>
      <c r="G746" s="22">
        <v>61167</v>
      </c>
      <c r="H746" s="22">
        <v>0</v>
      </c>
      <c r="I746" s="23">
        <f t="shared" ref="I746:I747" si="98">+G746+H746</f>
        <v>61167</v>
      </c>
    </row>
    <row r="747" spans="1:9" ht="63">
      <c r="A747" s="31">
        <v>6</v>
      </c>
      <c r="B747" s="27">
        <v>1196410707</v>
      </c>
      <c r="C747" s="28" t="s">
        <v>1125</v>
      </c>
      <c r="D747" s="36" t="s">
        <v>1121</v>
      </c>
      <c r="E747" s="43" t="s">
        <v>1126</v>
      </c>
      <c r="F747" s="28" t="s">
        <v>10</v>
      </c>
      <c r="G747" s="22">
        <v>99238</v>
      </c>
      <c r="H747" s="22">
        <v>0</v>
      </c>
      <c r="I747" s="23">
        <f t="shared" si="98"/>
        <v>99238</v>
      </c>
    </row>
    <row r="748" spans="1:9" s="150" customFormat="1">
      <c r="A748" s="142" t="s">
        <v>3951</v>
      </c>
      <c r="B748" s="17"/>
      <c r="C748" s="143"/>
      <c r="D748" s="143"/>
      <c r="E748" s="143"/>
      <c r="F748" s="143"/>
      <c r="G748" s="148"/>
      <c r="H748" s="148"/>
      <c r="I748" s="149">
        <f>SUM(I742:I747)</f>
        <v>491636</v>
      </c>
    </row>
    <row r="749" spans="1:9" s="62" customFormat="1" ht="13.5" customHeight="1">
      <c r="A749" s="39" t="s">
        <v>1127</v>
      </c>
      <c r="B749" s="166" t="s">
        <v>1128</v>
      </c>
      <c r="C749" s="166"/>
      <c r="D749" s="166"/>
      <c r="E749" s="166"/>
      <c r="F749" s="29" t="s">
        <v>375</v>
      </c>
      <c r="G749" s="174" t="s">
        <v>3870</v>
      </c>
      <c r="H749" s="175"/>
      <c r="I749" s="176"/>
    </row>
    <row r="750" spans="1:9" s="62" customFormat="1" ht="27">
      <c r="A750" s="14" t="s">
        <v>2</v>
      </c>
      <c r="B750" s="14" t="s">
        <v>3</v>
      </c>
      <c r="C750" s="15" t="s">
        <v>4</v>
      </c>
      <c r="D750" s="15" t="s">
        <v>5</v>
      </c>
      <c r="E750" s="15" t="s">
        <v>3366</v>
      </c>
      <c r="F750" s="15" t="s">
        <v>7</v>
      </c>
      <c r="G750" s="16" t="s">
        <v>3347</v>
      </c>
      <c r="H750" s="16" t="s">
        <v>3348</v>
      </c>
      <c r="I750" s="16" t="s">
        <v>3349</v>
      </c>
    </row>
    <row r="751" spans="1:9" s="62" customFormat="1" ht="27">
      <c r="A751" s="31">
        <v>1</v>
      </c>
      <c r="B751" s="21">
        <v>1196410030</v>
      </c>
      <c r="C751" s="28">
        <v>42221614</v>
      </c>
      <c r="D751" s="36" t="s">
        <v>1129</v>
      </c>
      <c r="E751" s="37" t="s">
        <v>1129</v>
      </c>
      <c r="F751" s="28" t="s">
        <v>10</v>
      </c>
      <c r="G751" s="22">
        <v>143170</v>
      </c>
      <c r="H751" s="22">
        <v>0</v>
      </c>
      <c r="I751" s="23">
        <f>+G751+H751</f>
        <v>143170</v>
      </c>
    </row>
    <row r="752" spans="1:9" s="150" customFormat="1">
      <c r="A752" s="142" t="s">
        <v>3952</v>
      </c>
      <c r="B752" s="17"/>
      <c r="C752" s="143"/>
      <c r="D752" s="143"/>
      <c r="E752" s="143"/>
      <c r="F752" s="143"/>
      <c r="G752" s="144"/>
      <c r="H752" s="145"/>
      <c r="I752" s="151">
        <f>SUM(I751)</f>
        <v>143170</v>
      </c>
    </row>
    <row r="753" spans="1:9" s="62" customFormat="1" ht="13.5" customHeight="1">
      <c r="A753" s="39" t="s">
        <v>1130</v>
      </c>
      <c r="B753" s="166" t="s">
        <v>1131</v>
      </c>
      <c r="C753" s="166"/>
      <c r="D753" s="166"/>
      <c r="E753" s="166"/>
      <c r="F753" s="29" t="s">
        <v>375</v>
      </c>
      <c r="G753" s="174" t="s">
        <v>3870</v>
      </c>
      <c r="H753" s="175"/>
      <c r="I753" s="176"/>
    </row>
    <row r="754" spans="1:9" s="62" customFormat="1" ht="27">
      <c r="A754" s="14" t="s">
        <v>2</v>
      </c>
      <c r="B754" s="14" t="s">
        <v>3</v>
      </c>
      <c r="C754" s="15" t="s">
        <v>4</v>
      </c>
      <c r="D754" s="15" t="s">
        <v>5</v>
      </c>
      <c r="E754" s="15" t="s">
        <v>3366</v>
      </c>
      <c r="F754" s="15" t="s">
        <v>7</v>
      </c>
      <c r="G754" s="16" t="s">
        <v>3347</v>
      </c>
      <c r="H754" s="16" t="s">
        <v>3348</v>
      </c>
      <c r="I754" s="16" t="s">
        <v>3349</v>
      </c>
    </row>
    <row r="755" spans="1:9" s="62" customFormat="1" ht="54">
      <c r="A755" s="31">
        <v>1</v>
      </c>
      <c r="B755" s="27">
        <v>1186220096</v>
      </c>
      <c r="C755" s="28">
        <v>42221614</v>
      </c>
      <c r="D755" s="36" t="s">
        <v>1132</v>
      </c>
      <c r="E755" s="37" t="s">
        <v>1133</v>
      </c>
      <c r="F755" s="28" t="s">
        <v>10</v>
      </c>
      <c r="G755" s="22">
        <v>95584</v>
      </c>
      <c r="H755" s="22">
        <v>0</v>
      </c>
      <c r="I755" s="23">
        <f>+G755+H755</f>
        <v>95584</v>
      </c>
    </row>
    <row r="756" spans="1:9" s="62" customFormat="1" ht="126">
      <c r="A756" s="31">
        <v>2</v>
      </c>
      <c r="B756" s="27">
        <v>1196410675</v>
      </c>
      <c r="C756" s="28">
        <v>42221614</v>
      </c>
      <c r="D756" s="36" t="s">
        <v>1134</v>
      </c>
      <c r="E756" s="37" t="s">
        <v>1135</v>
      </c>
      <c r="F756" s="28" t="s">
        <v>10</v>
      </c>
      <c r="G756" s="22">
        <v>84034</v>
      </c>
      <c r="H756" s="22">
        <v>0</v>
      </c>
      <c r="I756" s="23">
        <f>+G756+H756</f>
        <v>84034</v>
      </c>
    </row>
    <row r="757" spans="1:9" s="62" customFormat="1" ht="63">
      <c r="A757" s="31">
        <v>3</v>
      </c>
      <c r="B757" s="27">
        <v>1196410660</v>
      </c>
      <c r="C757" s="28">
        <v>42221614</v>
      </c>
      <c r="D757" s="36" t="s">
        <v>1136</v>
      </c>
      <c r="E757" s="37" t="s">
        <v>1137</v>
      </c>
      <c r="F757" s="28" t="s">
        <v>10</v>
      </c>
      <c r="G757" s="22">
        <v>169215</v>
      </c>
      <c r="H757" s="22">
        <v>0</v>
      </c>
      <c r="I757" s="23">
        <f>+G757+H757</f>
        <v>169215</v>
      </c>
    </row>
    <row r="758" spans="1:9" s="62" customFormat="1" ht="63">
      <c r="A758" s="31">
        <v>4</v>
      </c>
      <c r="B758" s="27">
        <v>1196410656</v>
      </c>
      <c r="C758" s="28">
        <v>42221614</v>
      </c>
      <c r="D758" s="36" t="s">
        <v>1138</v>
      </c>
      <c r="E758" s="37" t="s">
        <v>1139</v>
      </c>
      <c r="F758" s="28" t="s">
        <v>10</v>
      </c>
      <c r="G758" s="22">
        <v>147000</v>
      </c>
      <c r="H758" s="22">
        <v>0</v>
      </c>
      <c r="I758" s="23">
        <f>+G758+H758</f>
        <v>147000</v>
      </c>
    </row>
    <row r="759" spans="1:9" s="62" customFormat="1" ht="72">
      <c r="A759" s="31">
        <v>5</v>
      </c>
      <c r="B759" s="27">
        <v>1196410068</v>
      </c>
      <c r="C759" s="28">
        <v>42221614</v>
      </c>
      <c r="D759" s="36" t="s">
        <v>1140</v>
      </c>
      <c r="E759" s="37" t="s">
        <v>1141</v>
      </c>
      <c r="F759" s="28" t="s">
        <v>10</v>
      </c>
      <c r="G759" s="22">
        <v>171078</v>
      </c>
      <c r="H759" s="22">
        <v>0</v>
      </c>
      <c r="I759" s="23">
        <f t="shared" ref="I759:I760" si="99">+G759+H759</f>
        <v>171078</v>
      </c>
    </row>
    <row r="760" spans="1:9" s="62" customFormat="1" ht="72">
      <c r="A760" s="31">
        <v>6</v>
      </c>
      <c r="B760" s="27">
        <v>1196410067</v>
      </c>
      <c r="C760" s="28">
        <v>42221614</v>
      </c>
      <c r="D760" s="36" t="s">
        <v>1142</v>
      </c>
      <c r="E760" s="37" t="s">
        <v>1143</v>
      </c>
      <c r="F760" s="28" t="s">
        <v>10</v>
      </c>
      <c r="G760" s="22">
        <v>171078</v>
      </c>
      <c r="H760" s="22">
        <v>0</v>
      </c>
      <c r="I760" s="23">
        <f t="shared" si="99"/>
        <v>171078</v>
      </c>
    </row>
    <row r="761" spans="1:9" s="147" customFormat="1">
      <c r="A761" s="142" t="s">
        <v>3953</v>
      </c>
      <c r="B761" s="17"/>
      <c r="C761" s="143"/>
      <c r="D761" s="143"/>
      <c r="E761" s="143"/>
      <c r="F761" s="143"/>
      <c r="G761" s="144"/>
      <c r="H761" s="145"/>
      <c r="I761" s="149">
        <f>SUM(I755:I760)</f>
        <v>837989</v>
      </c>
    </row>
    <row r="762" spans="1:9" s="62" customFormat="1" ht="27">
      <c r="A762" s="39" t="s">
        <v>1144</v>
      </c>
      <c r="B762" s="166" t="s">
        <v>1145</v>
      </c>
      <c r="C762" s="166"/>
      <c r="D762" s="166"/>
      <c r="E762" s="166"/>
      <c r="F762" s="29" t="s">
        <v>3354</v>
      </c>
      <c r="G762" s="174" t="s">
        <v>3870</v>
      </c>
      <c r="H762" s="175"/>
      <c r="I762" s="176"/>
    </row>
    <row r="763" spans="1:9" s="62" customFormat="1" ht="27">
      <c r="A763" s="14" t="s">
        <v>2</v>
      </c>
      <c r="B763" s="14" t="s">
        <v>3</v>
      </c>
      <c r="C763" s="15" t="s">
        <v>4</v>
      </c>
      <c r="D763" s="15" t="s">
        <v>5</v>
      </c>
      <c r="E763" s="15" t="s">
        <v>3366</v>
      </c>
      <c r="F763" s="15" t="s">
        <v>7</v>
      </c>
      <c r="G763" s="16" t="s">
        <v>3347</v>
      </c>
      <c r="H763" s="16" t="s">
        <v>3348</v>
      </c>
      <c r="I763" s="16" t="s">
        <v>3349</v>
      </c>
    </row>
    <row r="764" spans="1:9" s="62" customFormat="1" ht="63">
      <c r="A764" s="31">
        <v>1</v>
      </c>
      <c r="B764" s="27">
        <v>1197011051</v>
      </c>
      <c r="C764" s="28">
        <v>42142801</v>
      </c>
      <c r="D764" s="36" t="s">
        <v>1146</v>
      </c>
      <c r="E764" s="37" t="s">
        <v>1147</v>
      </c>
      <c r="F764" s="29" t="s">
        <v>154</v>
      </c>
      <c r="G764" s="22">
        <v>98475</v>
      </c>
      <c r="H764" s="22">
        <f>ROUND(G764*0.19,0)</f>
        <v>18710</v>
      </c>
      <c r="I764" s="23">
        <f>+G764+H764</f>
        <v>117185</v>
      </c>
    </row>
    <row r="765" spans="1:9" s="62" customFormat="1" ht="54">
      <c r="A765" s="31">
        <v>2</v>
      </c>
      <c r="B765" s="27">
        <v>1197011050</v>
      </c>
      <c r="C765" s="28">
        <v>42142801</v>
      </c>
      <c r="D765" s="36" t="s">
        <v>1148</v>
      </c>
      <c r="E765" s="37" t="s">
        <v>1149</v>
      </c>
      <c r="F765" s="29" t="s">
        <v>154</v>
      </c>
      <c r="G765" s="22">
        <v>106743</v>
      </c>
      <c r="H765" s="22">
        <f>ROUND(G765*0.19,0)</f>
        <v>20281</v>
      </c>
      <c r="I765" s="23">
        <f>+G765+H765</f>
        <v>127024</v>
      </c>
    </row>
    <row r="766" spans="1:9" s="62" customFormat="1" ht="54">
      <c r="A766" s="31">
        <v>3</v>
      </c>
      <c r="B766" s="35" t="s">
        <v>137</v>
      </c>
      <c r="C766" s="28">
        <v>42142801</v>
      </c>
      <c r="D766" s="36" t="s">
        <v>1150</v>
      </c>
      <c r="E766" s="37" t="s">
        <v>1151</v>
      </c>
      <c r="F766" s="29" t="s">
        <v>154</v>
      </c>
      <c r="G766" s="22">
        <v>98475</v>
      </c>
      <c r="H766" s="22">
        <f t="shared" ref="H766:H784" si="100">ROUND(G766*0.19,0)</f>
        <v>18710</v>
      </c>
      <c r="I766" s="23">
        <f t="shared" ref="I766:I784" si="101">+G766+H766</f>
        <v>117185</v>
      </c>
    </row>
    <row r="767" spans="1:9" s="62" customFormat="1" ht="72">
      <c r="A767" s="31">
        <v>4</v>
      </c>
      <c r="B767" s="35" t="s">
        <v>137</v>
      </c>
      <c r="C767" s="28">
        <v>42142801</v>
      </c>
      <c r="D767" s="36" t="s">
        <v>1152</v>
      </c>
      <c r="E767" s="37" t="s">
        <v>1153</v>
      </c>
      <c r="F767" s="29" t="s">
        <v>154</v>
      </c>
      <c r="G767" s="22">
        <v>98475</v>
      </c>
      <c r="H767" s="22">
        <f t="shared" si="100"/>
        <v>18710</v>
      </c>
      <c r="I767" s="23">
        <f t="shared" si="101"/>
        <v>117185</v>
      </c>
    </row>
    <row r="768" spans="1:9" s="62" customFormat="1" ht="45">
      <c r="A768" s="31">
        <v>5</v>
      </c>
      <c r="B768" s="35" t="s">
        <v>137</v>
      </c>
      <c r="C768" s="28">
        <v>42142801</v>
      </c>
      <c r="D768" s="36" t="s">
        <v>1154</v>
      </c>
      <c r="E768" s="37" t="s">
        <v>1155</v>
      </c>
      <c r="F768" s="29" t="s">
        <v>154</v>
      </c>
      <c r="G768" s="22">
        <v>81261</v>
      </c>
      <c r="H768" s="22">
        <f t="shared" si="100"/>
        <v>15440</v>
      </c>
      <c r="I768" s="23">
        <f t="shared" si="101"/>
        <v>96701</v>
      </c>
    </row>
    <row r="769" spans="1:9" s="62" customFormat="1" ht="63">
      <c r="A769" s="31">
        <v>6</v>
      </c>
      <c r="B769" s="35" t="s">
        <v>137</v>
      </c>
      <c r="C769" s="28">
        <v>42142801</v>
      </c>
      <c r="D769" s="36" t="s">
        <v>1156</v>
      </c>
      <c r="E769" s="37" t="s">
        <v>1157</v>
      </c>
      <c r="F769" s="29" t="s">
        <v>154</v>
      </c>
      <c r="G769" s="22">
        <v>96284</v>
      </c>
      <c r="H769" s="22">
        <f t="shared" si="100"/>
        <v>18294</v>
      </c>
      <c r="I769" s="23">
        <f t="shared" si="101"/>
        <v>114578</v>
      </c>
    </row>
    <row r="770" spans="1:9" s="62" customFormat="1" ht="63">
      <c r="A770" s="31">
        <v>7</v>
      </c>
      <c r="B770" s="35" t="s">
        <v>137</v>
      </c>
      <c r="C770" s="28">
        <v>42142801</v>
      </c>
      <c r="D770" s="36" t="s">
        <v>1158</v>
      </c>
      <c r="E770" s="37" t="s">
        <v>1159</v>
      </c>
      <c r="F770" s="29" t="s">
        <v>154</v>
      </c>
      <c r="G770" s="22">
        <v>102647</v>
      </c>
      <c r="H770" s="22">
        <f t="shared" si="100"/>
        <v>19503</v>
      </c>
      <c r="I770" s="23">
        <f t="shared" si="101"/>
        <v>122150</v>
      </c>
    </row>
    <row r="771" spans="1:9" s="62" customFormat="1" ht="36">
      <c r="A771" s="31">
        <v>8</v>
      </c>
      <c r="B771" s="35" t="s">
        <v>137</v>
      </c>
      <c r="C771" s="28">
        <v>42142801</v>
      </c>
      <c r="D771" s="36" t="s">
        <v>1160</v>
      </c>
      <c r="E771" s="37" t="s">
        <v>1161</v>
      </c>
      <c r="F771" s="29" t="s">
        <v>154</v>
      </c>
      <c r="G771" s="22">
        <v>76985</v>
      </c>
      <c r="H771" s="22">
        <f t="shared" si="100"/>
        <v>14627</v>
      </c>
      <c r="I771" s="23">
        <f t="shared" si="101"/>
        <v>91612</v>
      </c>
    </row>
    <row r="772" spans="1:9" s="62" customFormat="1" ht="36">
      <c r="A772" s="31">
        <v>9</v>
      </c>
      <c r="B772" s="35" t="s">
        <v>137</v>
      </c>
      <c r="C772" s="28">
        <v>42142801</v>
      </c>
      <c r="D772" s="36" t="s">
        <v>1162</v>
      </c>
      <c r="E772" s="37" t="s">
        <v>1163</v>
      </c>
      <c r="F772" s="29" t="s">
        <v>154</v>
      </c>
      <c r="G772" s="22">
        <v>76985</v>
      </c>
      <c r="H772" s="22">
        <f t="shared" si="100"/>
        <v>14627</v>
      </c>
      <c r="I772" s="23">
        <f t="shared" si="101"/>
        <v>91612</v>
      </c>
    </row>
    <row r="773" spans="1:9" s="62" customFormat="1" ht="27">
      <c r="A773" s="31">
        <v>10</v>
      </c>
      <c r="B773" s="35" t="s">
        <v>137</v>
      </c>
      <c r="C773" s="28">
        <v>42142801</v>
      </c>
      <c r="D773" s="36" t="s">
        <v>1164</v>
      </c>
      <c r="E773" s="37" t="s">
        <v>1165</v>
      </c>
      <c r="F773" s="29" t="s">
        <v>154</v>
      </c>
      <c r="G773" s="22">
        <v>76985</v>
      </c>
      <c r="H773" s="22">
        <f t="shared" si="100"/>
        <v>14627</v>
      </c>
      <c r="I773" s="23">
        <f t="shared" si="101"/>
        <v>91612</v>
      </c>
    </row>
    <row r="774" spans="1:9" s="62" customFormat="1" ht="90">
      <c r="A774" s="31">
        <v>11</v>
      </c>
      <c r="B774" s="35" t="s">
        <v>137</v>
      </c>
      <c r="C774" s="28">
        <v>42142801</v>
      </c>
      <c r="D774" s="36" t="s">
        <v>1166</v>
      </c>
      <c r="E774" s="76" t="s">
        <v>3445</v>
      </c>
      <c r="F774" s="29" t="s">
        <v>154</v>
      </c>
      <c r="G774" s="22">
        <v>29914</v>
      </c>
      <c r="H774" s="22">
        <f t="shared" si="100"/>
        <v>5684</v>
      </c>
      <c r="I774" s="23">
        <f t="shared" si="101"/>
        <v>35598</v>
      </c>
    </row>
    <row r="775" spans="1:9" s="62" customFormat="1" ht="90">
      <c r="A775" s="31">
        <v>12</v>
      </c>
      <c r="B775" s="35" t="s">
        <v>137</v>
      </c>
      <c r="C775" s="28">
        <v>42142801</v>
      </c>
      <c r="D775" s="36" t="s">
        <v>1167</v>
      </c>
      <c r="E775" s="76" t="s">
        <v>3446</v>
      </c>
      <c r="F775" s="29" t="s">
        <v>154</v>
      </c>
      <c r="G775" s="22">
        <v>29914</v>
      </c>
      <c r="H775" s="22">
        <f t="shared" si="100"/>
        <v>5684</v>
      </c>
      <c r="I775" s="23">
        <f t="shared" si="101"/>
        <v>35598</v>
      </c>
    </row>
    <row r="776" spans="1:9" s="62" customFormat="1" ht="90">
      <c r="A776" s="31">
        <v>13</v>
      </c>
      <c r="B776" s="35" t="s">
        <v>137</v>
      </c>
      <c r="C776" s="28">
        <v>42142801</v>
      </c>
      <c r="D776" s="36" t="s">
        <v>1168</v>
      </c>
      <c r="E776" s="76" t="s">
        <v>3447</v>
      </c>
      <c r="F776" s="29" t="s">
        <v>154</v>
      </c>
      <c r="G776" s="22">
        <v>38598</v>
      </c>
      <c r="H776" s="22">
        <f t="shared" si="100"/>
        <v>7334</v>
      </c>
      <c r="I776" s="23">
        <f t="shared" si="101"/>
        <v>45932</v>
      </c>
    </row>
    <row r="777" spans="1:9" s="62" customFormat="1" ht="90">
      <c r="A777" s="31">
        <v>14</v>
      </c>
      <c r="B777" s="35" t="s">
        <v>137</v>
      </c>
      <c r="C777" s="28">
        <v>42142801</v>
      </c>
      <c r="D777" s="36" t="s">
        <v>1169</v>
      </c>
      <c r="E777" s="76" t="s">
        <v>3448</v>
      </c>
      <c r="F777" s="29" t="s">
        <v>154</v>
      </c>
      <c r="G777" s="22">
        <v>42940</v>
      </c>
      <c r="H777" s="22">
        <f t="shared" si="100"/>
        <v>8159</v>
      </c>
      <c r="I777" s="23">
        <f t="shared" si="101"/>
        <v>51099</v>
      </c>
    </row>
    <row r="778" spans="1:9" s="62" customFormat="1" ht="99">
      <c r="A778" s="31">
        <v>15</v>
      </c>
      <c r="B778" s="35" t="s">
        <v>137</v>
      </c>
      <c r="C778" s="28">
        <v>42142801</v>
      </c>
      <c r="D778" s="36" t="s">
        <v>1170</v>
      </c>
      <c r="E778" s="76" t="s">
        <v>1171</v>
      </c>
      <c r="F778" s="29" t="s">
        <v>154</v>
      </c>
      <c r="G778" s="22">
        <v>57739</v>
      </c>
      <c r="H778" s="22">
        <f t="shared" si="100"/>
        <v>10970</v>
      </c>
      <c r="I778" s="23">
        <f t="shared" si="101"/>
        <v>68709</v>
      </c>
    </row>
    <row r="779" spans="1:9" s="62" customFormat="1" ht="72">
      <c r="A779" s="31">
        <v>16</v>
      </c>
      <c r="B779" s="35" t="s">
        <v>137</v>
      </c>
      <c r="C779" s="28">
        <v>42142801</v>
      </c>
      <c r="D779" s="36" t="s">
        <v>1172</v>
      </c>
      <c r="E779" s="76" t="s">
        <v>3449</v>
      </c>
      <c r="F779" s="29" t="s">
        <v>154</v>
      </c>
      <c r="G779" s="22">
        <v>39136</v>
      </c>
      <c r="H779" s="22">
        <f t="shared" si="100"/>
        <v>7436</v>
      </c>
      <c r="I779" s="23">
        <f t="shared" si="101"/>
        <v>46572</v>
      </c>
    </row>
    <row r="780" spans="1:9" s="62" customFormat="1" ht="72">
      <c r="A780" s="31">
        <v>17</v>
      </c>
      <c r="B780" s="35" t="s">
        <v>137</v>
      </c>
      <c r="C780" s="28">
        <v>42142801</v>
      </c>
      <c r="D780" s="36" t="s">
        <v>1173</v>
      </c>
      <c r="E780" s="76" t="s">
        <v>3450</v>
      </c>
      <c r="F780" s="29" t="s">
        <v>154</v>
      </c>
      <c r="G780" s="22">
        <v>39136</v>
      </c>
      <c r="H780" s="22">
        <f t="shared" si="100"/>
        <v>7436</v>
      </c>
      <c r="I780" s="23">
        <f t="shared" si="101"/>
        <v>46572</v>
      </c>
    </row>
    <row r="781" spans="1:9" s="62" customFormat="1" ht="72">
      <c r="A781" s="31">
        <v>18</v>
      </c>
      <c r="B781" s="35" t="s">
        <v>137</v>
      </c>
      <c r="C781" s="28">
        <v>42142801</v>
      </c>
      <c r="D781" s="36" t="s">
        <v>1174</v>
      </c>
      <c r="E781" s="76" t="s">
        <v>3451</v>
      </c>
      <c r="F781" s="29" t="s">
        <v>154</v>
      </c>
      <c r="G781" s="22">
        <v>39136</v>
      </c>
      <c r="H781" s="22">
        <f t="shared" si="100"/>
        <v>7436</v>
      </c>
      <c r="I781" s="23">
        <f t="shared" si="101"/>
        <v>46572</v>
      </c>
    </row>
    <row r="782" spans="1:9" s="62" customFormat="1" ht="72">
      <c r="A782" s="31">
        <v>19</v>
      </c>
      <c r="B782" s="35" t="s">
        <v>137</v>
      </c>
      <c r="C782" s="28">
        <v>42142801</v>
      </c>
      <c r="D782" s="36" t="s">
        <v>1175</v>
      </c>
      <c r="E782" s="76" t="s">
        <v>3452</v>
      </c>
      <c r="F782" s="29" t="s">
        <v>154</v>
      </c>
      <c r="G782" s="22">
        <v>39136</v>
      </c>
      <c r="H782" s="22">
        <f t="shared" si="100"/>
        <v>7436</v>
      </c>
      <c r="I782" s="23">
        <f t="shared" si="101"/>
        <v>46572</v>
      </c>
    </row>
    <row r="783" spans="1:9" s="62" customFormat="1" ht="72">
      <c r="A783" s="31">
        <v>20</v>
      </c>
      <c r="B783" s="35" t="s">
        <v>137</v>
      </c>
      <c r="C783" s="28">
        <v>42142801</v>
      </c>
      <c r="D783" s="36" t="s">
        <v>1176</v>
      </c>
      <c r="E783" s="76" t="s">
        <v>3453</v>
      </c>
      <c r="F783" s="29" t="s">
        <v>154</v>
      </c>
      <c r="G783" s="22">
        <v>57739</v>
      </c>
      <c r="H783" s="22">
        <f t="shared" si="100"/>
        <v>10970</v>
      </c>
      <c r="I783" s="23">
        <f t="shared" si="101"/>
        <v>68709</v>
      </c>
    </row>
    <row r="784" spans="1:9" s="62" customFormat="1" ht="72">
      <c r="A784" s="31">
        <v>21</v>
      </c>
      <c r="B784" s="35" t="s">
        <v>137</v>
      </c>
      <c r="C784" s="28">
        <v>42142801</v>
      </c>
      <c r="D784" s="36" t="s">
        <v>1177</v>
      </c>
      <c r="E784" s="76" t="s">
        <v>3454</v>
      </c>
      <c r="F784" s="29" t="s">
        <v>154</v>
      </c>
      <c r="G784" s="22">
        <v>57739</v>
      </c>
      <c r="H784" s="22">
        <f t="shared" si="100"/>
        <v>10970</v>
      </c>
      <c r="I784" s="23">
        <f t="shared" si="101"/>
        <v>68709</v>
      </c>
    </row>
    <row r="785" spans="1:9" s="147" customFormat="1">
      <c r="A785" s="142" t="s">
        <v>3954</v>
      </c>
      <c r="B785" s="17"/>
      <c r="C785" s="143"/>
      <c r="D785" s="143"/>
      <c r="E785" s="143"/>
      <c r="F785" s="143"/>
      <c r="G785" s="148"/>
      <c r="H785" s="145"/>
      <c r="I785" s="149">
        <f>SUM(I764:I784)</f>
        <v>1647486</v>
      </c>
    </row>
    <row r="786" spans="1:9" s="62" customFormat="1" ht="18">
      <c r="A786" s="39" t="s">
        <v>1178</v>
      </c>
      <c r="B786" s="166" t="s">
        <v>1179</v>
      </c>
      <c r="C786" s="166"/>
      <c r="D786" s="166"/>
      <c r="E786" s="166"/>
      <c r="F786" s="29" t="s">
        <v>740</v>
      </c>
      <c r="G786" s="174" t="s">
        <v>3870</v>
      </c>
      <c r="H786" s="175"/>
      <c r="I786" s="176"/>
    </row>
    <row r="787" spans="1:9" s="62" customFormat="1" ht="27">
      <c r="A787" s="14" t="s">
        <v>2</v>
      </c>
      <c r="B787" s="14" t="s">
        <v>3</v>
      </c>
      <c r="C787" s="15" t="s">
        <v>4</v>
      </c>
      <c r="D787" s="15" t="s">
        <v>5</v>
      </c>
      <c r="E787" s="15" t="s">
        <v>3366</v>
      </c>
      <c r="F787" s="15" t="s">
        <v>7</v>
      </c>
      <c r="G787" s="16" t="s">
        <v>3347</v>
      </c>
      <c r="H787" s="16" t="s">
        <v>3348</v>
      </c>
      <c r="I787" s="16" t="s">
        <v>3349</v>
      </c>
    </row>
    <row r="788" spans="1:9" s="62" customFormat="1" ht="171">
      <c r="A788" s="31">
        <v>1</v>
      </c>
      <c r="B788" s="56">
        <v>1196491136</v>
      </c>
      <c r="C788" s="28">
        <v>42171703</v>
      </c>
      <c r="D788" s="74" t="s">
        <v>1180</v>
      </c>
      <c r="E788" s="34" t="s">
        <v>1181</v>
      </c>
      <c r="F788" s="28" t="s">
        <v>10</v>
      </c>
      <c r="G788" s="22">
        <v>21677</v>
      </c>
      <c r="H788" s="22">
        <f t="shared" ref="H788:H796" si="102">ROUND(G788*0.19,0)</f>
        <v>4119</v>
      </c>
      <c r="I788" s="23">
        <f t="shared" ref="I788:I796" si="103">+G788+H788</f>
        <v>25796</v>
      </c>
    </row>
    <row r="789" spans="1:9" s="62" customFormat="1" ht="171">
      <c r="A789" s="31">
        <v>2</v>
      </c>
      <c r="B789" s="56">
        <v>1196490055</v>
      </c>
      <c r="C789" s="28">
        <v>42171703</v>
      </c>
      <c r="D789" s="74" t="s">
        <v>1182</v>
      </c>
      <c r="E789" s="34" t="s">
        <v>1183</v>
      </c>
      <c r="F789" s="28" t="s">
        <v>10</v>
      </c>
      <c r="G789" s="22">
        <v>21677</v>
      </c>
      <c r="H789" s="22">
        <f t="shared" si="102"/>
        <v>4119</v>
      </c>
      <c r="I789" s="23">
        <f t="shared" si="103"/>
        <v>25796</v>
      </c>
    </row>
    <row r="790" spans="1:9" s="62" customFormat="1" ht="162">
      <c r="A790" s="31">
        <v>3</v>
      </c>
      <c r="B790" s="56">
        <v>1196490056</v>
      </c>
      <c r="C790" s="28">
        <v>42171703</v>
      </c>
      <c r="D790" s="74" t="s">
        <v>1184</v>
      </c>
      <c r="E790" s="34" t="s">
        <v>1185</v>
      </c>
      <c r="F790" s="28" t="s">
        <v>10</v>
      </c>
      <c r="G790" s="22">
        <v>39665</v>
      </c>
      <c r="H790" s="22">
        <f t="shared" si="102"/>
        <v>7536</v>
      </c>
      <c r="I790" s="23">
        <f t="shared" si="103"/>
        <v>47201</v>
      </c>
    </row>
    <row r="791" spans="1:9" s="62" customFormat="1" ht="162">
      <c r="A791" s="31">
        <v>4</v>
      </c>
      <c r="B791" s="56">
        <v>1196491471</v>
      </c>
      <c r="C791" s="28">
        <v>42171703</v>
      </c>
      <c r="D791" s="74" t="s">
        <v>1186</v>
      </c>
      <c r="E791" s="34" t="s">
        <v>1187</v>
      </c>
      <c r="F791" s="28" t="s">
        <v>10</v>
      </c>
      <c r="G791" s="22">
        <v>58054</v>
      </c>
      <c r="H791" s="22">
        <f t="shared" si="102"/>
        <v>11030</v>
      </c>
      <c r="I791" s="23">
        <f t="shared" si="103"/>
        <v>69084</v>
      </c>
    </row>
    <row r="792" spans="1:9" s="62" customFormat="1" ht="216">
      <c r="A792" s="31">
        <v>5</v>
      </c>
      <c r="B792" s="35" t="s">
        <v>137</v>
      </c>
      <c r="C792" s="28">
        <v>42171703</v>
      </c>
      <c r="D792" s="74" t="s">
        <v>1188</v>
      </c>
      <c r="E792" s="34" t="s">
        <v>1189</v>
      </c>
      <c r="F792" s="28" t="s">
        <v>10</v>
      </c>
      <c r="G792" s="22">
        <v>47631</v>
      </c>
      <c r="H792" s="22">
        <f t="shared" si="102"/>
        <v>9050</v>
      </c>
      <c r="I792" s="23">
        <f t="shared" si="103"/>
        <v>56681</v>
      </c>
    </row>
    <row r="793" spans="1:9" s="62" customFormat="1" ht="207">
      <c r="A793" s="31">
        <v>6</v>
      </c>
      <c r="B793" s="35" t="s">
        <v>137</v>
      </c>
      <c r="C793" s="28">
        <v>42171703</v>
      </c>
      <c r="D793" s="74" t="s">
        <v>1190</v>
      </c>
      <c r="E793" s="34" t="s">
        <v>1191</v>
      </c>
      <c r="F793" s="28" t="s">
        <v>10</v>
      </c>
      <c r="G793" s="22">
        <v>19882</v>
      </c>
      <c r="H793" s="22">
        <f t="shared" si="102"/>
        <v>3778</v>
      </c>
      <c r="I793" s="23">
        <f t="shared" si="103"/>
        <v>23660</v>
      </c>
    </row>
    <row r="794" spans="1:9" s="62" customFormat="1" ht="162">
      <c r="A794" s="31">
        <v>7</v>
      </c>
      <c r="B794" s="35" t="s">
        <v>137</v>
      </c>
      <c r="C794" s="28">
        <v>42171703</v>
      </c>
      <c r="D794" s="74" t="s">
        <v>1192</v>
      </c>
      <c r="E794" s="34" t="s">
        <v>1193</v>
      </c>
      <c r="F794" s="28" t="s">
        <v>10</v>
      </c>
      <c r="G794" s="22">
        <v>22791</v>
      </c>
      <c r="H794" s="22">
        <f t="shared" si="102"/>
        <v>4330</v>
      </c>
      <c r="I794" s="23">
        <f t="shared" si="103"/>
        <v>27121</v>
      </c>
    </row>
    <row r="795" spans="1:9" s="62" customFormat="1" ht="216">
      <c r="A795" s="31">
        <v>8</v>
      </c>
      <c r="B795" s="35" t="s">
        <v>137</v>
      </c>
      <c r="C795" s="28">
        <v>42171703</v>
      </c>
      <c r="D795" s="74" t="s">
        <v>1194</v>
      </c>
      <c r="E795" s="34" t="s">
        <v>1195</v>
      </c>
      <c r="F795" s="28" t="s">
        <v>10</v>
      </c>
      <c r="G795" s="22">
        <v>65520</v>
      </c>
      <c r="H795" s="22">
        <f t="shared" si="102"/>
        <v>12449</v>
      </c>
      <c r="I795" s="23">
        <f t="shared" si="103"/>
        <v>77969</v>
      </c>
    </row>
    <row r="796" spans="1:9" s="62" customFormat="1" ht="117">
      <c r="A796" s="31">
        <v>9</v>
      </c>
      <c r="B796" s="35">
        <v>1196490196</v>
      </c>
      <c r="C796" s="28">
        <v>42171703</v>
      </c>
      <c r="D796" s="33" t="s">
        <v>1196</v>
      </c>
      <c r="E796" s="34" t="s">
        <v>1197</v>
      </c>
      <c r="F796" s="28" t="s">
        <v>10</v>
      </c>
      <c r="G796" s="22">
        <v>46016</v>
      </c>
      <c r="H796" s="22">
        <f t="shared" si="102"/>
        <v>8743</v>
      </c>
      <c r="I796" s="23">
        <f t="shared" si="103"/>
        <v>54759</v>
      </c>
    </row>
    <row r="797" spans="1:9" s="150" customFormat="1">
      <c r="A797" s="142" t="s">
        <v>3955</v>
      </c>
      <c r="B797" s="17"/>
      <c r="C797" s="143"/>
      <c r="D797" s="143"/>
      <c r="E797" s="143"/>
      <c r="F797" s="143"/>
      <c r="G797" s="148"/>
      <c r="H797" s="148"/>
      <c r="I797" s="149">
        <f>SUM(I788:I796)</f>
        <v>408067</v>
      </c>
    </row>
    <row r="798" spans="1:9" s="62" customFormat="1" ht="13.5" customHeight="1">
      <c r="A798" s="39" t="s">
        <v>1198</v>
      </c>
      <c r="B798" s="166" t="s">
        <v>1199</v>
      </c>
      <c r="C798" s="166"/>
      <c r="D798" s="166"/>
      <c r="E798" s="166"/>
      <c r="F798" s="29" t="s">
        <v>375</v>
      </c>
      <c r="G798" s="174" t="s">
        <v>3870</v>
      </c>
      <c r="H798" s="175"/>
      <c r="I798" s="176"/>
    </row>
    <row r="799" spans="1:9" s="62" customFormat="1" ht="27">
      <c r="A799" s="14" t="s">
        <v>2</v>
      </c>
      <c r="B799" s="14" t="s">
        <v>3</v>
      </c>
      <c r="C799" s="15" t="s">
        <v>4</v>
      </c>
      <c r="D799" s="15" t="s">
        <v>5</v>
      </c>
      <c r="E799" s="15" t="s">
        <v>3366</v>
      </c>
      <c r="F799" s="15" t="s">
        <v>7</v>
      </c>
      <c r="G799" s="16" t="s">
        <v>3347</v>
      </c>
      <c r="H799" s="16" t="s">
        <v>3348</v>
      </c>
      <c r="I799" s="16" t="s">
        <v>3349</v>
      </c>
    </row>
    <row r="800" spans="1:9" s="62" customFormat="1" ht="63">
      <c r="A800" s="31">
        <v>1</v>
      </c>
      <c r="B800" s="27">
        <v>1196490664</v>
      </c>
      <c r="C800" s="51">
        <v>42271708</v>
      </c>
      <c r="D800" s="36" t="s">
        <v>1200</v>
      </c>
      <c r="E800" s="37" t="s">
        <v>3455</v>
      </c>
      <c r="F800" s="28" t="s">
        <v>10</v>
      </c>
      <c r="G800" s="22">
        <v>5107</v>
      </c>
      <c r="H800" s="22">
        <f>ROUND(G800*0.19,0)</f>
        <v>970</v>
      </c>
      <c r="I800" s="23">
        <f>+G800+H800</f>
        <v>6077</v>
      </c>
    </row>
    <row r="801" spans="1:9" s="62" customFormat="1" ht="72">
      <c r="A801" s="31">
        <v>2</v>
      </c>
      <c r="B801" s="27">
        <v>1196490690</v>
      </c>
      <c r="C801" s="51">
        <v>42271708</v>
      </c>
      <c r="D801" s="36" t="s">
        <v>1201</v>
      </c>
      <c r="E801" s="37" t="s">
        <v>3456</v>
      </c>
      <c r="F801" s="28" t="s">
        <v>10</v>
      </c>
      <c r="G801" s="22">
        <v>5751</v>
      </c>
      <c r="H801" s="22">
        <f t="shared" ref="H801:H815" si="104">ROUND(G801*0.19,0)</f>
        <v>1093</v>
      </c>
      <c r="I801" s="23">
        <f t="shared" ref="I801:I815" si="105">+G801+H801</f>
        <v>6844</v>
      </c>
    </row>
    <row r="802" spans="1:9" s="62" customFormat="1" ht="54">
      <c r="A802" s="31">
        <v>3</v>
      </c>
      <c r="B802" s="27">
        <v>1196420004</v>
      </c>
      <c r="C802" s="51">
        <v>42271715</v>
      </c>
      <c r="D802" s="36" t="s">
        <v>1202</v>
      </c>
      <c r="E802" s="37" t="s">
        <v>4066</v>
      </c>
      <c r="F802" s="28" t="s">
        <v>10</v>
      </c>
      <c r="G802" s="22">
        <v>57350</v>
      </c>
      <c r="H802" s="22">
        <f t="shared" si="104"/>
        <v>10897</v>
      </c>
      <c r="I802" s="23">
        <f t="shared" si="105"/>
        <v>68247</v>
      </c>
    </row>
    <row r="803" spans="1:9" s="62" customFormat="1" ht="54">
      <c r="A803" s="31">
        <v>4</v>
      </c>
      <c r="B803" s="27">
        <v>1196490659</v>
      </c>
      <c r="C803" s="51">
        <v>42271715</v>
      </c>
      <c r="D803" s="36" t="s">
        <v>1203</v>
      </c>
      <c r="E803" s="37" t="s">
        <v>3457</v>
      </c>
      <c r="F803" s="28" t="s">
        <v>10</v>
      </c>
      <c r="G803" s="22">
        <v>57350</v>
      </c>
      <c r="H803" s="22">
        <f t="shared" si="104"/>
        <v>10897</v>
      </c>
      <c r="I803" s="23">
        <f t="shared" si="105"/>
        <v>68247</v>
      </c>
    </row>
    <row r="804" spans="1:9" s="62" customFormat="1" ht="72">
      <c r="A804" s="31">
        <v>5</v>
      </c>
      <c r="B804" s="27">
        <v>1196490661</v>
      </c>
      <c r="C804" s="51">
        <v>42271715</v>
      </c>
      <c r="D804" s="36" t="s">
        <v>1204</v>
      </c>
      <c r="E804" s="37" t="s">
        <v>3458</v>
      </c>
      <c r="F804" s="28" t="s">
        <v>10</v>
      </c>
      <c r="G804" s="22">
        <v>57350</v>
      </c>
      <c r="H804" s="22">
        <f t="shared" si="104"/>
        <v>10897</v>
      </c>
      <c r="I804" s="23">
        <f t="shared" si="105"/>
        <v>68247</v>
      </c>
    </row>
    <row r="805" spans="1:9" s="62" customFormat="1" ht="72">
      <c r="A805" s="31">
        <v>6</v>
      </c>
      <c r="B805" s="27">
        <v>1196490663</v>
      </c>
      <c r="C805" s="51">
        <v>42271715</v>
      </c>
      <c r="D805" s="36" t="s">
        <v>1205</v>
      </c>
      <c r="E805" s="37" t="s">
        <v>3459</v>
      </c>
      <c r="F805" s="28" t="s">
        <v>10</v>
      </c>
      <c r="G805" s="22">
        <v>57350</v>
      </c>
      <c r="H805" s="22">
        <f t="shared" si="104"/>
        <v>10897</v>
      </c>
      <c r="I805" s="23">
        <f t="shared" si="105"/>
        <v>68247</v>
      </c>
    </row>
    <row r="806" spans="1:9" s="62" customFormat="1" ht="72">
      <c r="A806" s="31">
        <v>7</v>
      </c>
      <c r="B806" s="56">
        <v>1196490665</v>
      </c>
      <c r="C806" s="51">
        <v>42271715</v>
      </c>
      <c r="D806" s="36" t="s">
        <v>1206</v>
      </c>
      <c r="E806" s="37" t="s">
        <v>3460</v>
      </c>
      <c r="F806" s="28" t="s">
        <v>10</v>
      </c>
      <c r="G806" s="22">
        <v>57350</v>
      </c>
      <c r="H806" s="22">
        <f t="shared" si="104"/>
        <v>10897</v>
      </c>
      <c r="I806" s="23">
        <f t="shared" si="105"/>
        <v>68247</v>
      </c>
    </row>
    <row r="807" spans="1:9" s="62" customFormat="1" ht="72">
      <c r="A807" s="31">
        <v>8</v>
      </c>
      <c r="B807" s="56">
        <v>1196490653</v>
      </c>
      <c r="C807" s="51">
        <v>42271715</v>
      </c>
      <c r="D807" s="36" t="s">
        <v>1207</v>
      </c>
      <c r="E807" s="37" t="s">
        <v>3461</v>
      </c>
      <c r="F807" s="28" t="s">
        <v>10</v>
      </c>
      <c r="G807" s="22">
        <v>57350</v>
      </c>
      <c r="H807" s="22">
        <f t="shared" si="104"/>
        <v>10897</v>
      </c>
      <c r="I807" s="23">
        <f t="shared" si="105"/>
        <v>68247</v>
      </c>
    </row>
    <row r="808" spans="1:9" s="62" customFormat="1" ht="72">
      <c r="A808" s="31">
        <v>9</v>
      </c>
      <c r="B808" s="56">
        <v>1196490654</v>
      </c>
      <c r="C808" s="51">
        <v>42271715</v>
      </c>
      <c r="D808" s="36" t="s">
        <v>1208</v>
      </c>
      <c r="E808" s="37" t="s">
        <v>3462</v>
      </c>
      <c r="F808" s="28" t="s">
        <v>10</v>
      </c>
      <c r="G808" s="22">
        <v>57350</v>
      </c>
      <c r="H808" s="22">
        <f t="shared" si="104"/>
        <v>10897</v>
      </c>
      <c r="I808" s="23">
        <f t="shared" si="105"/>
        <v>68247</v>
      </c>
    </row>
    <row r="809" spans="1:9" s="62" customFormat="1" ht="54">
      <c r="A809" s="31">
        <v>10</v>
      </c>
      <c r="B809" s="35" t="s">
        <v>3361</v>
      </c>
      <c r="C809" s="51">
        <v>42271715</v>
      </c>
      <c r="D809" s="36" t="s">
        <v>1209</v>
      </c>
      <c r="E809" s="37" t="s">
        <v>3463</v>
      </c>
      <c r="F809" s="28" t="s">
        <v>10</v>
      </c>
      <c r="G809" s="22">
        <v>43799</v>
      </c>
      <c r="H809" s="22">
        <f t="shared" si="104"/>
        <v>8322</v>
      </c>
      <c r="I809" s="23">
        <f t="shared" si="105"/>
        <v>52121</v>
      </c>
    </row>
    <row r="810" spans="1:9" s="62" customFormat="1" ht="54">
      <c r="A810" s="31">
        <v>11</v>
      </c>
      <c r="B810" s="35" t="s">
        <v>3361</v>
      </c>
      <c r="C810" s="51">
        <v>42271715</v>
      </c>
      <c r="D810" s="36" t="s">
        <v>1210</v>
      </c>
      <c r="E810" s="37" t="s">
        <v>3464</v>
      </c>
      <c r="F810" s="28" t="s">
        <v>10</v>
      </c>
      <c r="G810" s="22">
        <v>43799</v>
      </c>
      <c r="H810" s="22">
        <f t="shared" si="104"/>
        <v>8322</v>
      </c>
      <c r="I810" s="23">
        <f t="shared" si="105"/>
        <v>52121</v>
      </c>
    </row>
    <row r="811" spans="1:9" s="62" customFormat="1" ht="54">
      <c r="A811" s="31">
        <v>12</v>
      </c>
      <c r="B811" s="35" t="s">
        <v>3361</v>
      </c>
      <c r="C811" s="51">
        <v>42271715</v>
      </c>
      <c r="D811" s="36" t="s">
        <v>1211</v>
      </c>
      <c r="E811" s="37" t="s">
        <v>3465</v>
      </c>
      <c r="F811" s="28" t="s">
        <v>10</v>
      </c>
      <c r="G811" s="22">
        <v>43799</v>
      </c>
      <c r="H811" s="22">
        <f t="shared" si="104"/>
        <v>8322</v>
      </c>
      <c r="I811" s="23">
        <f t="shared" si="105"/>
        <v>52121</v>
      </c>
    </row>
    <row r="812" spans="1:9" s="62" customFormat="1" ht="54">
      <c r="A812" s="31">
        <v>13</v>
      </c>
      <c r="B812" s="35" t="s">
        <v>3361</v>
      </c>
      <c r="C812" s="51">
        <v>42271715</v>
      </c>
      <c r="D812" s="36" t="s">
        <v>1212</v>
      </c>
      <c r="E812" s="37" t="s">
        <v>3466</v>
      </c>
      <c r="F812" s="28" t="s">
        <v>10</v>
      </c>
      <c r="G812" s="22">
        <v>43799</v>
      </c>
      <c r="H812" s="22">
        <f t="shared" si="104"/>
        <v>8322</v>
      </c>
      <c r="I812" s="23">
        <f t="shared" si="105"/>
        <v>52121</v>
      </c>
    </row>
    <row r="813" spans="1:9" s="62" customFormat="1" ht="54">
      <c r="A813" s="31">
        <v>14</v>
      </c>
      <c r="B813" s="35" t="s">
        <v>3361</v>
      </c>
      <c r="C813" s="51">
        <v>42271715</v>
      </c>
      <c r="D813" s="36" t="s">
        <v>1213</v>
      </c>
      <c r="E813" s="37" t="s">
        <v>3467</v>
      </c>
      <c r="F813" s="28" t="s">
        <v>10</v>
      </c>
      <c r="G813" s="22">
        <v>43799</v>
      </c>
      <c r="H813" s="22">
        <f t="shared" si="104"/>
        <v>8322</v>
      </c>
      <c r="I813" s="23">
        <f t="shared" si="105"/>
        <v>52121</v>
      </c>
    </row>
    <row r="814" spans="1:9" s="62" customFormat="1" ht="54">
      <c r="A814" s="31">
        <v>15</v>
      </c>
      <c r="B814" s="35" t="s">
        <v>3361</v>
      </c>
      <c r="C814" s="51">
        <v>42271715</v>
      </c>
      <c r="D814" s="36" t="s">
        <v>1214</v>
      </c>
      <c r="E814" s="37" t="s">
        <v>3468</v>
      </c>
      <c r="F814" s="28" t="s">
        <v>10</v>
      </c>
      <c r="G814" s="22">
        <v>43799</v>
      </c>
      <c r="H814" s="22">
        <f t="shared" si="104"/>
        <v>8322</v>
      </c>
      <c r="I814" s="23">
        <f t="shared" si="105"/>
        <v>52121</v>
      </c>
    </row>
    <row r="815" spans="1:9" s="62" customFormat="1" ht="54">
      <c r="A815" s="31">
        <v>16</v>
      </c>
      <c r="B815" s="35" t="s">
        <v>3361</v>
      </c>
      <c r="C815" s="51">
        <v>42271715</v>
      </c>
      <c r="D815" s="36" t="s">
        <v>1215</v>
      </c>
      <c r="E815" s="37" t="s">
        <v>3469</v>
      </c>
      <c r="F815" s="28" t="s">
        <v>10</v>
      </c>
      <c r="G815" s="22">
        <v>43799</v>
      </c>
      <c r="H815" s="22">
        <f t="shared" si="104"/>
        <v>8322</v>
      </c>
      <c r="I815" s="23">
        <f t="shared" si="105"/>
        <v>52121</v>
      </c>
    </row>
    <row r="816" spans="1:9" s="150" customFormat="1">
      <c r="A816" s="142" t="s">
        <v>3956</v>
      </c>
      <c r="B816" s="17"/>
      <c r="C816" s="143"/>
      <c r="D816" s="143"/>
      <c r="E816" s="143"/>
      <c r="F816" s="143"/>
      <c r="G816" s="148"/>
      <c r="H816" s="148"/>
      <c r="I816" s="149">
        <f>SUM(I800:I815)</f>
        <v>855497</v>
      </c>
    </row>
    <row r="817" spans="1:9" s="62" customFormat="1" ht="13.5" customHeight="1">
      <c r="A817" s="39" t="s">
        <v>1216</v>
      </c>
      <c r="B817" s="166" t="s">
        <v>1217</v>
      </c>
      <c r="C817" s="166"/>
      <c r="D817" s="166"/>
      <c r="E817" s="166"/>
      <c r="F817" s="29" t="s">
        <v>375</v>
      </c>
      <c r="G817" s="174" t="s">
        <v>3870</v>
      </c>
      <c r="H817" s="175"/>
      <c r="I817" s="176"/>
    </row>
    <row r="818" spans="1:9" s="62" customFormat="1" ht="27">
      <c r="A818" s="14" t="s">
        <v>2</v>
      </c>
      <c r="B818" s="14" t="s">
        <v>3</v>
      </c>
      <c r="C818" s="15" t="s">
        <v>4</v>
      </c>
      <c r="D818" s="15" t="s">
        <v>5</v>
      </c>
      <c r="E818" s="15" t="s">
        <v>3366</v>
      </c>
      <c r="F818" s="15" t="s">
        <v>7</v>
      </c>
      <c r="G818" s="16" t="s">
        <v>3347</v>
      </c>
      <c r="H818" s="16" t="s">
        <v>3348</v>
      </c>
      <c r="I818" s="16" t="s">
        <v>3349</v>
      </c>
    </row>
    <row r="819" spans="1:9" s="62" customFormat="1" ht="27">
      <c r="A819" s="31">
        <v>1</v>
      </c>
      <c r="B819" s="27">
        <v>1196410100</v>
      </c>
      <c r="C819" s="51">
        <v>42271705</v>
      </c>
      <c r="D819" s="36" t="s">
        <v>1218</v>
      </c>
      <c r="E819" s="37" t="s">
        <v>1219</v>
      </c>
      <c r="F819" s="28" t="s">
        <v>10</v>
      </c>
      <c r="G819" s="22">
        <v>1360</v>
      </c>
      <c r="H819" s="22">
        <f>ROUND(G819*0.19,0)</f>
        <v>258</v>
      </c>
      <c r="I819" s="23">
        <f>+G819+H819</f>
        <v>1618</v>
      </c>
    </row>
    <row r="820" spans="1:9" s="62" customFormat="1" ht="27">
      <c r="A820" s="31">
        <v>2</v>
      </c>
      <c r="B820" s="27">
        <v>1196410091</v>
      </c>
      <c r="C820" s="51">
        <v>42271705</v>
      </c>
      <c r="D820" s="36" t="s">
        <v>1220</v>
      </c>
      <c r="E820" s="37" t="s">
        <v>1221</v>
      </c>
      <c r="F820" s="28" t="s">
        <v>10</v>
      </c>
      <c r="G820" s="22">
        <v>1360</v>
      </c>
      <c r="H820" s="22">
        <f t="shared" ref="H820:H861" si="106">ROUND(G820*0.19,0)</f>
        <v>258</v>
      </c>
      <c r="I820" s="23">
        <f t="shared" ref="I820:I861" si="107">+G820+H820</f>
        <v>1618</v>
      </c>
    </row>
    <row r="821" spans="1:9" s="62" customFormat="1" ht="18">
      <c r="A821" s="31">
        <v>3</v>
      </c>
      <c r="B821" s="27">
        <v>1196410092</v>
      </c>
      <c r="C821" s="51">
        <v>42271705</v>
      </c>
      <c r="D821" s="36" t="s">
        <v>1222</v>
      </c>
      <c r="E821" s="37" t="s">
        <v>1223</v>
      </c>
      <c r="F821" s="28" t="s">
        <v>10</v>
      </c>
      <c r="G821" s="22">
        <v>1360</v>
      </c>
      <c r="H821" s="22">
        <f t="shared" si="106"/>
        <v>258</v>
      </c>
      <c r="I821" s="23">
        <f t="shared" si="107"/>
        <v>1618</v>
      </c>
    </row>
    <row r="822" spans="1:9" s="62" customFormat="1" ht="27">
      <c r="A822" s="31">
        <v>4</v>
      </c>
      <c r="B822" s="27">
        <v>1196410093</v>
      </c>
      <c r="C822" s="51">
        <v>42271705</v>
      </c>
      <c r="D822" s="36" t="s">
        <v>1224</v>
      </c>
      <c r="E822" s="37" t="s">
        <v>1225</v>
      </c>
      <c r="F822" s="28" t="s">
        <v>10</v>
      </c>
      <c r="G822" s="22">
        <v>1360</v>
      </c>
      <c r="H822" s="22">
        <f t="shared" si="106"/>
        <v>258</v>
      </c>
      <c r="I822" s="23">
        <f t="shared" si="107"/>
        <v>1618</v>
      </c>
    </row>
    <row r="823" spans="1:9" s="62" customFormat="1" ht="27">
      <c r="A823" s="31">
        <v>5</v>
      </c>
      <c r="B823" s="27">
        <v>1196410230</v>
      </c>
      <c r="C823" s="51">
        <v>42271705</v>
      </c>
      <c r="D823" s="36" t="s">
        <v>1226</v>
      </c>
      <c r="E823" s="37" t="s">
        <v>1227</v>
      </c>
      <c r="F823" s="28" t="s">
        <v>10</v>
      </c>
      <c r="G823" s="22">
        <v>1360</v>
      </c>
      <c r="H823" s="22">
        <f t="shared" si="106"/>
        <v>258</v>
      </c>
      <c r="I823" s="23">
        <f t="shared" si="107"/>
        <v>1618</v>
      </c>
    </row>
    <row r="824" spans="1:9" s="62" customFormat="1" ht="27">
      <c r="A824" s="31">
        <v>6</v>
      </c>
      <c r="B824" s="27">
        <v>1196410094</v>
      </c>
      <c r="C824" s="51">
        <v>42271705</v>
      </c>
      <c r="D824" s="36" t="s">
        <v>1228</v>
      </c>
      <c r="E824" s="37" t="s">
        <v>1229</v>
      </c>
      <c r="F824" s="28" t="s">
        <v>10</v>
      </c>
      <c r="G824" s="22">
        <v>1360</v>
      </c>
      <c r="H824" s="22">
        <f t="shared" si="106"/>
        <v>258</v>
      </c>
      <c r="I824" s="23">
        <f t="shared" si="107"/>
        <v>1618</v>
      </c>
    </row>
    <row r="825" spans="1:9" s="62" customFormat="1" ht="45">
      <c r="A825" s="31">
        <v>7</v>
      </c>
      <c r="B825" s="27">
        <v>1196490674</v>
      </c>
      <c r="C825" s="51">
        <v>42272004</v>
      </c>
      <c r="D825" s="36" t="s">
        <v>4067</v>
      </c>
      <c r="E825" s="37" t="s">
        <v>4068</v>
      </c>
      <c r="F825" s="28" t="s">
        <v>10</v>
      </c>
      <c r="G825" s="22">
        <v>4960</v>
      </c>
      <c r="H825" s="22">
        <f t="shared" si="106"/>
        <v>942</v>
      </c>
      <c r="I825" s="23">
        <f t="shared" si="107"/>
        <v>5902</v>
      </c>
    </row>
    <row r="826" spans="1:9" s="62" customFormat="1" ht="45">
      <c r="A826" s="31">
        <v>8</v>
      </c>
      <c r="B826" s="56">
        <v>1196490593</v>
      </c>
      <c r="C826" s="51">
        <v>42272004</v>
      </c>
      <c r="D826" s="36" t="s">
        <v>4069</v>
      </c>
      <c r="E826" s="37" t="s">
        <v>1230</v>
      </c>
      <c r="F826" s="28" t="s">
        <v>10</v>
      </c>
      <c r="G826" s="22">
        <v>5960</v>
      </c>
      <c r="H826" s="22">
        <f t="shared" si="106"/>
        <v>1132</v>
      </c>
      <c r="I826" s="23">
        <f t="shared" si="107"/>
        <v>7092</v>
      </c>
    </row>
    <row r="827" spans="1:9" s="62" customFormat="1" ht="45">
      <c r="A827" s="31">
        <v>9</v>
      </c>
      <c r="B827" s="56">
        <v>1186220168</v>
      </c>
      <c r="C827" s="51">
        <v>42272004</v>
      </c>
      <c r="D827" s="36" t="s">
        <v>4070</v>
      </c>
      <c r="E827" s="37" t="s">
        <v>1231</v>
      </c>
      <c r="F827" s="28" t="s">
        <v>10</v>
      </c>
      <c r="G827" s="22">
        <v>5960</v>
      </c>
      <c r="H827" s="22">
        <f t="shared" si="106"/>
        <v>1132</v>
      </c>
      <c r="I827" s="23">
        <f t="shared" si="107"/>
        <v>7092</v>
      </c>
    </row>
    <row r="828" spans="1:9" s="62" customFormat="1" ht="45">
      <c r="A828" s="31">
        <v>10</v>
      </c>
      <c r="B828" s="35" t="s">
        <v>1232</v>
      </c>
      <c r="C828" s="51">
        <v>42272004</v>
      </c>
      <c r="D828" s="36" t="s">
        <v>1233</v>
      </c>
      <c r="E828" s="37" t="s">
        <v>4071</v>
      </c>
      <c r="F828" s="28" t="s">
        <v>10</v>
      </c>
      <c r="G828" s="22">
        <v>254700</v>
      </c>
      <c r="H828" s="22">
        <f t="shared" si="106"/>
        <v>48393</v>
      </c>
      <c r="I828" s="23">
        <f t="shared" si="107"/>
        <v>303093</v>
      </c>
    </row>
    <row r="829" spans="1:9" s="62" customFormat="1" ht="45">
      <c r="A829" s="31">
        <v>11</v>
      </c>
      <c r="B829" s="35" t="s">
        <v>1232</v>
      </c>
      <c r="C829" s="51">
        <v>42272004</v>
      </c>
      <c r="D829" s="36" t="s">
        <v>1234</v>
      </c>
      <c r="E829" s="37" t="s">
        <v>4072</v>
      </c>
      <c r="F829" s="28" t="s">
        <v>10</v>
      </c>
      <c r="G829" s="22">
        <v>254700</v>
      </c>
      <c r="H829" s="22">
        <f t="shared" si="106"/>
        <v>48393</v>
      </c>
      <c r="I829" s="23">
        <f t="shared" si="107"/>
        <v>303093</v>
      </c>
    </row>
    <row r="830" spans="1:9" s="62" customFormat="1" ht="45">
      <c r="A830" s="31">
        <v>12</v>
      </c>
      <c r="B830" s="35" t="s">
        <v>1232</v>
      </c>
      <c r="C830" s="51">
        <v>42272004</v>
      </c>
      <c r="D830" s="36" t="s">
        <v>1235</v>
      </c>
      <c r="E830" s="37" t="s">
        <v>4073</v>
      </c>
      <c r="F830" s="28" t="s">
        <v>10</v>
      </c>
      <c r="G830" s="22">
        <v>254700</v>
      </c>
      <c r="H830" s="22">
        <f t="shared" si="106"/>
        <v>48393</v>
      </c>
      <c r="I830" s="23">
        <f t="shared" si="107"/>
        <v>303093</v>
      </c>
    </row>
    <row r="831" spans="1:9" s="62" customFormat="1" ht="45">
      <c r="A831" s="31">
        <v>13</v>
      </c>
      <c r="B831" s="35" t="s">
        <v>1232</v>
      </c>
      <c r="C831" s="51">
        <v>42272004</v>
      </c>
      <c r="D831" s="36" t="s">
        <v>1236</v>
      </c>
      <c r="E831" s="37" t="s">
        <v>4074</v>
      </c>
      <c r="F831" s="28" t="s">
        <v>10</v>
      </c>
      <c r="G831" s="22">
        <v>254700</v>
      </c>
      <c r="H831" s="22">
        <f t="shared" si="106"/>
        <v>48393</v>
      </c>
      <c r="I831" s="23">
        <f t="shared" si="107"/>
        <v>303093</v>
      </c>
    </row>
    <row r="832" spans="1:9" s="62" customFormat="1" ht="45">
      <c r="A832" s="31">
        <v>14</v>
      </c>
      <c r="B832" s="56">
        <v>1196430125</v>
      </c>
      <c r="C832" s="51">
        <v>42271715</v>
      </c>
      <c r="D832" s="36" t="s">
        <v>1237</v>
      </c>
      <c r="E832" s="37" t="s">
        <v>4075</v>
      </c>
      <c r="F832" s="28" t="s">
        <v>10</v>
      </c>
      <c r="G832" s="22">
        <v>254700</v>
      </c>
      <c r="H832" s="22">
        <f t="shared" si="106"/>
        <v>48393</v>
      </c>
      <c r="I832" s="23">
        <f t="shared" si="107"/>
        <v>303093</v>
      </c>
    </row>
    <row r="833" spans="1:9" s="62" customFormat="1" ht="45">
      <c r="A833" s="31">
        <v>15</v>
      </c>
      <c r="B833" s="56">
        <v>1196430133</v>
      </c>
      <c r="C833" s="51">
        <v>42271715</v>
      </c>
      <c r="D833" s="36" t="s">
        <v>1238</v>
      </c>
      <c r="E833" s="37" t="s">
        <v>4076</v>
      </c>
      <c r="F833" s="28" t="s">
        <v>10</v>
      </c>
      <c r="G833" s="22">
        <v>254700</v>
      </c>
      <c r="H833" s="22">
        <f t="shared" si="106"/>
        <v>48393</v>
      </c>
      <c r="I833" s="23">
        <f t="shared" si="107"/>
        <v>303093</v>
      </c>
    </row>
    <row r="834" spans="1:9" s="62" customFormat="1" ht="45">
      <c r="A834" s="31">
        <v>16</v>
      </c>
      <c r="B834" s="56">
        <v>1196430540</v>
      </c>
      <c r="C834" s="51">
        <v>42271715</v>
      </c>
      <c r="D834" s="36" t="s">
        <v>1239</v>
      </c>
      <c r="E834" s="37" t="s">
        <v>1239</v>
      </c>
      <c r="F834" s="28" t="s">
        <v>10</v>
      </c>
      <c r="G834" s="22">
        <v>4423</v>
      </c>
      <c r="H834" s="22">
        <f t="shared" si="106"/>
        <v>840</v>
      </c>
      <c r="I834" s="23">
        <f t="shared" si="107"/>
        <v>5263</v>
      </c>
    </row>
    <row r="835" spans="1:9" s="62" customFormat="1" ht="45">
      <c r="A835" s="31">
        <v>17</v>
      </c>
      <c r="B835" s="56">
        <v>1196430601</v>
      </c>
      <c r="C835" s="51">
        <v>42271715</v>
      </c>
      <c r="D835" s="36" t="s">
        <v>1240</v>
      </c>
      <c r="E835" s="37" t="s">
        <v>1240</v>
      </c>
      <c r="F835" s="28" t="s">
        <v>10</v>
      </c>
      <c r="G835" s="22">
        <v>4423</v>
      </c>
      <c r="H835" s="22">
        <f t="shared" si="106"/>
        <v>840</v>
      </c>
      <c r="I835" s="23">
        <f t="shared" si="107"/>
        <v>5263</v>
      </c>
    </row>
    <row r="836" spans="1:9" s="62" customFormat="1" ht="45">
      <c r="A836" s="31">
        <v>18</v>
      </c>
      <c r="B836" s="56" t="s">
        <v>46</v>
      </c>
      <c r="C836" s="51">
        <v>42271715</v>
      </c>
      <c r="D836" s="36" t="s">
        <v>1241</v>
      </c>
      <c r="E836" s="36" t="s">
        <v>1241</v>
      </c>
      <c r="F836" s="28" t="s">
        <v>53</v>
      </c>
      <c r="G836" s="22">
        <v>4423</v>
      </c>
      <c r="H836" s="22">
        <f t="shared" si="106"/>
        <v>840</v>
      </c>
      <c r="I836" s="23">
        <f t="shared" si="107"/>
        <v>5263</v>
      </c>
    </row>
    <row r="837" spans="1:9" s="62" customFormat="1" ht="45">
      <c r="A837" s="31">
        <v>19</v>
      </c>
      <c r="B837" s="56">
        <v>1196430494</v>
      </c>
      <c r="C837" s="51">
        <v>42271715</v>
      </c>
      <c r="D837" s="36" t="s">
        <v>1242</v>
      </c>
      <c r="E837" s="37" t="s">
        <v>1242</v>
      </c>
      <c r="F837" s="28" t="s">
        <v>10</v>
      </c>
      <c r="G837" s="22">
        <v>4423</v>
      </c>
      <c r="H837" s="22">
        <f t="shared" si="106"/>
        <v>840</v>
      </c>
      <c r="I837" s="23">
        <f t="shared" si="107"/>
        <v>5263</v>
      </c>
    </row>
    <row r="838" spans="1:9" s="62" customFormat="1" ht="45">
      <c r="A838" s="31">
        <v>20</v>
      </c>
      <c r="B838" s="56">
        <v>1196430495</v>
      </c>
      <c r="C838" s="51">
        <v>42271715</v>
      </c>
      <c r="D838" s="36" t="s">
        <v>1243</v>
      </c>
      <c r="E838" s="37" t="s">
        <v>1243</v>
      </c>
      <c r="F838" s="28" t="s">
        <v>10</v>
      </c>
      <c r="G838" s="22">
        <v>4423</v>
      </c>
      <c r="H838" s="22">
        <f t="shared" si="106"/>
        <v>840</v>
      </c>
      <c r="I838" s="23">
        <f t="shared" si="107"/>
        <v>5263</v>
      </c>
    </row>
    <row r="839" spans="1:9" s="62" customFormat="1" ht="45">
      <c r="A839" s="31">
        <v>21</v>
      </c>
      <c r="B839" s="56">
        <v>1196430496</v>
      </c>
      <c r="C839" s="51">
        <v>42271715</v>
      </c>
      <c r="D839" s="36" t="s">
        <v>1244</v>
      </c>
      <c r="E839" s="37" t="s">
        <v>1244</v>
      </c>
      <c r="F839" s="28" t="s">
        <v>10</v>
      </c>
      <c r="G839" s="22">
        <v>4423</v>
      </c>
      <c r="H839" s="22">
        <f t="shared" si="106"/>
        <v>840</v>
      </c>
      <c r="I839" s="23">
        <f t="shared" si="107"/>
        <v>5263</v>
      </c>
    </row>
    <row r="840" spans="1:9" s="62" customFormat="1" ht="45">
      <c r="A840" s="31">
        <v>22</v>
      </c>
      <c r="B840" s="56">
        <v>1196430513</v>
      </c>
      <c r="C840" s="51">
        <v>42271715</v>
      </c>
      <c r="D840" s="36" t="s">
        <v>1245</v>
      </c>
      <c r="E840" s="37" t="s">
        <v>1245</v>
      </c>
      <c r="F840" s="28" t="s">
        <v>10</v>
      </c>
      <c r="G840" s="22">
        <v>4423</v>
      </c>
      <c r="H840" s="22">
        <f t="shared" si="106"/>
        <v>840</v>
      </c>
      <c r="I840" s="23">
        <f t="shared" si="107"/>
        <v>5263</v>
      </c>
    </row>
    <row r="841" spans="1:9" s="62" customFormat="1" ht="45">
      <c r="A841" s="31">
        <v>23</v>
      </c>
      <c r="B841" s="56">
        <v>1196430490</v>
      </c>
      <c r="C841" s="51">
        <v>42271715</v>
      </c>
      <c r="D841" s="36" t="s">
        <v>1246</v>
      </c>
      <c r="E841" s="37" t="s">
        <v>1246</v>
      </c>
      <c r="F841" s="28" t="s">
        <v>10</v>
      </c>
      <c r="G841" s="22">
        <v>4423</v>
      </c>
      <c r="H841" s="22">
        <f t="shared" si="106"/>
        <v>840</v>
      </c>
      <c r="I841" s="23">
        <f t="shared" si="107"/>
        <v>5263</v>
      </c>
    </row>
    <row r="842" spans="1:9" s="62" customFormat="1" ht="45">
      <c r="A842" s="31">
        <v>24</v>
      </c>
      <c r="B842" s="56">
        <v>1196430512</v>
      </c>
      <c r="C842" s="51">
        <v>42271715</v>
      </c>
      <c r="D842" s="36" t="s">
        <v>1247</v>
      </c>
      <c r="E842" s="37" t="s">
        <v>1247</v>
      </c>
      <c r="F842" s="28" t="s">
        <v>10</v>
      </c>
      <c r="G842" s="22">
        <v>4423</v>
      </c>
      <c r="H842" s="22">
        <f t="shared" si="106"/>
        <v>840</v>
      </c>
      <c r="I842" s="23">
        <f t="shared" si="107"/>
        <v>5263</v>
      </c>
    </row>
    <row r="843" spans="1:9" s="62" customFormat="1" ht="45">
      <c r="A843" s="31">
        <v>25</v>
      </c>
      <c r="B843" s="56">
        <v>1196430510</v>
      </c>
      <c r="C843" s="51">
        <v>42271715</v>
      </c>
      <c r="D843" s="36" t="s">
        <v>1248</v>
      </c>
      <c r="E843" s="37" t="s">
        <v>1248</v>
      </c>
      <c r="F843" s="28" t="s">
        <v>10</v>
      </c>
      <c r="G843" s="22">
        <v>4423</v>
      </c>
      <c r="H843" s="22">
        <f t="shared" si="106"/>
        <v>840</v>
      </c>
      <c r="I843" s="23">
        <f t="shared" si="107"/>
        <v>5263</v>
      </c>
    </row>
    <row r="844" spans="1:9" s="62" customFormat="1" ht="45">
      <c r="A844" s="31">
        <v>26</v>
      </c>
      <c r="B844" s="56">
        <v>1196430520</v>
      </c>
      <c r="C844" s="51">
        <v>42271715</v>
      </c>
      <c r="D844" s="36" t="s">
        <v>1249</v>
      </c>
      <c r="E844" s="37" t="s">
        <v>1249</v>
      </c>
      <c r="F844" s="28" t="s">
        <v>10</v>
      </c>
      <c r="G844" s="22">
        <v>4423</v>
      </c>
      <c r="H844" s="22">
        <f t="shared" si="106"/>
        <v>840</v>
      </c>
      <c r="I844" s="23">
        <f t="shared" si="107"/>
        <v>5263</v>
      </c>
    </row>
    <row r="845" spans="1:9" s="62" customFormat="1" ht="45">
      <c r="A845" s="31">
        <v>27</v>
      </c>
      <c r="B845" s="56">
        <v>1196430530</v>
      </c>
      <c r="C845" s="51">
        <v>42271715</v>
      </c>
      <c r="D845" s="36" t="s">
        <v>1250</v>
      </c>
      <c r="E845" s="37" t="s">
        <v>1250</v>
      </c>
      <c r="F845" s="28" t="s">
        <v>10</v>
      </c>
      <c r="G845" s="22">
        <v>4423</v>
      </c>
      <c r="H845" s="22">
        <f t="shared" si="106"/>
        <v>840</v>
      </c>
      <c r="I845" s="23">
        <f t="shared" si="107"/>
        <v>5263</v>
      </c>
    </row>
    <row r="846" spans="1:9" s="62" customFormat="1" ht="72">
      <c r="A846" s="31">
        <v>28</v>
      </c>
      <c r="B846" s="56">
        <v>1196430129</v>
      </c>
      <c r="C846" s="51">
        <v>42271715</v>
      </c>
      <c r="D846" s="36" t="s">
        <v>1251</v>
      </c>
      <c r="E846" s="37" t="s">
        <v>1251</v>
      </c>
      <c r="F846" s="28" t="s">
        <v>10</v>
      </c>
      <c r="G846" s="22">
        <v>25300</v>
      </c>
      <c r="H846" s="22">
        <f t="shared" si="106"/>
        <v>4807</v>
      </c>
      <c r="I846" s="23">
        <f t="shared" si="107"/>
        <v>30107</v>
      </c>
    </row>
    <row r="847" spans="1:9" s="62" customFormat="1" ht="72">
      <c r="A847" s="31">
        <v>29</v>
      </c>
      <c r="B847" s="56">
        <v>1196430101</v>
      </c>
      <c r="C847" s="51">
        <v>42271715</v>
      </c>
      <c r="D847" s="36" t="s">
        <v>1252</v>
      </c>
      <c r="E847" s="37" t="s">
        <v>1253</v>
      </c>
      <c r="F847" s="28" t="s">
        <v>10</v>
      </c>
      <c r="G847" s="22">
        <v>25300</v>
      </c>
      <c r="H847" s="22">
        <f t="shared" si="106"/>
        <v>4807</v>
      </c>
      <c r="I847" s="23">
        <f t="shared" si="107"/>
        <v>30107</v>
      </c>
    </row>
    <row r="848" spans="1:9" s="62" customFormat="1" ht="72">
      <c r="A848" s="31">
        <v>30</v>
      </c>
      <c r="B848" s="56">
        <v>1196430102</v>
      </c>
      <c r="C848" s="51">
        <v>42271715</v>
      </c>
      <c r="D848" s="36" t="s">
        <v>1254</v>
      </c>
      <c r="E848" s="37" t="s">
        <v>1254</v>
      </c>
      <c r="F848" s="28" t="s">
        <v>10</v>
      </c>
      <c r="G848" s="22">
        <v>25300</v>
      </c>
      <c r="H848" s="22">
        <f t="shared" si="106"/>
        <v>4807</v>
      </c>
      <c r="I848" s="23">
        <f t="shared" si="107"/>
        <v>30107</v>
      </c>
    </row>
    <row r="849" spans="1:9" s="62" customFormat="1" ht="72">
      <c r="A849" s="31">
        <v>31</v>
      </c>
      <c r="B849" s="56">
        <v>1196430106</v>
      </c>
      <c r="C849" s="51">
        <v>42271715</v>
      </c>
      <c r="D849" s="36" t="s">
        <v>1255</v>
      </c>
      <c r="E849" s="37" t="s">
        <v>1255</v>
      </c>
      <c r="F849" s="28" t="s">
        <v>10</v>
      </c>
      <c r="G849" s="22">
        <v>25300</v>
      </c>
      <c r="H849" s="22">
        <f t="shared" si="106"/>
        <v>4807</v>
      </c>
      <c r="I849" s="23">
        <f t="shared" si="107"/>
        <v>30107</v>
      </c>
    </row>
    <row r="850" spans="1:9" s="62" customFormat="1" ht="72">
      <c r="A850" s="31">
        <v>32</v>
      </c>
      <c r="B850" s="56">
        <v>1196430103</v>
      </c>
      <c r="C850" s="51">
        <v>42271715</v>
      </c>
      <c r="D850" s="36" t="s">
        <v>1256</v>
      </c>
      <c r="E850" s="37" t="s">
        <v>1256</v>
      </c>
      <c r="F850" s="28" t="s">
        <v>10</v>
      </c>
      <c r="G850" s="22">
        <v>25300</v>
      </c>
      <c r="H850" s="22">
        <f t="shared" si="106"/>
        <v>4807</v>
      </c>
      <c r="I850" s="23">
        <f t="shared" si="107"/>
        <v>30107</v>
      </c>
    </row>
    <row r="851" spans="1:9" s="62" customFormat="1" ht="72">
      <c r="A851" s="31">
        <v>33</v>
      </c>
      <c r="B851" s="56">
        <v>1196430105</v>
      </c>
      <c r="C851" s="51">
        <v>42271715</v>
      </c>
      <c r="D851" s="36" t="s">
        <v>1257</v>
      </c>
      <c r="E851" s="37" t="s">
        <v>1258</v>
      </c>
      <c r="F851" s="28" t="s">
        <v>10</v>
      </c>
      <c r="G851" s="22">
        <v>25300</v>
      </c>
      <c r="H851" s="22">
        <f t="shared" si="106"/>
        <v>4807</v>
      </c>
      <c r="I851" s="23">
        <f t="shared" si="107"/>
        <v>30107</v>
      </c>
    </row>
    <row r="852" spans="1:9" s="62" customFormat="1" ht="81">
      <c r="A852" s="31">
        <v>34</v>
      </c>
      <c r="B852" s="56">
        <v>1196430104</v>
      </c>
      <c r="C852" s="51">
        <v>42271715</v>
      </c>
      <c r="D852" s="36" t="s">
        <v>1259</v>
      </c>
      <c r="E852" s="37" t="s">
        <v>1259</v>
      </c>
      <c r="F852" s="28" t="s">
        <v>10</v>
      </c>
      <c r="G852" s="22">
        <v>25300</v>
      </c>
      <c r="H852" s="22">
        <f t="shared" si="106"/>
        <v>4807</v>
      </c>
      <c r="I852" s="23">
        <f t="shared" si="107"/>
        <v>30107</v>
      </c>
    </row>
    <row r="853" spans="1:9" s="62" customFormat="1" ht="36">
      <c r="A853" s="31">
        <v>35</v>
      </c>
      <c r="B853" s="56">
        <v>1196430031</v>
      </c>
      <c r="C853" s="51">
        <v>42271715</v>
      </c>
      <c r="D853" s="36" t="s">
        <v>1260</v>
      </c>
      <c r="E853" s="37" t="s">
        <v>4077</v>
      </c>
      <c r="F853" s="28" t="s">
        <v>10</v>
      </c>
      <c r="G853" s="22">
        <v>226493</v>
      </c>
      <c r="H853" s="22">
        <f t="shared" si="106"/>
        <v>43034</v>
      </c>
      <c r="I853" s="23">
        <f t="shared" si="107"/>
        <v>269527</v>
      </c>
    </row>
    <row r="854" spans="1:9" s="62" customFormat="1" ht="36">
      <c r="A854" s="31">
        <v>36</v>
      </c>
      <c r="B854" s="56">
        <v>1196430127</v>
      </c>
      <c r="C854" s="51">
        <v>42271715</v>
      </c>
      <c r="D854" s="36" t="s">
        <v>1261</v>
      </c>
      <c r="E854" s="37" t="s">
        <v>4078</v>
      </c>
      <c r="F854" s="28" t="s">
        <v>10</v>
      </c>
      <c r="G854" s="22">
        <v>226493</v>
      </c>
      <c r="H854" s="22">
        <f t="shared" si="106"/>
        <v>43034</v>
      </c>
      <c r="I854" s="23">
        <f t="shared" si="107"/>
        <v>269527</v>
      </c>
    </row>
    <row r="855" spans="1:9" s="62" customFormat="1" ht="45">
      <c r="A855" s="31">
        <v>37</v>
      </c>
      <c r="B855" s="56" t="s">
        <v>46</v>
      </c>
      <c r="C855" s="51">
        <v>42271715</v>
      </c>
      <c r="D855" s="36" t="s">
        <v>1262</v>
      </c>
      <c r="E855" s="37" t="s">
        <v>1262</v>
      </c>
      <c r="F855" s="28" t="s">
        <v>53</v>
      </c>
      <c r="G855" s="22">
        <v>3490</v>
      </c>
      <c r="H855" s="22">
        <f t="shared" si="106"/>
        <v>663</v>
      </c>
      <c r="I855" s="23">
        <f t="shared" si="107"/>
        <v>4153</v>
      </c>
    </row>
    <row r="856" spans="1:9" s="62" customFormat="1" ht="45">
      <c r="A856" s="31">
        <v>38</v>
      </c>
      <c r="B856" s="56">
        <v>1196430420</v>
      </c>
      <c r="C856" s="51">
        <v>42271715</v>
      </c>
      <c r="D856" s="36" t="s">
        <v>1263</v>
      </c>
      <c r="E856" s="37" t="s">
        <v>1263</v>
      </c>
      <c r="F856" s="28" t="s">
        <v>10</v>
      </c>
      <c r="G856" s="22">
        <v>3300</v>
      </c>
      <c r="H856" s="22">
        <f t="shared" si="106"/>
        <v>627</v>
      </c>
      <c r="I856" s="23">
        <f t="shared" si="107"/>
        <v>3927</v>
      </c>
    </row>
    <row r="857" spans="1:9" s="62" customFormat="1" ht="45">
      <c r="A857" s="31">
        <v>39</v>
      </c>
      <c r="B857" s="56">
        <v>1196430430</v>
      </c>
      <c r="C857" s="51">
        <v>42271715</v>
      </c>
      <c r="D857" s="36" t="s">
        <v>1264</v>
      </c>
      <c r="E857" s="37" t="s">
        <v>1264</v>
      </c>
      <c r="F857" s="28" t="s">
        <v>10</v>
      </c>
      <c r="G857" s="22">
        <v>3300</v>
      </c>
      <c r="H857" s="22">
        <f t="shared" si="106"/>
        <v>627</v>
      </c>
      <c r="I857" s="23">
        <f t="shared" si="107"/>
        <v>3927</v>
      </c>
    </row>
    <row r="858" spans="1:9" s="62" customFormat="1" ht="45">
      <c r="A858" s="31">
        <v>40</v>
      </c>
      <c r="B858" s="56">
        <v>1196430440</v>
      </c>
      <c r="C858" s="51">
        <v>42271715</v>
      </c>
      <c r="D858" s="36" t="s">
        <v>1265</v>
      </c>
      <c r="E858" s="37" t="s">
        <v>1265</v>
      </c>
      <c r="F858" s="28" t="s">
        <v>10</v>
      </c>
      <c r="G858" s="22">
        <v>3300</v>
      </c>
      <c r="H858" s="22">
        <f t="shared" si="106"/>
        <v>627</v>
      </c>
      <c r="I858" s="23">
        <f t="shared" si="107"/>
        <v>3927</v>
      </c>
    </row>
    <row r="859" spans="1:9" s="62" customFormat="1" ht="45">
      <c r="A859" s="31">
        <v>41</v>
      </c>
      <c r="B859" s="56">
        <v>1196430450</v>
      </c>
      <c r="C859" s="51">
        <v>42271715</v>
      </c>
      <c r="D859" s="36" t="s">
        <v>1266</v>
      </c>
      <c r="E859" s="37" t="s">
        <v>1266</v>
      </c>
      <c r="F859" s="28" t="s">
        <v>10</v>
      </c>
      <c r="G859" s="22">
        <v>3300</v>
      </c>
      <c r="H859" s="22">
        <f t="shared" si="106"/>
        <v>627</v>
      </c>
      <c r="I859" s="23">
        <f t="shared" si="107"/>
        <v>3927</v>
      </c>
    </row>
    <row r="860" spans="1:9" s="62" customFormat="1" ht="45">
      <c r="A860" s="31">
        <v>42</v>
      </c>
      <c r="B860" s="56">
        <v>1196430460</v>
      </c>
      <c r="C860" s="51">
        <v>42271715</v>
      </c>
      <c r="D860" s="36" t="s">
        <v>1267</v>
      </c>
      <c r="E860" s="37" t="s">
        <v>1267</v>
      </c>
      <c r="F860" s="28" t="s">
        <v>10</v>
      </c>
      <c r="G860" s="22">
        <v>3300</v>
      </c>
      <c r="H860" s="22">
        <f t="shared" si="106"/>
        <v>627</v>
      </c>
      <c r="I860" s="23">
        <f t="shared" si="107"/>
        <v>3927</v>
      </c>
    </row>
    <row r="861" spans="1:9" s="62" customFormat="1" ht="45">
      <c r="A861" s="31">
        <v>43</v>
      </c>
      <c r="B861" s="56">
        <v>1196430470</v>
      </c>
      <c r="C861" s="51">
        <v>42271715</v>
      </c>
      <c r="D861" s="36" t="s">
        <v>1268</v>
      </c>
      <c r="E861" s="37" t="s">
        <v>1268</v>
      </c>
      <c r="F861" s="28" t="s">
        <v>10</v>
      </c>
      <c r="G861" s="22">
        <v>3300</v>
      </c>
      <c r="H861" s="22">
        <f t="shared" si="106"/>
        <v>627</v>
      </c>
      <c r="I861" s="23">
        <f t="shared" si="107"/>
        <v>3927</v>
      </c>
    </row>
    <row r="862" spans="1:9" s="150" customFormat="1">
      <c r="A862" s="142" t="s">
        <v>3957</v>
      </c>
      <c r="B862" s="17"/>
      <c r="C862" s="143"/>
      <c r="D862" s="143"/>
      <c r="E862" s="143"/>
      <c r="F862" s="143"/>
      <c r="G862" s="148"/>
      <c r="H862" s="148"/>
      <c r="I862" s="149">
        <f>SUM(I819:I861)</f>
        <v>2689026</v>
      </c>
    </row>
    <row r="863" spans="1:9" s="62" customFormat="1" ht="13.5" customHeight="1">
      <c r="A863" s="39" t="s">
        <v>1269</v>
      </c>
      <c r="B863" s="166" t="s">
        <v>1270</v>
      </c>
      <c r="C863" s="166"/>
      <c r="D863" s="166"/>
      <c r="E863" s="166"/>
      <c r="F863" s="29" t="s">
        <v>375</v>
      </c>
      <c r="G863" s="174" t="s">
        <v>3870</v>
      </c>
      <c r="H863" s="175"/>
      <c r="I863" s="176"/>
    </row>
    <row r="864" spans="1:9" s="62" customFormat="1" ht="27">
      <c r="A864" s="14" t="s">
        <v>2</v>
      </c>
      <c r="B864" s="14" t="s">
        <v>3</v>
      </c>
      <c r="C864" s="15" t="s">
        <v>4</v>
      </c>
      <c r="D864" s="15" t="s">
        <v>5</v>
      </c>
      <c r="E864" s="15" t="s">
        <v>3366</v>
      </c>
      <c r="F864" s="15" t="s">
        <v>7</v>
      </c>
      <c r="G864" s="16" t="s">
        <v>3347</v>
      </c>
      <c r="H864" s="16" t="s">
        <v>3348</v>
      </c>
      <c r="I864" s="16" t="s">
        <v>3349</v>
      </c>
    </row>
    <row r="865" spans="1:9" s="62" customFormat="1" ht="81">
      <c r="A865" s="31">
        <v>1</v>
      </c>
      <c r="B865" s="27">
        <v>1199040003</v>
      </c>
      <c r="C865" s="28">
        <v>42272209</v>
      </c>
      <c r="D865" s="36" t="s">
        <v>1270</v>
      </c>
      <c r="E865" s="37" t="s">
        <v>1271</v>
      </c>
      <c r="F865" s="28" t="s">
        <v>10</v>
      </c>
      <c r="G865" s="22">
        <v>47531</v>
      </c>
      <c r="H865" s="22">
        <f t="shared" ref="H865" si="108">ROUND(G865*0.19,0)</f>
        <v>9031</v>
      </c>
      <c r="I865" s="23">
        <f t="shared" ref="I865" si="109">+G865+H865</f>
        <v>56562</v>
      </c>
    </row>
    <row r="866" spans="1:9" s="150" customFormat="1">
      <c r="A866" s="142" t="s">
        <v>3958</v>
      </c>
      <c r="B866" s="17"/>
      <c r="C866" s="143"/>
      <c r="D866" s="143"/>
      <c r="E866" s="143"/>
      <c r="F866" s="143"/>
      <c r="G866" s="148"/>
      <c r="H866" s="148"/>
      <c r="I866" s="149">
        <f>SUM(I865)</f>
        <v>56562</v>
      </c>
    </row>
    <row r="867" spans="1:9" s="62" customFormat="1" ht="13.5" customHeight="1">
      <c r="A867" s="39" t="s">
        <v>1272</v>
      </c>
      <c r="B867" s="166" t="s">
        <v>1273</v>
      </c>
      <c r="C867" s="166"/>
      <c r="D867" s="166"/>
      <c r="E867" s="166"/>
      <c r="F867" s="29" t="s">
        <v>375</v>
      </c>
      <c r="G867" s="174" t="s">
        <v>3870</v>
      </c>
      <c r="H867" s="175"/>
      <c r="I867" s="176"/>
    </row>
    <row r="868" spans="1:9" s="62" customFormat="1" ht="27">
      <c r="A868" s="14" t="s">
        <v>2</v>
      </c>
      <c r="B868" s="14" t="s">
        <v>3</v>
      </c>
      <c r="C868" s="15" t="s">
        <v>4</v>
      </c>
      <c r="D868" s="15" t="s">
        <v>5</v>
      </c>
      <c r="E868" s="15" t="s">
        <v>3366</v>
      </c>
      <c r="F868" s="15" t="s">
        <v>7</v>
      </c>
      <c r="G868" s="16" t="s">
        <v>3347</v>
      </c>
      <c r="H868" s="16" t="s">
        <v>3348</v>
      </c>
      <c r="I868" s="16" t="s">
        <v>3349</v>
      </c>
    </row>
    <row r="869" spans="1:9" s="62" customFormat="1" ht="135">
      <c r="A869" s="31">
        <v>1</v>
      </c>
      <c r="B869" s="27">
        <v>1199040001</v>
      </c>
      <c r="C869" s="51">
        <v>42272209</v>
      </c>
      <c r="D869" s="36" t="s">
        <v>1274</v>
      </c>
      <c r="E869" s="37" t="s">
        <v>1275</v>
      </c>
      <c r="F869" s="28" t="s">
        <v>10</v>
      </c>
      <c r="G869" s="58">
        <v>59410</v>
      </c>
      <c r="H869" s="22">
        <f t="shared" ref="H869:H871" si="110">ROUND(G869*0.19,0)</f>
        <v>11288</v>
      </c>
      <c r="I869" s="23">
        <f t="shared" ref="I869:I871" si="111">+G869+H869</f>
        <v>70698</v>
      </c>
    </row>
    <row r="870" spans="1:9" s="62" customFormat="1" ht="144">
      <c r="A870" s="31">
        <v>2</v>
      </c>
      <c r="B870" s="27">
        <v>1199040002</v>
      </c>
      <c r="C870" s="51">
        <v>42272209</v>
      </c>
      <c r="D870" s="36" t="s">
        <v>1276</v>
      </c>
      <c r="E870" s="37" t="s">
        <v>1277</v>
      </c>
      <c r="F870" s="28" t="s">
        <v>10</v>
      </c>
      <c r="G870" s="58">
        <v>52712</v>
      </c>
      <c r="H870" s="22">
        <f t="shared" si="110"/>
        <v>10015</v>
      </c>
      <c r="I870" s="23">
        <f t="shared" si="111"/>
        <v>62727</v>
      </c>
    </row>
    <row r="871" spans="1:9" s="62" customFormat="1" ht="99">
      <c r="A871" s="31">
        <v>3</v>
      </c>
      <c r="B871" s="27">
        <v>1179090061</v>
      </c>
      <c r="C871" s="51">
        <v>42272209</v>
      </c>
      <c r="D871" s="36" t="s">
        <v>1278</v>
      </c>
      <c r="E871" s="37" t="s">
        <v>1279</v>
      </c>
      <c r="F871" s="28" t="s">
        <v>10</v>
      </c>
      <c r="G871" s="58">
        <v>51709</v>
      </c>
      <c r="H871" s="22">
        <f t="shared" si="110"/>
        <v>9825</v>
      </c>
      <c r="I871" s="23">
        <f t="shared" si="111"/>
        <v>61534</v>
      </c>
    </row>
    <row r="872" spans="1:9" s="150" customFormat="1">
      <c r="A872" s="142" t="s">
        <v>3959</v>
      </c>
      <c r="B872" s="17"/>
      <c r="C872" s="143"/>
      <c r="D872" s="143"/>
      <c r="E872" s="143"/>
      <c r="F872" s="143"/>
      <c r="G872" s="144"/>
      <c r="H872" s="145"/>
      <c r="I872" s="151">
        <f>SUM(I869:I871)</f>
        <v>194959</v>
      </c>
    </row>
    <row r="873" spans="1:9" s="62" customFormat="1" ht="27">
      <c r="A873" s="39" t="s">
        <v>1280</v>
      </c>
      <c r="B873" s="166" t="s">
        <v>1281</v>
      </c>
      <c r="C873" s="166"/>
      <c r="D873" s="166"/>
      <c r="E873" s="166"/>
      <c r="F873" s="29" t="s">
        <v>3355</v>
      </c>
      <c r="G873" s="174" t="s">
        <v>3870</v>
      </c>
      <c r="H873" s="175"/>
      <c r="I873" s="176"/>
    </row>
    <row r="874" spans="1:9" s="62" customFormat="1" ht="27">
      <c r="A874" s="14" t="s">
        <v>2</v>
      </c>
      <c r="B874" s="14" t="s">
        <v>3</v>
      </c>
      <c r="C874" s="15" t="s">
        <v>4</v>
      </c>
      <c r="D874" s="15" t="s">
        <v>5</v>
      </c>
      <c r="E874" s="15" t="s">
        <v>3366</v>
      </c>
      <c r="F874" s="15" t="s">
        <v>7</v>
      </c>
      <c r="G874" s="16" t="s">
        <v>3347</v>
      </c>
      <c r="H874" s="16" t="s">
        <v>3348</v>
      </c>
      <c r="I874" s="16" t="s">
        <v>3349</v>
      </c>
    </row>
    <row r="875" spans="1:9" s="62" customFormat="1" ht="81">
      <c r="A875" s="31">
        <v>1</v>
      </c>
      <c r="B875" s="27">
        <v>1196491099</v>
      </c>
      <c r="C875" s="28" t="s">
        <v>1283</v>
      </c>
      <c r="D875" s="36" t="s">
        <v>1284</v>
      </c>
      <c r="E875" s="37" t="s">
        <v>1285</v>
      </c>
      <c r="F875" s="28" t="s">
        <v>1286</v>
      </c>
      <c r="G875" s="22">
        <v>1680022</v>
      </c>
      <c r="H875" s="22">
        <f t="shared" ref="H875:H883" si="112">ROUND(G875*0.19,0)</f>
        <v>319204</v>
      </c>
      <c r="I875" s="23">
        <f t="shared" ref="I875:I883" si="113">+G875+H875</f>
        <v>1999226</v>
      </c>
    </row>
    <row r="876" spans="1:9" s="62" customFormat="1" ht="81">
      <c r="A876" s="31">
        <v>2</v>
      </c>
      <c r="B876" s="56">
        <v>1196491343</v>
      </c>
      <c r="C876" s="28" t="s">
        <v>1283</v>
      </c>
      <c r="D876" s="36" t="s">
        <v>1287</v>
      </c>
      <c r="E876" s="37" t="s">
        <v>1288</v>
      </c>
      <c r="F876" s="28" t="s">
        <v>1286</v>
      </c>
      <c r="G876" s="22">
        <v>1680022</v>
      </c>
      <c r="H876" s="22">
        <f t="shared" si="112"/>
        <v>319204</v>
      </c>
      <c r="I876" s="23">
        <f t="shared" si="113"/>
        <v>1999226</v>
      </c>
    </row>
    <row r="877" spans="1:9" s="62" customFormat="1" ht="81">
      <c r="A877" s="31">
        <v>3</v>
      </c>
      <c r="B877" s="35" t="s">
        <v>194</v>
      </c>
      <c r="C877" s="28" t="s">
        <v>1283</v>
      </c>
      <c r="D877" s="36" t="s">
        <v>1289</v>
      </c>
      <c r="E877" s="37" t="s">
        <v>1290</v>
      </c>
      <c r="F877" s="28" t="s">
        <v>1286</v>
      </c>
      <c r="G877" s="22">
        <v>1693802</v>
      </c>
      <c r="H877" s="22">
        <f t="shared" si="112"/>
        <v>321822</v>
      </c>
      <c r="I877" s="23">
        <f t="shared" si="113"/>
        <v>2015624</v>
      </c>
    </row>
    <row r="878" spans="1:9" s="62" customFormat="1" ht="81">
      <c r="A878" s="31">
        <v>4</v>
      </c>
      <c r="B878" s="35" t="s">
        <v>194</v>
      </c>
      <c r="C878" s="28" t="s">
        <v>1283</v>
      </c>
      <c r="D878" s="36" t="s">
        <v>1291</v>
      </c>
      <c r="E878" s="37" t="s">
        <v>1290</v>
      </c>
      <c r="F878" s="28" t="s">
        <v>1286</v>
      </c>
      <c r="G878" s="22">
        <v>1693802</v>
      </c>
      <c r="H878" s="22">
        <f t="shared" si="112"/>
        <v>321822</v>
      </c>
      <c r="I878" s="23">
        <f t="shared" si="113"/>
        <v>2015624</v>
      </c>
    </row>
    <row r="879" spans="1:9" s="62" customFormat="1" ht="90">
      <c r="A879" s="31">
        <v>5</v>
      </c>
      <c r="B879" s="35" t="s">
        <v>194</v>
      </c>
      <c r="C879" s="28" t="s">
        <v>1283</v>
      </c>
      <c r="D879" s="36" t="s">
        <v>1292</v>
      </c>
      <c r="E879" s="37" t="s">
        <v>1293</v>
      </c>
      <c r="F879" s="28" t="s">
        <v>1286</v>
      </c>
      <c r="G879" s="22">
        <v>1874213</v>
      </c>
      <c r="H879" s="22">
        <f t="shared" si="112"/>
        <v>356100</v>
      </c>
      <c r="I879" s="23">
        <f t="shared" si="113"/>
        <v>2230313</v>
      </c>
    </row>
    <row r="880" spans="1:9" s="62" customFormat="1" ht="90">
      <c r="A880" s="31">
        <v>6</v>
      </c>
      <c r="B880" s="35" t="s">
        <v>194</v>
      </c>
      <c r="C880" s="28" t="s">
        <v>1283</v>
      </c>
      <c r="D880" s="36" t="s">
        <v>1294</v>
      </c>
      <c r="E880" s="37" t="s">
        <v>1293</v>
      </c>
      <c r="F880" s="28" t="s">
        <v>1286</v>
      </c>
      <c r="G880" s="22">
        <v>1874213</v>
      </c>
      <c r="H880" s="22">
        <f t="shared" si="112"/>
        <v>356100</v>
      </c>
      <c r="I880" s="23">
        <f t="shared" si="113"/>
        <v>2230313</v>
      </c>
    </row>
    <row r="881" spans="1:9" s="62" customFormat="1" ht="81">
      <c r="A881" s="31">
        <v>7</v>
      </c>
      <c r="B881" s="35" t="s">
        <v>194</v>
      </c>
      <c r="C881" s="28" t="s">
        <v>1283</v>
      </c>
      <c r="D881" s="36" t="s">
        <v>1295</v>
      </c>
      <c r="E881" s="37" t="s">
        <v>1296</v>
      </c>
      <c r="F881" s="28" t="s">
        <v>1286</v>
      </c>
      <c r="G881" s="22">
        <v>1874213</v>
      </c>
      <c r="H881" s="22">
        <f t="shared" si="112"/>
        <v>356100</v>
      </c>
      <c r="I881" s="23">
        <f t="shared" si="113"/>
        <v>2230313</v>
      </c>
    </row>
    <row r="882" spans="1:9" s="62" customFormat="1" ht="81">
      <c r="A882" s="31">
        <v>8</v>
      </c>
      <c r="B882" s="35" t="s">
        <v>194</v>
      </c>
      <c r="C882" s="28" t="s">
        <v>1283</v>
      </c>
      <c r="D882" s="36" t="s">
        <v>1297</v>
      </c>
      <c r="E882" s="37" t="s">
        <v>1296</v>
      </c>
      <c r="F882" s="28" t="s">
        <v>1286</v>
      </c>
      <c r="G882" s="22">
        <v>1874213</v>
      </c>
      <c r="H882" s="22">
        <f t="shared" si="112"/>
        <v>356100</v>
      </c>
      <c r="I882" s="23">
        <f t="shared" si="113"/>
        <v>2230313</v>
      </c>
    </row>
    <row r="883" spans="1:9" s="62" customFormat="1" ht="45">
      <c r="A883" s="31">
        <v>9</v>
      </c>
      <c r="B883" s="35" t="s">
        <v>194</v>
      </c>
      <c r="C883" s="28" t="s">
        <v>1283</v>
      </c>
      <c r="D883" s="36" t="s">
        <v>1298</v>
      </c>
      <c r="E883" s="37" t="s">
        <v>1299</v>
      </c>
      <c r="F883" s="28" t="s">
        <v>1286</v>
      </c>
      <c r="G883" s="22">
        <v>334136</v>
      </c>
      <c r="H883" s="22">
        <f t="shared" si="112"/>
        <v>63486</v>
      </c>
      <c r="I883" s="23">
        <f t="shared" si="113"/>
        <v>397622</v>
      </c>
    </row>
    <row r="884" spans="1:9" s="150" customFormat="1">
      <c r="A884" s="142" t="s">
        <v>3960</v>
      </c>
      <c r="B884" s="17"/>
      <c r="C884" s="143"/>
      <c r="D884" s="143"/>
      <c r="E884" s="143"/>
      <c r="F884" s="143"/>
      <c r="G884" s="148"/>
      <c r="H884" s="148"/>
      <c r="I884" s="149">
        <f>SUM(I875:I883)</f>
        <v>17348574</v>
      </c>
    </row>
    <row r="885" spans="1:9" s="62" customFormat="1" ht="13.5" customHeight="1">
      <c r="A885" s="39" t="s">
        <v>1300</v>
      </c>
      <c r="B885" s="166" t="s">
        <v>1301</v>
      </c>
      <c r="C885" s="166"/>
      <c r="D885" s="166"/>
      <c r="E885" s="166"/>
      <c r="F885" s="29" t="s">
        <v>375</v>
      </c>
      <c r="G885" s="174" t="s">
        <v>3870</v>
      </c>
      <c r="H885" s="175"/>
      <c r="I885" s="176"/>
    </row>
    <row r="886" spans="1:9" s="62" customFormat="1" ht="27">
      <c r="A886" s="14" t="s">
        <v>2</v>
      </c>
      <c r="B886" s="14" t="s">
        <v>3</v>
      </c>
      <c r="C886" s="15" t="s">
        <v>4</v>
      </c>
      <c r="D886" s="15" t="s">
        <v>5</v>
      </c>
      <c r="E886" s="15" t="s">
        <v>3366</v>
      </c>
      <c r="F886" s="15" t="s">
        <v>7</v>
      </c>
      <c r="G886" s="16" t="s">
        <v>3347</v>
      </c>
      <c r="H886" s="16" t="s">
        <v>3348</v>
      </c>
      <c r="I886" s="16" t="s">
        <v>3349</v>
      </c>
    </row>
    <row r="887" spans="1:9" s="62" customFormat="1" ht="45">
      <c r="A887" s="31">
        <v>1</v>
      </c>
      <c r="B887" s="21">
        <v>1196491372</v>
      </c>
      <c r="C887" s="28">
        <v>42272000</v>
      </c>
      <c r="D887" s="36" t="s">
        <v>1302</v>
      </c>
      <c r="E887" s="37" t="s">
        <v>3470</v>
      </c>
      <c r="F887" s="28" t="s">
        <v>10</v>
      </c>
      <c r="G887" s="22">
        <v>117437</v>
      </c>
      <c r="H887" s="22">
        <f t="shared" ref="H887:H888" si="114">ROUND(G887*0.19,0)</f>
        <v>22313</v>
      </c>
      <c r="I887" s="23">
        <f t="shared" ref="I887:I888" si="115">+G887+H887</f>
        <v>139750</v>
      </c>
    </row>
    <row r="888" spans="1:9" s="62" customFormat="1" ht="45">
      <c r="A888" s="31">
        <v>2</v>
      </c>
      <c r="B888" s="21">
        <v>1196491373</v>
      </c>
      <c r="C888" s="28">
        <v>42272000</v>
      </c>
      <c r="D888" s="36" t="s">
        <v>1303</v>
      </c>
      <c r="E888" s="37" t="s">
        <v>3471</v>
      </c>
      <c r="F888" s="28" t="s">
        <v>10</v>
      </c>
      <c r="G888" s="22">
        <v>117437</v>
      </c>
      <c r="H888" s="22">
        <f t="shared" si="114"/>
        <v>22313</v>
      </c>
      <c r="I888" s="23">
        <f t="shared" si="115"/>
        <v>139750</v>
      </c>
    </row>
    <row r="889" spans="1:9" s="150" customFormat="1">
      <c r="A889" s="142" t="s">
        <v>3961</v>
      </c>
      <c r="B889" s="17"/>
      <c r="C889" s="143"/>
      <c r="D889" s="143"/>
      <c r="E889" s="143"/>
      <c r="F889" s="143"/>
      <c r="G889" s="148"/>
      <c r="H889" s="148"/>
      <c r="I889" s="149">
        <f>SUM(I887:I888)</f>
        <v>279500</v>
      </c>
    </row>
    <row r="890" spans="1:9" s="62" customFormat="1" ht="13.5" customHeight="1">
      <c r="A890" s="39" t="s">
        <v>1304</v>
      </c>
      <c r="B890" s="166" t="s">
        <v>1305</v>
      </c>
      <c r="C890" s="166"/>
      <c r="D890" s="166"/>
      <c r="E890" s="166"/>
      <c r="F890" s="29" t="s">
        <v>375</v>
      </c>
      <c r="G890" s="174" t="s">
        <v>3870</v>
      </c>
      <c r="H890" s="175"/>
      <c r="I890" s="176"/>
    </row>
    <row r="891" spans="1:9" s="62" customFormat="1" ht="27">
      <c r="A891" s="14" t="s">
        <v>2</v>
      </c>
      <c r="B891" s="14" t="s">
        <v>3</v>
      </c>
      <c r="C891" s="15" t="s">
        <v>4</v>
      </c>
      <c r="D891" s="15" t="s">
        <v>5</v>
      </c>
      <c r="E891" s="15" t="s">
        <v>3366</v>
      </c>
      <c r="F891" s="15" t="s">
        <v>7</v>
      </c>
      <c r="G891" s="16" t="s">
        <v>3347</v>
      </c>
      <c r="H891" s="16" t="s">
        <v>3348</v>
      </c>
      <c r="I891" s="16" t="s">
        <v>3349</v>
      </c>
    </row>
    <row r="892" spans="1:9" s="62" customFormat="1" ht="27">
      <c r="A892" s="31">
        <v>1</v>
      </c>
      <c r="B892" s="27">
        <v>1199010005</v>
      </c>
      <c r="C892" s="51">
        <v>42142502</v>
      </c>
      <c r="D892" s="36" t="s">
        <v>1306</v>
      </c>
      <c r="E892" s="37" t="s">
        <v>4079</v>
      </c>
      <c r="F892" s="28" t="s">
        <v>10</v>
      </c>
      <c r="G892" s="22">
        <v>5841</v>
      </c>
      <c r="H892" s="22">
        <f>ROUND(G892*0.19,0)</f>
        <v>1110</v>
      </c>
      <c r="I892" s="23">
        <f>+G892+H892</f>
        <v>6951</v>
      </c>
    </row>
    <row r="893" spans="1:9" s="62" customFormat="1" ht="27">
      <c r="A893" s="31">
        <v>2</v>
      </c>
      <c r="B893" s="27">
        <v>1199010006</v>
      </c>
      <c r="C893" s="51">
        <v>42142502</v>
      </c>
      <c r="D893" s="36" t="s">
        <v>1307</v>
      </c>
      <c r="E893" s="37" t="s">
        <v>4080</v>
      </c>
      <c r="F893" s="28" t="s">
        <v>10</v>
      </c>
      <c r="G893" s="22">
        <v>5841</v>
      </c>
      <c r="H893" s="22">
        <f t="shared" ref="H893:H896" si="116">ROUND(G893*0.19,0)</f>
        <v>1110</v>
      </c>
      <c r="I893" s="23">
        <f t="shared" ref="I893:I896" si="117">+G893+H893</f>
        <v>6951</v>
      </c>
    </row>
    <row r="894" spans="1:9" s="62" customFormat="1" ht="27">
      <c r="A894" s="31">
        <v>3</v>
      </c>
      <c r="B894" s="27">
        <v>1199010009</v>
      </c>
      <c r="C894" s="51">
        <v>42142502</v>
      </c>
      <c r="D894" s="36" t="s">
        <v>1308</v>
      </c>
      <c r="E894" s="37" t="s">
        <v>4081</v>
      </c>
      <c r="F894" s="28" t="s">
        <v>10</v>
      </c>
      <c r="G894" s="22">
        <v>5841</v>
      </c>
      <c r="H894" s="22">
        <f t="shared" si="116"/>
        <v>1110</v>
      </c>
      <c r="I894" s="23">
        <f t="shared" si="117"/>
        <v>6951</v>
      </c>
    </row>
    <row r="895" spans="1:9" s="62" customFormat="1" ht="27">
      <c r="A895" s="31">
        <v>4</v>
      </c>
      <c r="B895" s="27">
        <v>1199010011</v>
      </c>
      <c r="C895" s="51">
        <v>42142502</v>
      </c>
      <c r="D895" s="36" t="s">
        <v>1309</v>
      </c>
      <c r="E895" s="37" t="s">
        <v>4082</v>
      </c>
      <c r="F895" s="28" t="s">
        <v>10</v>
      </c>
      <c r="G895" s="22">
        <v>7429</v>
      </c>
      <c r="H895" s="22">
        <f t="shared" si="116"/>
        <v>1412</v>
      </c>
      <c r="I895" s="23">
        <f t="shared" si="117"/>
        <v>8841</v>
      </c>
    </row>
    <row r="896" spans="1:9" s="62" customFormat="1" ht="27">
      <c r="A896" s="31">
        <v>5</v>
      </c>
      <c r="B896" s="27">
        <v>1199010010</v>
      </c>
      <c r="C896" s="51">
        <v>42142502</v>
      </c>
      <c r="D896" s="36" t="s">
        <v>1310</v>
      </c>
      <c r="E896" s="37" t="s">
        <v>4083</v>
      </c>
      <c r="F896" s="28" t="s">
        <v>10</v>
      </c>
      <c r="G896" s="22">
        <v>8129</v>
      </c>
      <c r="H896" s="22">
        <f t="shared" si="116"/>
        <v>1545</v>
      </c>
      <c r="I896" s="23">
        <f t="shared" si="117"/>
        <v>9674</v>
      </c>
    </row>
    <row r="897" spans="1:9" s="150" customFormat="1">
      <c r="A897" s="142" t="s">
        <v>3962</v>
      </c>
      <c r="B897" s="17"/>
      <c r="C897" s="143"/>
      <c r="D897" s="143"/>
      <c r="E897" s="143"/>
      <c r="F897" s="143"/>
      <c r="G897" s="148"/>
      <c r="H897" s="148"/>
      <c r="I897" s="149">
        <f>SUM(I892:I896)</f>
        <v>39368</v>
      </c>
    </row>
    <row r="898" spans="1:9" s="62" customFormat="1" ht="27">
      <c r="A898" s="68" t="s">
        <v>1312</v>
      </c>
      <c r="B898" s="166" t="s">
        <v>1313</v>
      </c>
      <c r="C898" s="166"/>
      <c r="D898" s="166"/>
      <c r="E898" s="166"/>
      <c r="F898" s="29" t="s">
        <v>1311</v>
      </c>
      <c r="G898" s="186" t="s">
        <v>3870</v>
      </c>
      <c r="H898" s="187"/>
      <c r="I898" s="188"/>
    </row>
    <row r="899" spans="1:9" s="62" customFormat="1" ht="27">
      <c r="A899" s="14" t="s">
        <v>2</v>
      </c>
      <c r="B899" s="14" t="s">
        <v>3</v>
      </c>
      <c r="C899" s="15" t="s">
        <v>4</v>
      </c>
      <c r="D899" s="15" t="s">
        <v>5</v>
      </c>
      <c r="E899" s="15" t="s">
        <v>3366</v>
      </c>
      <c r="F899" s="15" t="s">
        <v>7</v>
      </c>
      <c r="G899" s="16" t="s">
        <v>3347</v>
      </c>
      <c r="H899" s="16" t="s">
        <v>3348</v>
      </c>
      <c r="I899" s="16" t="s">
        <v>3349</v>
      </c>
    </row>
    <row r="900" spans="1:9" s="62" customFormat="1" ht="270">
      <c r="A900" s="31">
        <v>1</v>
      </c>
      <c r="B900" s="27">
        <v>1199030124</v>
      </c>
      <c r="C900" s="28">
        <v>42281804</v>
      </c>
      <c r="D900" s="36" t="s">
        <v>1314</v>
      </c>
      <c r="E900" s="77" t="s">
        <v>3472</v>
      </c>
      <c r="F900" s="28" t="s">
        <v>10</v>
      </c>
      <c r="G900" s="22">
        <v>10414</v>
      </c>
      <c r="H900" s="22">
        <f>ROUND(G900*0.19,0)</f>
        <v>1979</v>
      </c>
      <c r="I900" s="23">
        <f>+G900+H900</f>
        <v>12393</v>
      </c>
    </row>
    <row r="901" spans="1:9" s="62" customFormat="1" ht="198">
      <c r="A901" s="31">
        <v>2</v>
      </c>
      <c r="B901" s="27">
        <v>1196490979</v>
      </c>
      <c r="C901" s="28">
        <v>42281801</v>
      </c>
      <c r="D901" s="36" t="s">
        <v>1315</v>
      </c>
      <c r="E901" s="37" t="s">
        <v>1316</v>
      </c>
      <c r="F901" s="28" t="s">
        <v>10</v>
      </c>
      <c r="G901" s="22">
        <v>26360</v>
      </c>
      <c r="H901" s="22">
        <f t="shared" ref="H901:H908" si="118">ROUND(G901*0.19,0)</f>
        <v>5008</v>
      </c>
      <c r="I901" s="23">
        <f t="shared" ref="I901:I908" si="119">+G901+H901</f>
        <v>31368</v>
      </c>
    </row>
    <row r="902" spans="1:9" s="62" customFormat="1" ht="27">
      <c r="A902" s="31">
        <v>3</v>
      </c>
      <c r="B902" s="27">
        <v>1199030121</v>
      </c>
      <c r="C902" s="28">
        <v>42281807</v>
      </c>
      <c r="D902" s="36" t="s">
        <v>1317</v>
      </c>
      <c r="E902" s="37" t="s">
        <v>1318</v>
      </c>
      <c r="F902" s="28" t="s">
        <v>10</v>
      </c>
      <c r="G902" s="22">
        <v>15482</v>
      </c>
      <c r="H902" s="22">
        <f t="shared" si="118"/>
        <v>2942</v>
      </c>
      <c r="I902" s="23">
        <f t="shared" si="119"/>
        <v>18424</v>
      </c>
    </row>
    <row r="903" spans="1:9" s="62" customFormat="1" ht="27">
      <c r="A903" s="31">
        <v>4</v>
      </c>
      <c r="B903" s="27">
        <v>1197010022</v>
      </c>
      <c r="C903" s="28">
        <v>42281807</v>
      </c>
      <c r="D903" s="36" t="s">
        <v>1319</v>
      </c>
      <c r="E903" s="37" t="s">
        <v>1320</v>
      </c>
      <c r="F903" s="28" t="s">
        <v>10</v>
      </c>
      <c r="G903" s="22">
        <v>92853</v>
      </c>
      <c r="H903" s="22">
        <f t="shared" si="118"/>
        <v>17642</v>
      </c>
      <c r="I903" s="23">
        <f t="shared" si="119"/>
        <v>110495</v>
      </c>
    </row>
    <row r="904" spans="1:9" s="62" customFormat="1" ht="108">
      <c r="A904" s="31">
        <v>5</v>
      </c>
      <c r="B904" s="27">
        <v>1199030030</v>
      </c>
      <c r="C904" s="28">
        <v>42281807</v>
      </c>
      <c r="D904" s="36" t="s">
        <v>1321</v>
      </c>
      <c r="E904" s="37" t="s">
        <v>1322</v>
      </c>
      <c r="F904" s="28" t="s">
        <v>10</v>
      </c>
      <c r="G904" s="22">
        <v>6729986</v>
      </c>
      <c r="H904" s="22">
        <f t="shared" si="118"/>
        <v>1278697</v>
      </c>
      <c r="I904" s="23">
        <f t="shared" si="119"/>
        <v>8008683</v>
      </c>
    </row>
    <row r="905" spans="1:9" s="62" customFormat="1" ht="54">
      <c r="A905" s="31">
        <v>6</v>
      </c>
      <c r="B905" s="27">
        <v>1196491351</v>
      </c>
      <c r="C905" s="28">
        <v>42281807</v>
      </c>
      <c r="D905" s="36" t="s">
        <v>1323</v>
      </c>
      <c r="E905" s="37" t="s">
        <v>1324</v>
      </c>
      <c r="F905" s="28" t="s">
        <v>10</v>
      </c>
      <c r="G905" s="22">
        <v>201855</v>
      </c>
      <c r="H905" s="22">
        <f t="shared" si="118"/>
        <v>38352</v>
      </c>
      <c r="I905" s="23">
        <f t="shared" si="119"/>
        <v>240207</v>
      </c>
    </row>
    <row r="906" spans="1:9" s="62" customFormat="1" ht="171">
      <c r="A906" s="31">
        <v>7</v>
      </c>
      <c r="B906" s="27">
        <v>1199030126</v>
      </c>
      <c r="C906" s="28">
        <v>42281807</v>
      </c>
      <c r="D906" s="36" t="s">
        <v>1325</v>
      </c>
      <c r="E906" s="37" t="s">
        <v>1326</v>
      </c>
      <c r="F906" s="28" t="s">
        <v>10</v>
      </c>
      <c r="G906" s="22">
        <v>482</v>
      </c>
      <c r="H906" s="22">
        <f t="shared" si="118"/>
        <v>92</v>
      </c>
      <c r="I906" s="23">
        <f t="shared" si="119"/>
        <v>574</v>
      </c>
    </row>
    <row r="907" spans="1:9" s="62" customFormat="1" ht="198">
      <c r="A907" s="31">
        <v>8</v>
      </c>
      <c r="B907" s="27">
        <v>1199030122</v>
      </c>
      <c r="C907" s="28">
        <v>42281807</v>
      </c>
      <c r="D907" s="36" t="s">
        <v>1327</v>
      </c>
      <c r="E907" s="37" t="s">
        <v>1328</v>
      </c>
      <c r="F907" s="28" t="s">
        <v>10</v>
      </c>
      <c r="G907" s="22">
        <v>685</v>
      </c>
      <c r="H907" s="22">
        <f t="shared" si="118"/>
        <v>130</v>
      </c>
      <c r="I907" s="23">
        <f t="shared" si="119"/>
        <v>815</v>
      </c>
    </row>
    <row r="908" spans="1:9" s="62" customFormat="1" ht="207">
      <c r="A908" s="31">
        <v>9</v>
      </c>
      <c r="B908" s="27">
        <v>1197010021</v>
      </c>
      <c r="C908" s="28">
        <v>42281806</v>
      </c>
      <c r="D908" s="36" t="s">
        <v>1329</v>
      </c>
      <c r="E908" s="37" t="s">
        <v>1330</v>
      </c>
      <c r="F908" s="28" t="s">
        <v>10</v>
      </c>
      <c r="G908" s="22">
        <f>4304020/100</f>
        <v>43040.2</v>
      </c>
      <c r="H908" s="22">
        <f t="shared" si="118"/>
        <v>8178</v>
      </c>
      <c r="I908" s="23">
        <f t="shared" si="119"/>
        <v>51218.2</v>
      </c>
    </row>
    <row r="909" spans="1:9" s="62" customFormat="1" ht="78" customHeight="1">
      <c r="A909" s="31">
        <v>10</v>
      </c>
      <c r="B909" s="27">
        <v>1197010008</v>
      </c>
      <c r="C909" s="28">
        <v>42281806</v>
      </c>
      <c r="D909" s="36" t="s">
        <v>1331</v>
      </c>
      <c r="E909" s="37" t="s">
        <v>1332</v>
      </c>
      <c r="F909" s="28" t="s">
        <v>10</v>
      </c>
      <c r="G909" s="22">
        <v>1932</v>
      </c>
      <c r="H909" s="22">
        <f>ROUND(G909*0.19,0)</f>
        <v>367</v>
      </c>
      <c r="I909" s="23">
        <f>+G909+H909</f>
        <v>2299</v>
      </c>
    </row>
    <row r="910" spans="1:9" s="62" customFormat="1" ht="73.5" customHeight="1">
      <c r="A910" s="31">
        <v>11</v>
      </c>
      <c r="B910" s="27">
        <v>1197010023</v>
      </c>
      <c r="C910" s="28">
        <v>42281808</v>
      </c>
      <c r="D910" s="36" t="s">
        <v>1333</v>
      </c>
      <c r="E910" s="37" t="s">
        <v>1334</v>
      </c>
      <c r="F910" s="28" t="s">
        <v>10</v>
      </c>
      <c r="G910" s="22">
        <v>1096</v>
      </c>
      <c r="H910" s="22">
        <f>ROUND(G910*0.19,0)</f>
        <v>208</v>
      </c>
      <c r="I910" s="23">
        <f>+G910+H910</f>
        <v>1304</v>
      </c>
    </row>
    <row r="911" spans="1:9" s="62" customFormat="1" ht="171">
      <c r="A911" s="31">
        <v>12</v>
      </c>
      <c r="B911" s="27">
        <v>1199030005</v>
      </c>
      <c r="C911" s="28">
        <v>42281808</v>
      </c>
      <c r="D911" s="36" t="s">
        <v>1335</v>
      </c>
      <c r="E911" s="37" t="s">
        <v>1336</v>
      </c>
      <c r="F911" s="28" t="s">
        <v>10</v>
      </c>
      <c r="G911" s="22">
        <v>168325</v>
      </c>
      <c r="H911" s="22">
        <f t="shared" ref="H911:H931" si="120">ROUND(G911*0.19,0)</f>
        <v>31982</v>
      </c>
      <c r="I911" s="23">
        <f t="shared" ref="I911:I931" si="121">+G911+H911</f>
        <v>200307</v>
      </c>
    </row>
    <row r="912" spans="1:9" s="62" customFormat="1" ht="171">
      <c r="A912" s="31">
        <v>13</v>
      </c>
      <c r="B912" s="27">
        <v>1199030011</v>
      </c>
      <c r="C912" s="28">
        <v>42281808</v>
      </c>
      <c r="D912" s="36" t="s">
        <v>1337</v>
      </c>
      <c r="E912" s="37" t="s">
        <v>1338</v>
      </c>
      <c r="F912" s="28" t="s">
        <v>10</v>
      </c>
      <c r="G912" s="22">
        <v>343515</v>
      </c>
      <c r="H912" s="22">
        <f t="shared" si="120"/>
        <v>65268</v>
      </c>
      <c r="I912" s="23">
        <f t="shared" si="121"/>
        <v>408783</v>
      </c>
    </row>
    <row r="913" spans="1:9" s="62" customFormat="1" ht="171">
      <c r="A913" s="31">
        <v>14</v>
      </c>
      <c r="B913" s="27">
        <v>1199030019</v>
      </c>
      <c r="C913" s="28">
        <v>42281808</v>
      </c>
      <c r="D913" s="36" t="s">
        <v>1339</v>
      </c>
      <c r="E913" s="37" t="s">
        <v>1340</v>
      </c>
      <c r="F913" s="28" t="s">
        <v>10</v>
      </c>
      <c r="G913" s="22">
        <v>152028</v>
      </c>
      <c r="H913" s="22">
        <f t="shared" si="120"/>
        <v>28885</v>
      </c>
      <c r="I913" s="23">
        <f t="shared" si="121"/>
        <v>180913</v>
      </c>
    </row>
    <row r="914" spans="1:9" s="62" customFormat="1" ht="69" customHeight="1">
      <c r="A914" s="31">
        <v>15</v>
      </c>
      <c r="B914" s="27">
        <v>1199030003</v>
      </c>
      <c r="C914" s="28">
        <v>42281808</v>
      </c>
      <c r="D914" s="36" t="s">
        <v>1341</v>
      </c>
      <c r="E914" s="37" t="s">
        <v>1342</v>
      </c>
      <c r="F914" s="28" t="s">
        <v>10</v>
      </c>
      <c r="G914" s="22">
        <v>125976</v>
      </c>
      <c r="H914" s="22">
        <f t="shared" si="120"/>
        <v>23935</v>
      </c>
      <c r="I914" s="23">
        <f t="shared" si="121"/>
        <v>149911</v>
      </c>
    </row>
    <row r="915" spans="1:9" s="62" customFormat="1" ht="54" customHeight="1">
      <c r="A915" s="31">
        <v>16</v>
      </c>
      <c r="B915" s="27">
        <v>1199030007</v>
      </c>
      <c r="C915" s="28">
        <v>42281808</v>
      </c>
      <c r="D915" s="36" t="s">
        <v>1343</v>
      </c>
      <c r="E915" s="37" t="s">
        <v>1344</v>
      </c>
      <c r="F915" s="28" t="s">
        <v>10</v>
      </c>
      <c r="G915" s="22">
        <v>192124</v>
      </c>
      <c r="H915" s="22">
        <f t="shared" si="120"/>
        <v>36504</v>
      </c>
      <c r="I915" s="23">
        <f t="shared" si="121"/>
        <v>228628</v>
      </c>
    </row>
    <row r="916" spans="1:9" s="62" customFormat="1" ht="171">
      <c r="A916" s="31">
        <v>17</v>
      </c>
      <c r="B916" s="27">
        <v>1199030117</v>
      </c>
      <c r="C916" s="28">
        <v>42281808</v>
      </c>
      <c r="D916" s="36" t="s">
        <v>1345</v>
      </c>
      <c r="E916" s="37" t="s">
        <v>1346</v>
      </c>
      <c r="F916" s="28" t="s">
        <v>10</v>
      </c>
      <c r="G916" s="22">
        <v>226166</v>
      </c>
      <c r="H916" s="22">
        <f t="shared" si="120"/>
        <v>42972</v>
      </c>
      <c r="I916" s="23">
        <f t="shared" si="121"/>
        <v>269138</v>
      </c>
    </row>
    <row r="917" spans="1:9" s="62" customFormat="1" ht="171">
      <c r="A917" s="31">
        <v>18</v>
      </c>
      <c r="B917" s="27">
        <v>1199030118</v>
      </c>
      <c r="C917" s="28">
        <v>42281808</v>
      </c>
      <c r="D917" s="36" t="s">
        <v>1347</v>
      </c>
      <c r="E917" s="37" t="s">
        <v>1348</v>
      </c>
      <c r="F917" s="28" t="s">
        <v>10</v>
      </c>
      <c r="G917" s="22">
        <v>290399</v>
      </c>
      <c r="H917" s="22">
        <f t="shared" si="120"/>
        <v>55176</v>
      </c>
      <c r="I917" s="23">
        <f t="shared" si="121"/>
        <v>345575</v>
      </c>
    </row>
    <row r="918" spans="1:9" s="62" customFormat="1" ht="171">
      <c r="A918" s="31">
        <v>19</v>
      </c>
      <c r="B918" s="27">
        <v>1199030014</v>
      </c>
      <c r="C918" s="28">
        <v>42281808</v>
      </c>
      <c r="D918" s="36" t="s">
        <v>1349</v>
      </c>
      <c r="E918" s="37" t="s">
        <v>1350</v>
      </c>
      <c r="F918" s="28" t="s">
        <v>10</v>
      </c>
      <c r="G918" s="22">
        <v>219096</v>
      </c>
      <c r="H918" s="22">
        <f t="shared" si="120"/>
        <v>41628</v>
      </c>
      <c r="I918" s="23">
        <f t="shared" si="121"/>
        <v>260724</v>
      </c>
    </row>
    <row r="919" spans="1:9" s="62" customFormat="1" ht="171">
      <c r="A919" s="31">
        <v>20</v>
      </c>
      <c r="B919" s="27">
        <v>1199030004</v>
      </c>
      <c r="C919" s="28">
        <v>42281808</v>
      </c>
      <c r="D919" s="36" t="s">
        <v>1351</v>
      </c>
      <c r="E919" s="37" t="s">
        <v>1352</v>
      </c>
      <c r="F919" s="28" t="s">
        <v>10</v>
      </c>
      <c r="G919" s="22">
        <v>277053</v>
      </c>
      <c r="H919" s="22">
        <f t="shared" si="120"/>
        <v>52640</v>
      </c>
      <c r="I919" s="23">
        <f t="shared" si="121"/>
        <v>329693</v>
      </c>
    </row>
    <row r="920" spans="1:9" s="62" customFormat="1" ht="171">
      <c r="A920" s="31">
        <v>21</v>
      </c>
      <c r="B920" s="27">
        <v>1199030001</v>
      </c>
      <c r="C920" s="28">
        <v>42281808</v>
      </c>
      <c r="D920" s="36" t="s">
        <v>1353</v>
      </c>
      <c r="E920" s="37" t="s">
        <v>1354</v>
      </c>
      <c r="F920" s="28" t="s">
        <v>10</v>
      </c>
      <c r="G920" s="22">
        <v>362468</v>
      </c>
      <c r="H920" s="22">
        <f t="shared" si="120"/>
        <v>68869</v>
      </c>
      <c r="I920" s="23">
        <f t="shared" si="121"/>
        <v>431337</v>
      </c>
    </row>
    <row r="921" spans="1:9" s="62" customFormat="1" ht="171">
      <c r="A921" s="31">
        <v>22</v>
      </c>
      <c r="B921" s="27">
        <v>1199030010</v>
      </c>
      <c r="C921" s="28">
        <v>42281808</v>
      </c>
      <c r="D921" s="36" t="s">
        <v>1355</v>
      </c>
      <c r="E921" s="37" t="s">
        <v>1356</v>
      </c>
      <c r="F921" s="28" t="s">
        <v>10</v>
      </c>
      <c r="G921" s="22">
        <v>67300</v>
      </c>
      <c r="H921" s="22">
        <f t="shared" si="120"/>
        <v>12787</v>
      </c>
      <c r="I921" s="23">
        <f t="shared" si="121"/>
        <v>80087</v>
      </c>
    </row>
    <row r="922" spans="1:9" s="62" customFormat="1" ht="171">
      <c r="A922" s="31">
        <v>23</v>
      </c>
      <c r="B922" s="56">
        <v>1199030002</v>
      </c>
      <c r="C922" s="28">
        <v>42281808</v>
      </c>
      <c r="D922" s="36" t="s">
        <v>1357</v>
      </c>
      <c r="E922" s="37" t="s">
        <v>1358</v>
      </c>
      <c r="F922" s="28" t="s">
        <v>10</v>
      </c>
      <c r="G922" s="22">
        <v>94270</v>
      </c>
      <c r="H922" s="22">
        <f t="shared" si="120"/>
        <v>17911</v>
      </c>
      <c r="I922" s="23">
        <f t="shared" si="121"/>
        <v>112181</v>
      </c>
    </row>
    <row r="923" spans="1:9" s="62" customFormat="1" ht="207">
      <c r="A923" s="31">
        <v>24</v>
      </c>
      <c r="B923" s="56">
        <v>1199030017</v>
      </c>
      <c r="C923" s="28">
        <v>42281808</v>
      </c>
      <c r="D923" s="36" t="s">
        <v>1359</v>
      </c>
      <c r="E923" s="37" t="s">
        <v>1360</v>
      </c>
      <c r="F923" s="28" t="s">
        <v>10</v>
      </c>
      <c r="G923" s="22">
        <v>161162</v>
      </c>
      <c r="H923" s="22">
        <f t="shared" si="120"/>
        <v>30621</v>
      </c>
      <c r="I923" s="23">
        <f t="shared" si="121"/>
        <v>191783</v>
      </c>
    </row>
    <row r="924" spans="1:9" s="62" customFormat="1" ht="111" customHeight="1">
      <c r="A924" s="31">
        <v>25</v>
      </c>
      <c r="B924" s="35" t="s">
        <v>194</v>
      </c>
      <c r="C924" s="28">
        <v>42281808</v>
      </c>
      <c r="D924" s="36" t="s">
        <v>1361</v>
      </c>
      <c r="E924" s="37" t="s">
        <v>1362</v>
      </c>
      <c r="F924" s="28" t="s">
        <v>10</v>
      </c>
      <c r="G924" s="22">
        <v>7572599</v>
      </c>
      <c r="H924" s="22">
        <f t="shared" si="120"/>
        <v>1438794</v>
      </c>
      <c r="I924" s="23">
        <f t="shared" si="121"/>
        <v>9011393</v>
      </c>
    </row>
    <row r="925" spans="1:9" s="62" customFormat="1" ht="78.75" customHeight="1">
      <c r="A925" s="31">
        <v>26</v>
      </c>
      <c r="B925" s="35" t="s">
        <v>194</v>
      </c>
      <c r="C925" s="28">
        <v>42281808</v>
      </c>
      <c r="D925" s="36" t="s">
        <v>1363</v>
      </c>
      <c r="E925" s="37" t="s">
        <v>1364</v>
      </c>
      <c r="F925" s="28" t="s">
        <v>10</v>
      </c>
      <c r="G925" s="22">
        <v>21885</v>
      </c>
      <c r="H925" s="22">
        <f t="shared" si="120"/>
        <v>4158</v>
      </c>
      <c r="I925" s="23">
        <f t="shared" si="121"/>
        <v>26043</v>
      </c>
    </row>
    <row r="926" spans="1:9" s="62" customFormat="1" ht="45">
      <c r="A926" s="31">
        <v>27</v>
      </c>
      <c r="B926" s="35" t="s">
        <v>194</v>
      </c>
      <c r="C926" s="28">
        <v>42281808</v>
      </c>
      <c r="D926" s="36" t="s">
        <v>1363</v>
      </c>
      <c r="E926" s="37" t="s">
        <v>1365</v>
      </c>
      <c r="F926" s="28" t="s">
        <v>10</v>
      </c>
      <c r="G926" s="22">
        <v>18187</v>
      </c>
      <c r="H926" s="22">
        <f t="shared" si="120"/>
        <v>3456</v>
      </c>
      <c r="I926" s="23">
        <f t="shared" si="121"/>
        <v>21643</v>
      </c>
    </row>
    <row r="927" spans="1:9" s="62" customFormat="1" ht="45">
      <c r="A927" s="31">
        <v>28</v>
      </c>
      <c r="B927" s="35" t="s">
        <v>194</v>
      </c>
      <c r="C927" s="28">
        <v>42281808</v>
      </c>
      <c r="D927" s="36" t="s">
        <v>1366</v>
      </c>
      <c r="E927" s="37" t="s">
        <v>1367</v>
      </c>
      <c r="F927" s="28" t="s">
        <v>10</v>
      </c>
      <c r="G927" s="22">
        <v>35193</v>
      </c>
      <c r="H927" s="22">
        <f t="shared" si="120"/>
        <v>6687</v>
      </c>
      <c r="I927" s="23">
        <f t="shared" si="121"/>
        <v>41880</v>
      </c>
    </row>
    <row r="928" spans="1:9" s="62" customFormat="1" ht="73.5" customHeight="1">
      <c r="A928" s="31">
        <v>29</v>
      </c>
      <c r="B928" s="35" t="s">
        <v>194</v>
      </c>
      <c r="C928" s="28">
        <v>42281808</v>
      </c>
      <c r="D928" s="36" t="s">
        <v>1366</v>
      </c>
      <c r="E928" s="37" t="s">
        <v>1368</v>
      </c>
      <c r="F928" s="28" t="s">
        <v>10</v>
      </c>
      <c r="G928" s="22">
        <v>56000</v>
      </c>
      <c r="H928" s="22">
        <f t="shared" si="120"/>
        <v>10640</v>
      </c>
      <c r="I928" s="23">
        <f t="shared" si="121"/>
        <v>66640</v>
      </c>
    </row>
    <row r="929" spans="1:9" s="62" customFormat="1" ht="75" customHeight="1">
      <c r="A929" s="31">
        <v>30</v>
      </c>
      <c r="B929" s="35" t="s">
        <v>194</v>
      </c>
      <c r="C929" s="28">
        <v>42281808</v>
      </c>
      <c r="D929" s="36" t="s">
        <v>1366</v>
      </c>
      <c r="E929" s="37" t="s">
        <v>1369</v>
      </c>
      <c r="F929" s="28" t="s">
        <v>10</v>
      </c>
      <c r="G929" s="22">
        <v>79110</v>
      </c>
      <c r="H929" s="22">
        <f t="shared" si="120"/>
        <v>15031</v>
      </c>
      <c r="I929" s="23">
        <f t="shared" si="121"/>
        <v>94141</v>
      </c>
    </row>
    <row r="930" spans="1:9" s="62" customFormat="1" ht="66" customHeight="1">
      <c r="A930" s="31">
        <v>31</v>
      </c>
      <c r="B930" s="35" t="s">
        <v>194</v>
      </c>
      <c r="C930" s="28">
        <v>42281808</v>
      </c>
      <c r="D930" s="36" t="s">
        <v>1366</v>
      </c>
      <c r="E930" s="37" t="s">
        <v>1370</v>
      </c>
      <c r="F930" s="28" t="s">
        <v>10</v>
      </c>
      <c r="G930" s="22">
        <v>90000</v>
      </c>
      <c r="H930" s="22">
        <f t="shared" si="120"/>
        <v>17100</v>
      </c>
      <c r="I930" s="23">
        <f t="shared" si="121"/>
        <v>107100</v>
      </c>
    </row>
    <row r="931" spans="1:9" s="62" customFormat="1" ht="80.25" customHeight="1">
      <c r="A931" s="31">
        <v>32</v>
      </c>
      <c r="B931" s="35" t="s">
        <v>194</v>
      </c>
      <c r="C931" s="28">
        <v>42281808</v>
      </c>
      <c r="D931" s="36" t="s">
        <v>1366</v>
      </c>
      <c r="E931" s="37" t="s">
        <v>1371</v>
      </c>
      <c r="F931" s="28" t="s">
        <v>10</v>
      </c>
      <c r="G931" s="22">
        <v>95000</v>
      </c>
      <c r="H931" s="22">
        <f t="shared" si="120"/>
        <v>18050</v>
      </c>
      <c r="I931" s="23">
        <f t="shared" si="121"/>
        <v>113050</v>
      </c>
    </row>
    <row r="932" spans="1:9" s="150" customFormat="1">
      <c r="A932" s="142" t="s">
        <v>3963</v>
      </c>
      <c r="B932" s="17"/>
      <c r="C932" s="143"/>
      <c r="D932" s="143"/>
      <c r="E932" s="143"/>
      <c r="F932" s="143"/>
      <c r="G932" s="148"/>
      <c r="H932" s="148"/>
      <c r="I932" s="149">
        <f>SUM(I900:I931)</f>
        <v>21148730.199999999</v>
      </c>
    </row>
    <row r="933" spans="1:9" s="62" customFormat="1" ht="27">
      <c r="A933" s="39" t="s">
        <v>1372</v>
      </c>
      <c r="B933" s="166" t="s">
        <v>1373</v>
      </c>
      <c r="C933" s="166"/>
      <c r="D933" s="166"/>
      <c r="E933" s="166"/>
      <c r="F933" s="29" t="s">
        <v>78</v>
      </c>
      <c r="G933" s="174" t="s">
        <v>3870</v>
      </c>
      <c r="H933" s="175"/>
      <c r="I933" s="176"/>
    </row>
    <row r="934" spans="1:9" s="62" customFormat="1" ht="27">
      <c r="A934" s="14" t="s">
        <v>2</v>
      </c>
      <c r="B934" s="14" t="s">
        <v>3</v>
      </c>
      <c r="C934" s="15" t="s">
        <v>4</v>
      </c>
      <c r="D934" s="15" t="s">
        <v>5</v>
      </c>
      <c r="E934" s="15" t="s">
        <v>3366</v>
      </c>
      <c r="F934" s="15" t="s">
        <v>7</v>
      </c>
      <c r="G934" s="16" t="s">
        <v>3347</v>
      </c>
      <c r="H934" s="16" t="s">
        <v>3348</v>
      </c>
      <c r="I934" s="16" t="s">
        <v>3349</v>
      </c>
    </row>
    <row r="935" spans="1:9" s="62" customFormat="1" ht="45">
      <c r="A935" s="31">
        <v>1</v>
      </c>
      <c r="B935" s="27">
        <v>1199030116</v>
      </c>
      <c r="C935" s="28" t="s">
        <v>1374</v>
      </c>
      <c r="D935" s="36" t="s">
        <v>1375</v>
      </c>
      <c r="E935" s="37" t="s">
        <v>1376</v>
      </c>
      <c r="F935" s="28" t="s">
        <v>10</v>
      </c>
      <c r="G935" s="22">
        <v>222860</v>
      </c>
      <c r="H935" s="22">
        <v>0</v>
      </c>
      <c r="I935" s="23">
        <f>+G935+H935</f>
        <v>222860</v>
      </c>
    </row>
    <row r="936" spans="1:9" s="62" customFormat="1" ht="45">
      <c r="A936" s="31">
        <v>2</v>
      </c>
      <c r="B936" s="27">
        <v>1197010010</v>
      </c>
      <c r="C936" s="28" t="s">
        <v>1374</v>
      </c>
      <c r="D936" s="36" t="s">
        <v>1377</v>
      </c>
      <c r="E936" s="37" t="s">
        <v>1378</v>
      </c>
      <c r="F936" s="28" t="s">
        <v>10</v>
      </c>
      <c r="G936" s="22">
        <v>140184</v>
      </c>
      <c r="H936" s="22">
        <v>0</v>
      </c>
      <c r="I936" s="23">
        <f t="shared" ref="I936:I939" si="122">+G936+H936</f>
        <v>140184</v>
      </c>
    </row>
    <row r="937" spans="1:9" s="62" customFormat="1" ht="81">
      <c r="A937" s="31">
        <v>3</v>
      </c>
      <c r="B937" s="27">
        <v>1197010009</v>
      </c>
      <c r="C937" s="28" t="s">
        <v>1374</v>
      </c>
      <c r="D937" s="36" t="s">
        <v>1379</v>
      </c>
      <c r="E937" s="37" t="s">
        <v>3474</v>
      </c>
      <c r="F937" s="28" t="s">
        <v>10</v>
      </c>
      <c r="G937" s="22">
        <v>57723</v>
      </c>
      <c r="H937" s="22">
        <v>0</v>
      </c>
      <c r="I937" s="23">
        <f t="shared" si="122"/>
        <v>57723</v>
      </c>
    </row>
    <row r="938" spans="1:9" s="62" customFormat="1" ht="63">
      <c r="A938" s="31">
        <v>4</v>
      </c>
      <c r="B938" s="27">
        <v>1196490059</v>
      </c>
      <c r="C938" s="28">
        <v>42281706</v>
      </c>
      <c r="D938" s="36" t="s">
        <v>1380</v>
      </c>
      <c r="E938" s="37" t="s">
        <v>3473</v>
      </c>
      <c r="F938" s="28" t="s">
        <v>10</v>
      </c>
      <c r="G938" s="22">
        <v>252804</v>
      </c>
      <c r="H938" s="22">
        <v>0</v>
      </c>
      <c r="I938" s="23">
        <f t="shared" si="122"/>
        <v>252804</v>
      </c>
    </row>
    <row r="939" spans="1:9" s="62" customFormat="1" ht="90">
      <c r="A939" s="31">
        <v>5</v>
      </c>
      <c r="B939" s="27">
        <v>1196490060</v>
      </c>
      <c r="C939" s="28">
        <v>42281706</v>
      </c>
      <c r="D939" s="36" t="s">
        <v>1381</v>
      </c>
      <c r="E939" s="37" t="s">
        <v>3475</v>
      </c>
      <c r="F939" s="28" t="s">
        <v>10</v>
      </c>
      <c r="G939" s="22">
        <v>234288</v>
      </c>
      <c r="H939" s="22">
        <v>0</v>
      </c>
      <c r="I939" s="23">
        <f t="shared" si="122"/>
        <v>234288</v>
      </c>
    </row>
    <row r="940" spans="1:9" s="147" customFormat="1">
      <c r="A940" s="142" t="s">
        <v>3964</v>
      </c>
      <c r="B940" s="17"/>
      <c r="C940" s="143"/>
      <c r="D940" s="143"/>
      <c r="E940" s="143"/>
      <c r="F940" s="143"/>
      <c r="G940" s="148"/>
      <c r="H940" s="148"/>
      <c r="I940" s="149">
        <f>SUM(I935:I939)</f>
        <v>907859</v>
      </c>
    </row>
    <row r="941" spans="1:9" s="62" customFormat="1" ht="27">
      <c r="A941" s="39" t="s">
        <v>1382</v>
      </c>
      <c r="B941" s="166" t="s">
        <v>1383</v>
      </c>
      <c r="C941" s="166"/>
      <c r="D941" s="166"/>
      <c r="E941" s="166"/>
      <c r="F941" s="29" t="s">
        <v>1311</v>
      </c>
      <c r="G941" s="174" t="s">
        <v>3870</v>
      </c>
      <c r="H941" s="175"/>
      <c r="I941" s="176"/>
    </row>
    <row r="942" spans="1:9" s="62" customFormat="1" ht="27">
      <c r="A942" s="14" t="s">
        <v>2</v>
      </c>
      <c r="B942" s="14" t="s">
        <v>3</v>
      </c>
      <c r="C942" s="15" t="s">
        <v>4</v>
      </c>
      <c r="D942" s="15" t="s">
        <v>5</v>
      </c>
      <c r="E942" s="15" t="s">
        <v>3366</v>
      </c>
      <c r="F942" s="15" t="s">
        <v>7</v>
      </c>
      <c r="G942" s="16" t="s">
        <v>3347</v>
      </c>
      <c r="H942" s="16" t="s">
        <v>3348</v>
      </c>
      <c r="I942" s="16" t="s">
        <v>3349</v>
      </c>
    </row>
    <row r="943" spans="1:9" s="62" customFormat="1" ht="36">
      <c r="A943" s="31">
        <v>1</v>
      </c>
      <c r="B943" s="27">
        <v>1199030166</v>
      </c>
      <c r="C943" s="28">
        <v>42281904</v>
      </c>
      <c r="D943" s="36" t="s">
        <v>1384</v>
      </c>
      <c r="E943" s="37" t="s">
        <v>1385</v>
      </c>
      <c r="F943" s="28" t="s">
        <v>10</v>
      </c>
      <c r="G943" s="22">
        <v>19816</v>
      </c>
      <c r="H943" s="22">
        <f t="shared" ref="H943:H957" si="123">ROUND(G943*0.19,0)</f>
        <v>3765</v>
      </c>
      <c r="I943" s="23">
        <f t="shared" ref="I943:I957" si="124">+G943+H943</f>
        <v>23581</v>
      </c>
    </row>
    <row r="944" spans="1:9" s="62" customFormat="1" ht="45">
      <c r="A944" s="31">
        <v>2</v>
      </c>
      <c r="B944" s="27">
        <v>1196491279</v>
      </c>
      <c r="C944" s="28">
        <v>42281709</v>
      </c>
      <c r="D944" s="36" t="s">
        <v>1386</v>
      </c>
      <c r="E944" s="37" t="s">
        <v>1387</v>
      </c>
      <c r="F944" s="28" t="s">
        <v>10</v>
      </c>
      <c r="G944" s="22">
        <v>322325</v>
      </c>
      <c r="H944" s="22">
        <f t="shared" si="123"/>
        <v>61242</v>
      </c>
      <c r="I944" s="23">
        <f t="shared" si="124"/>
        <v>383567</v>
      </c>
    </row>
    <row r="945" spans="1:9" s="62" customFormat="1" ht="45">
      <c r="A945" s="31">
        <v>3</v>
      </c>
      <c r="B945" s="27">
        <v>1196491280</v>
      </c>
      <c r="C945" s="28">
        <v>42281709</v>
      </c>
      <c r="D945" s="36" t="s">
        <v>1388</v>
      </c>
      <c r="E945" s="37" t="s">
        <v>1389</v>
      </c>
      <c r="F945" s="28" t="s">
        <v>10</v>
      </c>
      <c r="G945" s="22">
        <v>322325</v>
      </c>
      <c r="H945" s="22">
        <f t="shared" si="123"/>
        <v>61242</v>
      </c>
      <c r="I945" s="23">
        <f t="shared" si="124"/>
        <v>383567</v>
      </c>
    </row>
    <row r="946" spans="1:9" s="62" customFormat="1" ht="45">
      <c r="A946" s="31">
        <v>4</v>
      </c>
      <c r="B946" s="27">
        <v>1196491281</v>
      </c>
      <c r="C946" s="28">
        <v>42281709</v>
      </c>
      <c r="D946" s="36" t="s">
        <v>1390</v>
      </c>
      <c r="E946" s="37" t="s">
        <v>1391</v>
      </c>
      <c r="F946" s="28" t="s">
        <v>10</v>
      </c>
      <c r="G946" s="22">
        <v>322325</v>
      </c>
      <c r="H946" s="22">
        <f t="shared" si="123"/>
        <v>61242</v>
      </c>
      <c r="I946" s="23">
        <f t="shared" si="124"/>
        <v>383567</v>
      </c>
    </row>
    <row r="947" spans="1:9" s="62" customFormat="1" ht="45">
      <c r="A947" s="31">
        <v>5</v>
      </c>
      <c r="B947" s="27">
        <v>1199030029</v>
      </c>
      <c r="C947" s="28">
        <v>42281804</v>
      </c>
      <c r="D947" s="36" t="s">
        <v>1392</v>
      </c>
      <c r="E947" s="37" t="s">
        <v>3476</v>
      </c>
      <c r="F947" s="28" t="s">
        <v>10</v>
      </c>
      <c r="G947" s="22">
        <v>158056</v>
      </c>
      <c r="H947" s="22">
        <f t="shared" si="123"/>
        <v>30031</v>
      </c>
      <c r="I947" s="23">
        <f t="shared" si="124"/>
        <v>188087</v>
      </c>
    </row>
    <row r="948" spans="1:9" s="62" customFormat="1" ht="36">
      <c r="A948" s="31">
        <v>6</v>
      </c>
      <c r="B948" s="27">
        <v>1199030028</v>
      </c>
      <c r="C948" s="28">
        <v>42281804</v>
      </c>
      <c r="D948" s="36" t="s">
        <v>1393</v>
      </c>
      <c r="E948" s="37" t="s">
        <v>1394</v>
      </c>
      <c r="F948" s="28" t="s">
        <v>10</v>
      </c>
      <c r="G948" s="22">
        <v>158056</v>
      </c>
      <c r="H948" s="22">
        <f t="shared" si="123"/>
        <v>30031</v>
      </c>
      <c r="I948" s="23">
        <f t="shared" si="124"/>
        <v>188087</v>
      </c>
    </row>
    <row r="949" spans="1:9" s="62" customFormat="1" ht="36">
      <c r="A949" s="31">
        <v>7</v>
      </c>
      <c r="B949" s="27">
        <v>1199030006</v>
      </c>
      <c r="C949" s="28">
        <v>42281524</v>
      </c>
      <c r="D949" s="36" t="s">
        <v>1395</v>
      </c>
      <c r="E949" s="37" t="s">
        <v>1396</v>
      </c>
      <c r="F949" s="28" t="s">
        <v>10</v>
      </c>
      <c r="G949" s="22">
        <v>3229</v>
      </c>
      <c r="H949" s="22">
        <f t="shared" si="123"/>
        <v>614</v>
      </c>
      <c r="I949" s="23">
        <f t="shared" si="124"/>
        <v>3843</v>
      </c>
    </row>
    <row r="950" spans="1:9" s="62" customFormat="1" ht="45">
      <c r="A950" s="31">
        <v>8</v>
      </c>
      <c r="B950" s="27">
        <v>1102090102</v>
      </c>
      <c r="C950" s="28">
        <v>42281524</v>
      </c>
      <c r="D950" s="36" t="s">
        <v>1397</v>
      </c>
      <c r="E950" s="37" t="s">
        <v>3477</v>
      </c>
      <c r="F950" s="28" t="s">
        <v>10</v>
      </c>
      <c r="G950" s="22">
        <v>110561</v>
      </c>
      <c r="H950" s="22">
        <f t="shared" si="123"/>
        <v>21007</v>
      </c>
      <c r="I950" s="23">
        <f t="shared" si="124"/>
        <v>131568</v>
      </c>
    </row>
    <row r="951" spans="1:9" s="62" customFormat="1" ht="108">
      <c r="A951" s="31">
        <v>9</v>
      </c>
      <c r="B951" s="27">
        <v>1197010013</v>
      </c>
      <c r="C951" s="28">
        <v>42281524</v>
      </c>
      <c r="D951" s="36" t="s">
        <v>1398</v>
      </c>
      <c r="E951" s="37" t="s">
        <v>1399</v>
      </c>
      <c r="F951" s="28" t="s">
        <v>10</v>
      </c>
      <c r="G951" s="22">
        <v>17040</v>
      </c>
      <c r="H951" s="22">
        <f t="shared" si="123"/>
        <v>3238</v>
      </c>
      <c r="I951" s="23">
        <f t="shared" si="124"/>
        <v>20278</v>
      </c>
    </row>
    <row r="952" spans="1:9" s="62" customFormat="1" ht="27">
      <c r="A952" s="31">
        <v>10</v>
      </c>
      <c r="B952" s="27">
        <v>1199030008</v>
      </c>
      <c r="C952" s="28">
        <v>42281524</v>
      </c>
      <c r="D952" s="36" t="s">
        <v>1400</v>
      </c>
      <c r="E952" s="37" t="s">
        <v>1401</v>
      </c>
      <c r="F952" s="28" t="s">
        <v>10</v>
      </c>
      <c r="G952" s="22">
        <v>1611</v>
      </c>
      <c r="H952" s="22">
        <f t="shared" si="123"/>
        <v>306</v>
      </c>
      <c r="I952" s="23">
        <f t="shared" si="124"/>
        <v>1917</v>
      </c>
    </row>
    <row r="953" spans="1:9" s="62" customFormat="1" ht="36">
      <c r="A953" s="31">
        <v>11</v>
      </c>
      <c r="B953" s="27">
        <v>1134010022</v>
      </c>
      <c r="C953" s="28">
        <v>42281808</v>
      </c>
      <c r="D953" s="36" t="s">
        <v>1402</v>
      </c>
      <c r="E953" s="37" t="s">
        <v>1403</v>
      </c>
      <c r="F953" s="28" t="s">
        <v>10</v>
      </c>
      <c r="G953" s="22">
        <v>874703</v>
      </c>
      <c r="H953" s="22">
        <f t="shared" si="123"/>
        <v>166194</v>
      </c>
      <c r="I953" s="23">
        <f t="shared" si="124"/>
        <v>1040897</v>
      </c>
    </row>
    <row r="954" spans="1:9" s="62" customFormat="1" ht="36">
      <c r="A954" s="31">
        <v>12</v>
      </c>
      <c r="B954" s="27">
        <v>1134010024</v>
      </c>
      <c r="C954" s="28">
        <v>42281808</v>
      </c>
      <c r="D954" s="36" t="s">
        <v>1404</v>
      </c>
      <c r="E954" s="37" t="s">
        <v>1405</v>
      </c>
      <c r="F954" s="28" t="s">
        <v>10</v>
      </c>
      <c r="G954" s="22">
        <v>269139</v>
      </c>
      <c r="H954" s="22">
        <f t="shared" si="123"/>
        <v>51136</v>
      </c>
      <c r="I954" s="23">
        <f t="shared" si="124"/>
        <v>320275</v>
      </c>
    </row>
    <row r="955" spans="1:9" s="62" customFormat="1" ht="111" customHeight="1">
      <c r="A955" s="31">
        <v>13</v>
      </c>
      <c r="B955" s="27">
        <v>1199030027</v>
      </c>
      <c r="C955" s="28">
        <v>42281808</v>
      </c>
      <c r="D955" s="36" t="s">
        <v>1406</v>
      </c>
      <c r="E955" s="37" t="s">
        <v>1407</v>
      </c>
      <c r="F955" s="28" t="s">
        <v>10</v>
      </c>
      <c r="G955" s="22">
        <v>683738</v>
      </c>
      <c r="H955" s="22">
        <f t="shared" si="123"/>
        <v>129910</v>
      </c>
      <c r="I955" s="23">
        <f t="shared" si="124"/>
        <v>813648</v>
      </c>
    </row>
    <row r="956" spans="1:9" s="62" customFormat="1" ht="93" customHeight="1">
      <c r="A956" s="31">
        <v>14</v>
      </c>
      <c r="B956" s="27">
        <v>1199030015</v>
      </c>
      <c r="C956" s="28">
        <v>42281808</v>
      </c>
      <c r="D956" s="36" t="s">
        <v>1408</v>
      </c>
      <c r="E956" s="37" t="s">
        <v>1409</v>
      </c>
      <c r="F956" s="28" t="s">
        <v>10</v>
      </c>
      <c r="G956" s="22">
        <v>186804</v>
      </c>
      <c r="H956" s="22">
        <f t="shared" si="123"/>
        <v>35493</v>
      </c>
      <c r="I956" s="23">
        <f t="shared" si="124"/>
        <v>222297</v>
      </c>
    </row>
    <row r="957" spans="1:9" s="62" customFormat="1" ht="18">
      <c r="A957" s="31">
        <v>15</v>
      </c>
      <c r="B957" s="35" t="s">
        <v>137</v>
      </c>
      <c r="C957" s="28">
        <v>42281808</v>
      </c>
      <c r="D957" s="36" t="s">
        <v>1410</v>
      </c>
      <c r="E957" s="37" t="s">
        <v>1411</v>
      </c>
      <c r="F957" s="28" t="s">
        <v>53</v>
      </c>
      <c r="G957" s="22">
        <v>110561</v>
      </c>
      <c r="H957" s="22">
        <f t="shared" si="123"/>
        <v>21007</v>
      </c>
      <c r="I957" s="23">
        <f t="shared" si="124"/>
        <v>131568</v>
      </c>
    </row>
    <row r="958" spans="1:9" s="147" customFormat="1">
      <c r="A958" s="142" t="s">
        <v>3965</v>
      </c>
      <c r="B958" s="17"/>
      <c r="C958" s="143"/>
      <c r="D958" s="143"/>
      <c r="E958" s="143"/>
      <c r="F958" s="143"/>
      <c r="G958" s="148"/>
      <c r="H958" s="148"/>
      <c r="I958" s="149">
        <f>SUM(I943:I957)</f>
        <v>4236747</v>
      </c>
    </row>
    <row r="959" spans="1:9" s="62" customFormat="1" ht="27">
      <c r="A959" s="39" t="s">
        <v>1412</v>
      </c>
      <c r="B959" s="166" t="s">
        <v>1413</v>
      </c>
      <c r="C959" s="166"/>
      <c r="D959" s="166"/>
      <c r="E959" s="166"/>
      <c r="F959" s="29" t="s">
        <v>78</v>
      </c>
      <c r="G959" s="174" t="s">
        <v>3870</v>
      </c>
      <c r="H959" s="175"/>
      <c r="I959" s="176"/>
    </row>
    <row r="960" spans="1:9" s="62" customFormat="1" ht="27">
      <c r="A960" s="14" t="s">
        <v>2</v>
      </c>
      <c r="B960" s="14" t="s">
        <v>3</v>
      </c>
      <c r="C960" s="15" t="s">
        <v>4</v>
      </c>
      <c r="D960" s="15" t="s">
        <v>5</v>
      </c>
      <c r="E960" s="15" t="s">
        <v>3366</v>
      </c>
      <c r="F960" s="15" t="s">
        <v>7</v>
      </c>
      <c r="G960" s="16" t="s">
        <v>3347</v>
      </c>
      <c r="H960" s="16" t="s">
        <v>3348</v>
      </c>
      <c r="I960" s="16" t="s">
        <v>3349</v>
      </c>
    </row>
    <row r="961" spans="1:9" s="62" customFormat="1" ht="216">
      <c r="A961" s="31">
        <v>1</v>
      </c>
      <c r="B961" s="21">
        <v>1196490956</v>
      </c>
      <c r="C961" s="28">
        <v>42281524</v>
      </c>
      <c r="D961" s="36" t="s">
        <v>1414</v>
      </c>
      <c r="E961" s="37" t="s">
        <v>1415</v>
      </c>
      <c r="F961" s="28" t="s">
        <v>53</v>
      </c>
      <c r="G961" s="22">
        <v>10890</v>
      </c>
      <c r="H961" s="22">
        <f>ROUND(G961*0.19,0)</f>
        <v>2069</v>
      </c>
      <c r="I961" s="23">
        <f>+G961+H961</f>
        <v>12959</v>
      </c>
    </row>
    <row r="962" spans="1:9" s="62" customFormat="1" ht="135">
      <c r="A962" s="31">
        <v>2</v>
      </c>
      <c r="B962" s="21">
        <v>1196490957</v>
      </c>
      <c r="C962" s="28">
        <v>42281524</v>
      </c>
      <c r="D962" s="36" t="s">
        <v>1416</v>
      </c>
      <c r="E962" s="37" t="s">
        <v>1417</v>
      </c>
      <c r="F962" s="28" t="s">
        <v>53</v>
      </c>
      <c r="G962" s="22">
        <v>10890</v>
      </c>
      <c r="H962" s="22">
        <f t="shared" ref="H962:H982" si="125">ROUND(G962*0.19,0)</f>
        <v>2069</v>
      </c>
      <c r="I962" s="23">
        <f t="shared" ref="I962:I982" si="126">+G962+H962</f>
        <v>12959</v>
      </c>
    </row>
    <row r="963" spans="1:9" s="62" customFormat="1" ht="144">
      <c r="A963" s="31">
        <v>3</v>
      </c>
      <c r="B963" s="21">
        <v>1196490955</v>
      </c>
      <c r="C963" s="28">
        <v>42281524</v>
      </c>
      <c r="D963" s="36" t="s">
        <v>1418</v>
      </c>
      <c r="E963" s="37" t="s">
        <v>1419</v>
      </c>
      <c r="F963" s="28" t="s">
        <v>53</v>
      </c>
      <c r="G963" s="22">
        <v>10890</v>
      </c>
      <c r="H963" s="22">
        <f t="shared" si="125"/>
        <v>2069</v>
      </c>
      <c r="I963" s="23">
        <f t="shared" si="126"/>
        <v>12959</v>
      </c>
    </row>
    <row r="964" spans="1:9" s="62" customFormat="1" ht="135">
      <c r="A964" s="31">
        <v>4</v>
      </c>
      <c r="B964" s="21">
        <v>1196490474</v>
      </c>
      <c r="C964" s="28">
        <v>42281524</v>
      </c>
      <c r="D964" s="36" t="s">
        <v>1420</v>
      </c>
      <c r="E964" s="37" t="s">
        <v>1421</v>
      </c>
      <c r="F964" s="28" t="s">
        <v>53</v>
      </c>
      <c r="G964" s="22">
        <v>86708</v>
      </c>
      <c r="H964" s="22">
        <f t="shared" si="125"/>
        <v>16475</v>
      </c>
      <c r="I964" s="23">
        <f t="shared" si="126"/>
        <v>103183</v>
      </c>
    </row>
    <row r="965" spans="1:9" s="62" customFormat="1" ht="270">
      <c r="A965" s="31">
        <v>5</v>
      </c>
      <c r="B965" s="21">
        <v>1196490100</v>
      </c>
      <c r="C965" s="28">
        <v>42281527</v>
      </c>
      <c r="D965" s="36" t="s">
        <v>1422</v>
      </c>
      <c r="E965" s="37" t="s">
        <v>1423</v>
      </c>
      <c r="F965" s="28" t="s">
        <v>53</v>
      </c>
      <c r="G965" s="22">
        <v>658469</v>
      </c>
      <c r="H965" s="22">
        <f t="shared" si="125"/>
        <v>125109</v>
      </c>
      <c r="I965" s="23">
        <f t="shared" si="126"/>
        <v>783578</v>
      </c>
    </row>
    <row r="966" spans="1:9" s="62" customFormat="1" ht="75" customHeight="1">
      <c r="A966" s="31">
        <v>6</v>
      </c>
      <c r="B966" s="21">
        <v>1196490951</v>
      </c>
      <c r="C966" s="28">
        <v>42281527</v>
      </c>
      <c r="D966" s="36" t="s">
        <v>1424</v>
      </c>
      <c r="E966" s="37" t="s">
        <v>1425</v>
      </c>
      <c r="F966" s="28" t="s">
        <v>53</v>
      </c>
      <c r="G966" s="22">
        <v>670439</v>
      </c>
      <c r="H966" s="22">
        <f t="shared" si="125"/>
        <v>127383</v>
      </c>
      <c r="I966" s="23">
        <f t="shared" si="126"/>
        <v>797822</v>
      </c>
    </row>
    <row r="967" spans="1:9" s="62" customFormat="1" ht="234">
      <c r="A967" s="31">
        <v>7</v>
      </c>
      <c r="B967" s="21">
        <v>1196490972</v>
      </c>
      <c r="C967" s="28">
        <v>42281807</v>
      </c>
      <c r="D967" s="36" t="s">
        <v>1426</v>
      </c>
      <c r="E967" s="37" t="s">
        <v>1427</v>
      </c>
      <c r="F967" s="28" t="s">
        <v>53</v>
      </c>
      <c r="G967" s="22">
        <v>116080</v>
      </c>
      <c r="H967" s="22">
        <f t="shared" si="125"/>
        <v>22055</v>
      </c>
      <c r="I967" s="23">
        <f t="shared" si="126"/>
        <v>138135</v>
      </c>
    </row>
    <row r="968" spans="1:9" s="62" customFormat="1" ht="99" customHeight="1">
      <c r="A968" s="31">
        <v>8</v>
      </c>
      <c r="B968" s="21">
        <v>1199030110</v>
      </c>
      <c r="C968" s="28" t="s">
        <v>1374</v>
      </c>
      <c r="D968" s="36" t="s">
        <v>1428</v>
      </c>
      <c r="E968" s="37" t="s">
        <v>3478</v>
      </c>
      <c r="F968" s="28" t="s">
        <v>53</v>
      </c>
      <c r="G968" s="22">
        <v>252232</v>
      </c>
      <c r="H968" s="22">
        <f t="shared" si="125"/>
        <v>47924</v>
      </c>
      <c r="I968" s="23">
        <f t="shared" si="126"/>
        <v>300156</v>
      </c>
    </row>
    <row r="969" spans="1:9" s="62" customFormat="1" ht="45.75" customHeight="1">
      <c r="A969" s="31">
        <v>9</v>
      </c>
      <c r="B969" s="21">
        <v>1196490954</v>
      </c>
      <c r="C969" s="28">
        <v>42281524</v>
      </c>
      <c r="D969" s="36" t="s">
        <v>1429</v>
      </c>
      <c r="E969" s="37" t="s">
        <v>1430</v>
      </c>
      <c r="F969" s="28" t="s">
        <v>53</v>
      </c>
      <c r="G969" s="22">
        <v>14941</v>
      </c>
      <c r="H969" s="22">
        <f t="shared" si="125"/>
        <v>2839</v>
      </c>
      <c r="I969" s="23">
        <f t="shared" si="126"/>
        <v>17780</v>
      </c>
    </row>
    <row r="970" spans="1:9" s="62" customFormat="1" ht="81">
      <c r="A970" s="31">
        <v>10</v>
      </c>
      <c r="B970" s="21">
        <v>1196490953</v>
      </c>
      <c r="C970" s="28">
        <v>42281803</v>
      </c>
      <c r="D970" s="36" t="s">
        <v>1431</v>
      </c>
      <c r="E970" s="37" t="s">
        <v>1432</v>
      </c>
      <c r="F970" s="28" t="s">
        <v>53</v>
      </c>
      <c r="G970" s="22">
        <v>63300</v>
      </c>
      <c r="H970" s="22">
        <f t="shared" si="125"/>
        <v>12027</v>
      </c>
      <c r="I970" s="23">
        <f t="shared" si="126"/>
        <v>75327</v>
      </c>
    </row>
    <row r="971" spans="1:9" s="62" customFormat="1" ht="234">
      <c r="A971" s="31">
        <v>11</v>
      </c>
      <c r="B971" s="21">
        <v>1196490398</v>
      </c>
      <c r="C971" s="28">
        <v>42281803</v>
      </c>
      <c r="D971" s="36" t="s">
        <v>1433</v>
      </c>
      <c r="E971" s="37" t="s">
        <v>1434</v>
      </c>
      <c r="F971" s="28" t="s">
        <v>53</v>
      </c>
      <c r="G971" s="22">
        <v>1160465</v>
      </c>
      <c r="H971" s="22">
        <f t="shared" si="125"/>
        <v>220488</v>
      </c>
      <c r="I971" s="23">
        <f t="shared" si="126"/>
        <v>1380953</v>
      </c>
    </row>
    <row r="972" spans="1:9" s="62" customFormat="1" ht="216">
      <c r="A972" s="31">
        <v>12</v>
      </c>
      <c r="B972" s="21">
        <v>1196490444</v>
      </c>
      <c r="C972" s="28">
        <v>42281916</v>
      </c>
      <c r="D972" s="36" t="s">
        <v>1435</v>
      </c>
      <c r="E972" s="37" t="s">
        <v>3479</v>
      </c>
      <c r="F972" s="28" t="s">
        <v>53</v>
      </c>
      <c r="G972" s="22">
        <v>75275</v>
      </c>
      <c r="H972" s="22">
        <f t="shared" si="125"/>
        <v>14302</v>
      </c>
      <c r="I972" s="23">
        <f t="shared" si="126"/>
        <v>89577</v>
      </c>
    </row>
    <row r="973" spans="1:9" s="62" customFormat="1" ht="144">
      <c r="A973" s="31">
        <v>13</v>
      </c>
      <c r="B973" s="21">
        <v>1196490959</v>
      </c>
      <c r="C973" s="28">
        <v>42281916</v>
      </c>
      <c r="D973" s="36" t="s">
        <v>1436</v>
      </c>
      <c r="E973" s="37" t="s">
        <v>1437</v>
      </c>
      <c r="F973" s="28" t="s">
        <v>53</v>
      </c>
      <c r="G973" s="22">
        <v>251942</v>
      </c>
      <c r="H973" s="22">
        <f t="shared" si="125"/>
        <v>47869</v>
      </c>
      <c r="I973" s="23">
        <f t="shared" si="126"/>
        <v>299811</v>
      </c>
    </row>
    <row r="974" spans="1:9" s="62" customFormat="1" ht="144">
      <c r="A974" s="31">
        <v>14</v>
      </c>
      <c r="B974" s="21">
        <v>1196490967</v>
      </c>
      <c r="C974" s="28">
        <v>42281916</v>
      </c>
      <c r="D974" s="36" t="s">
        <v>1438</v>
      </c>
      <c r="E974" s="37" t="s">
        <v>1439</v>
      </c>
      <c r="F974" s="28" t="s">
        <v>53</v>
      </c>
      <c r="G974" s="22">
        <v>341096</v>
      </c>
      <c r="H974" s="22">
        <f t="shared" si="125"/>
        <v>64808</v>
      </c>
      <c r="I974" s="23">
        <f t="shared" si="126"/>
        <v>405904</v>
      </c>
    </row>
    <row r="975" spans="1:9" s="62" customFormat="1" ht="144">
      <c r="A975" s="31">
        <v>15</v>
      </c>
      <c r="B975" s="21">
        <v>1196490968</v>
      </c>
      <c r="C975" s="28">
        <v>42281916</v>
      </c>
      <c r="D975" s="36" t="s">
        <v>1440</v>
      </c>
      <c r="E975" s="37" t="s">
        <v>1441</v>
      </c>
      <c r="F975" s="28" t="s">
        <v>53</v>
      </c>
      <c r="G975" s="22">
        <v>521713</v>
      </c>
      <c r="H975" s="22">
        <f t="shared" si="125"/>
        <v>99125</v>
      </c>
      <c r="I975" s="23">
        <f t="shared" si="126"/>
        <v>620838</v>
      </c>
    </row>
    <row r="976" spans="1:9" s="62" customFormat="1" ht="144">
      <c r="A976" s="31">
        <v>16</v>
      </c>
      <c r="B976" s="21">
        <v>1196490969</v>
      </c>
      <c r="C976" s="28">
        <v>42281916</v>
      </c>
      <c r="D976" s="36" t="s">
        <v>1442</v>
      </c>
      <c r="E976" s="37" t="s">
        <v>1443</v>
      </c>
      <c r="F976" s="28" t="s">
        <v>53</v>
      </c>
      <c r="G976" s="22">
        <v>694291</v>
      </c>
      <c r="H976" s="22">
        <f t="shared" si="125"/>
        <v>131915</v>
      </c>
      <c r="I976" s="23">
        <f t="shared" si="126"/>
        <v>826206</v>
      </c>
    </row>
    <row r="977" spans="1:9" s="62" customFormat="1" ht="144">
      <c r="A977" s="31">
        <v>17</v>
      </c>
      <c r="B977" s="21">
        <v>1196490970</v>
      </c>
      <c r="C977" s="28">
        <v>42281916</v>
      </c>
      <c r="D977" s="36" t="s">
        <v>1444</v>
      </c>
      <c r="E977" s="37" t="s">
        <v>1445</v>
      </c>
      <c r="F977" s="28" t="s">
        <v>53</v>
      </c>
      <c r="G977" s="22">
        <v>809538</v>
      </c>
      <c r="H977" s="22">
        <f t="shared" si="125"/>
        <v>153812</v>
      </c>
      <c r="I977" s="23">
        <f t="shared" si="126"/>
        <v>963350</v>
      </c>
    </row>
    <row r="978" spans="1:9" s="62" customFormat="1" ht="144">
      <c r="A978" s="31">
        <v>18</v>
      </c>
      <c r="B978" s="21">
        <v>1196490971</v>
      </c>
      <c r="C978" s="28">
        <v>42281916</v>
      </c>
      <c r="D978" s="36" t="s">
        <v>1446</v>
      </c>
      <c r="E978" s="37" t="s">
        <v>1447</v>
      </c>
      <c r="F978" s="28" t="s">
        <v>53</v>
      </c>
      <c r="G978" s="22">
        <v>1207006</v>
      </c>
      <c r="H978" s="22">
        <f t="shared" si="125"/>
        <v>229331</v>
      </c>
      <c r="I978" s="23">
        <f t="shared" si="126"/>
        <v>1436337</v>
      </c>
    </row>
    <row r="979" spans="1:9" s="62" customFormat="1" ht="144">
      <c r="A979" s="31">
        <v>19</v>
      </c>
      <c r="B979" s="21">
        <v>1196490958</v>
      </c>
      <c r="C979" s="28">
        <v>42281916</v>
      </c>
      <c r="D979" s="36" t="s">
        <v>1448</v>
      </c>
      <c r="E979" s="37" t="s">
        <v>1449</v>
      </c>
      <c r="F979" s="28" t="s">
        <v>53</v>
      </c>
      <c r="G979" s="22">
        <v>229246</v>
      </c>
      <c r="H979" s="22">
        <f t="shared" si="125"/>
        <v>43557</v>
      </c>
      <c r="I979" s="23">
        <f t="shared" si="126"/>
        <v>272803</v>
      </c>
    </row>
    <row r="980" spans="1:9" s="62" customFormat="1" ht="234">
      <c r="A980" s="31">
        <v>20</v>
      </c>
      <c r="B980" s="21">
        <v>1196490888</v>
      </c>
      <c r="C980" s="28">
        <v>42281916</v>
      </c>
      <c r="D980" s="36" t="s">
        <v>1450</v>
      </c>
      <c r="E980" s="37" t="s">
        <v>1451</v>
      </c>
      <c r="F980" s="28" t="s">
        <v>53</v>
      </c>
      <c r="G980" s="22">
        <v>1719</v>
      </c>
      <c r="H980" s="22">
        <f t="shared" si="125"/>
        <v>327</v>
      </c>
      <c r="I980" s="23">
        <f t="shared" si="126"/>
        <v>2046</v>
      </c>
    </row>
    <row r="981" spans="1:9" s="62" customFormat="1" ht="261">
      <c r="A981" s="31">
        <v>21</v>
      </c>
      <c r="B981" s="56">
        <v>1121050268</v>
      </c>
      <c r="C981" s="28">
        <v>42281806</v>
      </c>
      <c r="D981" s="36" t="s">
        <v>1452</v>
      </c>
      <c r="E981" s="78" t="s">
        <v>1453</v>
      </c>
      <c r="F981" s="28" t="s">
        <v>53</v>
      </c>
      <c r="G981" s="22">
        <v>757190</v>
      </c>
      <c r="H981" s="22">
        <f t="shared" si="125"/>
        <v>143866</v>
      </c>
      <c r="I981" s="23">
        <f t="shared" si="126"/>
        <v>901056</v>
      </c>
    </row>
    <row r="982" spans="1:9" s="62" customFormat="1" ht="252">
      <c r="A982" s="31">
        <v>22</v>
      </c>
      <c r="B982" s="35" t="s">
        <v>137</v>
      </c>
      <c r="C982" s="28">
        <v>42281806</v>
      </c>
      <c r="D982" s="36" t="s">
        <v>1454</v>
      </c>
      <c r="E982" s="37" t="s">
        <v>1455</v>
      </c>
      <c r="F982" s="28" t="s">
        <v>53</v>
      </c>
      <c r="G982" s="22">
        <v>85742</v>
      </c>
      <c r="H982" s="22">
        <f t="shared" si="125"/>
        <v>16291</v>
      </c>
      <c r="I982" s="23">
        <f t="shared" si="126"/>
        <v>102033</v>
      </c>
    </row>
    <row r="983" spans="1:9" s="150" customFormat="1">
      <c r="A983" s="142" t="s">
        <v>3965</v>
      </c>
      <c r="B983" s="17"/>
      <c r="C983" s="143"/>
      <c r="D983" s="143"/>
      <c r="E983" s="143"/>
      <c r="F983" s="143"/>
      <c r="G983" s="148"/>
      <c r="H983" s="148"/>
      <c r="I983" s="149">
        <f>SUM(I961:I982)</f>
        <v>9555772</v>
      </c>
    </row>
    <row r="984" spans="1:9" s="62" customFormat="1" ht="27">
      <c r="A984" s="39" t="s">
        <v>1456</v>
      </c>
      <c r="B984" s="166" t="s">
        <v>1457</v>
      </c>
      <c r="C984" s="166"/>
      <c r="D984" s="166"/>
      <c r="E984" s="166"/>
      <c r="F984" s="29" t="s">
        <v>1311</v>
      </c>
      <c r="G984" s="174" t="s">
        <v>3870</v>
      </c>
      <c r="H984" s="175"/>
      <c r="I984" s="176"/>
    </row>
    <row r="985" spans="1:9" s="62" customFormat="1" ht="27">
      <c r="A985" s="14" t="s">
        <v>2</v>
      </c>
      <c r="B985" s="14" t="s">
        <v>3</v>
      </c>
      <c r="C985" s="15" t="s">
        <v>4</v>
      </c>
      <c r="D985" s="15" t="s">
        <v>5</v>
      </c>
      <c r="E985" s="15" t="s">
        <v>3366</v>
      </c>
      <c r="F985" s="15" t="s">
        <v>7</v>
      </c>
      <c r="G985" s="16" t="s">
        <v>3347</v>
      </c>
      <c r="H985" s="16" t="s">
        <v>3348</v>
      </c>
      <c r="I985" s="16" t="s">
        <v>3349</v>
      </c>
    </row>
    <row r="986" spans="1:9" s="62" customFormat="1" ht="198">
      <c r="A986" s="31">
        <v>1</v>
      </c>
      <c r="B986" s="21">
        <v>1199030157</v>
      </c>
      <c r="C986" s="28" t="s">
        <v>1374</v>
      </c>
      <c r="D986" s="36" t="s">
        <v>1458</v>
      </c>
      <c r="E986" s="37" t="s">
        <v>1459</v>
      </c>
      <c r="F986" s="28" t="s">
        <v>10</v>
      </c>
      <c r="G986" s="22">
        <v>171426</v>
      </c>
      <c r="H986" s="22">
        <v>0</v>
      </c>
      <c r="I986" s="23">
        <f t="shared" ref="I986:I990" si="127">+G986+H986</f>
        <v>171426</v>
      </c>
    </row>
    <row r="987" spans="1:9" s="62" customFormat="1" ht="99">
      <c r="A987" s="31">
        <v>2</v>
      </c>
      <c r="B987" s="21">
        <v>1199030158</v>
      </c>
      <c r="C987" s="28" t="s">
        <v>1460</v>
      </c>
      <c r="D987" s="36" t="s">
        <v>1461</v>
      </c>
      <c r="E987" s="37" t="s">
        <v>3480</v>
      </c>
      <c r="F987" s="28" t="s">
        <v>10</v>
      </c>
      <c r="G987" s="22">
        <v>201391</v>
      </c>
      <c r="H987" s="22">
        <f t="shared" ref="H987:H989" si="128">ROUND(G987*0.19,0)</f>
        <v>38264</v>
      </c>
      <c r="I987" s="23">
        <f t="shared" si="127"/>
        <v>239655</v>
      </c>
    </row>
    <row r="988" spans="1:9" s="62" customFormat="1" ht="162">
      <c r="A988" s="31">
        <v>3</v>
      </c>
      <c r="B988" s="56">
        <v>1198010020</v>
      </c>
      <c r="C988" s="28">
        <v>42281806</v>
      </c>
      <c r="D988" s="36" t="s">
        <v>1462</v>
      </c>
      <c r="E988" s="37" t="s">
        <v>1463</v>
      </c>
      <c r="F988" s="28" t="s">
        <v>53</v>
      </c>
      <c r="G988" s="22">
        <v>867386</v>
      </c>
      <c r="H988" s="22">
        <f t="shared" si="128"/>
        <v>164803</v>
      </c>
      <c r="I988" s="23">
        <f t="shared" si="127"/>
        <v>1032189</v>
      </c>
    </row>
    <row r="989" spans="1:9" s="62" customFormat="1" ht="162">
      <c r="A989" s="31">
        <v>4</v>
      </c>
      <c r="B989" s="35" t="s">
        <v>194</v>
      </c>
      <c r="C989" s="28">
        <v>42281806</v>
      </c>
      <c r="D989" s="36" t="s">
        <v>1464</v>
      </c>
      <c r="E989" s="37" t="s">
        <v>1465</v>
      </c>
      <c r="F989" s="28" t="s">
        <v>53</v>
      </c>
      <c r="G989" s="22">
        <v>110004</v>
      </c>
      <c r="H989" s="22">
        <f t="shared" si="128"/>
        <v>20901</v>
      </c>
      <c r="I989" s="23">
        <f t="shared" si="127"/>
        <v>130905</v>
      </c>
    </row>
    <row r="990" spans="1:9" s="62" customFormat="1" ht="36">
      <c r="A990" s="31">
        <v>5</v>
      </c>
      <c r="B990" s="35" t="s">
        <v>194</v>
      </c>
      <c r="C990" s="28">
        <v>42281806</v>
      </c>
      <c r="D990" s="36" t="s">
        <v>1466</v>
      </c>
      <c r="E990" s="37" t="s">
        <v>1467</v>
      </c>
      <c r="F990" s="28" t="s">
        <v>53</v>
      </c>
      <c r="G990" s="22">
        <v>129413</v>
      </c>
      <c r="H990" s="22">
        <v>0</v>
      </c>
      <c r="I990" s="23">
        <f t="shared" si="127"/>
        <v>129413</v>
      </c>
    </row>
    <row r="991" spans="1:9" s="147" customFormat="1">
      <c r="A991" s="142" t="s">
        <v>3966</v>
      </c>
      <c r="B991" s="17"/>
      <c r="C991" s="143"/>
      <c r="D991" s="143"/>
      <c r="E991" s="143"/>
      <c r="F991" s="143"/>
      <c r="G991" s="144"/>
      <c r="H991" s="145"/>
      <c r="I991" s="149">
        <f>SUM(I986:I990)</f>
        <v>1703588</v>
      </c>
    </row>
    <row r="992" spans="1:9" s="62" customFormat="1" ht="36">
      <c r="A992" s="39" t="s">
        <v>1468</v>
      </c>
      <c r="B992" s="166" t="s">
        <v>1469</v>
      </c>
      <c r="C992" s="166"/>
      <c r="D992" s="166"/>
      <c r="E992" s="166"/>
      <c r="F992" s="29" t="s">
        <v>3356</v>
      </c>
      <c r="G992" s="174" t="s">
        <v>3870</v>
      </c>
      <c r="H992" s="175"/>
      <c r="I992" s="176"/>
    </row>
    <row r="993" spans="1:9" s="62" customFormat="1" ht="27">
      <c r="A993" s="14" t="s">
        <v>2</v>
      </c>
      <c r="B993" s="14" t="s">
        <v>3</v>
      </c>
      <c r="C993" s="15" t="s">
        <v>4</v>
      </c>
      <c r="D993" s="15" t="s">
        <v>5</v>
      </c>
      <c r="E993" s="15" t="s">
        <v>3366</v>
      </c>
      <c r="F993" s="15" t="s">
        <v>7</v>
      </c>
      <c r="G993" s="16" t="s">
        <v>3347</v>
      </c>
      <c r="H993" s="16" t="s">
        <v>3348</v>
      </c>
      <c r="I993" s="16" t="s">
        <v>3349</v>
      </c>
    </row>
    <row r="994" spans="1:9" s="62" customFormat="1" ht="60.75" customHeight="1">
      <c r="A994" s="31">
        <v>1</v>
      </c>
      <c r="B994" s="27">
        <v>1196430035</v>
      </c>
      <c r="C994" s="28">
        <v>42311901</v>
      </c>
      <c r="D994" s="36" t="s">
        <v>1470</v>
      </c>
      <c r="E994" s="37" t="s">
        <v>1471</v>
      </c>
      <c r="F994" s="28" t="s">
        <v>10</v>
      </c>
      <c r="G994" s="22">
        <v>725777</v>
      </c>
      <c r="H994" s="22">
        <v>0</v>
      </c>
      <c r="I994" s="23">
        <f>+G994+H994</f>
        <v>725777</v>
      </c>
    </row>
    <row r="995" spans="1:9" s="62" customFormat="1" ht="69.75" customHeight="1">
      <c r="A995" s="31">
        <v>2</v>
      </c>
      <c r="B995" s="35" t="s">
        <v>3359</v>
      </c>
      <c r="C995" s="28">
        <v>42311901</v>
      </c>
      <c r="D995" s="36" t="s">
        <v>1472</v>
      </c>
      <c r="E995" s="37" t="s">
        <v>1473</v>
      </c>
      <c r="F995" s="28" t="s">
        <v>10</v>
      </c>
      <c r="G995" s="22">
        <v>725777</v>
      </c>
      <c r="H995" s="22">
        <v>0</v>
      </c>
      <c r="I995" s="23">
        <f t="shared" ref="I995:I1007" si="129">+G995+H995</f>
        <v>725777</v>
      </c>
    </row>
    <row r="996" spans="1:9" s="62" customFormat="1" ht="67.5" customHeight="1">
      <c r="A996" s="31">
        <v>3</v>
      </c>
      <c r="B996" s="35" t="s">
        <v>3359</v>
      </c>
      <c r="C996" s="28">
        <v>42311901</v>
      </c>
      <c r="D996" s="36" t="s">
        <v>1474</v>
      </c>
      <c r="E996" s="37" t="s">
        <v>1475</v>
      </c>
      <c r="F996" s="28" t="s">
        <v>10</v>
      </c>
      <c r="G996" s="22">
        <v>725777</v>
      </c>
      <c r="H996" s="22">
        <v>0</v>
      </c>
      <c r="I996" s="23">
        <f t="shared" si="129"/>
        <v>725777</v>
      </c>
    </row>
    <row r="997" spans="1:9" s="62" customFormat="1" ht="63.75" customHeight="1">
      <c r="A997" s="31">
        <v>4</v>
      </c>
      <c r="B997" s="35" t="s">
        <v>3359</v>
      </c>
      <c r="C997" s="28">
        <v>42311901</v>
      </c>
      <c r="D997" s="36" t="s">
        <v>1476</v>
      </c>
      <c r="E997" s="37" t="s">
        <v>1477</v>
      </c>
      <c r="F997" s="28" t="s">
        <v>10</v>
      </c>
      <c r="G997" s="22">
        <v>725777</v>
      </c>
      <c r="H997" s="22">
        <v>0</v>
      </c>
      <c r="I997" s="23">
        <f t="shared" si="129"/>
        <v>725777</v>
      </c>
    </row>
    <row r="998" spans="1:9" s="62" customFormat="1" ht="69" customHeight="1">
      <c r="A998" s="31">
        <v>5</v>
      </c>
      <c r="B998" s="35" t="s">
        <v>3359</v>
      </c>
      <c r="C998" s="28">
        <v>42311901</v>
      </c>
      <c r="D998" s="36" t="s">
        <v>1478</v>
      </c>
      <c r="E998" s="37" t="s">
        <v>1479</v>
      </c>
      <c r="F998" s="28" t="s">
        <v>10</v>
      </c>
      <c r="G998" s="22">
        <v>725777</v>
      </c>
      <c r="H998" s="22">
        <v>0</v>
      </c>
      <c r="I998" s="23">
        <f t="shared" si="129"/>
        <v>725777</v>
      </c>
    </row>
    <row r="999" spans="1:9" s="62" customFormat="1" ht="54" customHeight="1">
      <c r="A999" s="31">
        <v>6</v>
      </c>
      <c r="B999" s="35" t="s">
        <v>3359</v>
      </c>
      <c r="C999" s="28">
        <v>42311901</v>
      </c>
      <c r="D999" s="36" t="s">
        <v>1480</v>
      </c>
      <c r="E999" s="37" t="s">
        <v>1481</v>
      </c>
      <c r="F999" s="28" t="s">
        <v>10</v>
      </c>
      <c r="G999" s="22">
        <v>725777</v>
      </c>
      <c r="H999" s="22">
        <v>0</v>
      </c>
      <c r="I999" s="23">
        <f t="shared" si="129"/>
        <v>725777</v>
      </c>
    </row>
    <row r="1000" spans="1:9" s="62" customFormat="1" ht="66" customHeight="1">
      <c r="A1000" s="31">
        <v>7</v>
      </c>
      <c r="B1000" s="35" t="s">
        <v>3359</v>
      </c>
      <c r="C1000" s="28">
        <v>42311901</v>
      </c>
      <c r="D1000" s="36" t="s">
        <v>1482</v>
      </c>
      <c r="E1000" s="37" t="s">
        <v>1483</v>
      </c>
      <c r="F1000" s="28" t="s">
        <v>10</v>
      </c>
      <c r="G1000" s="22">
        <v>725777</v>
      </c>
      <c r="H1000" s="22">
        <v>0</v>
      </c>
      <c r="I1000" s="23">
        <f t="shared" si="129"/>
        <v>725777</v>
      </c>
    </row>
    <row r="1001" spans="1:9" s="62" customFormat="1" ht="27">
      <c r="A1001" s="31">
        <v>8</v>
      </c>
      <c r="B1001" s="35" t="s">
        <v>3359</v>
      </c>
      <c r="C1001" s="28">
        <v>42311901</v>
      </c>
      <c r="D1001" s="36" t="s">
        <v>1484</v>
      </c>
      <c r="E1001" s="37" t="s">
        <v>1485</v>
      </c>
      <c r="F1001" s="28" t="s">
        <v>10</v>
      </c>
      <c r="G1001" s="22">
        <v>160547</v>
      </c>
      <c r="H1001" s="22">
        <v>0</v>
      </c>
      <c r="I1001" s="23">
        <f t="shared" si="129"/>
        <v>160547</v>
      </c>
    </row>
    <row r="1002" spans="1:9" s="62" customFormat="1" ht="27">
      <c r="A1002" s="31">
        <v>9</v>
      </c>
      <c r="B1002" s="35" t="s">
        <v>3359</v>
      </c>
      <c r="C1002" s="28">
        <v>42311901</v>
      </c>
      <c r="D1002" s="36" t="s">
        <v>1486</v>
      </c>
      <c r="E1002" s="37" t="s">
        <v>1487</v>
      </c>
      <c r="F1002" s="28" t="s">
        <v>10</v>
      </c>
      <c r="G1002" s="22">
        <v>160547</v>
      </c>
      <c r="H1002" s="22">
        <v>0</v>
      </c>
      <c r="I1002" s="23">
        <f t="shared" si="129"/>
        <v>160547</v>
      </c>
    </row>
    <row r="1003" spans="1:9" s="62" customFormat="1" ht="27">
      <c r="A1003" s="31">
        <v>10</v>
      </c>
      <c r="B1003" s="35" t="s">
        <v>3359</v>
      </c>
      <c r="C1003" s="28">
        <v>42311901</v>
      </c>
      <c r="D1003" s="36" t="s">
        <v>1488</v>
      </c>
      <c r="E1003" s="37" t="s">
        <v>1489</v>
      </c>
      <c r="F1003" s="28" t="s">
        <v>10</v>
      </c>
      <c r="G1003" s="22">
        <v>160547</v>
      </c>
      <c r="H1003" s="22">
        <v>0</v>
      </c>
      <c r="I1003" s="23">
        <f t="shared" si="129"/>
        <v>160547</v>
      </c>
    </row>
    <row r="1004" spans="1:9" s="62" customFormat="1" ht="27">
      <c r="A1004" s="31">
        <v>11</v>
      </c>
      <c r="B1004" s="35" t="s">
        <v>3359</v>
      </c>
      <c r="C1004" s="28">
        <v>42311901</v>
      </c>
      <c r="D1004" s="36" t="s">
        <v>1490</v>
      </c>
      <c r="E1004" s="37" t="s">
        <v>1491</v>
      </c>
      <c r="F1004" s="28" t="s">
        <v>10</v>
      </c>
      <c r="G1004" s="22">
        <v>160547</v>
      </c>
      <c r="H1004" s="22">
        <v>0</v>
      </c>
      <c r="I1004" s="23">
        <f t="shared" si="129"/>
        <v>160547</v>
      </c>
    </row>
    <row r="1005" spans="1:9" s="62" customFormat="1" ht="27">
      <c r="A1005" s="31">
        <v>12</v>
      </c>
      <c r="B1005" s="35" t="s">
        <v>3359</v>
      </c>
      <c r="C1005" s="28">
        <v>42311901</v>
      </c>
      <c r="D1005" s="36" t="s">
        <v>1492</v>
      </c>
      <c r="E1005" s="37" t="s">
        <v>1493</v>
      </c>
      <c r="F1005" s="28" t="s">
        <v>10</v>
      </c>
      <c r="G1005" s="22">
        <v>160547</v>
      </c>
      <c r="H1005" s="22">
        <v>0</v>
      </c>
      <c r="I1005" s="23">
        <f t="shared" si="129"/>
        <v>160547</v>
      </c>
    </row>
    <row r="1006" spans="1:9" s="62" customFormat="1" ht="27">
      <c r="A1006" s="31">
        <v>13</v>
      </c>
      <c r="B1006" s="35" t="s">
        <v>3359</v>
      </c>
      <c r="C1006" s="28">
        <v>42311901</v>
      </c>
      <c r="D1006" s="36" t="s">
        <v>1494</v>
      </c>
      <c r="E1006" s="37" t="s">
        <v>1495</v>
      </c>
      <c r="F1006" s="28" t="s">
        <v>10</v>
      </c>
      <c r="G1006" s="22">
        <v>160547</v>
      </c>
      <c r="H1006" s="22">
        <v>0</v>
      </c>
      <c r="I1006" s="23">
        <f t="shared" si="129"/>
        <v>160547</v>
      </c>
    </row>
    <row r="1007" spans="1:9" s="62" customFormat="1" ht="27">
      <c r="A1007" s="31">
        <v>14</v>
      </c>
      <c r="B1007" s="35" t="s">
        <v>3359</v>
      </c>
      <c r="C1007" s="28">
        <v>42311901</v>
      </c>
      <c r="D1007" s="36" t="s">
        <v>1496</v>
      </c>
      <c r="E1007" s="37" t="s">
        <v>1497</v>
      </c>
      <c r="F1007" s="28" t="s">
        <v>10</v>
      </c>
      <c r="G1007" s="22">
        <v>160547</v>
      </c>
      <c r="H1007" s="22">
        <v>0</v>
      </c>
      <c r="I1007" s="23">
        <f t="shared" si="129"/>
        <v>160547</v>
      </c>
    </row>
    <row r="1008" spans="1:9" s="150" customFormat="1">
      <c r="A1008" s="142" t="s">
        <v>3967</v>
      </c>
      <c r="B1008" s="17"/>
      <c r="C1008" s="143"/>
      <c r="D1008" s="143"/>
      <c r="E1008" s="143"/>
      <c r="F1008" s="143"/>
      <c r="G1008" s="148"/>
      <c r="H1008" s="148"/>
      <c r="I1008" s="149">
        <f>SUM(I994:I1007)</f>
        <v>6204268</v>
      </c>
    </row>
    <row r="1009" spans="1:9" s="62" customFormat="1" ht="13.5" customHeight="1">
      <c r="A1009" s="39" t="s">
        <v>1498</v>
      </c>
      <c r="B1009" s="166" t="s">
        <v>1499</v>
      </c>
      <c r="C1009" s="166"/>
      <c r="D1009" s="166"/>
      <c r="E1009" s="166"/>
      <c r="F1009" s="29" t="s">
        <v>765</v>
      </c>
      <c r="G1009" s="174" t="s">
        <v>3870</v>
      </c>
      <c r="H1009" s="175"/>
      <c r="I1009" s="176"/>
    </row>
    <row r="1010" spans="1:9" s="62" customFormat="1" ht="27">
      <c r="A1010" s="14" t="s">
        <v>2</v>
      </c>
      <c r="B1010" s="14" t="s">
        <v>3</v>
      </c>
      <c r="C1010" s="15" t="s">
        <v>4</v>
      </c>
      <c r="D1010" s="15" t="s">
        <v>5</v>
      </c>
      <c r="E1010" s="15" t="s">
        <v>3366</v>
      </c>
      <c r="F1010" s="15" t="s">
        <v>7</v>
      </c>
      <c r="G1010" s="16" t="s">
        <v>3347</v>
      </c>
      <c r="H1010" s="16" t="s">
        <v>3348</v>
      </c>
      <c r="I1010" s="16" t="s">
        <v>3349</v>
      </c>
    </row>
    <row r="1011" spans="1:9" s="62" customFormat="1" ht="88.5" customHeight="1">
      <c r="A1011" s="31">
        <v>1</v>
      </c>
      <c r="B1011" s="79">
        <v>1199020107</v>
      </c>
      <c r="C1011" s="56">
        <v>42241506</v>
      </c>
      <c r="D1011" s="42" t="s">
        <v>1500</v>
      </c>
      <c r="E1011" s="42" t="s">
        <v>1501</v>
      </c>
      <c r="F1011" s="28" t="s">
        <v>10</v>
      </c>
      <c r="G1011" s="22">
        <v>5923</v>
      </c>
      <c r="H1011" s="22">
        <v>0</v>
      </c>
      <c r="I1011" s="23">
        <f>+G1011+H1011</f>
        <v>5923</v>
      </c>
    </row>
    <row r="1012" spans="1:9" s="62" customFormat="1" ht="99">
      <c r="A1012" s="31">
        <v>2</v>
      </c>
      <c r="B1012" s="79">
        <v>1199020109</v>
      </c>
      <c r="C1012" s="56">
        <v>42241506</v>
      </c>
      <c r="D1012" s="42" t="s">
        <v>1502</v>
      </c>
      <c r="E1012" s="42" t="s">
        <v>1503</v>
      </c>
      <c r="F1012" s="28" t="s">
        <v>10</v>
      </c>
      <c r="G1012" s="22">
        <v>7012</v>
      </c>
      <c r="H1012" s="22">
        <v>0</v>
      </c>
      <c r="I1012" s="23">
        <f t="shared" ref="I1012:I1024" si="130">+G1012+H1012</f>
        <v>7012</v>
      </c>
    </row>
    <row r="1013" spans="1:9" s="62" customFormat="1" ht="99">
      <c r="A1013" s="31">
        <v>3</v>
      </c>
      <c r="B1013" s="79">
        <v>1199020111</v>
      </c>
      <c r="C1013" s="56">
        <v>42241506</v>
      </c>
      <c r="D1013" s="42" t="s">
        <v>1504</v>
      </c>
      <c r="E1013" s="42" t="s">
        <v>1505</v>
      </c>
      <c r="F1013" s="28" t="s">
        <v>10</v>
      </c>
      <c r="G1013" s="22">
        <v>8011</v>
      </c>
      <c r="H1013" s="22">
        <v>0</v>
      </c>
      <c r="I1013" s="23">
        <f t="shared" si="130"/>
        <v>8011</v>
      </c>
    </row>
    <row r="1014" spans="1:9" s="62" customFormat="1" ht="99">
      <c r="A1014" s="31">
        <v>4</v>
      </c>
      <c r="B1014" s="79">
        <v>1199020112</v>
      </c>
      <c r="C1014" s="56">
        <v>42241506</v>
      </c>
      <c r="D1014" s="42" t="s">
        <v>1506</v>
      </c>
      <c r="E1014" s="42" t="s">
        <v>1507</v>
      </c>
      <c r="F1014" s="28" t="s">
        <v>10</v>
      </c>
      <c r="G1014" s="22">
        <v>8784</v>
      </c>
      <c r="H1014" s="22">
        <v>0</v>
      </c>
      <c r="I1014" s="23">
        <f t="shared" si="130"/>
        <v>8784</v>
      </c>
    </row>
    <row r="1015" spans="1:9" s="62" customFormat="1" ht="67.5" customHeight="1">
      <c r="A1015" s="31">
        <v>5</v>
      </c>
      <c r="B1015" s="80">
        <v>1237690333</v>
      </c>
      <c r="C1015" s="56">
        <v>42241506</v>
      </c>
      <c r="D1015" s="42" t="s">
        <v>1508</v>
      </c>
      <c r="E1015" s="42" t="s">
        <v>1509</v>
      </c>
      <c r="F1015" s="28" t="s">
        <v>10</v>
      </c>
      <c r="G1015" s="22">
        <v>25000</v>
      </c>
      <c r="H1015" s="22">
        <v>0</v>
      </c>
      <c r="I1015" s="23">
        <f t="shared" si="130"/>
        <v>25000</v>
      </c>
    </row>
    <row r="1016" spans="1:9" s="62" customFormat="1" ht="64.5" customHeight="1">
      <c r="A1016" s="31">
        <v>6</v>
      </c>
      <c r="B1016" s="56">
        <v>1237690334</v>
      </c>
      <c r="C1016" s="56">
        <v>42241506</v>
      </c>
      <c r="D1016" s="42" t="s">
        <v>1510</v>
      </c>
      <c r="E1016" s="42" t="s">
        <v>1511</v>
      </c>
      <c r="F1016" s="28" t="s">
        <v>10</v>
      </c>
      <c r="G1016" s="22">
        <v>45372</v>
      </c>
      <c r="H1016" s="22">
        <v>0</v>
      </c>
      <c r="I1016" s="23">
        <f t="shared" si="130"/>
        <v>45372</v>
      </c>
    </row>
    <row r="1017" spans="1:9" s="62" customFormat="1" ht="68.25" customHeight="1">
      <c r="A1017" s="31">
        <v>7</v>
      </c>
      <c r="B1017" s="56">
        <v>1237690335</v>
      </c>
      <c r="C1017" s="56">
        <v>42241506</v>
      </c>
      <c r="D1017" s="42" t="s">
        <v>1512</v>
      </c>
      <c r="E1017" s="42" t="s">
        <v>1513</v>
      </c>
      <c r="F1017" s="28" t="s">
        <v>10</v>
      </c>
      <c r="G1017" s="22">
        <v>40000</v>
      </c>
      <c r="H1017" s="22">
        <v>0</v>
      </c>
      <c r="I1017" s="23">
        <f t="shared" si="130"/>
        <v>40000</v>
      </c>
    </row>
    <row r="1018" spans="1:9" s="62" customFormat="1" ht="79.5" customHeight="1">
      <c r="A1018" s="31">
        <v>8</v>
      </c>
      <c r="B1018" s="35" t="s">
        <v>3359</v>
      </c>
      <c r="C1018" s="56">
        <v>42241506</v>
      </c>
      <c r="D1018" s="42" t="s">
        <v>1514</v>
      </c>
      <c r="E1018" s="81" t="s">
        <v>1515</v>
      </c>
      <c r="F1018" s="28" t="s">
        <v>10</v>
      </c>
      <c r="G1018" s="22">
        <v>5698</v>
      </c>
      <c r="H1018" s="22">
        <v>0</v>
      </c>
      <c r="I1018" s="23">
        <f t="shared" si="130"/>
        <v>5698</v>
      </c>
    </row>
    <row r="1019" spans="1:9" s="62" customFormat="1" ht="72" customHeight="1">
      <c r="A1019" s="31">
        <v>9</v>
      </c>
      <c r="B1019" s="35" t="s">
        <v>3359</v>
      </c>
      <c r="C1019" s="56">
        <v>42241506</v>
      </c>
      <c r="D1019" s="42" t="s">
        <v>1516</v>
      </c>
      <c r="E1019" s="81" t="s">
        <v>1517</v>
      </c>
      <c r="F1019" s="28" t="s">
        <v>10</v>
      </c>
      <c r="G1019" s="22">
        <v>12000</v>
      </c>
      <c r="H1019" s="22">
        <v>0</v>
      </c>
      <c r="I1019" s="23">
        <f t="shared" si="130"/>
        <v>12000</v>
      </c>
    </row>
    <row r="1020" spans="1:9" s="62" customFormat="1" ht="66.75" customHeight="1">
      <c r="A1020" s="31">
        <v>10</v>
      </c>
      <c r="B1020" s="35" t="s">
        <v>3359</v>
      </c>
      <c r="C1020" s="56">
        <v>42241506</v>
      </c>
      <c r="D1020" s="42" t="s">
        <v>1518</v>
      </c>
      <c r="E1020" s="82" t="s">
        <v>1519</v>
      </c>
      <c r="F1020" s="28" t="s">
        <v>10</v>
      </c>
      <c r="G1020" s="22">
        <v>12000</v>
      </c>
      <c r="H1020" s="22">
        <v>0</v>
      </c>
      <c r="I1020" s="23">
        <f t="shared" si="130"/>
        <v>12000</v>
      </c>
    </row>
    <row r="1021" spans="1:9" s="62" customFormat="1" ht="60.75" customHeight="1">
      <c r="A1021" s="31">
        <v>11</v>
      </c>
      <c r="B1021" s="35" t="s">
        <v>3359</v>
      </c>
      <c r="C1021" s="56">
        <v>42241506</v>
      </c>
      <c r="D1021" s="42" t="s">
        <v>1520</v>
      </c>
      <c r="E1021" s="82" t="s">
        <v>1521</v>
      </c>
      <c r="F1021" s="28" t="s">
        <v>10</v>
      </c>
      <c r="G1021" s="22">
        <v>12000</v>
      </c>
      <c r="H1021" s="22">
        <v>0</v>
      </c>
      <c r="I1021" s="23">
        <f t="shared" si="130"/>
        <v>12000</v>
      </c>
    </row>
    <row r="1022" spans="1:9" s="62" customFormat="1" ht="73.5" customHeight="1">
      <c r="A1022" s="31">
        <v>12</v>
      </c>
      <c r="B1022" s="56">
        <v>1176020395</v>
      </c>
      <c r="C1022" s="56">
        <v>42241506</v>
      </c>
      <c r="D1022" s="42" t="s">
        <v>1522</v>
      </c>
      <c r="E1022" s="82" t="s">
        <v>1523</v>
      </c>
      <c r="F1022" s="28" t="s">
        <v>10</v>
      </c>
      <c r="G1022" s="22">
        <v>12000</v>
      </c>
      <c r="H1022" s="22">
        <v>0</v>
      </c>
      <c r="I1022" s="23">
        <f t="shared" si="130"/>
        <v>12000</v>
      </c>
    </row>
    <row r="1023" spans="1:9" s="62" customFormat="1" ht="54">
      <c r="A1023" s="31">
        <v>13</v>
      </c>
      <c r="B1023" s="56">
        <v>1176020075</v>
      </c>
      <c r="C1023" s="56">
        <v>42241506</v>
      </c>
      <c r="D1023" s="42" t="s">
        <v>1524</v>
      </c>
      <c r="E1023" s="82" t="s">
        <v>1525</v>
      </c>
      <c r="F1023" s="28" t="s">
        <v>10</v>
      </c>
      <c r="G1023" s="22">
        <v>12000</v>
      </c>
      <c r="H1023" s="22">
        <v>0</v>
      </c>
      <c r="I1023" s="23">
        <f t="shared" si="130"/>
        <v>12000</v>
      </c>
    </row>
    <row r="1024" spans="1:9" s="62" customFormat="1" ht="88.5" customHeight="1">
      <c r="A1024" s="31">
        <v>14</v>
      </c>
      <c r="B1024" s="56">
        <v>1176020076</v>
      </c>
      <c r="C1024" s="56">
        <v>42241506</v>
      </c>
      <c r="D1024" s="42" t="s">
        <v>1526</v>
      </c>
      <c r="E1024" s="82" t="s">
        <v>1527</v>
      </c>
      <c r="F1024" s="28" t="s">
        <v>10</v>
      </c>
      <c r="G1024" s="22">
        <v>7426</v>
      </c>
      <c r="H1024" s="22">
        <v>0</v>
      </c>
      <c r="I1024" s="23">
        <f t="shared" si="130"/>
        <v>7426</v>
      </c>
    </row>
    <row r="1025" spans="1:9" s="150" customFormat="1">
      <c r="A1025" s="142" t="s">
        <v>3968</v>
      </c>
      <c r="B1025" s="17"/>
      <c r="C1025" s="143"/>
      <c r="D1025" s="143"/>
      <c r="E1025" s="143"/>
      <c r="F1025" s="143"/>
      <c r="G1025" s="144"/>
      <c r="H1025" s="165"/>
      <c r="I1025" s="151">
        <f>SUM(I1011:I1024)</f>
        <v>213226</v>
      </c>
    </row>
    <row r="1026" spans="1:9" s="62" customFormat="1" ht="18">
      <c r="A1026" s="39" t="s">
        <v>1528</v>
      </c>
      <c r="B1026" s="166" t="s">
        <v>1529</v>
      </c>
      <c r="C1026" s="166"/>
      <c r="D1026" s="166"/>
      <c r="E1026" s="166"/>
      <c r="F1026" s="29" t="s">
        <v>3357</v>
      </c>
      <c r="G1026" s="174" t="s">
        <v>3870</v>
      </c>
      <c r="H1026" s="175"/>
      <c r="I1026" s="176"/>
    </row>
    <row r="1027" spans="1:9" s="62" customFormat="1" ht="27">
      <c r="A1027" s="14" t="s">
        <v>2</v>
      </c>
      <c r="B1027" s="14" t="s">
        <v>3</v>
      </c>
      <c r="C1027" s="15" t="s">
        <v>4</v>
      </c>
      <c r="D1027" s="15" t="s">
        <v>5</v>
      </c>
      <c r="E1027" s="15" t="s">
        <v>3366</v>
      </c>
      <c r="F1027" s="15" t="s">
        <v>7</v>
      </c>
      <c r="G1027" s="16" t="s">
        <v>3347</v>
      </c>
      <c r="H1027" s="16" t="s">
        <v>3348</v>
      </c>
      <c r="I1027" s="16" t="s">
        <v>3349</v>
      </c>
    </row>
    <row r="1028" spans="1:9" s="62" customFormat="1" ht="72">
      <c r="A1028" s="31">
        <v>1</v>
      </c>
      <c r="B1028" s="27">
        <v>1196491030</v>
      </c>
      <c r="C1028" s="28" t="s">
        <v>1530</v>
      </c>
      <c r="D1028" s="36" t="s">
        <v>1531</v>
      </c>
      <c r="E1028" s="37" t="s">
        <v>1532</v>
      </c>
      <c r="F1028" s="28" t="s">
        <v>10</v>
      </c>
      <c r="G1028" s="58">
        <v>654982</v>
      </c>
      <c r="H1028" s="22">
        <f t="shared" ref="H1028:H1052" si="131">ROUND(G1028*0.19,0)</f>
        <v>124447</v>
      </c>
      <c r="I1028" s="23">
        <f t="shared" ref="I1028:I1052" si="132">+G1028+H1028</f>
        <v>779429</v>
      </c>
    </row>
    <row r="1029" spans="1:9" s="62" customFormat="1" ht="72">
      <c r="A1029" s="31">
        <v>2</v>
      </c>
      <c r="B1029" s="27">
        <v>1196491029</v>
      </c>
      <c r="C1029" s="28" t="s">
        <v>1530</v>
      </c>
      <c r="D1029" s="36" t="s">
        <v>1533</v>
      </c>
      <c r="E1029" s="37" t="s">
        <v>1534</v>
      </c>
      <c r="F1029" s="28" t="s">
        <v>10</v>
      </c>
      <c r="G1029" s="58">
        <v>654982</v>
      </c>
      <c r="H1029" s="22">
        <f t="shared" si="131"/>
        <v>124447</v>
      </c>
      <c r="I1029" s="23">
        <f t="shared" si="132"/>
        <v>779429</v>
      </c>
    </row>
    <row r="1030" spans="1:9" s="62" customFormat="1" ht="63">
      <c r="A1030" s="31">
        <v>3</v>
      </c>
      <c r="B1030" s="27">
        <v>1197011114</v>
      </c>
      <c r="C1030" s="28" t="s">
        <v>1530</v>
      </c>
      <c r="D1030" s="36" t="s">
        <v>1535</v>
      </c>
      <c r="E1030" s="37" t="s">
        <v>1536</v>
      </c>
      <c r="F1030" s="28" t="s">
        <v>10</v>
      </c>
      <c r="G1030" s="58">
        <v>654982</v>
      </c>
      <c r="H1030" s="22">
        <f t="shared" si="131"/>
        <v>124447</v>
      </c>
      <c r="I1030" s="23">
        <f t="shared" si="132"/>
        <v>779429</v>
      </c>
    </row>
    <row r="1031" spans="1:9" s="62" customFormat="1" ht="72">
      <c r="A1031" s="31">
        <v>4</v>
      </c>
      <c r="B1031" s="27">
        <v>1197011115</v>
      </c>
      <c r="C1031" s="28" t="s">
        <v>1530</v>
      </c>
      <c r="D1031" s="36" t="s">
        <v>1537</v>
      </c>
      <c r="E1031" s="37" t="s">
        <v>1538</v>
      </c>
      <c r="F1031" s="28" t="s">
        <v>10</v>
      </c>
      <c r="G1031" s="58">
        <v>654982</v>
      </c>
      <c r="H1031" s="22">
        <f t="shared" si="131"/>
        <v>124447</v>
      </c>
      <c r="I1031" s="23">
        <f t="shared" si="132"/>
        <v>779429</v>
      </c>
    </row>
    <row r="1032" spans="1:9" s="62" customFormat="1" ht="63">
      <c r="A1032" s="31">
        <v>5</v>
      </c>
      <c r="B1032" s="27">
        <v>1197011118</v>
      </c>
      <c r="C1032" s="28" t="s">
        <v>1530</v>
      </c>
      <c r="D1032" s="36" t="s">
        <v>1539</v>
      </c>
      <c r="E1032" s="37" t="s">
        <v>1540</v>
      </c>
      <c r="F1032" s="28" t="s">
        <v>10</v>
      </c>
      <c r="G1032" s="58">
        <v>654982</v>
      </c>
      <c r="H1032" s="22">
        <f t="shared" si="131"/>
        <v>124447</v>
      </c>
      <c r="I1032" s="23">
        <f t="shared" si="132"/>
        <v>779429</v>
      </c>
    </row>
    <row r="1033" spans="1:9" s="62" customFormat="1" ht="72">
      <c r="A1033" s="31">
        <v>6</v>
      </c>
      <c r="B1033" s="27">
        <v>1197011178</v>
      </c>
      <c r="C1033" s="28" t="s">
        <v>1530</v>
      </c>
      <c r="D1033" s="36" t="s">
        <v>1541</v>
      </c>
      <c r="E1033" s="37" t="s">
        <v>1542</v>
      </c>
      <c r="F1033" s="28" t="s">
        <v>10</v>
      </c>
      <c r="G1033" s="58">
        <v>654982</v>
      </c>
      <c r="H1033" s="22">
        <f t="shared" si="131"/>
        <v>124447</v>
      </c>
      <c r="I1033" s="23">
        <f t="shared" si="132"/>
        <v>779429</v>
      </c>
    </row>
    <row r="1034" spans="1:9" s="62" customFormat="1" ht="63">
      <c r="A1034" s="31">
        <v>7</v>
      </c>
      <c r="B1034" s="27">
        <v>1197011174</v>
      </c>
      <c r="C1034" s="28" t="s">
        <v>1530</v>
      </c>
      <c r="D1034" s="36" t="s">
        <v>1543</v>
      </c>
      <c r="E1034" s="37" t="s">
        <v>1544</v>
      </c>
      <c r="F1034" s="28" t="s">
        <v>10</v>
      </c>
      <c r="G1034" s="58">
        <v>654982</v>
      </c>
      <c r="H1034" s="22">
        <f t="shared" si="131"/>
        <v>124447</v>
      </c>
      <c r="I1034" s="23">
        <f t="shared" si="132"/>
        <v>779429</v>
      </c>
    </row>
    <row r="1035" spans="1:9" s="62" customFormat="1" ht="72">
      <c r="A1035" s="31">
        <v>8</v>
      </c>
      <c r="B1035" s="27">
        <v>1197011181</v>
      </c>
      <c r="C1035" s="28" t="s">
        <v>1530</v>
      </c>
      <c r="D1035" s="36" t="s">
        <v>1545</v>
      </c>
      <c r="E1035" s="37" t="s">
        <v>1546</v>
      </c>
      <c r="F1035" s="28" t="s">
        <v>10</v>
      </c>
      <c r="G1035" s="58">
        <v>654982</v>
      </c>
      <c r="H1035" s="22">
        <f t="shared" si="131"/>
        <v>124447</v>
      </c>
      <c r="I1035" s="23">
        <f t="shared" si="132"/>
        <v>779429</v>
      </c>
    </row>
    <row r="1036" spans="1:9" s="62" customFormat="1" ht="54">
      <c r="A1036" s="31">
        <v>9</v>
      </c>
      <c r="B1036" s="27">
        <v>1196491054</v>
      </c>
      <c r="C1036" s="28" t="s">
        <v>1530</v>
      </c>
      <c r="D1036" s="36" t="s">
        <v>1547</v>
      </c>
      <c r="E1036" s="37" t="s">
        <v>1548</v>
      </c>
      <c r="F1036" s="28" t="s">
        <v>10</v>
      </c>
      <c r="G1036" s="58">
        <v>654982</v>
      </c>
      <c r="H1036" s="22">
        <f t="shared" si="131"/>
        <v>124447</v>
      </c>
      <c r="I1036" s="23">
        <f t="shared" si="132"/>
        <v>779429</v>
      </c>
    </row>
    <row r="1037" spans="1:9" s="62" customFormat="1" ht="63">
      <c r="A1037" s="31">
        <v>10</v>
      </c>
      <c r="B1037" s="27">
        <v>1197011146</v>
      </c>
      <c r="C1037" s="28" t="s">
        <v>1530</v>
      </c>
      <c r="D1037" s="36" t="s">
        <v>1549</v>
      </c>
      <c r="E1037" s="36" t="s">
        <v>1549</v>
      </c>
      <c r="F1037" s="28" t="s">
        <v>10</v>
      </c>
      <c r="G1037" s="58">
        <v>654982</v>
      </c>
      <c r="H1037" s="22">
        <f t="shared" si="131"/>
        <v>124447</v>
      </c>
      <c r="I1037" s="23">
        <f t="shared" si="132"/>
        <v>779429</v>
      </c>
    </row>
    <row r="1038" spans="1:9" s="62" customFormat="1" ht="45">
      <c r="A1038" s="31">
        <v>11</v>
      </c>
      <c r="B1038" s="27">
        <v>1197011117</v>
      </c>
      <c r="C1038" s="28" t="s">
        <v>1530</v>
      </c>
      <c r="D1038" s="36" t="s">
        <v>1550</v>
      </c>
      <c r="E1038" s="36" t="s">
        <v>1550</v>
      </c>
      <c r="F1038" s="28" t="s">
        <v>10</v>
      </c>
      <c r="G1038" s="58">
        <v>654982</v>
      </c>
      <c r="H1038" s="22">
        <f t="shared" si="131"/>
        <v>124447</v>
      </c>
      <c r="I1038" s="23">
        <f t="shared" si="132"/>
        <v>779429</v>
      </c>
    </row>
    <row r="1039" spans="1:9" s="62" customFormat="1" ht="45">
      <c r="A1039" s="31">
        <v>12</v>
      </c>
      <c r="B1039" s="27">
        <v>1197011179</v>
      </c>
      <c r="C1039" s="28" t="s">
        <v>1530</v>
      </c>
      <c r="D1039" s="36" t="s">
        <v>1551</v>
      </c>
      <c r="E1039" s="36" t="s">
        <v>1551</v>
      </c>
      <c r="F1039" s="28" t="s">
        <v>10</v>
      </c>
      <c r="G1039" s="58">
        <v>654982</v>
      </c>
      <c r="H1039" s="22">
        <f t="shared" si="131"/>
        <v>124447</v>
      </c>
      <c r="I1039" s="23">
        <f t="shared" si="132"/>
        <v>779429</v>
      </c>
    </row>
    <row r="1040" spans="1:9" s="62" customFormat="1" ht="45">
      <c r="A1040" s="31">
        <v>13</v>
      </c>
      <c r="B1040" s="27">
        <v>1197011177</v>
      </c>
      <c r="C1040" s="28" t="s">
        <v>1530</v>
      </c>
      <c r="D1040" s="36" t="s">
        <v>1552</v>
      </c>
      <c r="E1040" s="36" t="s">
        <v>1552</v>
      </c>
      <c r="F1040" s="28" t="s">
        <v>10</v>
      </c>
      <c r="G1040" s="58">
        <v>654982</v>
      </c>
      <c r="H1040" s="22">
        <f t="shared" si="131"/>
        <v>124447</v>
      </c>
      <c r="I1040" s="23">
        <f t="shared" si="132"/>
        <v>779429</v>
      </c>
    </row>
    <row r="1041" spans="1:9" s="62" customFormat="1" ht="54">
      <c r="A1041" s="31">
        <v>14</v>
      </c>
      <c r="B1041" s="27">
        <v>1128599186</v>
      </c>
      <c r="C1041" s="28" t="s">
        <v>1530</v>
      </c>
      <c r="D1041" s="36" t="s">
        <v>1553</v>
      </c>
      <c r="E1041" s="36" t="s">
        <v>1553</v>
      </c>
      <c r="F1041" s="28" t="s">
        <v>10</v>
      </c>
      <c r="G1041" s="58">
        <v>654982</v>
      </c>
      <c r="H1041" s="22">
        <f t="shared" si="131"/>
        <v>124447</v>
      </c>
      <c r="I1041" s="23">
        <f t="shared" si="132"/>
        <v>779429</v>
      </c>
    </row>
    <row r="1042" spans="1:9" s="62" customFormat="1" ht="54">
      <c r="A1042" s="31">
        <v>15</v>
      </c>
      <c r="B1042" s="27">
        <v>1128599202</v>
      </c>
      <c r="C1042" s="28" t="s">
        <v>1530</v>
      </c>
      <c r="D1042" s="36" t="s">
        <v>1554</v>
      </c>
      <c r="E1042" s="36" t="s">
        <v>1554</v>
      </c>
      <c r="F1042" s="28" t="s">
        <v>10</v>
      </c>
      <c r="G1042" s="58">
        <v>654982</v>
      </c>
      <c r="H1042" s="22">
        <f t="shared" si="131"/>
        <v>124447</v>
      </c>
      <c r="I1042" s="23">
        <f t="shared" si="132"/>
        <v>779429</v>
      </c>
    </row>
    <row r="1043" spans="1:9" s="62" customFormat="1" ht="45">
      <c r="A1043" s="31">
        <v>16</v>
      </c>
      <c r="B1043" s="27">
        <v>1128599185</v>
      </c>
      <c r="C1043" s="28" t="s">
        <v>1530</v>
      </c>
      <c r="D1043" s="36" t="s">
        <v>1555</v>
      </c>
      <c r="E1043" s="36" t="s">
        <v>1556</v>
      </c>
      <c r="F1043" s="28" t="s">
        <v>10</v>
      </c>
      <c r="G1043" s="58">
        <v>654982</v>
      </c>
      <c r="H1043" s="22">
        <f t="shared" si="131"/>
        <v>124447</v>
      </c>
      <c r="I1043" s="23">
        <f t="shared" si="132"/>
        <v>779429</v>
      </c>
    </row>
    <row r="1044" spans="1:9" s="62" customFormat="1" ht="45">
      <c r="A1044" s="31">
        <v>17</v>
      </c>
      <c r="B1044" s="27">
        <v>1197011041</v>
      </c>
      <c r="C1044" s="28" t="s">
        <v>1530</v>
      </c>
      <c r="D1044" s="36" t="s">
        <v>1557</v>
      </c>
      <c r="E1044" s="36" t="s">
        <v>1557</v>
      </c>
      <c r="F1044" s="28" t="s">
        <v>10</v>
      </c>
      <c r="G1044" s="58">
        <v>654982</v>
      </c>
      <c r="H1044" s="22">
        <f t="shared" si="131"/>
        <v>124447</v>
      </c>
      <c r="I1044" s="23">
        <f t="shared" si="132"/>
        <v>779429</v>
      </c>
    </row>
    <row r="1045" spans="1:9" s="62" customFormat="1" ht="54">
      <c r="A1045" s="31">
        <v>18</v>
      </c>
      <c r="B1045" s="27">
        <v>1197011044</v>
      </c>
      <c r="C1045" s="28">
        <v>42295100</v>
      </c>
      <c r="D1045" s="36" t="s">
        <v>1558</v>
      </c>
      <c r="E1045" s="36" t="s">
        <v>1558</v>
      </c>
      <c r="F1045" s="28" t="s">
        <v>10</v>
      </c>
      <c r="G1045" s="58">
        <v>895973</v>
      </c>
      <c r="H1045" s="22">
        <f t="shared" si="131"/>
        <v>170235</v>
      </c>
      <c r="I1045" s="23">
        <f t="shared" si="132"/>
        <v>1066208</v>
      </c>
    </row>
    <row r="1046" spans="1:9" s="62" customFormat="1" ht="27">
      <c r="A1046" s="31">
        <v>19</v>
      </c>
      <c r="B1046" s="56">
        <v>1128599166</v>
      </c>
      <c r="C1046" s="28">
        <v>42295100</v>
      </c>
      <c r="D1046" s="36" t="s">
        <v>1559</v>
      </c>
      <c r="E1046" s="36" t="s">
        <v>1559</v>
      </c>
      <c r="F1046" s="28" t="s">
        <v>10</v>
      </c>
      <c r="G1046" s="58">
        <v>1471995</v>
      </c>
      <c r="H1046" s="22">
        <f t="shared" si="131"/>
        <v>279679</v>
      </c>
      <c r="I1046" s="23">
        <f t="shared" si="132"/>
        <v>1751674</v>
      </c>
    </row>
    <row r="1047" spans="1:9" s="62" customFormat="1" ht="18">
      <c r="A1047" s="31">
        <v>20</v>
      </c>
      <c r="B1047" s="56">
        <v>1197011215</v>
      </c>
      <c r="C1047" s="28">
        <v>42295100</v>
      </c>
      <c r="D1047" s="36" t="s">
        <v>1560</v>
      </c>
      <c r="E1047" s="36" t="s">
        <v>1560</v>
      </c>
      <c r="F1047" s="28" t="s">
        <v>10</v>
      </c>
      <c r="G1047" s="58">
        <v>1960880</v>
      </c>
      <c r="H1047" s="22">
        <f t="shared" si="131"/>
        <v>372567</v>
      </c>
      <c r="I1047" s="23">
        <f t="shared" si="132"/>
        <v>2333447</v>
      </c>
    </row>
    <row r="1048" spans="1:9" s="62" customFormat="1" ht="27">
      <c r="A1048" s="31">
        <v>21</v>
      </c>
      <c r="B1048" s="56">
        <v>1197011211</v>
      </c>
      <c r="C1048" s="28">
        <v>42295100</v>
      </c>
      <c r="D1048" s="36" t="s">
        <v>1561</v>
      </c>
      <c r="E1048" s="36" t="s">
        <v>1561</v>
      </c>
      <c r="F1048" s="28" t="s">
        <v>10</v>
      </c>
      <c r="G1048" s="58">
        <v>1960880</v>
      </c>
      <c r="H1048" s="22">
        <f t="shared" si="131"/>
        <v>372567</v>
      </c>
      <c r="I1048" s="23">
        <f t="shared" si="132"/>
        <v>2333447</v>
      </c>
    </row>
    <row r="1049" spans="1:9" s="62" customFormat="1" ht="18">
      <c r="A1049" s="31">
        <v>22</v>
      </c>
      <c r="B1049" s="35" t="s">
        <v>194</v>
      </c>
      <c r="C1049" s="28">
        <v>42295100</v>
      </c>
      <c r="D1049" s="36" t="s">
        <v>1562</v>
      </c>
      <c r="E1049" s="36" t="s">
        <v>1562</v>
      </c>
      <c r="F1049" s="28" t="s">
        <v>10</v>
      </c>
      <c r="G1049" s="58">
        <v>3415000</v>
      </c>
      <c r="H1049" s="22">
        <f t="shared" si="131"/>
        <v>648850</v>
      </c>
      <c r="I1049" s="23">
        <f t="shared" si="132"/>
        <v>4063850</v>
      </c>
    </row>
    <row r="1050" spans="1:9" s="62" customFormat="1" ht="18">
      <c r="A1050" s="31">
        <v>23</v>
      </c>
      <c r="B1050" s="35" t="s">
        <v>194</v>
      </c>
      <c r="C1050" s="28">
        <v>42295100</v>
      </c>
      <c r="D1050" s="83" t="s">
        <v>1563</v>
      </c>
      <c r="E1050" s="83" t="s">
        <v>1563</v>
      </c>
      <c r="F1050" s="28" t="s">
        <v>10</v>
      </c>
      <c r="G1050" s="58">
        <v>3535000</v>
      </c>
      <c r="H1050" s="22">
        <f t="shared" si="131"/>
        <v>671650</v>
      </c>
      <c r="I1050" s="23">
        <f t="shared" si="132"/>
        <v>4206650</v>
      </c>
    </row>
    <row r="1051" spans="1:9" s="62" customFormat="1" ht="18">
      <c r="A1051" s="31">
        <v>24</v>
      </c>
      <c r="B1051" s="35" t="s">
        <v>194</v>
      </c>
      <c r="C1051" s="28">
        <v>42295100</v>
      </c>
      <c r="D1051" s="76" t="s">
        <v>1564</v>
      </c>
      <c r="E1051" s="76" t="s">
        <v>1564</v>
      </c>
      <c r="F1051" s="28" t="s">
        <v>10</v>
      </c>
      <c r="G1051" s="58">
        <v>365000</v>
      </c>
      <c r="H1051" s="22">
        <f t="shared" si="131"/>
        <v>69350</v>
      </c>
      <c r="I1051" s="23">
        <f t="shared" si="132"/>
        <v>434350</v>
      </c>
    </row>
    <row r="1052" spans="1:9" s="62" customFormat="1" ht="54">
      <c r="A1052" s="31">
        <v>25</v>
      </c>
      <c r="B1052" s="35" t="s">
        <v>194</v>
      </c>
      <c r="C1052" s="28">
        <v>42295100</v>
      </c>
      <c r="D1052" s="76" t="s">
        <v>1565</v>
      </c>
      <c r="E1052" s="76" t="s">
        <v>1565</v>
      </c>
      <c r="F1052" s="28" t="s">
        <v>10</v>
      </c>
      <c r="G1052" s="58">
        <v>285000</v>
      </c>
      <c r="H1052" s="22">
        <f t="shared" si="131"/>
        <v>54150</v>
      </c>
      <c r="I1052" s="23">
        <f t="shared" si="132"/>
        <v>339150</v>
      </c>
    </row>
    <row r="1053" spans="1:9" s="150" customFormat="1">
      <c r="A1053" s="142" t="s">
        <v>3969</v>
      </c>
      <c r="B1053" s="17"/>
      <c r="C1053" s="143"/>
      <c r="D1053" s="143"/>
      <c r="E1053" s="143"/>
      <c r="F1053" s="143"/>
      <c r="G1053" s="144"/>
      <c r="H1053" s="145"/>
      <c r="I1053" s="151">
        <f>SUM(I1028:I1052)</f>
        <v>29779069</v>
      </c>
    </row>
    <row r="1054" spans="1:9" s="62" customFormat="1" ht="13.5" customHeight="1">
      <c r="A1054" s="39" t="s">
        <v>1566</v>
      </c>
      <c r="B1054" s="166" t="s">
        <v>1567</v>
      </c>
      <c r="C1054" s="166"/>
      <c r="D1054" s="166"/>
      <c r="E1054" s="166"/>
      <c r="F1054" s="29" t="s">
        <v>1282</v>
      </c>
      <c r="G1054" s="174" t="s">
        <v>3870</v>
      </c>
      <c r="H1054" s="175"/>
      <c r="I1054" s="176"/>
    </row>
    <row r="1055" spans="1:9" s="62" customFormat="1" ht="27">
      <c r="A1055" s="14" t="s">
        <v>2</v>
      </c>
      <c r="B1055" s="14" t="s">
        <v>3</v>
      </c>
      <c r="C1055" s="15" t="s">
        <v>4</v>
      </c>
      <c r="D1055" s="15" t="s">
        <v>5</v>
      </c>
      <c r="E1055" s="15" t="s">
        <v>3366</v>
      </c>
      <c r="F1055" s="15" t="s">
        <v>7</v>
      </c>
      <c r="G1055" s="16" t="s">
        <v>3347</v>
      </c>
      <c r="H1055" s="16" t="s">
        <v>3348</v>
      </c>
      <c r="I1055" s="16" t="s">
        <v>3349</v>
      </c>
    </row>
    <row r="1056" spans="1:9" s="62" customFormat="1" ht="45">
      <c r="A1056" s="31">
        <v>1</v>
      </c>
      <c r="B1056" s="27">
        <v>1196410044</v>
      </c>
      <c r="C1056" s="28">
        <v>42271910</v>
      </c>
      <c r="D1056" s="36" t="s">
        <v>1568</v>
      </c>
      <c r="E1056" s="37" t="s">
        <v>1569</v>
      </c>
      <c r="F1056" s="28" t="s">
        <v>10</v>
      </c>
      <c r="G1056" s="22">
        <v>404816</v>
      </c>
      <c r="H1056" s="22">
        <f>ROUND(G1056*0.19,0)</f>
        <v>76915</v>
      </c>
      <c r="I1056" s="23">
        <f>+G1056+H1056</f>
        <v>481731</v>
      </c>
    </row>
    <row r="1057" spans="1:9" s="62" customFormat="1" ht="45">
      <c r="A1057" s="31">
        <v>2</v>
      </c>
      <c r="B1057" s="27">
        <v>1196410309</v>
      </c>
      <c r="C1057" s="28">
        <v>42271910</v>
      </c>
      <c r="D1057" s="36" t="s">
        <v>1570</v>
      </c>
      <c r="E1057" s="37" t="s">
        <v>1571</v>
      </c>
      <c r="F1057" s="28" t="s">
        <v>10</v>
      </c>
      <c r="G1057" s="22">
        <v>386969</v>
      </c>
      <c r="H1057" s="22">
        <f t="shared" ref="H1057:H1104" si="133">ROUND(G1057*0.19,0)</f>
        <v>73524</v>
      </c>
      <c r="I1057" s="23">
        <f t="shared" ref="I1057:I1104" si="134">+G1057+H1057</f>
        <v>460493</v>
      </c>
    </row>
    <row r="1058" spans="1:9" s="62" customFormat="1" ht="45">
      <c r="A1058" s="31">
        <v>3</v>
      </c>
      <c r="B1058" s="27">
        <v>1196410302</v>
      </c>
      <c r="C1058" s="28">
        <v>42271910</v>
      </c>
      <c r="D1058" s="36" t="s">
        <v>1572</v>
      </c>
      <c r="E1058" s="37" t="s">
        <v>1573</v>
      </c>
      <c r="F1058" s="28" t="s">
        <v>10</v>
      </c>
      <c r="G1058" s="22">
        <v>386969</v>
      </c>
      <c r="H1058" s="22">
        <f t="shared" si="133"/>
        <v>73524</v>
      </c>
      <c r="I1058" s="23">
        <f t="shared" si="134"/>
        <v>460493</v>
      </c>
    </row>
    <row r="1059" spans="1:9" s="62" customFormat="1" ht="45">
      <c r="A1059" s="31">
        <v>4</v>
      </c>
      <c r="B1059" s="27">
        <v>1196410029</v>
      </c>
      <c r="C1059" s="28">
        <v>42271910</v>
      </c>
      <c r="D1059" s="36" t="s">
        <v>1574</v>
      </c>
      <c r="E1059" s="37" t="s">
        <v>1575</v>
      </c>
      <c r="F1059" s="28" t="s">
        <v>10</v>
      </c>
      <c r="G1059" s="22">
        <v>386969</v>
      </c>
      <c r="H1059" s="22">
        <f t="shared" si="133"/>
        <v>73524</v>
      </c>
      <c r="I1059" s="23">
        <f t="shared" si="134"/>
        <v>460493</v>
      </c>
    </row>
    <row r="1060" spans="1:9" s="62" customFormat="1" ht="45">
      <c r="A1060" s="31">
        <v>5</v>
      </c>
      <c r="B1060" s="27">
        <v>1196410250</v>
      </c>
      <c r="C1060" s="28">
        <v>42271910</v>
      </c>
      <c r="D1060" s="36" t="s">
        <v>1576</v>
      </c>
      <c r="E1060" s="37" t="s">
        <v>1577</v>
      </c>
      <c r="F1060" s="28" t="s">
        <v>10</v>
      </c>
      <c r="G1060" s="22">
        <v>386969</v>
      </c>
      <c r="H1060" s="22">
        <f t="shared" si="133"/>
        <v>73524</v>
      </c>
      <c r="I1060" s="23">
        <f t="shared" si="134"/>
        <v>460493</v>
      </c>
    </row>
    <row r="1061" spans="1:9" s="62" customFormat="1" ht="45">
      <c r="A1061" s="31">
        <v>6</v>
      </c>
      <c r="B1061" s="27">
        <v>1196410152</v>
      </c>
      <c r="C1061" s="28">
        <v>42271910</v>
      </c>
      <c r="D1061" s="36" t="s">
        <v>1578</v>
      </c>
      <c r="E1061" s="37" t="s">
        <v>1579</v>
      </c>
      <c r="F1061" s="28" t="s">
        <v>10</v>
      </c>
      <c r="G1061" s="22">
        <v>386969</v>
      </c>
      <c r="H1061" s="22">
        <f t="shared" si="133"/>
        <v>73524</v>
      </c>
      <c r="I1061" s="23">
        <f t="shared" si="134"/>
        <v>460493</v>
      </c>
    </row>
    <row r="1062" spans="1:9" s="62" customFormat="1" ht="45">
      <c r="A1062" s="31">
        <v>7</v>
      </c>
      <c r="B1062" s="27">
        <v>1196410450</v>
      </c>
      <c r="C1062" s="28">
        <v>42271910</v>
      </c>
      <c r="D1062" s="36" t="s">
        <v>1580</v>
      </c>
      <c r="E1062" s="37" t="s">
        <v>1581</v>
      </c>
      <c r="F1062" s="28" t="s">
        <v>10</v>
      </c>
      <c r="G1062" s="22">
        <v>386969</v>
      </c>
      <c r="H1062" s="22">
        <f t="shared" si="133"/>
        <v>73524</v>
      </c>
      <c r="I1062" s="23">
        <f t="shared" si="134"/>
        <v>460493</v>
      </c>
    </row>
    <row r="1063" spans="1:9" s="62" customFormat="1" ht="63">
      <c r="A1063" s="31">
        <v>8</v>
      </c>
      <c r="B1063" s="27">
        <v>1196410046</v>
      </c>
      <c r="C1063" s="28">
        <v>42271910</v>
      </c>
      <c r="D1063" s="36" t="s">
        <v>1582</v>
      </c>
      <c r="E1063" s="37" t="s">
        <v>1583</v>
      </c>
      <c r="F1063" s="28" t="s">
        <v>10</v>
      </c>
      <c r="G1063" s="22">
        <v>608531</v>
      </c>
      <c r="H1063" s="22">
        <f t="shared" si="133"/>
        <v>115621</v>
      </c>
      <c r="I1063" s="23">
        <f t="shared" si="134"/>
        <v>724152</v>
      </c>
    </row>
    <row r="1064" spans="1:9" s="62" customFormat="1" ht="63">
      <c r="A1064" s="31">
        <v>9</v>
      </c>
      <c r="B1064" s="27">
        <v>1196410047</v>
      </c>
      <c r="C1064" s="28">
        <v>42271910</v>
      </c>
      <c r="D1064" s="36" t="s">
        <v>1584</v>
      </c>
      <c r="E1064" s="37" t="s">
        <v>1585</v>
      </c>
      <c r="F1064" s="28" t="s">
        <v>10</v>
      </c>
      <c r="G1064" s="22">
        <v>608531</v>
      </c>
      <c r="H1064" s="22">
        <f t="shared" si="133"/>
        <v>115621</v>
      </c>
      <c r="I1064" s="23">
        <f t="shared" si="134"/>
        <v>724152</v>
      </c>
    </row>
    <row r="1065" spans="1:9" s="62" customFormat="1" ht="63">
      <c r="A1065" s="31">
        <v>10</v>
      </c>
      <c r="B1065" s="27">
        <v>1196410048</v>
      </c>
      <c r="C1065" s="28">
        <v>42271910</v>
      </c>
      <c r="D1065" s="36" t="s">
        <v>1586</v>
      </c>
      <c r="E1065" s="37" t="s">
        <v>1587</v>
      </c>
      <c r="F1065" s="28" t="s">
        <v>10</v>
      </c>
      <c r="G1065" s="22">
        <v>608531</v>
      </c>
      <c r="H1065" s="22">
        <f t="shared" si="133"/>
        <v>115621</v>
      </c>
      <c r="I1065" s="23">
        <f t="shared" si="134"/>
        <v>724152</v>
      </c>
    </row>
    <row r="1066" spans="1:9" s="62" customFormat="1" ht="45">
      <c r="A1066" s="31">
        <v>11</v>
      </c>
      <c r="B1066" s="27">
        <v>1196410305</v>
      </c>
      <c r="C1066" s="28">
        <v>42271910</v>
      </c>
      <c r="D1066" s="36" t="s">
        <v>1588</v>
      </c>
      <c r="E1066" s="37" t="s">
        <v>1589</v>
      </c>
      <c r="F1066" s="28" t="s">
        <v>10</v>
      </c>
      <c r="G1066" s="22">
        <v>426736</v>
      </c>
      <c r="H1066" s="22">
        <f t="shared" si="133"/>
        <v>81080</v>
      </c>
      <c r="I1066" s="23">
        <f t="shared" si="134"/>
        <v>507816</v>
      </c>
    </row>
    <row r="1067" spans="1:9" s="62" customFormat="1" ht="45">
      <c r="A1067" s="31">
        <v>12</v>
      </c>
      <c r="B1067" s="27">
        <v>1196410043</v>
      </c>
      <c r="C1067" s="28">
        <v>42271910</v>
      </c>
      <c r="D1067" s="36" t="s">
        <v>1590</v>
      </c>
      <c r="E1067" s="37" t="s">
        <v>1591</v>
      </c>
      <c r="F1067" s="28" t="s">
        <v>10</v>
      </c>
      <c r="G1067" s="22">
        <v>426736</v>
      </c>
      <c r="H1067" s="22">
        <f t="shared" si="133"/>
        <v>81080</v>
      </c>
      <c r="I1067" s="23">
        <f t="shared" si="134"/>
        <v>507816</v>
      </c>
    </row>
    <row r="1068" spans="1:9" s="62" customFormat="1" ht="45">
      <c r="A1068" s="31">
        <v>13</v>
      </c>
      <c r="B1068" s="27">
        <v>1196410275</v>
      </c>
      <c r="C1068" s="28">
        <v>42271910</v>
      </c>
      <c r="D1068" s="36" t="s">
        <v>1592</v>
      </c>
      <c r="E1068" s="37" t="s">
        <v>1593</v>
      </c>
      <c r="F1068" s="28" t="s">
        <v>10</v>
      </c>
      <c r="G1068" s="22">
        <v>426736</v>
      </c>
      <c r="H1068" s="22">
        <f t="shared" si="133"/>
        <v>81080</v>
      </c>
      <c r="I1068" s="23">
        <f t="shared" si="134"/>
        <v>507816</v>
      </c>
    </row>
    <row r="1069" spans="1:9" s="62" customFormat="1" ht="45">
      <c r="A1069" s="31">
        <v>14</v>
      </c>
      <c r="B1069" s="27">
        <v>1196410307</v>
      </c>
      <c r="C1069" s="28">
        <v>42271910</v>
      </c>
      <c r="D1069" s="36" t="s">
        <v>1594</v>
      </c>
      <c r="E1069" s="37" t="s">
        <v>1595</v>
      </c>
      <c r="F1069" s="28" t="s">
        <v>10</v>
      </c>
      <c r="G1069" s="22">
        <v>426736</v>
      </c>
      <c r="H1069" s="22">
        <f t="shared" si="133"/>
        <v>81080</v>
      </c>
      <c r="I1069" s="23">
        <f t="shared" si="134"/>
        <v>507816</v>
      </c>
    </row>
    <row r="1070" spans="1:9" s="62" customFormat="1" ht="45">
      <c r="A1070" s="31">
        <v>15</v>
      </c>
      <c r="B1070" s="27">
        <v>1196410311</v>
      </c>
      <c r="C1070" s="28">
        <v>42271910</v>
      </c>
      <c r="D1070" s="36" t="s">
        <v>1596</v>
      </c>
      <c r="E1070" s="37" t="s">
        <v>1597</v>
      </c>
      <c r="F1070" s="28" t="s">
        <v>10</v>
      </c>
      <c r="G1070" s="22">
        <v>426736</v>
      </c>
      <c r="H1070" s="22">
        <f t="shared" si="133"/>
        <v>81080</v>
      </c>
      <c r="I1070" s="23">
        <f t="shared" si="134"/>
        <v>507816</v>
      </c>
    </row>
    <row r="1071" spans="1:9" s="62" customFormat="1" ht="45">
      <c r="A1071" s="31">
        <v>16</v>
      </c>
      <c r="B1071" s="27">
        <v>1196410500</v>
      </c>
      <c r="C1071" s="28">
        <v>42271910</v>
      </c>
      <c r="D1071" s="36" t="s">
        <v>1598</v>
      </c>
      <c r="E1071" s="37" t="s">
        <v>1599</v>
      </c>
      <c r="F1071" s="28" t="s">
        <v>10</v>
      </c>
      <c r="G1071" s="22">
        <v>426736</v>
      </c>
      <c r="H1071" s="22">
        <f t="shared" si="133"/>
        <v>81080</v>
      </c>
      <c r="I1071" s="23">
        <f t="shared" si="134"/>
        <v>507816</v>
      </c>
    </row>
    <row r="1072" spans="1:9" s="62" customFormat="1" ht="45">
      <c r="A1072" s="31">
        <v>17</v>
      </c>
      <c r="B1072" s="27">
        <v>1196410308</v>
      </c>
      <c r="C1072" s="28">
        <v>42271910</v>
      </c>
      <c r="D1072" s="36" t="s">
        <v>1600</v>
      </c>
      <c r="E1072" s="37" t="s">
        <v>1601</v>
      </c>
      <c r="F1072" s="28" t="s">
        <v>10</v>
      </c>
      <c r="G1072" s="22">
        <v>426736</v>
      </c>
      <c r="H1072" s="22">
        <f t="shared" si="133"/>
        <v>81080</v>
      </c>
      <c r="I1072" s="23">
        <f t="shared" si="134"/>
        <v>507816</v>
      </c>
    </row>
    <row r="1073" spans="1:9" s="62" customFormat="1" ht="63">
      <c r="A1073" s="31">
        <v>18</v>
      </c>
      <c r="B1073" s="27">
        <v>1196410042</v>
      </c>
      <c r="C1073" s="28">
        <v>42271910</v>
      </c>
      <c r="D1073" s="36" t="s">
        <v>1602</v>
      </c>
      <c r="E1073" s="37" t="s">
        <v>1603</v>
      </c>
      <c r="F1073" s="28" t="s">
        <v>10</v>
      </c>
      <c r="G1073" s="22">
        <v>455064</v>
      </c>
      <c r="H1073" s="22">
        <f t="shared" si="133"/>
        <v>86462</v>
      </c>
      <c r="I1073" s="23">
        <f t="shared" si="134"/>
        <v>541526</v>
      </c>
    </row>
    <row r="1074" spans="1:9" s="62" customFormat="1" ht="63">
      <c r="A1074" s="31">
        <v>19</v>
      </c>
      <c r="B1074" s="27">
        <v>1196410691</v>
      </c>
      <c r="C1074" s="28">
        <v>42271910</v>
      </c>
      <c r="D1074" s="36" t="s">
        <v>1604</v>
      </c>
      <c r="E1074" s="37" t="s">
        <v>1605</v>
      </c>
      <c r="F1074" s="28" t="s">
        <v>10</v>
      </c>
      <c r="G1074" s="22">
        <v>455064</v>
      </c>
      <c r="H1074" s="22">
        <f t="shared" si="133"/>
        <v>86462</v>
      </c>
      <c r="I1074" s="23">
        <f t="shared" si="134"/>
        <v>541526</v>
      </c>
    </row>
    <row r="1075" spans="1:9" s="62" customFormat="1" ht="63">
      <c r="A1075" s="31">
        <v>20</v>
      </c>
      <c r="B1075" s="27">
        <v>1196410700</v>
      </c>
      <c r="C1075" s="28">
        <v>42271910</v>
      </c>
      <c r="D1075" s="36" t="s">
        <v>1606</v>
      </c>
      <c r="E1075" s="37" t="s">
        <v>1607</v>
      </c>
      <c r="F1075" s="28" t="s">
        <v>10</v>
      </c>
      <c r="G1075" s="22">
        <v>455064</v>
      </c>
      <c r="H1075" s="22">
        <f t="shared" si="133"/>
        <v>86462</v>
      </c>
      <c r="I1075" s="23">
        <f t="shared" si="134"/>
        <v>541526</v>
      </c>
    </row>
    <row r="1076" spans="1:9" s="62" customFormat="1" ht="63">
      <c r="A1076" s="31">
        <v>21</v>
      </c>
      <c r="B1076" s="27">
        <v>1196410550</v>
      </c>
      <c r="C1076" s="28">
        <v>42271910</v>
      </c>
      <c r="D1076" s="36" t="s">
        <v>1608</v>
      </c>
      <c r="E1076" s="37" t="s">
        <v>1609</v>
      </c>
      <c r="F1076" s="28" t="s">
        <v>10</v>
      </c>
      <c r="G1076" s="22">
        <v>455064</v>
      </c>
      <c r="H1076" s="22">
        <f t="shared" si="133"/>
        <v>86462</v>
      </c>
      <c r="I1076" s="23">
        <f t="shared" si="134"/>
        <v>541526</v>
      </c>
    </row>
    <row r="1077" spans="1:9" s="62" customFormat="1" ht="63">
      <c r="A1077" s="31">
        <v>22</v>
      </c>
      <c r="B1077" s="27">
        <v>1196410962</v>
      </c>
      <c r="C1077" s="28">
        <v>42271910</v>
      </c>
      <c r="D1077" s="36" t="s">
        <v>1610</v>
      </c>
      <c r="E1077" s="37" t="s">
        <v>1611</v>
      </c>
      <c r="F1077" s="28" t="s">
        <v>10</v>
      </c>
      <c r="G1077" s="22">
        <v>455064</v>
      </c>
      <c r="H1077" s="22">
        <f t="shared" si="133"/>
        <v>86462</v>
      </c>
      <c r="I1077" s="23">
        <f t="shared" si="134"/>
        <v>541526</v>
      </c>
    </row>
    <row r="1078" spans="1:9" s="62" customFormat="1" ht="63">
      <c r="A1078" s="31">
        <v>23</v>
      </c>
      <c r="B1078" s="27">
        <v>1196410140</v>
      </c>
      <c r="C1078" s="28">
        <v>42271910</v>
      </c>
      <c r="D1078" s="36" t="s">
        <v>1612</v>
      </c>
      <c r="E1078" s="37" t="s">
        <v>1613</v>
      </c>
      <c r="F1078" s="28" t="s">
        <v>10</v>
      </c>
      <c r="G1078" s="22">
        <v>455064</v>
      </c>
      <c r="H1078" s="22">
        <f t="shared" si="133"/>
        <v>86462</v>
      </c>
      <c r="I1078" s="23">
        <f t="shared" si="134"/>
        <v>541526</v>
      </c>
    </row>
    <row r="1079" spans="1:9" s="62" customFormat="1" ht="63">
      <c r="A1079" s="31">
        <v>24</v>
      </c>
      <c r="B1079" s="27">
        <v>1196410264</v>
      </c>
      <c r="C1079" s="28">
        <v>42271910</v>
      </c>
      <c r="D1079" s="36" t="s">
        <v>1614</v>
      </c>
      <c r="E1079" s="37" t="s">
        <v>1615</v>
      </c>
      <c r="F1079" s="28" t="s">
        <v>10</v>
      </c>
      <c r="G1079" s="22">
        <v>455064</v>
      </c>
      <c r="H1079" s="22">
        <f t="shared" si="133"/>
        <v>86462</v>
      </c>
      <c r="I1079" s="23">
        <f t="shared" si="134"/>
        <v>541526</v>
      </c>
    </row>
    <row r="1080" spans="1:9" s="62" customFormat="1" ht="54">
      <c r="A1080" s="31">
        <v>25</v>
      </c>
      <c r="B1080" s="27">
        <v>1196410045</v>
      </c>
      <c r="C1080" s="28">
        <v>42271910</v>
      </c>
      <c r="D1080" s="36" t="s">
        <v>1616</v>
      </c>
      <c r="E1080" s="37" t="s">
        <v>1617</v>
      </c>
      <c r="F1080" s="28" t="s">
        <v>10</v>
      </c>
      <c r="G1080" s="22">
        <v>424429</v>
      </c>
      <c r="H1080" s="22">
        <f t="shared" si="133"/>
        <v>80642</v>
      </c>
      <c r="I1080" s="23">
        <f t="shared" si="134"/>
        <v>505071</v>
      </c>
    </row>
    <row r="1081" spans="1:9" s="62" customFormat="1" ht="54">
      <c r="A1081" s="31">
        <v>26</v>
      </c>
      <c r="B1081" s="27">
        <v>1196410519</v>
      </c>
      <c r="C1081" s="28">
        <v>42271910</v>
      </c>
      <c r="D1081" s="36" t="s">
        <v>1618</v>
      </c>
      <c r="E1081" s="37" t="s">
        <v>1619</v>
      </c>
      <c r="F1081" s="28" t="s">
        <v>10</v>
      </c>
      <c r="G1081" s="22">
        <v>406581</v>
      </c>
      <c r="H1081" s="22">
        <f t="shared" si="133"/>
        <v>77250</v>
      </c>
      <c r="I1081" s="23">
        <f t="shared" si="134"/>
        <v>483831</v>
      </c>
    </row>
    <row r="1082" spans="1:9" s="62" customFormat="1" ht="54">
      <c r="A1082" s="31">
        <v>27</v>
      </c>
      <c r="B1082" s="27">
        <v>1196410526</v>
      </c>
      <c r="C1082" s="28">
        <v>42271910</v>
      </c>
      <c r="D1082" s="36" t="s">
        <v>1620</v>
      </c>
      <c r="E1082" s="37" t="s">
        <v>1621</v>
      </c>
      <c r="F1082" s="28" t="s">
        <v>10</v>
      </c>
      <c r="G1082" s="22">
        <v>406581</v>
      </c>
      <c r="H1082" s="22">
        <f t="shared" si="133"/>
        <v>77250</v>
      </c>
      <c r="I1082" s="23">
        <f t="shared" si="134"/>
        <v>483831</v>
      </c>
    </row>
    <row r="1083" spans="1:9" s="62" customFormat="1" ht="54">
      <c r="A1083" s="31">
        <v>28</v>
      </c>
      <c r="B1083" s="27">
        <v>1196410575</v>
      </c>
      <c r="C1083" s="28">
        <v>42271910</v>
      </c>
      <c r="D1083" s="36" t="s">
        <v>1622</v>
      </c>
      <c r="E1083" s="37" t="s">
        <v>1623</v>
      </c>
      <c r="F1083" s="28" t="s">
        <v>10</v>
      </c>
      <c r="G1083" s="22">
        <v>406581</v>
      </c>
      <c r="H1083" s="22">
        <f t="shared" si="133"/>
        <v>77250</v>
      </c>
      <c r="I1083" s="23">
        <f t="shared" si="134"/>
        <v>483831</v>
      </c>
    </row>
    <row r="1084" spans="1:9" s="62" customFormat="1" ht="54">
      <c r="A1084" s="31">
        <v>29</v>
      </c>
      <c r="B1084" s="27">
        <v>1196410579</v>
      </c>
      <c r="C1084" s="28">
        <v>42271910</v>
      </c>
      <c r="D1084" s="36" t="s">
        <v>1624</v>
      </c>
      <c r="E1084" s="37" t="s">
        <v>1625</v>
      </c>
      <c r="F1084" s="28" t="s">
        <v>10</v>
      </c>
      <c r="G1084" s="22">
        <v>406581</v>
      </c>
      <c r="H1084" s="22">
        <f t="shared" si="133"/>
        <v>77250</v>
      </c>
      <c r="I1084" s="23">
        <f t="shared" si="134"/>
        <v>483831</v>
      </c>
    </row>
    <row r="1085" spans="1:9" s="62" customFormat="1" ht="54">
      <c r="A1085" s="31">
        <v>30</v>
      </c>
      <c r="B1085" s="27">
        <v>1196410600</v>
      </c>
      <c r="C1085" s="28">
        <v>42271910</v>
      </c>
      <c r="D1085" s="36" t="s">
        <v>1626</v>
      </c>
      <c r="E1085" s="37" t="s">
        <v>1627</v>
      </c>
      <c r="F1085" s="28" t="s">
        <v>10</v>
      </c>
      <c r="G1085" s="22">
        <v>406581</v>
      </c>
      <c r="H1085" s="22">
        <f t="shared" si="133"/>
        <v>77250</v>
      </c>
      <c r="I1085" s="23">
        <f t="shared" si="134"/>
        <v>483831</v>
      </c>
    </row>
    <row r="1086" spans="1:9" s="62" customFormat="1" ht="54">
      <c r="A1086" s="31">
        <v>31</v>
      </c>
      <c r="B1086" s="27">
        <v>1196410625</v>
      </c>
      <c r="C1086" s="28">
        <v>42271910</v>
      </c>
      <c r="D1086" s="36" t="s">
        <v>1628</v>
      </c>
      <c r="E1086" s="37" t="s">
        <v>1629</v>
      </c>
      <c r="F1086" s="28" t="s">
        <v>10</v>
      </c>
      <c r="G1086" s="22">
        <v>406581</v>
      </c>
      <c r="H1086" s="22">
        <f t="shared" si="133"/>
        <v>77250</v>
      </c>
      <c r="I1086" s="23">
        <f t="shared" si="134"/>
        <v>483831</v>
      </c>
    </row>
    <row r="1087" spans="1:9" s="62" customFormat="1" ht="45">
      <c r="A1087" s="31">
        <v>32</v>
      </c>
      <c r="B1087" s="27">
        <v>1196410049</v>
      </c>
      <c r="C1087" s="28">
        <v>42271910</v>
      </c>
      <c r="D1087" s="36" t="s">
        <v>1630</v>
      </c>
      <c r="E1087" s="37" t="s">
        <v>1631</v>
      </c>
      <c r="F1087" s="28" t="s">
        <v>10</v>
      </c>
      <c r="G1087" s="22">
        <v>414475</v>
      </c>
      <c r="H1087" s="22">
        <f t="shared" si="133"/>
        <v>78750</v>
      </c>
      <c r="I1087" s="23">
        <f t="shared" si="134"/>
        <v>493225</v>
      </c>
    </row>
    <row r="1088" spans="1:9" s="62" customFormat="1" ht="45">
      <c r="A1088" s="31">
        <v>33</v>
      </c>
      <c r="B1088" s="27">
        <v>1196410055</v>
      </c>
      <c r="C1088" s="28">
        <v>42271910</v>
      </c>
      <c r="D1088" s="36" t="s">
        <v>1632</v>
      </c>
      <c r="E1088" s="37" t="s">
        <v>1633</v>
      </c>
      <c r="F1088" s="28" t="s">
        <v>10</v>
      </c>
      <c r="G1088" s="22">
        <v>414475</v>
      </c>
      <c r="H1088" s="22">
        <f t="shared" si="133"/>
        <v>78750</v>
      </c>
      <c r="I1088" s="23">
        <f t="shared" si="134"/>
        <v>493225</v>
      </c>
    </row>
    <row r="1089" spans="1:9" s="62" customFormat="1" ht="45">
      <c r="A1089" s="31">
        <v>34</v>
      </c>
      <c r="B1089" s="27">
        <v>1196410096</v>
      </c>
      <c r="C1089" s="28">
        <v>42271910</v>
      </c>
      <c r="D1089" s="36" t="s">
        <v>1634</v>
      </c>
      <c r="E1089" s="37" t="s">
        <v>1635</v>
      </c>
      <c r="F1089" s="28" t="s">
        <v>10</v>
      </c>
      <c r="G1089" s="22">
        <v>414475</v>
      </c>
      <c r="H1089" s="22">
        <f t="shared" si="133"/>
        <v>78750</v>
      </c>
      <c r="I1089" s="23">
        <f t="shared" si="134"/>
        <v>493225</v>
      </c>
    </row>
    <row r="1090" spans="1:9" s="62" customFormat="1" ht="45">
      <c r="A1090" s="31">
        <v>35</v>
      </c>
      <c r="B1090" s="27">
        <v>1196410059</v>
      </c>
      <c r="C1090" s="28">
        <v>42271910</v>
      </c>
      <c r="D1090" s="36" t="s">
        <v>1636</v>
      </c>
      <c r="E1090" s="37" t="s">
        <v>1637</v>
      </c>
      <c r="F1090" s="28" t="s">
        <v>10</v>
      </c>
      <c r="G1090" s="22">
        <v>414475</v>
      </c>
      <c r="H1090" s="22">
        <f t="shared" si="133"/>
        <v>78750</v>
      </c>
      <c r="I1090" s="23">
        <f t="shared" si="134"/>
        <v>493225</v>
      </c>
    </row>
    <row r="1091" spans="1:9" s="62" customFormat="1" ht="45">
      <c r="A1091" s="31">
        <v>36</v>
      </c>
      <c r="B1091" s="27">
        <v>1196410057</v>
      </c>
      <c r="C1091" s="28">
        <v>42271910</v>
      </c>
      <c r="D1091" s="36" t="s">
        <v>1638</v>
      </c>
      <c r="E1091" s="37" t="s">
        <v>1639</v>
      </c>
      <c r="F1091" s="28" t="s">
        <v>10</v>
      </c>
      <c r="G1091" s="22">
        <v>426956</v>
      </c>
      <c r="H1091" s="22">
        <f t="shared" si="133"/>
        <v>81122</v>
      </c>
      <c r="I1091" s="23">
        <f t="shared" si="134"/>
        <v>508078</v>
      </c>
    </row>
    <row r="1092" spans="1:9" s="62" customFormat="1" ht="45">
      <c r="A1092" s="31">
        <v>37</v>
      </c>
      <c r="B1092" s="27">
        <v>1196410060</v>
      </c>
      <c r="C1092" s="28">
        <v>42271910</v>
      </c>
      <c r="D1092" s="36" t="s">
        <v>1640</v>
      </c>
      <c r="E1092" s="37" t="s">
        <v>1641</v>
      </c>
      <c r="F1092" s="28" t="s">
        <v>10</v>
      </c>
      <c r="G1092" s="22">
        <v>426956</v>
      </c>
      <c r="H1092" s="22">
        <f t="shared" si="133"/>
        <v>81122</v>
      </c>
      <c r="I1092" s="23">
        <f t="shared" si="134"/>
        <v>508078</v>
      </c>
    </row>
    <row r="1093" spans="1:9" s="62" customFormat="1" ht="45">
      <c r="A1093" s="31">
        <v>38</v>
      </c>
      <c r="B1093" s="27">
        <v>1196410061</v>
      </c>
      <c r="C1093" s="28">
        <v>42271910</v>
      </c>
      <c r="D1093" s="36" t="s">
        <v>1642</v>
      </c>
      <c r="E1093" s="37" t="s">
        <v>1643</v>
      </c>
      <c r="F1093" s="28" t="s">
        <v>10</v>
      </c>
      <c r="G1093" s="22">
        <v>426956</v>
      </c>
      <c r="H1093" s="22">
        <f t="shared" si="133"/>
        <v>81122</v>
      </c>
      <c r="I1093" s="23">
        <f t="shared" si="134"/>
        <v>508078</v>
      </c>
    </row>
    <row r="1094" spans="1:9" s="62" customFormat="1" ht="45">
      <c r="A1094" s="31">
        <v>39</v>
      </c>
      <c r="B1094" s="27">
        <v>1196410062</v>
      </c>
      <c r="C1094" s="28">
        <v>42271910</v>
      </c>
      <c r="D1094" s="36" t="s">
        <v>1644</v>
      </c>
      <c r="E1094" s="37" t="s">
        <v>1645</v>
      </c>
      <c r="F1094" s="28" t="s">
        <v>10</v>
      </c>
      <c r="G1094" s="22">
        <v>426956</v>
      </c>
      <c r="H1094" s="22">
        <f t="shared" si="133"/>
        <v>81122</v>
      </c>
      <c r="I1094" s="23">
        <f t="shared" si="134"/>
        <v>508078</v>
      </c>
    </row>
    <row r="1095" spans="1:9" s="62" customFormat="1" ht="45">
      <c r="A1095" s="31">
        <v>40</v>
      </c>
      <c r="B1095" s="27">
        <v>1196410063</v>
      </c>
      <c r="C1095" s="28">
        <v>42271910</v>
      </c>
      <c r="D1095" s="36" t="s">
        <v>1646</v>
      </c>
      <c r="E1095" s="37" t="s">
        <v>1647</v>
      </c>
      <c r="F1095" s="28" t="s">
        <v>10</v>
      </c>
      <c r="G1095" s="22">
        <v>426956</v>
      </c>
      <c r="H1095" s="22">
        <f t="shared" si="133"/>
        <v>81122</v>
      </c>
      <c r="I1095" s="23">
        <f t="shared" si="134"/>
        <v>508078</v>
      </c>
    </row>
    <row r="1096" spans="1:9" s="62" customFormat="1" ht="45">
      <c r="A1096" s="31">
        <v>41</v>
      </c>
      <c r="B1096" s="27">
        <v>1196410096</v>
      </c>
      <c r="C1096" s="28">
        <v>42271910</v>
      </c>
      <c r="D1096" s="36" t="s">
        <v>1648</v>
      </c>
      <c r="E1096" s="37" t="s">
        <v>1649</v>
      </c>
      <c r="F1096" s="28" t="s">
        <v>10</v>
      </c>
      <c r="G1096" s="22">
        <v>426956</v>
      </c>
      <c r="H1096" s="22">
        <f t="shared" si="133"/>
        <v>81122</v>
      </c>
      <c r="I1096" s="23">
        <f t="shared" si="134"/>
        <v>508078</v>
      </c>
    </row>
    <row r="1097" spans="1:9" s="62" customFormat="1" ht="45">
      <c r="A1097" s="31">
        <v>42</v>
      </c>
      <c r="B1097" s="27">
        <v>1196410058</v>
      </c>
      <c r="C1097" s="28">
        <v>42271910</v>
      </c>
      <c r="D1097" s="36" t="s">
        <v>1650</v>
      </c>
      <c r="E1097" s="37" t="s">
        <v>1651</v>
      </c>
      <c r="F1097" s="28" t="s">
        <v>10</v>
      </c>
      <c r="G1097" s="22">
        <v>426956</v>
      </c>
      <c r="H1097" s="22">
        <f t="shared" si="133"/>
        <v>81122</v>
      </c>
      <c r="I1097" s="23">
        <f t="shared" si="134"/>
        <v>508078</v>
      </c>
    </row>
    <row r="1098" spans="1:9" s="62" customFormat="1" ht="45">
      <c r="A1098" s="31">
        <v>43</v>
      </c>
      <c r="B1098" s="27">
        <v>1196410121</v>
      </c>
      <c r="C1098" s="28">
        <v>42271910</v>
      </c>
      <c r="D1098" s="36" t="s">
        <v>1652</v>
      </c>
      <c r="E1098" s="37" t="s">
        <v>1653</v>
      </c>
      <c r="F1098" s="28" t="s">
        <v>10</v>
      </c>
      <c r="G1098" s="22">
        <v>2044343</v>
      </c>
      <c r="H1098" s="22">
        <f t="shared" si="133"/>
        <v>388425</v>
      </c>
      <c r="I1098" s="23">
        <f t="shared" si="134"/>
        <v>2432768</v>
      </c>
    </row>
    <row r="1099" spans="1:9" s="62" customFormat="1" ht="45">
      <c r="A1099" s="31">
        <v>44</v>
      </c>
      <c r="B1099" s="27">
        <v>1196410099</v>
      </c>
      <c r="C1099" s="28">
        <v>42271910</v>
      </c>
      <c r="D1099" s="36" t="s">
        <v>1654</v>
      </c>
      <c r="E1099" s="37" t="s">
        <v>1653</v>
      </c>
      <c r="F1099" s="28" t="s">
        <v>10</v>
      </c>
      <c r="G1099" s="22">
        <v>2044343</v>
      </c>
      <c r="H1099" s="22">
        <f t="shared" si="133"/>
        <v>388425</v>
      </c>
      <c r="I1099" s="23">
        <f t="shared" si="134"/>
        <v>2432768</v>
      </c>
    </row>
    <row r="1100" spans="1:9" s="62" customFormat="1" ht="45">
      <c r="A1100" s="31">
        <v>45</v>
      </c>
      <c r="B1100" s="27">
        <v>1196410119</v>
      </c>
      <c r="C1100" s="28">
        <v>42271910</v>
      </c>
      <c r="D1100" s="36" t="s">
        <v>1655</v>
      </c>
      <c r="E1100" s="37" t="s">
        <v>1653</v>
      </c>
      <c r="F1100" s="28" t="s">
        <v>10</v>
      </c>
      <c r="G1100" s="22">
        <v>2044343</v>
      </c>
      <c r="H1100" s="22">
        <f t="shared" si="133"/>
        <v>388425</v>
      </c>
      <c r="I1100" s="23">
        <f t="shared" si="134"/>
        <v>2432768</v>
      </c>
    </row>
    <row r="1101" spans="1:9" s="62" customFormat="1" ht="45">
      <c r="A1101" s="31">
        <v>46</v>
      </c>
      <c r="B1101" s="27">
        <v>1196410120</v>
      </c>
      <c r="C1101" s="28">
        <v>42271910</v>
      </c>
      <c r="D1101" s="36" t="s">
        <v>1656</v>
      </c>
      <c r="E1101" s="37" t="s">
        <v>1653</v>
      </c>
      <c r="F1101" s="28" t="s">
        <v>10</v>
      </c>
      <c r="G1101" s="22">
        <v>2044343</v>
      </c>
      <c r="H1101" s="22">
        <f t="shared" si="133"/>
        <v>388425</v>
      </c>
      <c r="I1101" s="23">
        <f t="shared" si="134"/>
        <v>2432768</v>
      </c>
    </row>
    <row r="1102" spans="1:9" s="62" customFormat="1" ht="36">
      <c r="A1102" s="31">
        <v>47</v>
      </c>
      <c r="B1102" s="27">
        <v>1196410066</v>
      </c>
      <c r="C1102" s="28">
        <v>42271910</v>
      </c>
      <c r="D1102" s="36" t="s">
        <v>1657</v>
      </c>
      <c r="E1102" s="37" t="s">
        <v>1658</v>
      </c>
      <c r="F1102" s="28" t="s">
        <v>10</v>
      </c>
      <c r="G1102" s="22">
        <v>1596986</v>
      </c>
      <c r="H1102" s="22">
        <f t="shared" si="133"/>
        <v>303427</v>
      </c>
      <c r="I1102" s="23">
        <f t="shared" si="134"/>
        <v>1900413</v>
      </c>
    </row>
    <row r="1103" spans="1:9" s="62" customFormat="1" ht="36">
      <c r="A1103" s="31">
        <v>48</v>
      </c>
      <c r="B1103" s="27">
        <v>1196410064</v>
      </c>
      <c r="C1103" s="28">
        <v>42271910</v>
      </c>
      <c r="D1103" s="36" t="s">
        <v>1659</v>
      </c>
      <c r="E1103" s="37" t="s">
        <v>1660</v>
      </c>
      <c r="F1103" s="28" t="s">
        <v>10</v>
      </c>
      <c r="G1103" s="22">
        <v>1596986</v>
      </c>
      <c r="H1103" s="22">
        <f t="shared" si="133"/>
        <v>303427</v>
      </c>
      <c r="I1103" s="23">
        <f t="shared" si="134"/>
        <v>1900413</v>
      </c>
    </row>
    <row r="1104" spans="1:9" s="62" customFormat="1" ht="36">
      <c r="A1104" s="31">
        <v>49</v>
      </c>
      <c r="B1104" s="27">
        <v>1196410065</v>
      </c>
      <c r="C1104" s="28">
        <v>42271906</v>
      </c>
      <c r="D1104" s="36" t="s">
        <v>1661</v>
      </c>
      <c r="E1104" s="37" t="s">
        <v>1662</v>
      </c>
      <c r="F1104" s="28" t="s">
        <v>10</v>
      </c>
      <c r="G1104" s="22">
        <v>1596986</v>
      </c>
      <c r="H1104" s="22">
        <f t="shared" si="133"/>
        <v>303427</v>
      </c>
      <c r="I1104" s="23">
        <f t="shared" si="134"/>
        <v>1900413</v>
      </c>
    </row>
    <row r="1105" spans="1:9" s="150" customFormat="1">
      <c r="A1105" s="142" t="s">
        <v>3970</v>
      </c>
      <c r="B1105" s="17"/>
      <c r="C1105" s="143"/>
      <c r="D1105" s="143"/>
      <c r="E1105" s="143"/>
      <c r="F1105" s="143"/>
      <c r="G1105" s="148"/>
      <c r="H1105" s="148"/>
      <c r="I1105" s="149">
        <f>SUM(I1056:I1104)</f>
        <v>37132353</v>
      </c>
    </row>
    <row r="1106" spans="1:9" s="62" customFormat="1" ht="27">
      <c r="A1106" s="68" t="s">
        <v>1663</v>
      </c>
      <c r="B1106" s="166" t="s">
        <v>1664</v>
      </c>
      <c r="C1106" s="166"/>
      <c r="D1106" s="166"/>
      <c r="E1106" s="166"/>
      <c r="F1106" s="29" t="s">
        <v>3358</v>
      </c>
      <c r="G1106" s="174" t="s">
        <v>3870</v>
      </c>
      <c r="H1106" s="175"/>
      <c r="I1106" s="176"/>
    </row>
    <row r="1107" spans="1:9" s="62" customFormat="1" ht="27">
      <c r="A1107" s="14" t="s">
        <v>2</v>
      </c>
      <c r="B1107" s="14" t="s">
        <v>3</v>
      </c>
      <c r="C1107" s="15" t="s">
        <v>4</v>
      </c>
      <c r="D1107" s="15" t="s">
        <v>5</v>
      </c>
      <c r="E1107" s="15" t="s">
        <v>3366</v>
      </c>
      <c r="F1107" s="15" t="s">
        <v>7</v>
      </c>
      <c r="G1107" s="16" t="s">
        <v>3347</v>
      </c>
      <c r="H1107" s="16" t="s">
        <v>3348</v>
      </c>
      <c r="I1107" s="16" t="s">
        <v>3349</v>
      </c>
    </row>
    <row r="1108" spans="1:9" s="62" customFormat="1" ht="36">
      <c r="A1108" s="31">
        <v>1</v>
      </c>
      <c r="B1108" s="21">
        <v>1197011193</v>
      </c>
      <c r="C1108" s="21">
        <v>42291613</v>
      </c>
      <c r="D1108" s="36" t="s">
        <v>1665</v>
      </c>
      <c r="E1108" s="36" t="s">
        <v>1665</v>
      </c>
      <c r="F1108" s="28" t="s">
        <v>10</v>
      </c>
      <c r="G1108" s="22">
        <v>662340</v>
      </c>
      <c r="H1108" s="22">
        <f t="shared" ref="H1108:H1121" si="135">ROUND(G1108*0.19,0)</f>
        <v>125845</v>
      </c>
      <c r="I1108" s="23">
        <f t="shared" ref="I1108:I1163" si="136">+G1108+H1108</f>
        <v>788185</v>
      </c>
    </row>
    <row r="1109" spans="1:9" s="62" customFormat="1" ht="36">
      <c r="A1109" s="31">
        <v>2</v>
      </c>
      <c r="B1109" s="21">
        <v>1197011189</v>
      </c>
      <c r="C1109" s="21">
        <v>42291613</v>
      </c>
      <c r="D1109" s="36" t="s">
        <v>1666</v>
      </c>
      <c r="E1109" s="36" t="s">
        <v>1666</v>
      </c>
      <c r="F1109" s="28" t="s">
        <v>10</v>
      </c>
      <c r="G1109" s="22">
        <v>662340</v>
      </c>
      <c r="H1109" s="22">
        <f t="shared" si="135"/>
        <v>125845</v>
      </c>
      <c r="I1109" s="23">
        <f t="shared" si="136"/>
        <v>788185</v>
      </c>
    </row>
    <row r="1110" spans="1:9" s="62" customFormat="1" ht="36">
      <c r="A1110" s="31">
        <v>3</v>
      </c>
      <c r="B1110" s="21">
        <v>1197011188</v>
      </c>
      <c r="C1110" s="21">
        <v>42291613</v>
      </c>
      <c r="D1110" s="36" t="s">
        <v>1667</v>
      </c>
      <c r="E1110" s="36" t="s">
        <v>1667</v>
      </c>
      <c r="F1110" s="28" t="s">
        <v>10</v>
      </c>
      <c r="G1110" s="22">
        <v>662340</v>
      </c>
      <c r="H1110" s="22">
        <f t="shared" si="135"/>
        <v>125845</v>
      </c>
      <c r="I1110" s="23">
        <f t="shared" si="136"/>
        <v>788185</v>
      </c>
    </row>
    <row r="1111" spans="1:9" s="62" customFormat="1" ht="36">
      <c r="A1111" s="31">
        <v>4</v>
      </c>
      <c r="B1111" s="21">
        <v>1197011200</v>
      </c>
      <c r="C1111" s="21">
        <v>42291613</v>
      </c>
      <c r="D1111" s="36" t="s">
        <v>1668</v>
      </c>
      <c r="E1111" s="36" t="s">
        <v>1668</v>
      </c>
      <c r="F1111" s="28" t="s">
        <v>10</v>
      </c>
      <c r="G1111" s="22">
        <v>662340</v>
      </c>
      <c r="H1111" s="22">
        <f t="shared" si="135"/>
        <v>125845</v>
      </c>
      <c r="I1111" s="23">
        <f t="shared" si="136"/>
        <v>788185</v>
      </c>
    </row>
    <row r="1112" spans="1:9" s="62" customFormat="1" ht="36">
      <c r="A1112" s="31">
        <v>5</v>
      </c>
      <c r="B1112" s="21">
        <v>1197011199</v>
      </c>
      <c r="C1112" s="21">
        <v>42291613</v>
      </c>
      <c r="D1112" s="36" t="s">
        <v>1669</v>
      </c>
      <c r="E1112" s="36" t="s">
        <v>1669</v>
      </c>
      <c r="F1112" s="28" t="s">
        <v>10</v>
      </c>
      <c r="G1112" s="22">
        <v>662340</v>
      </c>
      <c r="H1112" s="22">
        <f t="shared" si="135"/>
        <v>125845</v>
      </c>
      <c r="I1112" s="23">
        <f t="shared" si="136"/>
        <v>788185</v>
      </c>
    </row>
    <row r="1113" spans="1:9" s="62" customFormat="1" ht="36">
      <c r="A1113" s="31">
        <v>6</v>
      </c>
      <c r="B1113" s="21">
        <v>1197011198</v>
      </c>
      <c r="C1113" s="21">
        <v>42291613</v>
      </c>
      <c r="D1113" s="36" t="s">
        <v>1670</v>
      </c>
      <c r="E1113" s="36" t="s">
        <v>1670</v>
      </c>
      <c r="F1113" s="28" t="s">
        <v>10</v>
      </c>
      <c r="G1113" s="22">
        <v>662340</v>
      </c>
      <c r="H1113" s="22">
        <f t="shared" si="135"/>
        <v>125845</v>
      </c>
      <c r="I1113" s="23">
        <f t="shared" si="136"/>
        <v>788185</v>
      </c>
    </row>
    <row r="1114" spans="1:9" s="62" customFormat="1" ht="36">
      <c r="A1114" s="31">
        <v>7</v>
      </c>
      <c r="B1114" s="21">
        <v>1197011197</v>
      </c>
      <c r="C1114" s="21">
        <v>42291613</v>
      </c>
      <c r="D1114" s="36" t="s">
        <v>1671</v>
      </c>
      <c r="E1114" s="36" t="s">
        <v>1671</v>
      </c>
      <c r="F1114" s="28" t="s">
        <v>10</v>
      </c>
      <c r="G1114" s="22">
        <v>662340</v>
      </c>
      <c r="H1114" s="22">
        <f t="shared" si="135"/>
        <v>125845</v>
      </c>
      <c r="I1114" s="23">
        <f t="shared" si="136"/>
        <v>788185</v>
      </c>
    </row>
    <row r="1115" spans="1:9" s="62" customFormat="1" ht="36">
      <c r="A1115" s="31">
        <v>8</v>
      </c>
      <c r="B1115" s="21">
        <v>1197011196</v>
      </c>
      <c r="C1115" s="21">
        <v>42291613</v>
      </c>
      <c r="D1115" s="36" t="s">
        <v>1672</v>
      </c>
      <c r="E1115" s="36" t="s">
        <v>1672</v>
      </c>
      <c r="F1115" s="28" t="s">
        <v>10</v>
      </c>
      <c r="G1115" s="22">
        <v>662340</v>
      </c>
      <c r="H1115" s="22">
        <f t="shared" si="135"/>
        <v>125845</v>
      </c>
      <c r="I1115" s="23">
        <f t="shared" si="136"/>
        <v>788185</v>
      </c>
    </row>
    <row r="1116" spans="1:9" s="62" customFormat="1" ht="36">
      <c r="A1116" s="31">
        <v>9</v>
      </c>
      <c r="B1116" s="21">
        <v>1197011195</v>
      </c>
      <c r="C1116" s="21">
        <v>42291613</v>
      </c>
      <c r="D1116" s="36" t="s">
        <v>1668</v>
      </c>
      <c r="E1116" s="36" t="s">
        <v>1668</v>
      </c>
      <c r="F1116" s="28" t="s">
        <v>10</v>
      </c>
      <c r="G1116" s="22">
        <v>662340</v>
      </c>
      <c r="H1116" s="22">
        <f t="shared" si="135"/>
        <v>125845</v>
      </c>
      <c r="I1116" s="23">
        <f t="shared" si="136"/>
        <v>788185</v>
      </c>
    </row>
    <row r="1117" spans="1:9" s="62" customFormat="1" ht="36">
      <c r="A1117" s="31">
        <v>10</v>
      </c>
      <c r="B1117" s="21">
        <v>1197011194</v>
      </c>
      <c r="C1117" s="21">
        <v>42291613</v>
      </c>
      <c r="D1117" s="36" t="s">
        <v>1669</v>
      </c>
      <c r="E1117" s="36" t="s">
        <v>1669</v>
      </c>
      <c r="F1117" s="28" t="s">
        <v>10</v>
      </c>
      <c r="G1117" s="22">
        <v>662340</v>
      </c>
      <c r="H1117" s="22">
        <f t="shared" si="135"/>
        <v>125845</v>
      </c>
      <c r="I1117" s="23">
        <f t="shared" si="136"/>
        <v>788185</v>
      </c>
    </row>
    <row r="1118" spans="1:9" s="62" customFormat="1" ht="45">
      <c r="A1118" s="31">
        <v>11</v>
      </c>
      <c r="B1118" s="21">
        <v>1197011223</v>
      </c>
      <c r="C1118" s="21">
        <v>42291613</v>
      </c>
      <c r="D1118" s="36" t="s">
        <v>1673</v>
      </c>
      <c r="E1118" s="37" t="s">
        <v>1673</v>
      </c>
      <c r="F1118" s="28" t="s">
        <v>10</v>
      </c>
      <c r="G1118" s="22">
        <v>1563000</v>
      </c>
      <c r="H1118" s="22">
        <f t="shared" si="135"/>
        <v>296970</v>
      </c>
      <c r="I1118" s="23">
        <f t="shared" si="136"/>
        <v>1859970</v>
      </c>
    </row>
    <row r="1119" spans="1:9" s="62" customFormat="1" ht="45">
      <c r="A1119" s="31">
        <v>12</v>
      </c>
      <c r="B1119" s="21">
        <v>1197011224</v>
      </c>
      <c r="C1119" s="21">
        <v>42291613</v>
      </c>
      <c r="D1119" s="36" t="s">
        <v>1674</v>
      </c>
      <c r="E1119" s="37" t="s">
        <v>1674</v>
      </c>
      <c r="F1119" s="28" t="s">
        <v>10</v>
      </c>
      <c r="G1119" s="22">
        <v>1563000</v>
      </c>
      <c r="H1119" s="22">
        <f t="shared" si="135"/>
        <v>296970</v>
      </c>
      <c r="I1119" s="23">
        <f t="shared" si="136"/>
        <v>1859970</v>
      </c>
    </row>
    <row r="1120" spans="1:9" s="62" customFormat="1" ht="27">
      <c r="A1120" s="31">
        <v>13</v>
      </c>
      <c r="B1120" s="21">
        <v>1197011218</v>
      </c>
      <c r="C1120" s="21">
        <v>42291613</v>
      </c>
      <c r="D1120" s="36" t="s">
        <v>1675</v>
      </c>
      <c r="E1120" s="37" t="s">
        <v>1675</v>
      </c>
      <c r="F1120" s="28" t="s">
        <v>10</v>
      </c>
      <c r="G1120" s="22">
        <v>996220</v>
      </c>
      <c r="H1120" s="22">
        <f t="shared" si="135"/>
        <v>189282</v>
      </c>
      <c r="I1120" s="23">
        <f t="shared" si="136"/>
        <v>1185502</v>
      </c>
    </row>
    <row r="1121" spans="1:9" s="62" customFormat="1" ht="27">
      <c r="A1121" s="31">
        <v>14</v>
      </c>
      <c r="B1121" s="21">
        <v>1197011219</v>
      </c>
      <c r="C1121" s="21">
        <v>42291613</v>
      </c>
      <c r="D1121" s="36" t="s">
        <v>1676</v>
      </c>
      <c r="E1121" s="37" t="s">
        <v>1676</v>
      </c>
      <c r="F1121" s="28" t="s">
        <v>10</v>
      </c>
      <c r="G1121" s="22">
        <v>996220</v>
      </c>
      <c r="H1121" s="22">
        <f t="shared" si="135"/>
        <v>189282</v>
      </c>
      <c r="I1121" s="23">
        <f t="shared" si="136"/>
        <v>1185502</v>
      </c>
    </row>
    <row r="1122" spans="1:9" s="62" customFormat="1" ht="27">
      <c r="A1122" s="31">
        <v>15</v>
      </c>
      <c r="B1122" s="21">
        <v>1197011220</v>
      </c>
      <c r="C1122" s="21">
        <v>42291613</v>
      </c>
      <c r="D1122" s="36" t="s">
        <v>1677</v>
      </c>
      <c r="E1122" s="37" t="s">
        <v>1677</v>
      </c>
      <c r="F1122" s="28" t="s">
        <v>10</v>
      </c>
      <c r="G1122" s="22">
        <v>996220</v>
      </c>
      <c r="H1122" s="22">
        <f>ROUND(G1122*0.19,0)</f>
        <v>189282</v>
      </c>
      <c r="I1122" s="23">
        <f t="shared" si="136"/>
        <v>1185502</v>
      </c>
    </row>
    <row r="1123" spans="1:9" s="62" customFormat="1" ht="45">
      <c r="A1123" s="31">
        <v>16</v>
      </c>
      <c r="B1123" s="21">
        <v>1197011222</v>
      </c>
      <c r="C1123" s="21">
        <v>42291613</v>
      </c>
      <c r="D1123" s="36" t="s">
        <v>1678</v>
      </c>
      <c r="E1123" s="37" t="s">
        <v>1678</v>
      </c>
      <c r="F1123" s="28" t="s">
        <v>10</v>
      </c>
      <c r="G1123" s="22">
        <v>996220</v>
      </c>
      <c r="H1123" s="22">
        <f>ROUND(G1123*0.19,0)</f>
        <v>189282</v>
      </c>
      <c r="I1123" s="23">
        <f t="shared" si="136"/>
        <v>1185502</v>
      </c>
    </row>
    <row r="1124" spans="1:9" s="62" customFormat="1" ht="45">
      <c r="A1124" s="31">
        <v>17</v>
      </c>
      <c r="B1124" s="21">
        <v>1197011221</v>
      </c>
      <c r="C1124" s="21">
        <v>42291613</v>
      </c>
      <c r="D1124" s="36" t="s">
        <v>1679</v>
      </c>
      <c r="E1124" s="37" t="s">
        <v>1679</v>
      </c>
      <c r="F1124" s="28" t="s">
        <v>10</v>
      </c>
      <c r="G1124" s="22">
        <v>996220</v>
      </c>
      <c r="H1124" s="22">
        <f t="shared" ref="H1124:H1163" si="137">ROUND(G1124*0.19,0)</f>
        <v>189282</v>
      </c>
      <c r="I1124" s="23">
        <f t="shared" si="136"/>
        <v>1185502</v>
      </c>
    </row>
    <row r="1125" spans="1:9" s="62" customFormat="1" ht="45">
      <c r="A1125" s="31">
        <v>18</v>
      </c>
      <c r="B1125" s="21">
        <v>1197011225</v>
      </c>
      <c r="C1125" s="21">
        <v>42291613</v>
      </c>
      <c r="D1125" s="36" t="s">
        <v>1680</v>
      </c>
      <c r="E1125" s="37" t="s">
        <v>1680</v>
      </c>
      <c r="F1125" s="28" t="s">
        <v>10</v>
      </c>
      <c r="G1125" s="22">
        <v>996220</v>
      </c>
      <c r="H1125" s="22">
        <f t="shared" si="137"/>
        <v>189282</v>
      </c>
      <c r="I1125" s="23">
        <f t="shared" si="136"/>
        <v>1185502</v>
      </c>
    </row>
    <row r="1126" spans="1:9" s="62" customFormat="1" ht="45">
      <c r="A1126" s="31">
        <v>19</v>
      </c>
      <c r="B1126" s="21">
        <v>1197011213</v>
      </c>
      <c r="C1126" s="21">
        <v>42291613</v>
      </c>
      <c r="D1126" s="36" t="s">
        <v>1681</v>
      </c>
      <c r="E1126" s="37" t="s">
        <v>1681</v>
      </c>
      <c r="F1126" s="28" t="s">
        <v>10</v>
      </c>
      <c r="G1126" s="22">
        <v>1731402</v>
      </c>
      <c r="H1126" s="22">
        <f t="shared" si="137"/>
        <v>328966</v>
      </c>
      <c r="I1126" s="23">
        <f t="shared" si="136"/>
        <v>2060368</v>
      </c>
    </row>
    <row r="1127" spans="1:9" s="62" customFormat="1" ht="45">
      <c r="A1127" s="31">
        <v>20</v>
      </c>
      <c r="B1127" s="21">
        <v>1197011214</v>
      </c>
      <c r="C1127" s="21">
        <v>42291613</v>
      </c>
      <c r="D1127" s="36" t="s">
        <v>1682</v>
      </c>
      <c r="E1127" s="37" t="s">
        <v>1682</v>
      </c>
      <c r="F1127" s="28" t="s">
        <v>10</v>
      </c>
      <c r="G1127" s="22">
        <v>1731402</v>
      </c>
      <c r="H1127" s="22">
        <f t="shared" si="137"/>
        <v>328966</v>
      </c>
      <c r="I1127" s="23">
        <f t="shared" si="136"/>
        <v>2060368</v>
      </c>
    </row>
    <row r="1128" spans="1:9" s="62" customFormat="1" ht="36">
      <c r="A1128" s="31">
        <v>21</v>
      </c>
      <c r="B1128" s="21">
        <v>1197011216</v>
      </c>
      <c r="C1128" s="21">
        <v>42291613</v>
      </c>
      <c r="D1128" s="36" t="s">
        <v>1683</v>
      </c>
      <c r="E1128" s="37" t="s">
        <v>1683</v>
      </c>
      <c r="F1128" s="28" t="s">
        <v>10</v>
      </c>
      <c r="G1128" s="22">
        <v>1731402</v>
      </c>
      <c r="H1128" s="22">
        <f t="shared" si="137"/>
        <v>328966</v>
      </c>
      <c r="I1128" s="23">
        <f t="shared" si="136"/>
        <v>2060368</v>
      </c>
    </row>
    <row r="1129" spans="1:9" s="62" customFormat="1" ht="36">
      <c r="A1129" s="31">
        <v>22</v>
      </c>
      <c r="B1129" s="21">
        <v>1197011217</v>
      </c>
      <c r="C1129" s="21">
        <v>42291613</v>
      </c>
      <c r="D1129" s="36" t="s">
        <v>1684</v>
      </c>
      <c r="E1129" s="37" t="s">
        <v>1684</v>
      </c>
      <c r="F1129" s="28" t="s">
        <v>10</v>
      </c>
      <c r="G1129" s="22">
        <v>1731402</v>
      </c>
      <c r="H1129" s="22">
        <f t="shared" si="137"/>
        <v>328966</v>
      </c>
      <c r="I1129" s="23">
        <f t="shared" si="136"/>
        <v>2060368</v>
      </c>
    </row>
    <row r="1130" spans="1:9" s="62" customFormat="1" ht="45">
      <c r="A1130" s="31">
        <v>23</v>
      </c>
      <c r="B1130" s="21">
        <v>1197011210</v>
      </c>
      <c r="C1130" s="21">
        <v>42291613</v>
      </c>
      <c r="D1130" s="36" t="s">
        <v>1685</v>
      </c>
      <c r="E1130" s="37" t="s">
        <v>1685</v>
      </c>
      <c r="F1130" s="28" t="s">
        <v>10</v>
      </c>
      <c r="G1130" s="22">
        <v>1731402</v>
      </c>
      <c r="H1130" s="22">
        <f t="shared" si="137"/>
        <v>328966</v>
      </c>
      <c r="I1130" s="23">
        <f t="shared" si="136"/>
        <v>2060368</v>
      </c>
    </row>
    <row r="1131" spans="1:9" s="62" customFormat="1" ht="36">
      <c r="A1131" s="31">
        <v>24</v>
      </c>
      <c r="B1131" s="21">
        <v>1197011212</v>
      </c>
      <c r="C1131" s="21">
        <v>42291613</v>
      </c>
      <c r="D1131" s="36" t="s">
        <v>1686</v>
      </c>
      <c r="E1131" s="37" t="s">
        <v>1686</v>
      </c>
      <c r="F1131" s="28" t="s">
        <v>10</v>
      </c>
      <c r="G1131" s="22">
        <v>1731402</v>
      </c>
      <c r="H1131" s="22">
        <f t="shared" si="137"/>
        <v>328966</v>
      </c>
      <c r="I1131" s="23">
        <f t="shared" si="136"/>
        <v>2060368</v>
      </c>
    </row>
    <row r="1132" spans="1:9" s="62" customFormat="1" ht="36">
      <c r="A1132" s="31">
        <v>25</v>
      </c>
      <c r="B1132" s="21">
        <v>1197011192</v>
      </c>
      <c r="C1132" s="21">
        <v>42291613</v>
      </c>
      <c r="D1132" s="36" t="s">
        <v>1687</v>
      </c>
      <c r="E1132" s="37" t="s">
        <v>1687</v>
      </c>
      <c r="F1132" s="28" t="s">
        <v>10</v>
      </c>
      <c r="G1132" s="22">
        <v>666454</v>
      </c>
      <c r="H1132" s="22">
        <f t="shared" si="137"/>
        <v>126626</v>
      </c>
      <c r="I1132" s="23">
        <f t="shared" si="136"/>
        <v>793080</v>
      </c>
    </row>
    <row r="1133" spans="1:9" s="62" customFormat="1" ht="36">
      <c r="A1133" s="31">
        <v>26</v>
      </c>
      <c r="B1133" s="21">
        <v>1197011191</v>
      </c>
      <c r="C1133" s="21">
        <v>42291613</v>
      </c>
      <c r="D1133" s="36" t="s">
        <v>1688</v>
      </c>
      <c r="E1133" s="37" t="s">
        <v>1688</v>
      </c>
      <c r="F1133" s="28" t="s">
        <v>10</v>
      </c>
      <c r="G1133" s="22">
        <v>666454</v>
      </c>
      <c r="H1133" s="22">
        <f t="shared" si="137"/>
        <v>126626</v>
      </c>
      <c r="I1133" s="23">
        <f t="shared" si="136"/>
        <v>793080</v>
      </c>
    </row>
    <row r="1134" spans="1:9" s="62" customFormat="1" ht="36">
      <c r="A1134" s="31">
        <v>27</v>
      </c>
      <c r="B1134" s="21">
        <v>1197011190</v>
      </c>
      <c r="C1134" s="21">
        <v>42291613</v>
      </c>
      <c r="D1134" s="36" t="s">
        <v>1689</v>
      </c>
      <c r="E1134" s="37" t="s">
        <v>1689</v>
      </c>
      <c r="F1134" s="28" t="s">
        <v>10</v>
      </c>
      <c r="G1134" s="22">
        <v>666454</v>
      </c>
      <c r="H1134" s="22">
        <f t="shared" si="137"/>
        <v>126626</v>
      </c>
      <c r="I1134" s="23">
        <f t="shared" si="136"/>
        <v>793080</v>
      </c>
    </row>
    <row r="1135" spans="1:9" s="62" customFormat="1" ht="36">
      <c r="A1135" s="31">
        <v>28</v>
      </c>
      <c r="B1135" s="21">
        <v>1197011187</v>
      </c>
      <c r="C1135" s="21">
        <v>42291613</v>
      </c>
      <c r="D1135" s="36" t="s">
        <v>1690</v>
      </c>
      <c r="E1135" s="37" t="s">
        <v>1690</v>
      </c>
      <c r="F1135" s="28" t="s">
        <v>10</v>
      </c>
      <c r="G1135" s="22">
        <v>666454</v>
      </c>
      <c r="H1135" s="22">
        <f t="shared" si="137"/>
        <v>126626</v>
      </c>
      <c r="I1135" s="23">
        <f t="shared" si="136"/>
        <v>793080</v>
      </c>
    </row>
    <row r="1136" spans="1:9" s="62" customFormat="1" ht="36">
      <c r="A1136" s="31">
        <v>29</v>
      </c>
      <c r="B1136" s="21">
        <v>1196490978</v>
      </c>
      <c r="C1136" s="21">
        <v>42291613</v>
      </c>
      <c r="D1136" s="36" t="s">
        <v>1691</v>
      </c>
      <c r="E1136" s="37" t="s">
        <v>1691</v>
      </c>
      <c r="F1136" s="28" t="s">
        <v>10</v>
      </c>
      <c r="G1136" s="22">
        <v>682000</v>
      </c>
      <c r="H1136" s="22">
        <f t="shared" si="137"/>
        <v>129580</v>
      </c>
      <c r="I1136" s="23">
        <f t="shared" si="136"/>
        <v>811580</v>
      </c>
    </row>
    <row r="1137" spans="1:9" s="62" customFormat="1" ht="36">
      <c r="A1137" s="31">
        <v>30</v>
      </c>
      <c r="B1137" s="21">
        <v>1197011207</v>
      </c>
      <c r="C1137" s="21">
        <v>42291613</v>
      </c>
      <c r="D1137" s="36" t="s">
        <v>1691</v>
      </c>
      <c r="E1137" s="37" t="s">
        <v>1691</v>
      </c>
      <c r="F1137" s="28" t="s">
        <v>10</v>
      </c>
      <c r="G1137" s="22">
        <v>682000</v>
      </c>
      <c r="H1137" s="22">
        <f t="shared" si="137"/>
        <v>129580</v>
      </c>
      <c r="I1137" s="23">
        <f t="shared" si="136"/>
        <v>811580</v>
      </c>
    </row>
    <row r="1138" spans="1:9" s="62" customFormat="1" ht="36">
      <c r="A1138" s="31">
        <v>31</v>
      </c>
      <c r="B1138" s="21">
        <v>1196490977</v>
      </c>
      <c r="C1138" s="21">
        <v>42291613</v>
      </c>
      <c r="D1138" s="36" t="s">
        <v>1692</v>
      </c>
      <c r="E1138" s="37" t="s">
        <v>1692</v>
      </c>
      <c r="F1138" s="28" t="s">
        <v>10</v>
      </c>
      <c r="G1138" s="22">
        <v>682000</v>
      </c>
      <c r="H1138" s="22">
        <f t="shared" si="137"/>
        <v>129580</v>
      </c>
      <c r="I1138" s="23">
        <f t="shared" si="136"/>
        <v>811580</v>
      </c>
    </row>
    <row r="1139" spans="1:9" s="62" customFormat="1" ht="36">
      <c r="A1139" s="31">
        <v>32</v>
      </c>
      <c r="B1139" s="21">
        <v>1197011206</v>
      </c>
      <c r="C1139" s="21">
        <v>42291613</v>
      </c>
      <c r="D1139" s="36" t="s">
        <v>1692</v>
      </c>
      <c r="E1139" s="37" t="s">
        <v>1692</v>
      </c>
      <c r="F1139" s="28" t="s">
        <v>10</v>
      </c>
      <c r="G1139" s="22">
        <v>682000</v>
      </c>
      <c r="H1139" s="22">
        <f t="shared" si="137"/>
        <v>129580</v>
      </c>
      <c r="I1139" s="23">
        <f t="shared" si="136"/>
        <v>811580</v>
      </c>
    </row>
    <row r="1140" spans="1:9" s="62" customFormat="1" ht="36">
      <c r="A1140" s="31">
        <v>33</v>
      </c>
      <c r="B1140" s="56">
        <v>1197011205</v>
      </c>
      <c r="C1140" s="21">
        <v>42291613</v>
      </c>
      <c r="D1140" s="36" t="s">
        <v>1693</v>
      </c>
      <c r="E1140" s="37" t="s">
        <v>1693</v>
      </c>
      <c r="F1140" s="28" t="s">
        <v>10</v>
      </c>
      <c r="G1140" s="22">
        <v>682000</v>
      </c>
      <c r="H1140" s="22">
        <f t="shared" si="137"/>
        <v>129580</v>
      </c>
      <c r="I1140" s="23">
        <f t="shared" si="136"/>
        <v>811580</v>
      </c>
    </row>
    <row r="1141" spans="1:9" s="62" customFormat="1" ht="36">
      <c r="A1141" s="31">
        <v>34</v>
      </c>
      <c r="B1141" s="56">
        <v>1197011204</v>
      </c>
      <c r="C1141" s="21">
        <v>42291613</v>
      </c>
      <c r="D1141" s="36" t="s">
        <v>1694</v>
      </c>
      <c r="E1141" s="37" t="s">
        <v>1694</v>
      </c>
      <c r="F1141" s="28" t="s">
        <v>10</v>
      </c>
      <c r="G1141" s="22">
        <v>682000</v>
      </c>
      <c r="H1141" s="22">
        <f t="shared" si="137"/>
        <v>129580</v>
      </c>
      <c r="I1141" s="23">
        <f t="shared" si="136"/>
        <v>811580</v>
      </c>
    </row>
    <row r="1142" spans="1:9" s="62" customFormat="1" ht="36">
      <c r="A1142" s="31">
        <v>35</v>
      </c>
      <c r="B1142" s="56">
        <v>1197011203</v>
      </c>
      <c r="C1142" s="21">
        <v>42291613</v>
      </c>
      <c r="D1142" s="36" t="s">
        <v>1670</v>
      </c>
      <c r="E1142" s="37" t="s">
        <v>1670</v>
      </c>
      <c r="F1142" s="28" t="s">
        <v>10</v>
      </c>
      <c r="G1142" s="22">
        <v>682000</v>
      </c>
      <c r="H1142" s="22">
        <f t="shared" si="137"/>
        <v>129580</v>
      </c>
      <c r="I1142" s="23">
        <f t="shared" si="136"/>
        <v>811580</v>
      </c>
    </row>
    <row r="1143" spans="1:9" s="62" customFormat="1" ht="36">
      <c r="A1143" s="31">
        <v>36</v>
      </c>
      <c r="B1143" s="56">
        <v>1197011202</v>
      </c>
      <c r="C1143" s="21">
        <v>42291613</v>
      </c>
      <c r="D1143" s="36" t="s">
        <v>1695</v>
      </c>
      <c r="E1143" s="37" t="s">
        <v>1695</v>
      </c>
      <c r="F1143" s="28" t="s">
        <v>10</v>
      </c>
      <c r="G1143" s="22">
        <v>682000</v>
      </c>
      <c r="H1143" s="22">
        <f t="shared" si="137"/>
        <v>129580</v>
      </c>
      <c r="I1143" s="23">
        <f t="shared" si="136"/>
        <v>811580</v>
      </c>
    </row>
    <row r="1144" spans="1:9" s="62" customFormat="1" ht="36">
      <c r="A1144" s="31">
        <v>37</v>
      </c>
      <c r="B1144" s="56">
        <v>1197011201</v>
      </c>
      <c r="C1144" s="21">
        <v>42291613</v>
      </c>
      <c r="D1144" s="36" t="s">
        <v>1672</v>
      </c>
      <c r="E1144" s="37" t="s">
        <v>1672</v>
      </c>
      <c r="F1144" s="28" t="s">
        <v>10</v>
      </c>
      <c r="G1144" s="22">
        <v>682000</v>
      </c>
      <c r="H1144" s="22">
        <f t="shared" si="137"/>
        <v>129580</v>
      </c>
      <c r="I1144" s="23">
        <f t="shared" si="136"/>
        <v>811580</v>
      </c>
    </row>
    <row r="1145" spans="1:9" s="62" customFormat="1" ht="36">
      <c r="A1145" s="31">
        <v>38</v>
      </c>
      <c r="B1145" s="35" t="s">
        <v>1696</v>
      </c>
      <c r="C1145" s="21">
        <v>42291613</v>
      </c>
      <c r="D1145" s="33" t="s">
        <v>1697</v>
      </c>
      <c r="E1145" s="34" t="s">
        <v>1697</v>
      </c>
      <c r="F1145" s="28" t="s">
        <v>10</v>
      </c>
      <c r="G1145" s="22">
        <v>2000000</v>
      </c>
      <c r="H1145" s="22">
        <f t="shared" si="137"/>
        <v>380000</v>
      </c>
      <c r="I1145" s="23">
        <f t="shared" si="136"/>
        <v>2380000</v>
      </c>
    </row>
    <row r="1146" spans="1:9" s="62" customFormat="1" ht="36">
      <c r="A1146" s="31">
        <v>39</v>
      </c>
      <c r="B1146" s="35" t="s">
        <v>1696</v>
      </c>
      <c r="C1146" s="21">
        <v>42291613</v>
      </c>
      <c r="D1146" s="33" t="s">
        <v>1698</v>
      </c>
      <c r="E1146" s="34" t="s">
        <v>1698</v>
      </c>
      <c r="F1146" s="28" t="s">
        <v>10</v>
      </c>
      <c r="G1146" s="22">
        <v>2000000</v>
      </c>
      <c r="H1146" s="22">
        <f t="shared" si="137"/>
        <v>380000</v>
      </c>
      <c r="I1146" s="23">
        <f t="shared" si="136"/>
        <v>2380000</v>
      </c>
    </row>
    <row r="1147" spans="1:9" s="62" customFormat="1" ht="36">
      <c r="A1147" s="31">
        <v>40</v>
      </c>
      <c r="B1147" s="35" t="s">
        <v>1696</v>
      </c>
      <c r="C1147" s="21">
        <v>42291613</v>
      </c>
      <c r="D1147" s="33" t="s">
        <v>1699</v>
      </c>
      <c r="E1147" s="34" t="s">
        <v>1699</v>
      </c>
      <c r="F1147" s="28" t="s">
        <v>10</v>
      </c>
      <c r="G1147" s="22">
        <v>2000000</v>
      </c>
      <c r="H1147" s="22">
        <f t="shared" si="137"/>
        <v>380000</v>
      </c>
      <c r="I1147" s="23">
        <f t="shared" si="136"/>
        <v>2380000</v>
      </c>
    </row>
    <row r="1148" spans="1:9" s="62" customFormat="1" ht="27">
      <c r="A1148" s="31">
        <v>41</v>
      </c>
      <c r="B1148" s="35" t="s">
        <v>1696</v>
      </c>
      <c r="C1148" s="21">
        <v>42291613</v>
      </c>
      <c r="D1148" s="33" t="s">
        <v>1700</v>
      </c>
      <c r="E1148" s="84" t="s">
        <v>1700</v>
      </c>
      <c r="F1148" s="28" t="s">
        <v>10</v>
      </c>
      <c r="G1148" s="22">
        <v>2500000</v>
      </c>
      <c r="H1148" s="22">
        <f t="shared" si="137"/>
        <v>475000</v>
      </c>
      <c r="I1148" s="23">
        <f t="shared" si="136"/>
        <v>2975000</v>
      </c>
    </row>
    <row r="1149" spans="1:9" s="62" customFormat="1" ht="36">
      <c r="A1149" s="31">
        <v>42</v>
      </c>
      <c r="B1149" s="35" t="s">
        <v>1696</v>
      </c>
      <c r="C1149" s="21">
        <v>42291613</v>
      </c>
      <c r="D1149" s="33" t="s">
        <v>1701</v>
      </c>
      <c r="E1149" s="84" t="s">
        <v>1701</v>
      </c>
      <c r="F1149" s="28" t="s">
        <v>10</v>
      </c>
      <c r="G1149" s="22">
        <v>2500000</v>
      </c>
      <c r="H1149" s="22">
        <f t="shared" si="137"/>
        <v>475000</v>
      </c>
      <c r="I1149" s="23">
        <f t="shared" si="136"/>
        <v>2975000</v>
      </c>
    </row>
    <row r="1150" spans="1:9" s="62" customFormat="1" ht="18">
      <c r="A1150" s="31">
        <v>43</v>
      </c>
      <c r="B1150" s="35" t="s">
        <v>1696</v>
      </c>
      <c r="C1150" s="21">
        <v>42291613</v>
      </c>
      <c r="D1150" s="45" t="s">
        <v>1702</v>
      </c>
      <c r="E1150" s="84" t="s">
        <v>1702</v>
      </c>
      <c r="F1150" s="28" t="s">
        <v>10</v>
      </c>
      <c r="G1150" s="22">
        <v>2500000</v>
      </c>
      <c r="H1150" s="22">
        <f t="shared" si="137"/>
        <v>475000</v>
      </c>
      <c r="I1150" s="23">
        <f t="shared" si="136"/>
        <v>2975000</v>
      </c>
    </row>
    <row r="1151" spans="1:9" s="62" customFormat="1" ht="45">
      <c r="A1151" s="31">
        <v>44</v>
      </c>
      <c r="B1151" s="35" t="s">
        <v>1696</v>
      </c>
      <c r="C1151" s="21">
        <v>42291613</v>
      </c>
      <c r="D1151" s="33" t="s">
        <v>1703</v>
      </c>
      <c r="E1151" s="84" t="s">
        <v>1703</v>
      </c>
      <c r="F1151" s="28" t="s">
        <v>10</v>
      </c>
      <c r="G1151" s="22">
        <v>1200000</v>
      </c>
      <c r="H1151" s="22">
        <f t="shared" si="137"/>
        <v>228000</v>
      </c>
      <c r="I1151" s="23">
        <f t="shared" si="136"/>
        <v>1428000</v>
      </c>
    </row>
    <row r="1152" spans="1:9" s="62" customFormat="1" ht="45">
      <c r="A1152" s="31">
        <v>45</v>
      </c>
      <c r="B1152" s="35" t="s">
        <v>1696</v>
      </c>
      <c r="C1152" s="21">
        <v>42291613</v>
      </c>
      <c r="D1152" s="33" t="s">
        <v>1704</v>
      </c>
      <c r="E1152" s="84" t="s">
        <v>1705</v>
      </c>
      <c r="F1152" s="28" t="s">
        <v>10</v>
      </c>
      <c r="G1152" s="22">
        <v>1000000</v>
      </c>
      <c r="H1152" s="22">
        <f t="shared" si="137"/>
        <v>190000</v>
      </c>
      <c r="I1152" s="23">
        <f t="shared" si="136"/>
        <v>1190000</v>
      </c>
    </row>
    <row r="1153" spans="1:9" s="62" customFormat="1" ht="27">
      <c r="A1153" s="31">
        <v>46</v>
      </c>
      <c r="B1153" s="35" t="s">
        <v>1696</v>
      </c>
      <c r="C1153" s="21">
        <v>42291613</v>
      </c>
      <c r="D1153" s="33" t="s">
        <v>1706</v>
      </c>
      <c r="E1153" s="84" t="s">
        <v>1706</v>
      </c>
      <c r="F1153" s="28" t="s">
        <v>10</v>
      </c>
      <c r="G1153" s="22">
        <v>1474000</v>
      </c>
      <c r="H1153" s="22">
        <f t="shared" si="137"/>
        <v>280060</v>
      </c>
      <c r="I1153" s="23">
        <f t="shared" si="136"/>
        <v>1754060</v>
      </c>
    </row>
    <row r="1154" spans="1:9" s="62" customFormat="1" ht="27">
      <c r="A1154" s="31">
        <v>47</v>
      </c>
      <c r="B1154" s="35" t="s">
        <v>1696</v>
      </c>
      <c r="C1154" s="21">
        <v>42291613</v>
      </c>
      <c r="D1154" s="36" t="s">
        <v>1707</v>
      </c>
      <c r="E1154" s="37" t="s">
        <v>1707</v>
      </c>
      <c r="F1154" s="28" t="s">
        <v>10</v>
      </c>
      <c r="G1154" s="22">
        <v>1850000</v>
      </c>
      <c r="H1154" s="22">
        <f t="shared" si="137"/>
        <v>351500</v>
      </c>
      <c r="I1154" s="23">
        <f t="shared" si="136"/>
        <v>2201500</v>
      </c>
    </row>
    <row r="1155" spans="1:9" s="62" customFormat="1" ht="27">
      <c r="A1155" s="31">
        <v>48</v>
      </c>
      <c r="B1155" s="35" t="s">
        <v>1696</v>
      </c>
      <c r="C1155" s="21">
        <v>42291613</v>
      </c>
      <c r="D1155" s="36" t="s">
        <v>1708</v>
      </c>
      <c r="E1155" s="37" t="s">
        <v>1708</v>
      </c>
      <c r="F1155" s="28" t="s">
        <v>10</v>
      </c>
      <c r="G1155" s="22">
        <v>1850000</v>
      </c>
      <c r="H1155" s="22">
        <f t="shared" si="137"/>
        <v>351500</v>
      </c>
      <c r="I1155" s="23">
        <f t="shared" si="136"/>
        <v>2201500</v>
      </c>
    </row>
    <row r="1156" spans="1:9" s="62" customFormat="1" ht="27">
      <c r="A1156" s="31">
        <v>49</v>
      </c>
      <c r="B1156" s="35" t="s">
        <v>1696</v>
      </c>
      <c r="C1156" s="21">
        <v>42291613</v>
      </c>
      <c r="D1156" s="36" t="s">
        <v>1709</v>
      </c>
      <c r="E1156" s="37" t="s">
        <v>1709</v>
      </c>
      <c r="F1156" s="28" t="s">
        <v>10</v>
      </c>
      <c r="G1156" s="22">
        <v>1850000</v>
      </c>
      <c r="H1156" s="22">
        <f t="shared" si="137"/>
        <v>351500</v>
      </c>
      <c r="I1156" s="23">
        <f t="shared" si="136"/>
        <v>2201500</v>
      </c>
    </row>
    <row r="1157" spans="1:9" s="62" customFormat="1" ht="36">
      <c r="A1157" s="31">
        <v>50</v>
      </c>
      <c r="B1157" s="35" t="s">
        <v>1696</v>
      </c>
      <c r="C1157" s="21">
        <v>42291613</v>
      </c>
      <c r="D1157" s="36" t="s">
        <v>1710</v>
      </c>
      <c r="E1157" s="37" t="s">
        <v>1710</v>
      </c>
      <c r="F1157" s="28" t="s">
        <v>10</v>
      </c>
      <c r="G1157" s="22">
        <v>140000</v>
      </c>
      <c r="H1157" s="22">
        <f t="shared" si="137"/>
        <v>26600</v>
      </c>
      <c r="I1157" s="23">
        <f t="shared" si="136"/>
        <v>166600</v>
      </c>
    </row>
    <row r="1158" spans="1:9" s="62" customFormat="1" ht="36">
      <c r="A1158" s="31">
        <v>51</v>
      </c>
      <c r="B1158" s="35" t="s">
        <v>1696</v>
      </c>
      <c r="C1158" s="21">
        <v>42291613</v>
      </c>
      <c r="D1158" s="36" t="s">
        <v>1711</v>
      </c>
      <c r="E1158" s="37" t="s">
        <v>1711</v>
      </c>
      <c r="F1158" s="28" t="s">
        <v>10</v>
      </c>
      <c r="G1158" s="22">
        <v>300000</v>
      </c>
      <c r="H1158" s="22">
        <f t="shared" si="137"/>
        <v>57000</v>
      </c>
      <c r="I1158" s="23">
        <f t="shared" si="136"/>
        <v>357000</v>
      </c>
    </row>
    <row r="1159" spans="1:9" s="62" customFormat="1" ht="36">
      <c r="A1159" s="31">
        <v>52</v>
      </c>
      <c r="B1159" s="35" t="s">
        <v>1696</v>
      </c>
      <c r="C1159" s="21">
        <v>42291613</v>
      </c>
      <c r="D1159" s="36" t="s">
        <v>1712</v>
      </c>
      <c r="E1159" s="37" t="s">
        <v>1712</v>
      </c>
      <c r="F1159" s="28" t="s">
        <v>10</v>
      </c>
      <c r="G1159" s="22">
        <v>300000</v>
      </c>
      <c r="H1159" s="22">
        <f t="shared" si="137"/>
        <v>57000</v>
      </c>
      <c r="I1159" s="23">
        <f t="shared" si="136"/>
        <v>357000</v>
      </c>
    </row>
    <row r="1160" spans="1:9" s="62" customFormat="1" ht="36">
      <c r="A1160" s="31">
        <v>53</v>
      </c>
      <c r="B1160" s="35" t="s">
        <v>1696</v>
      </c>
      <c r="C1160" s="21">
        <v>42291613</v>
      </c>
      <c r="D1160" s="36" t="s">
        <v>1713</v>
      </c>
      <c r="E1160" s="37" t="s">
        <v>1713</v>
      </c>
      <c r="F1160" s="28" t="s">
        <v>10</v>
      </c>
      <c r="G1160" s="22">
        <v>300000</v>
      </c>
      <c r="H1160" s="22">
        <f t="shared" si="137"/>
        <v>57000</v>
      </c>
      <c r="I1160" s="23">
        <f t="shared" si="136"/>
        <v>357000</v>
      </c>
    </row>
    <row r="1161" spans="1:9" s="62" customFormat="1" ht="36">
      <c r="A1161" s="31">
        <v>54</v>
      </c>
      <c r="B1161" s="35" t="s">
        <v>1696</v>
      </c>
      <c r="C1161" s="21">
        <v>42291613</v>
      </c>
      <c r="D1161" s="36" t="s">
        <v>1714</v>
      </c>
      <c r="E1161" s="37" t="s">
        <v>1714</v>
      </c>
      <c r="F1161" s="28" t="s">
        <v>10</v>
      </c>
      <c r="G1161" s="22">
        <v>70000</v>
      </c>
      <c r="H1161" s="22">
        <f t="shared" si="137"/>
        <v>13300</v>
      </c>
      <c r="I1161" s="23">
        <f t="shared" si="136"/>
        <v>83300</v>
      </c>
    </row>
    <row r="1162" spans="1:9" s="62" customFormat="1" ht="36">
      <c r="A1162" s="31">
        <v>55</v>
      </c>
      <c r="B1162" s="35" t="s">
        <v>1696</v>
      </c>
      <c r="C1162" s="21">
        <v>42291613</v>
      </c>
      <c r="D1162" s="36" t="s">
        <v>1715</v>
      </c>
      <c r="E1162" s="37" t="s">
        <v>1715</v>
      </c>
      <c r="F1162" s="28" t="s">
        <v>10</v>
      </c>
      <c r="G1162" s="22">
        <v>1500000</v>
      </c>
      <c r="H1162" s="22">
        <f t="shared" si="137"/>
        <v>285000</v>
      </c>
      <c r="I1162" s="23">
        <f t="shared" si="136"/>
        <v>1785000</v>
      </c>
    </row>
    <row r="1163" spans="1:9" s="62" customFormat="1" ht="36">
      <c r="A1163" s="31">
        <v>56</v>
      </c>
      <c r="B1163" s="35" t="s">
        <v>1696</v>
      </c>
      <c r="C1163" s="21">
        <v>42291613</v>
      </c>
      <c r="D1163" s="36" t="s">
        <v>1716</v>
      </c>
      <c r="E1163" s="37" t="s">
        <v>1716</v>
      </c>
      <c r="F1163" s="28" t="s">
        <v>10</v>
      </c>
      <c r="G1163" s="22">
        <v>100000</v>
      </c>
      <c r="H1163" s="22">
        <f t="shared" si="137"/>
        <v>19000</v>
      </c>
      <c r="I1163" s="23">
        <f t="shared" si="136"/>
        <v>119000</v>
      </c>
    </row>
    <row r="1164" spans="1:9" s="150" customFormat="1">
      <c r="A1164" s="142" t="s">
        <v>3971</v>
      </c>
      <c r="B1164" s="17"/>
      <c r="C1164" s="143"/>
      <c r="D1164" s="143"/>
      <c r="E1164" s="143"/>
      <c r="F1164" s="143"/>
      <c r="G1164" s="148"/>
      <c r="H1164" s="148"/>
      <c r="I1164" s="149">
        <f>SUM(I1108:I1163)</f>
        <v>71820010</v>
      </c>
    </row>
    <row r="1165" spans="1:9" s="62" customFormat="1" ht="27">
      <c r="A1165" s="68" t="s">
        <v>1717</v>
      </c>
      <c r="B1165" s="166" t="s">
        <v>1718</v>
      </c>
      <c r="C1165" s="166"/>
      <c r="D1165" s="166"/>
      <c r="E1165" s="166"/>
      <c r="F1165" s="29" t="s">
        <v>3358</v>
      </c>
      <c r="G1165" s="174" t="s">
        <v>3870</v>
      </c>
      <c r="H1165" s="175"/>
      <c r="I1165" s="176"/>
    </row>
    <row r="1166" spans="1:9" s="62" customFormat="1" ht="27">
      <c r="A1166" s="14" t="s">
        <v>2</v>
      </c>
      <c r="B1166" s="14" t="s">
        <v>3</v>
      </c>
      <c r="C1166" s="15" t="s">
        <v>4</v>
      </c>
      <c r="D1166" s="15" t="s">
        <v>5</v>
      </c>
      <c r="E1166" s="15" t="s">
        <v>3366</v>
      </c>
      <c r="F1166" s="15" t="s">
        <v>7</v>
      </c>
      <c r="G1166" s="16" t="s">
        <v>3347</v>
      </c>
      <c r="H1166" s="16" t="s">
        <v>3348</v>
      </c>
      <c r="I1166" s="16" t="s">
        <v>3349</v>
      </c>
    </row>
    <row r="1167" spans="1:9" s="62" customFormat="1" ht="36">
      <c r="A1167" s="31">
        <v>1</v>
      </c>
      <c r="B1167" s="21">
        <v>1197011193</v>
      </c>
      <c r="C1167" s="28" t="s">
        <v>1719</v>
      </c>
      <c r="D1167" s="44" t="s">
        <v>1720</v>
      </c>
      <c r="E1167" s="44" t="s">
        <v>1720</v>
      </c>
      <c r="F1167" s="28" t="s">
        <v>53</v>
      </c>
      <c r="G1167" s="22">
        <v>671333</v>
      </c>
      <c r="H1167" s="22">
        <f>ROUND(G1167*0.19,0)</f>
        <v>127553</v>
      </c>
      <c r="I1167" s="23">
        <f>+G1167+H1167</f>
        <v>798886</v>
      </c>
    </row>
    <row r="1168" spans="1:9" s="62" customFormat="1" ht="36">
      <c r="A1168" s="31">
        <v>2</v>
      </c>
      <c r="B1168" s="21">
        <v>1197011189</v>
      </c>
      <c r="C1168" s="28" t="s">
        <v>1719</v>
      </c>
      <c r="D1168" s="44" t="s">
        <v>1721</v>
      </c>
      <c r="E1168" s="44" t="s">
        <v>1721</v>
      </c>
      <c r="F1168" s="28" t="s">
        <v>53</v>
      </c>
      <c r="G1168" s="22">
        <v>671333</v>
      </c>
      <c r="H1168" s="22">
        <f t="shared" ref="H1168:H1224" si="138">ROUND(G1168*0.19,0)</f>
        <v>127553</v>
      </c>
      <c r="I1168" s="23">
        <f t="shared" ref="I1168:I1224" si="139">+G1168+H1168</f>
        <v>798886</v>
      </c>
    </row>
    <row r="1169" spans="1:9" s="62" customFormat="1" ht="36">
      <c r="A1169" s="31">
        <v>3</v>
      </c>
      <c r="B1169" s="21">
        <v>1197011188</v>
      </c>
      <c r="C1169" s="28" t="s">
        <v>1719</v>
      </c>
      <c r="D1169" s="44" t="s">
        <v>1722</v>
      </c>
      <c r="E1169" s="44" t="s">
        <v>1722</v>
      </c>
      <c r="F1169" s="28" t="s">
        <v>53</v>
      </c>
      <c r="G1169" s="22">
        <v>671333</v>
      </c>
      <c r="H1169" s="22">
        <f t="shared" si="138"/>
        <v>127553</v>
      </c>
      <c r="I1169" s="23">
        <f t="shared" si="139"/>
        <v>798886</v>
      </c>
    </row>
    <row r="1170" spans="1:9" s="62" customFormat="1" ht="36">
      <c r="A1170" s="31">
        <v>4</v>
      </c>
      <c r="B1170" s="21">
        <v>1197011200</v>
      </c>
      <c r="C1170" s="28" t="s">
        <v>1719</v>
      </c>
      <c r="D1170" s="44" t="s">
        <v>1668</v>
      </c>
      <c r="E1170" s="44" t="s">
        <v>1668</v>
      </c>
      <c r="F1170" s="28" t="s">
        <v>53</v>
      </c>
      <c r="G1170" s="22">
        <v>671333</v>
      </c>
      <c r="H1170" s="22">
        <f t="shared" si="138"/>
        <v>127553</v>
      </c>
      <c r="I1170" s="23">
        <f t="shared" si="139"/>
        <v>798886</v>
      </c>
    </row>
    <row r="1171" spans="1:9" s="62" customFormat="1" ht="36">
      <c r="A1171" s="31">
        <v>5</v>
      </c>
      <c r="B1171" s="21">
        <v>1197011199</v>
      </c>
      <c r="C1171" s="28" t="s">
        <v>1719</v>
      </c>
      <c r="D1171" s="44" t="s">
        <v>1669</v>
      </c>
      <c r="E1171" s="44" t="s">
        <v>1669</v>
      </c>
      <c r="F1171" s="28" t="s">
        <v>53</v>
      </c>
      <c r="G1171" s="22">
        <v>671333</v>
      </c>
      <c r="H1171" s="22">
        <f t="shared" si="138"/>
        <v>127553</v>
      </c>
      <c r="I1171" s="23">
        <f t="shared" si="139"/>
        <v>798886</v>
      </c>
    </row>
    <row r="1172" spans="1:9" s="62" customFormat="1" ht="36">
      <c r="A1172" s="31">
        <v>6</v>
      </c>
      <c r="B1172" s="21">
        <v>1197011198</v>
      </c>
      <c r="C1172" s="28" t="s">
        <v>1719</v>
      </c>
      <c r="D1172" s="44" t="s">
        <v>1723</v>
      </c>
      <c r="E1172" s="44" t="s">
        <v>1723</v>
      </c>
      <c r="F1172" s="28" t="s">
        <v>53</v>
      </c>
      <c r="G1172" s="22">
        <v>671333</v>
      </c>
      <c r="H1172" s="22">
        <f t="shared" si="138"/>
        <v>127553</v>
      </c>
      <c r="I1172" s="23">
        <f t="shared" si="139"/>
        <v>798886</v>
      </c>
    </row>
    <row r="1173" spans="1:9" s="62" customFormat="1" ht="36">
      <c r="A1173" s="31">
        <v>7</v>
      </c>
      <c r="B1173" s="21">
        <v>1197011197</v>
      </c>
      <c r="C1173" s="28" t="s">
        <v>1719</v>
      </c>
      <c r="D1173" s="44" t="s">
        <v>1724</v>
      </c>
      <c r="E1173" s="44" t="s">
        <v>1724</v>
      </c>
      <c r="F1173" s="28" t="s">
        <v>53</v>
      </c>
      <c r="G1173" s="22">
        <v>671333</v>
      </c>
      <c r="H1173" s="22">
        <f t="shared" si="138"/>
        <v>127553</v>
      </c>
      <c r="I1173" s="23">
        <f t="shared" si="139"/>
        <v>798886</v>
      </c>
    </row>
    <row r="1174" spans="1:9" s="62" customFormat="1" ht="36">
      <c r="A1174" s="31">
        <v>8</v>
      </c>
      <c r="B1174" s="21">
        <v>1197011196</v>
      </c>
      <c r="C1174" s="28" t="s">
        <v>1719</v>
      </c>
      <c r="D1174" s="44" t="s">
        <v>1725</v>
      </c>
      <c r="E1174" s="44" t="s">
        <v>1725</v>
      </c>
      <c r="F1174" s="28" t="s">
        <v>53</v>
      </c>
      <c r="G1174" s="22">
        <v>671333</v>
      </c>
      <c r="H1174" s="22">
        <f t="shared" si="138"/>
        <v>127553</v>
      </c>
      <c r="I1174" s="23">
        <f t="shared" si="139"/>
        <v>798886</v>
      </c>
    </row>
    <row r="1175" spans="1:9" s="62" customFormat="1" ht="36">
      <c r="A1175" s="31">
        <v>9</v>
      </c>
      <c r="B1175" s="21">
        <v>1197011195</v>
      </c>
      <c r="C1175" s="28" t="s">
        <v>1719</v>
      </c>
      <c r="D1175" s="44" t="s">
        <v>1726</v>
      </c>
      <c r="E1175" s="44" t="s">
        <v>1726</v>
      </c>
      <c r="F1175" s="28" t="s">
        <v>53</v>
      </c>
      <c r="G1175" s="22">
        <v>671333</v>
      </c>
      <c r="H1175" s="22">
        <f t="shared" si="138"/>
        <v>127553</v>
      </c>
      <c r="I1175" s="23">
        <f t="shared" si="139"/>
        <v>798886</v>
      </c>
    </row>
    <row r="1176" spans="1:9" s="62" customFormat="1" ht="36">
      <c r="A1176" s="31">
        <v>10</v>
      </c>
      <c r="B1176" s="21">
        <v>1197011194</v>
      </c>
      <c r="C1176" s="28" t="s">
        <v>1719</v>
      </c>
      <c r="D1176" s="44" t="s">
        <v>1727</v>
      </c>
      <c r="E1176" s="44" t="s">
        <v>1727</v>
      </c>
      <c r="F1176" s="28" t="s">
        <v>53</v>
      </c>
      <c r="G1176" s="22">
        <v>671333</v>
      </c>
      <c r="H1176" s="22">
        <f t="shared" si="138"/>
        <v>127553</v>
      </c>
      <c r="I1176" s="23">
        <f t="shared" si="139"/>
        <v>798886</v>
      </c>
    </row>
    <row r="1177" spans="1:9" s="62" customFormat="1" ht="54">
      <c r="A1177" s="31">
        <v>11</v>
      </c>
      <c r="B1177" s="21">
        <v>1197011223</v>
      </c>
      <c r="C1177" s="28" t="s">
        <v>1719</v>
      </c>
      <c r="D1177" s="44" t="s">
        <v>1728</v>
      </c>
      <c r="E1177" s="44" t="s">
        <v>1728</v>
      </c>
      <c r="F1177" s="28" t="s">
        <v>53</v>
      </c>
      <c r="G1177" s="22">
        <v>1494891</v>
      </c>
      <c r="H1177" s="22">
        <f t="shared" si="138"/>
        <v>284029</v>
      </c>
      <c r="I1177" s="23">
        <f t="shared" si="139"/>
        <v>1778920</v>
      </c>
    </row>
    <row r="1178" spans="1:9" s="62" customFormat="1" ht="45">
      <c r="A1178" s="31">
        <v>12</v>
      </c>
      <c r="B1178" s="21">
        <v>1197011224</v>
      </c>
      <c r="C1178" s="28" t="s">
        <v>1719</v>
      </c>
      <c r="D1178" s="44" t="s">
        <v>1674</v>
      </c>
      <c r="E1178" s="44" t="s">
        <v>1674</v>
      </c>
      <c r="F1178" s="28" t="s">
        <v>53</v>
      </c>
      <c r="G1178" s="22">
        <v>1494891</v>
      </c>
      <c r="H1178" s="22">
        <f t="shared" si="138"/>
        <v>284029</v>
      </c>
      <c r="I1178" s="23">
        <f t="shared" si="139"/>
        <v>1778920</v>
      </c>
    </row>
    <row r="1179" spans="1:9" s="62" customFormat="1" ht="36">
      <c r="A1179" s="31">
        <v>13</v>
      </c>
      <c r="B1179" s="21">
        <v>1197011218</v>
      </c>
      <c r="C1179" s="28" t="s">
        <v>1719</v>
      </c>
      <c r="D1179" s="44" t="s">
        <v>1675</v>
      </c>
      <c r="E1179" s="44" t="s">
        <v>1675</v>
      </c>
      <c r="F1179" s="28" t="s">
        <v>53</v>
      </c>
      <c r="G1179" s="22">
        <v>1000000</v>
      </c>
      <c r="H1179" s="22">
        <f t="shared" si="138"/>
        <v>190000</v>
      </c>
      <c r="I1179" s="23">
        <f t="shared" si="139"/>
        <v>1190000</v>
      </c>
    </row>
    <row r="1180" spans="1:9" s="62" customFormat="1" ht="36">
      <c r="A1180" s="31">
        <v>14</v>
      </c>
      <c r="B1180" s="21">
        <v>1197011219</v>
      </c>
      <c r="C1180" s="28" t="s">
        <v>1719</v>
      </c>
      <c r="D1180" s="44" t="s">
        <v>1676</v>
      </c>
      <c r="E1180" s="44" t="s">
        <v>1676</v>
      </c>
      <c r="F1180" s="28" t="s">
        <v>53</v>
      </c>
      <c r="G1180" s="22">
        <v>1000000</v>
      </c>
      <c r="H1180" s="22">
        <f t="shared" si="138"/>
        <v>190000</v>
      </c>
      <c r="I1180" s="23">
        <f t="shared" si="139"/>
        <v>1190000</v>
      </c>
    </row>
    <row r="1181" spans="1:9" s="62" customFormat="1" ht="36">
      <c r="A1181" s="31">
        <v>15</v>
      </c>
      <c r="B1181" s="21">
        <v>1197011220</v>
      </c>
      <c r="C1181" s="28" t="s">
        <v>1719</v>
      </c>
      <c r="D1181" s="44" t="s">
        <v>1677</v>
      </c>
      <c r="E1181" s="44" t="s">
        <v>1677</v>
      </c>
      <c r="F1181" s="28" t="s">
        <v>53</v>
      </c>
      <c r="G1181" s="22">
        <v>1000000</v>
      </c>
      <c r="H1181" s="22">
        <f t="shared" si="138"/>
        <v>190000</v>
      </c>
      <c r="I1181" s="23">
        <f t="shared" si="139"/>
        <v>1190000</v>
      </c>
    </row>
    <row r="1182" spans="1:9" s="62" customFormat="1" ht="45">
      <c r="A1182" s="31">
        <v>16</v>
      </c>
      <c r="B1182" s="21">
        <v>1197011221</v>
      </c>
      <c r="C1182" s="28" t="s">
        <v>1719</v>
      </c>
      <c r="D1182" s="44" t="s">
        <v>1679</v>
      </c>
      <c r="E1182" s="44" t="s">
        <v>1679</v>
      </c>
      <c r="F1182" s="28" t="s">
        <v>53</v>
      </c>
      <c r="G1182" s="22">
        <v>1000000</v>
      </c>
      <c r="H1182" s="22">
        <f t="shared" si="138"/>
        <v>190000</v>
      </c>
      <c r="I1182" s="23">
        <f t="shared" si="139"/>
        <v>1190000</v>
      </c>
    </row>
    <row r="1183" spans="1:9" s="62" customFormat="1" ht="45">
      <c r="A1183" s="31">
        <v>17</v>
      </c>
      <c r="B1183" s="21">
        <v>1197011225</v>
      </c>
      <c r="C1183" s="28" t="s">
        <v>1719</v>
      </c>
      <c r="D1183" s="44" t="s">
        <v>1680</v>
      </c>
      <c r="E1183" s="44" t="s">
        <v>1680</v>
      </c>
      <c r="F1183" s="28" t="s">
        <v>53</v>
      </c>
      <c r="G1183" s="22">
        <v>1000000</v>
      </c>
      <c r="H1183" s="22">
        <f t="shared" si="138"/>
        <v>190000</v>
      </c>
      <c r="I1183" s="23">
        <f t="shared" si="139"/>
        <v>1190000</v>
      </c>
    </row>
    <row r="1184" spans="1:9" s="62" customFormat="1" ht="36">
      <c r="A1184" s="31">
        <v>18</v>
      </c>
      <c r="B1184" s="21">
        <v>1197011216</v>
      </c>
      <c r="C1184" s="28" t="s">
        <v>1719</v>
      </c>
      <c r="D1184" s="44" t="s">
        <v>1729</v>
      </c>
      <c r="E1184" s="44" t="s">
        <v>1729</v>
      </c>
      <c r="F1184" s="28" t="s">
        <v>53</v>
      </c>
      <c r="G1184" s="22">
        <v>1806178</v>
      </c>
      <c r="H1184" s="22">
        <f t="shared" si="138"/>
        <v>343174</v>
      </c>
      <c r="I1184" s="23">
        <f t="shared" si="139"/>
        <v>2149352</v>
      </c>
    </row>
    <row r="1185" spans="1:9" s="62" customFormat="1" ht="36">
      <c r="A1185" s="31">
        <v>19</v>
      </c>
      <c r="B1185" s="21">
        <v>1197011192</v>
      </c>
      <c r="C1185" s="28" t="s">
        <v>1719</v>
      </c>
      <c r="D1185" s="44" t="s">
        <v>1730</v>
      </c>
      <c r="E1185" s="44" t="s">
        <v>1730</v>
      </c>
      <c r="F1185" s="28" t="s">
        <v>53</v>
      </c>
      <c r="G1185" s="22">
        <v>671333</v>
      </c>
      <c r="H1185" s="22">
        <f t="shared" si="138"/>
        <v>127553</v>
      </c>
      <c r="I1185" s="23">
        <f t="shared" si="139"/>
        <v>798886</v>
      </c>
    </row>
    <row r="1186" spans="1:9" s="62" customFormat="1" ht="36">
      <c r="A1186" s="31">
        <v>20</v>
      </c>
      <c r="B1186" s="21">
        <v>1197011191</v>
      </c>
      <c r="C1186" s="28" t="s">
        <v>1719</v>
      </c>
      <c r="D1186" s="44" t="s">
        <v>1688</v>
      </c>
      <c r="E1186" s="44" t="s">
        <v>1688</v>
      </c>
      <c r="F1186" s="28" t="s">
        <v>53</v>
      </c>
      <c r="G1186" s="22">
        <v>671333</v>
      </c>
      <c r="H1186" s="22">
        <f t="shared" si="138"/>
        <v>127553</v>
      </c>
      <c r="I1186" s="23">
        <f t="shared" si="139"/>
        <v>798886</v>
      </c>
    </row>
    <row r="1187" spans="1:9" s="62" customFormat="1" ht="36">
      <c r="A1187" s="31">
        <v>21</v>
      </c>
      <c r="B1187" s="21">
        <v>1197011190</v>
      </c>
      <c r="C1187" s="28" t="s">
        <v>1719</v>
      </c>
      <c r="D1187" s="44" t="s">
        <v>1689</v>
      </c>
      <c r="E1187" s="44" t="s">
        <v>1689</v>
      </c>
      <c r="F1187" s="28" t="s">
        <v>53</v>
      </c>
      <c r="G1187" s="22">
        <v>671333</v>
      </c>
      <c r="H1187" s="22">
        <f t="shared" si="138"/>
        <v>127553</v>
      </c>
      <c r="I1187" s="23">
        <f t="shared" si="139"/>
        <v>798886</v>
      </c>
    </row>
    <row r="1188" spans="1:9" s="62" customFormat="1" ht="36">
      <c r="A1188" s="31">
        <v>22</v>
      </c>
      <c r="B1188" s="21">
        <v>1197011187</v>
      </c>
      <c r="C1188" s="28" t="s">
        <v>1719</v>
      </c>
      <c r="D1188" s="44" t="s">
        <v>1690</v>
      </c>
      <c r="E1188" s="44" t="s">
        <v>1690</v>
      </c>
      <c r="F1188" s="28" t="s">
        <v>53</v>
      </c>
      <c r="G1188" s="22">
        <v>671333</v>
      </c>
      <c r="H1188" s="22">
        <f t="shared" si="138"/>
        <v>127553</v>
      </c>
      <c r="I1188" s="23">
        <f t="shared" si="139"/>
        <v>798886</v>
      </c>
    </row>
    <row r="1189" spans="1:9" s="62" customFormat="1" ht="36">
      <c r="A1189" s="31">
        <v>23</v>
      </c>
      <c r="B1189" s="21">
        <v>1196490978</v>
      </c>
      <c r="C1189" s="28" t="s">
        <v>1719</v>
      </c>
      <c r="D1189" s="44" t="s">
        <v>1691</v>
      </c>
      <c r="E1189" s="44" t="s">
        <v>1691</v>
      </c>
      <c r="F1189" s="28" t="s">
        <v>53</v>
      </c>
      <c r="G1189" s="22">
        <v>671333</v>
      </c>
      <c r="H1189" s="22">
        <f t="shared" si="138"/>
        <v>127553</v>
      </c>
      <c r="I1189" s="23">
        <f t="shared" si="139"/>
        <v>798886</v>
      </c>
    </row>
    <row r="1190" spans="1:9" s="62" customFormat="1" ht="36">
      <c r="A1190" s="31">
        <v>24</v>
      </c>
      <c r="B1190" s="21">
        <v>1197011207</v>
      </c>
      <c r="C1190" s="28" t="s">
        <v>1719</v>
      </c>
      <c r="D1190" s="44" t="s">
        <v>1691</v>
      </c>
      <c r="E1190" s="44" t="s">
        <v>1691</v>
      </c>
      <c r="F1190" s="28" t="s">
        <v>53</v>
      </c>
      <c r="G1190" s="22">
        <v>671333</v>
      </c>
      <c r="H1190" s="22">
        <f t="shared" si="138"/>
        <v>127553</v>
      </c>
      <c r="I1190" s="23">
        <f t="shared" si="139"/>
        <v>798886</v>
      </c>
    </row>
    <row r="1191" spans="1:9" s="62" customFormat="1" ht="36">
      <c r="A1191" s="31">
        <v>25</v>
      </c>
      <c r="B1191" s="56">
        <v>1196490977</v>
      </c>
      <c r="C1191" s="28" t="s">
        <v>1719</v>
      </c>
      <c r="D1191" s="44" t="s">
        <v>1692</v>
      </c>
      <c r="E1191" s="44" t="s">
        <v>1692</v>
      </c>
      <c r="F1191" s="28" t="s">
        <v>53</v>
      </c>
      <c r="G1191" s="22">
        <v>671333</v>
      </c>
      <c r="H1191" s="22">
        <f t="shared" si="138"/>
        <v>127553</v>
      </c>
      <c r="I1191" s="23">
        <f t="shared" si="139"/>
        <v>798886</v>
      </c>
    </row>
    <row r="1192" spans="1:9" s="62" customFormat="1" ht="36">
      <c r="A1192" s="31">
        <v>26</v>
      </c>
      <c r="B1192" s="56">
        <v>1197011206</v>
      </c>
      <c r="C1192" s="28" t="s">
        <v>1719</v>
      </c>
      <c r="D1192" s="44" t="s">
        <v>1692</v>
      </c>
      <c r="E1192" s="44" t="s">
        <v>1692</v>
      </c>
      <c r="F1192" s="28" t="s">
        <v>53</v>
      </c>
      <c r="G1192" s="22">
        <v>671333</v>
      </c>
      <c r="H1192" s="22">
        <f t="shared" si="138"/>
        <v>127553</v>
      </c>
      <c r="I1192" s="23">
        <f t="shared" si="139"/>
        <v>798886</v>
      </c>
    </row>
    <row r="1193" spans="1:9" s="62" customFormat="1" ht="36">
      <c r="A1193" s="31">
        <v>27</v>
      </c>
      <c r="B1193" s="56">
        <v>1197011205</v>
      </c>
      <c r="C1193" s="28" t="s">
        <v>1719</v>
      </c>
      <c r="D1193" s="44" t="s">
        <v>1693</v>
      </c>
      <c r="E1193" s="44" t="s">
        <v>1693</v>
      </c>
      <c r="F1193" s="28" t="s">
        <v>53</v>
      </c>
      <c r="G1193" s="22">
        <v>671333</v>
      </c>
      <c r="H1193" s="22">
        <f t="shared" si="138"/>
        <v>127553</v>
      </c>
      <c r="I1193" s="23">
        <f t="shared" si="139"/>
        <v>798886</v>
      </c>
    </row>
    <row r="1194" spans="1:9" s="62" customFormat="1" ht="36">
      <c r="A1194" s="31">
        <v>28</v>
      </c>
      <c r="B1194" s="56">
        <v>1197011204</v>
      </c>
      <c r="C1194" s="28" t="s">
        <v>1719</v>
      </c>
      <c r="D1194" s="44" t="s">
        <v>1694</v>
      </c>
      <c r="E1194" s="44" t="s">
        <v>1694</v>
      </c>
      <c r="F1194" s="28" t="s">
        <v>53</v>
      </c>
      <c r="G1194" s="22">
        <v>671333</v>
      </c>
      <c r="H1194" s="22">
        <f t="shared" si="138"/>
        <v>127553</v>
      </c>
      <c r="I1194" s="23">
        <f t="shared" si="139"/>
        <v>798886</v>
      </c>
    </row>
    <row r="1195" spans="1:9" s="62" customFormat="1" ht="36">
      <c r="A1195" s="31">
        <v>29</v>
      </c>
      <c r="B1195" s="56">
        <v>1197011203</v>
      </c>
      <c r="C1195" s="28" t="s">
        <v>1719</v>
      </c>
      <c r="D1195" s="44" t="s">
        <v>1670</v>
      </c>
      <c r="E1195" s="44" t="s">
        <v>1670</v>
      </c>
      <c r="F1195" s="28" t="s">
        <v>53</v>
      </c>
      <c r="G1195" s="22">
        <v>671333</v>
      </c>
      <c r="H1195" s="22">
        <f t="shared" si="138"/>
        <v>127553</v>
      </c>
      <c r="I1195" s="23">
        <f t="shared" si="139"/>
        <v>798886</v>
      </c>
    </row>
    <row r="1196" spans="1:9" s="62" customFormat="1" ht="36">
      <c r="A1196" s="31">
        <v>30</v>
      </c>
      <c r="B1196" s="56">
        <v>1197011202</v>
      </c>
      <c r="C1196" s="28" t="s">
        <v>1719</v>
      </c>
      <c r="D1196" s="44" t="s">
        <v>1695</v>
      </c>
      <c r="E1196" s="44" t="s">
        <v>1695</v>
      </c>
      <c r="F1196" s="28" t="s">
        <v>53</v>
      </c>
      <c r="G1196" s="22">
        <v>671333</v>
      </c>
      <c r="H1196" s="22">
        <f t="shared" si="138"/>
        <v>127553</v>
      </c>
      <c r="I1196" s="23">
        <f t="shared" si="139"/>
        <v>798886</v>
      </c>
    </row>
    <row r="1197" spans="1:9" s="62" customFormat="1" ht="36">
      <c r="A1197" s="31">
        <v>31</v>
      </c>
      <c r="B1197" s="56">
        <v>1197011201</v>
      </c>
      <c r="C1197" s="28" t="s">
        <v>1719</v>
      </c>
      <c r="D1197" s="44" t="s">
        <v>1672</v>
      </c>
      <c r="E1197" s="44" t="s">
        <v>1672</v>
      </c>
      <c r="F1197" s="28" t="s">
        <v>53</v>
      </c>
      <c r="G1197" s="22">
        <v>671333</v>
      </c>
      <c r="H1197" s="22">
        <f t="shared" si="138"/>
        <v>127553</v>
      </c>
      <c r="I1197" s="23">
        <f t="shared" si="139"/>
        <v>798886</v>
      </c>
    </row>
    <row r="1198" spans="1:9" s="62" customFormat="1" ht="36">
      <c r="A1198" s="31">
        <v>32</v>
      </c>
      <c r="B1198" s="56">
        <v>1197011201</v>
      </c>
      <c r="C1198" s="28" t="s">
        <v>1719</v>
      </c>
      <c r="D1198" s="44" t="s">
        <v>1672</v>
      </c>
      <c r="E1198" s="44" t="s">
        <v>1672</v>
      </c>
      <c r="F1198" s="28" t="s">
        <v>53</v>
      </c>
      <c r="G1198" s="22">
        <v>671333</v>
      </c>
      <c r="H1198" s="22">
        <f t="shared" si="138"/>
        <v>127553</v>
      </c>
      <c r="I1198" s="23">
        <f t="shared" si="139"/>
        <v>798886</v>
      </c>
    </row>
    <row r="1199" spans="1:9" s="62" customFormat="1" ht="36">
      <c r="A1199" s="31">
        <v>33</v>
      </c>
      <c r="B1199" s="35" t="s">
        <v>194</v>
      </c>
      <c r="C1199" s="28" t="s">
        <v>1719</v>
      </c>
      <c r="D1199" s="44" t="s">
        <v>1731</v>
      </c>
      <c r="E1199" s="44" t="s">
        <v>1731</v>
      </c>
      <c r="F1199" s="28" t="s">
        <v>53</v>
      </c>
      <c r="G1199" s="22">
        <v>671333</v>
      </c>
      <c r="H1199" s="22">
        <f t="shared" si="138"/>
        <v>127553</v>
      </c>
      <c r="I1199" s="23">
        <f t="shared" si="139"/>
        <v>798886</v>
      </c>
    </row>
    <row r="1200" spans="1:9" s="62" customFormat="1" ht="36">
      <c r="A1200" s="31">
        <v>34</v>
      </c>
      <c r="B1200" s="35" t="s">
        <v>194</v>
      </c>
      <c r="C1200" s="28" t="s">
        <v>1719</v>
      </c>
      <c r="D1200" s="44" t="s">
        <v>1732</v>
      </c>
      <c r="E1200" s="44" t="s">
        <v>1732</v>
      </c>
      <c r="F1200" s="28" t="s">
        <v>53</v>
      </c>
      <c r="G1200" s="22">
        <v>671333</v>
      </c>
      <c r="H1200" s="22">
        <f t="shared" si="138"/>
        <v>127553</v>
      </c>
      <c r="I1200" s="23">
        <f t="shared" si="139"/>
        <v>798886</v>
      </c>
    </row>
    <row r="1201" spans="1:9" s="62" customFormat="1" ht="36">
      <c r="A1201" s="31">
        <v>35</v>
      </c>
      <c r="B1201" s="35" t="s">
        <v>194</v>
      </c>
      <c r="C1201" s="28" t="s">
        <v>1719</v>
      </c>
      <c r="D1201" s="44" t="s">
        <v>1733</v>
      </c>
      <c r="E1201" s="44" t="s">
        <v>1733</v>
      </c>
      <c r="F1201" s="28" t="s">
        <v>53</v>
      </c>
      <c r="G1201" s="22">
        <v>671333</v>
      </c>
      <c r="H1201" s="22">
        <f t="shared" si="138"/>
        <v>127553</v>
      </c>
      <c r="I1201" s="23">
        <f t="shared" si="139"/>
        <v>798886</v>
      </c>
    </row>
    <row r="1202" spans="1:9" s="62" customFormat="1" ht="36">
      <c r="A1202" s="31">
        <v>36</v>
      </c>
      <c r="B1202" s="35" t="s">
        <v>194</v>
      </c>
      <c r="C1202" s="28" t="s">
        <v>1719</v>
      </c>
      <c r="D1202" s="44" t="s">
        <v>1734</v>
      </c>
      <c r="E1202" s="44" t="s">
        <v>1734</v>
      </c>
      <c r="F1202" s="28" t="s">
        <v>53</v>
      </c>
      <c r="G1202" s="22">
        <v>671333</v>
      </c>
      <c r="H1202" s="22">
        <f t="shared" si="138"/>
        <v>127553</v>
      </c>
      <c r="I1202" s="23">
        <f t="shared" si="139"/>
        <v>798886</v>
      </c>
    </row>
    <row r="1203" spans="1:9" s="62" customFormat="1" ht="36">
      <c r="A1203" s="31">
        <v>37</v>
      </c>
      <c r="B1203" s="35" t="s">
        <v>194</v>
      </c>
      <c r="C1203" s="28" t="s">
        <v>1719</v>
      </c>
      <c r="D1203" s="44" t="s">
        <v>1735</v>
      </c>
      <c r="E1203" s="44" t="s">
        <v>1735</v>
      </c>
      <c r="F1203" s="28" t="s">
        <v>53</v>
      </c>
      <c r="G1203" s="22">
        <v>671333</v>
      </c>
      <c r="H1203" s="22">
        <f t="shared" si="138"/>
        <v>127553</v>
      </c>
      <c r="I1203" s="23">
        <f t="shared" si="139"/>
        <v>798886</v>
      </c>
    </row>
    <row r="1204" spans="1:9" s="62" customFormat="1" ht="36">
      <c r="A1204" s="31">
        <v>38</v>
      </c>
      <c r="B1204" s="35" t="s">
        <v>194</v>
      </c>
      <c r="C1204" s="28" t="s">
        <v>1719</v>
      </c>
      <c r="D1204" s="44" t="s">
        <v>1736</v>
      </c>
      <c r="E1204" s="44" t="s">
        <v>1736</v>
      </c>
      <c r="F1204" s="28" t="s">
        <v>53</v>
      </c>
      <c r="G1204" s="22">
        <v>671333</v>
      </c>
      <c r="H1204" s="22">
        <f t="shared" si="138"/>
        <v>127553</v>
      </c>
      <c r="I1204" s="23">
        <f t="shared" si="139"/>
        <v>798886</v>
      </c>
    </row>
    <row r="1205" spans="1:9" s="62" customFormat="1" ht="36">
      <c r="A1205" s="31">
        <v>39</v>
      </c>
      <c r="B1205" s="35" t="s">
        <v>194</v>
      </c>
      <c r="C1205" s="28" t="s">
        <v>1719</v>
      </c>
      <c r="D1205" s="44" t="s">
        <v>1737</v>
      </c>
      <c r="E1205" s="44" t="s">
        <v>1737</v>
      </c>
      <c r="F1205" s="28" t="s">
        <v>53</v>
      </c>
      <c r="G1205" s="22">
        <v>671333</v>
      </c>
      <c r="H1205" s="22">
        <f t="shared" si="138"/>
        <v>127553</v>
      </c>
      <c r="I1205" s="23">
        <f t="shared" si="139"/>
        <v>798886</v>
      </c>
    </row>
    <row r="1206" spans="1:9" s="62" customFormat="1" ht="36">
      <c r="A1206" s="31">
        <v>40</v>
      </c>
      <c r="B1206" s="35" t="s">
        <v>194</v>
      </c>
      <c r="C1206" s="28" t="s">
        <v>1719</v>
      </c>
      <c r="D1206" s="44" t="s">
        <v>1738</v>
      </c>
      <c r="E1206" s="44" t="s">
        <v>1738</v>
      </c>
      <c r="F1206" s="28" t="s">
        <v>53</v>
      </c>
      <c r="G1206" s="22">
        <v>671333</v>
      </c>
      <c r="H1206" s="22">
        <f t="shared" si="138"/>
        <v>127553</v>
      </c>
      <c r="I1206" s="23">
        <f t="shared" si="139"/>
        <v>798886</v>
      </c>
    </row>
    <row r="1207" spans="1:9" s="62" customFormat="1" ht="36">
      <c r="A1207" s="31">
        <v>41</v>
      </c>
      <c r="B1207" s="35" t="s">
        <v>194</v>
      </c>
      <c r="C1207" s="28" t="s">
        <v>1719</v>
      </c>
      <c r="D1207" s="44" t="s">
        <v>1739</v>
      </c>
      <c r="E1207" s="44" t="s">
        <v>1739</v>
      </c>
      <c r="F1207" s="28" t="s">
        <v>53</v>
      </c>
      <c r="G1207" s="22">
        <v>671333</v>
      </c>
      <c r="H1207" s="22">
        <f t="shared" si="138"/>
        <v>127553</v>
      </c>
      <c r="I1207" s="23">
        <f t="shared" si="139"/>
        <v>798886</v>
      </c>
    </row>
    <row r="1208" spans="1:9" s="62" customFormat="1" ht="36">
      <c r="A1208" s="31">
        <v>42</v>
      </c>
      <c r="B1208" s="35" t="s">
        <v>194</v>
      </c>
      <c r="C1208" s="28" t="s">
        <v>1719</v>
      </c>
      <c r="D1208" s="44" t="s">
        <v>1740</v>
      </c>
      <c r="E1208" s="44" t="s">
        <v>1740</v>
      </c>
      <c r="F1208" s="28" t="s">
        <v>53</v>
      </c>
      <c r="G1208" s="22">
        <v>671333</v>
      </c>
      <c r="H1208" s="22">
        <f t="shared" si="138"/>
        <v>127553</v>
      </c>
      <c r="I1208" s="23">
        <f t="shared" si="139"/>
        <v>798886</v>
      </c>
    </row>
    <row r="1209" spans="1:9" s="62" customFormat="1" ht="36">
      <c r="A1209" s="31">
        <v>43</v>
      </c>
      <c r="B1209" s="35" t="s">
        <v>194</v>
      </c>
      <c r="C1209" s="28" t="s">
        <v>1719</v>
      </c>
      <c r="D1209" s="44" t="s">
        <v>1741</v>
      </c>
      <c r="E1209" s="44" t="s">
        <v>1741</v>
      </c>
      <c r="F1209" s="28" t="s">
        <v>53</v>
      </c>
      <c r="G1209" s="22">
        <v>671333</v>
      </c>
      <c r="H1209" s="22">
        <f t="shared" si="138"/>
        <v>127553</v>
      </c>
      <c r="I1209" s="23">
        <f t="shared" si="139"/>
        <v>798886</v>
      </c>
    </row>
    <row r="1210" spans="1:9" s="62" customFormat="1" ht="36">
      <c r="A1210" s="31">
        <v>44</v>
      </c>
      <c r="B1210" s="35" t="s">
        <v>194</v>
      </c>
      <c r="C1210" s="28" t="s">
        <v>1719</v>
      </c>
      <c r="D1210" s="44" t="s">
        <v>1742</v>
      </c>
      <c r="E1210" s="44" t="s">
        <v>1742</v>
      </c>
      <c r="F1210" s="28" t="s">
        <v>53</v>
      </c>
      <c r="G1210" s="22">
        <v>671333</v>
      </c>
      <c r="H1210" s="22">
        <f t="shared" si="138"/>
        <v>127553</v>
      </c>
      <c r="I1210" s="23">
        <f t="shared" si="139"/>
        <v>798886</v>
      </c>
    </row>
    <row r="1211" spans="1:9" s="62" customFormat="1" ht="36">
      <c r="A1211" s="31">
        <v>45</v>
      </c>
      <c r="B1211" s="35" t="s">
        <v>194</v>
      </c>
      <c r="C1211" s="28" t="s">
        <v>1719</v>
      </c>
      <c r="D1211" s="44" t="s">
        <v>1743</v>
      </c>
      <c r="E1211" s="44" t="s">
        <v>1743</v>
      </c>
      <c r="F1211" s="28" t="s">
        <v>53</v>
      </c>
      <c r="G1211" s="22">
        <v>671333</v>
      </c>
      <c r="H1211" s="22">
        <f t="shared" si="138"/>
        <v>127553</v>
      </c>
      <c r="I1211" s="23">
        <f t="shared" si="139"/>
        <v>798886</v>
      </c>
    </row>
    <row r="1212" spans="1:9" s="62" customFormat="1" ht="36">
      <c r="A1212" s="31">
        <v>46</v>
      </c>
      <c r="B1212" s="35" t="s">
        <v>194</v>
      </c>
      <c r="C1212" s="28" t="s">
        <v>1719</v>
      </c>
      <c r="D1212" s="44" t="s">
        <v>1744</v>
      </c>
      <c r="E1212" s="44" t="s">
        <v>1744</v>
      </c>
      <c r="F1212" s="28" t="s">
        <v>53</v>
      </c>
      <c r="G1212" s="22">
        <v>671333</v>
      </c>
      <c r="H1212" s="22">
        <f t="shared" si="138"/>
        <v>127553</v>
      </c>
      <c r="I1212" s="23">
        <f t="shared" si="139"/>
        <v>798886</v>
      </c>
    </row>
    <row r="1213" spans="1:9" s="62" customFormat="1" ht="36">
      <c r="A1213" s="31">
        <v>47</v>
      </c>
      <c r="B1213" s="35" t="s">
        <v>194</v>
      </c>
      <c r="C1213" s="28" t="s">
        <v>1719</v>
      </c>
      <c r="D1213" s="44" t="s">
        <v>1745</v>
      </c>
      <c r="E1213" s="44" t="s">
        <v>1745</v>
      </c>
      <c r="F1213" s="28" t="s">
        <v>53</v>
      </c>
      <c r="G1213" s="22">
        <v>671333</v>
      </c>
      <c r="H1213" s="22">
        <f t="shared" si="138"/>
        <v>127553</v>
      </c>
      <c r="I1213" s="23">
        <f t="shared" si="139"/>
        <v>798886</v>
      </c>
    </row>
    <row r="1214" spans="1:9" s="62" customFormat="1" ht="36">
      <c r="A1214" s="31">
        <v>48</v>
      </c>
      <c r="B1214" s="35" t="s">
        <v>194</v>
      </c>
      <c r="C1214" s="28" t="s">
        <v>1719</v>
      </c>
      <c r="D1214" s="44" t="s">
        <v>1746</v>
      </c>
      <c r="E1214" s="44" t="s">
        <v>1746</v>
      </c>
      <c r="F1214" s="28" t="s">
        <v>53</v>
      </c>
      <c r="G1214" s="22">
        <v>671333</v>
      </c>
      <c r="H1214" s="22">
        <f t="shared" si="138"/>
        <v>127553</v>
      </c>
      <c r="I1214" s="23">
        <f t="shared" si="139"/>
        <v>798886</v>
      </c>
    </row>
    <row r="1215" spans="1:9" s="62" customFormat="1" ht="36">
      <c r="A1215" s="31">
        <v>49</v>
      </c>
      <c r="B1215" s="35" t="s">
        <v>194</v>
      </c>
      <c r="C1215" s="28" t="s">
        <v>1719</v>
      </c>
      <c r="D1215" s="44" t="s">
        <v>1747</v>
      </c>
      <c r="E1215" s="44" t="s">
        <v>1747</v>
      </c>
      <c r="F1215" s="28" t="s">
        <v>53</v>
      </c>
      <c r="G1215" s="22">
        <v>708000</v>
      </c>
      <c r="H1215" s="22">
        <f t="shared" si="138"/>
        <v>134520</v>
      </c>
      <c r="I1215" s="23">
        <f t="shared" si="139"/>
        <v>842520</v>
      </c>
    </row>
    <row r="1216" spans="1:9" s="62" customFormat="1" ht="36">
      <c r="A1216" s="31">
        <v>50</v>
      </c>
      <c r="B1216" s="35" t="s">
        <v>194</v>
      </c>
      <c r="C1216" s="28" t="s">
        <v>1719</v>
      </c>
      <c r="D1216" s="44" t="s">
        <v>1748</v>
      </c>
      <c r="E1216" s="44" t="s">
        <v>1748</v>
      </c>
      <c r="F1216" s="28" t="s">
        <v>53</v>
      </c>
      <c r="G1216" s="22">
        <v>708000</v>
      </c>
      <c r="H1216" s="22">
        <f t="shared" si="138"/>
        <v>134520</v>
      </c>
      <c r="I1216" s="23">
        <f t="shared" si="139"/>
        <v>842520</v>
      </c>
    </row>
    <row r="1217" spans="1:9" s="62" customFormat="1" ht="36">
      <c r="A1217" s="31">
        <v>51</v>
      </c>
      <c r="B1217" s="35" t="s">
        <v>194</v>
      </c>
      <c r="C1217" s="28" t="s">
        <v>1719</v>
      </c>
      <c r="D1217" s="44" t="s">
        <v>1749</v>
      </c>
      <c r="E1217" s="44" t="s">
        <v>1749</v>
      </c>
      <c r="F1217" s="28" t="s">
        <v>53</v>
      </c>
      <c r="G1217" s="22">
        <v>708000</v>
      </c>
      <c r="H1217" s="22">
        <f t="shared" si="138"/>
        <v>134520</v>
      </c>
      <c r="I1217" s="23">
        <f t="shared" si="139"/>
        <v>842520</v>
      </c>
    </row>
    <row r="1218" spans="1:9" s="62" customFormat="1" ht="36">
      <c r="A1218" s="31">
        <v>52</v>
      </c>
      <c r="B1218" s="35" t="s">
        <v>194</v>
      </c>
      <c r="C1218" s="28" t="s">
        <v>1719</v>
      </c>
      <c r="D1218" s="44" t="s">
        <v>1749</v>
      </c>
      <c r="E1218" s="44" t="s">
        <v>1749</v>
      </c>
      <c r="F1218" s="28" t="s">
        <v>53</v>
      </c>
      <c r="G1218" s="22">
        <v>708000</v>
      </c>
      <c r="H1218" s="22">
        <f t="shared" si="138"/>
        <v>134520</v>
      </c>
      <c r="I1218" s="23">
        <f t="shared" si="139"/>
        <v>842520</v>
      </c>
    </row>
    <row r="1219" spans="1:9" s="62" customFormat="1" ht="36">
      <c r="A1219" s="31">
        <v>53</v>
      </c>
      <c r="B1219" s="35" t="s">
        <v>194</v>
      </c>
      <c r="C1219" s="28" t="s">
        <v>1719</v>
      </c>
      <c r="D1219" s="42" t="s">
        <v>1750</v>
      </c>
      <c r="E1219" s="44" t="s">
        <v>1750</v>
      </c>
      <c r="F1219" s="28" t="s">
        <v>53</v>
      </c>
      <c r="G1219" s="22">
        <v>174000</v>
      </c>
      <c r="H1219" s="22">
        <f t="shared" si="138"/>
        <v>33060</v>
      </c>
      <c r="I1219" s="23">
        <f t="shared" si="139"/>
        <v>207060</v>
      </c>
    </row>
    <row r="1220" spans="1:9" s="62" customFormat="1" ht="36">
      <c r="A1220" s="31">
        <v>54</v>
      </c>
      <c r="B1220" s="35" t="s">
        <v>194</v>
      </c>
      <c r="C1220" s="28" t="s">
        <v>1719</v>
      </c>
      <c r="D1220" s="42" t="s">
        <v>1750</v>
      </c>
      <c r="E1220" s="44" t="s">
        <v>1750</v>
      </c>
      <c r="F1220" s="28" t="s">
        <v>53</v>
      </c>
      <c r="G1220" s="22">
        <v>202000</v>
      </c>
      <c r="H1220" s="22">
        <f t="shared" si="138"/>
        <v>38380</v>
      </c>
      <c r="I1220" s="23">
        <f t="shared" si="139"/>
        <v>240380</v>
      </c>
    </row>
    <row r="1221" spans="1:9" s="62" customFormat="1" ht="36">
      <c r="A1221" s="31">
        <v>55</v>
      </c>
      <c r="B1221" s="35" t="s">
        <v>194</v>
      </c>
      <c r="C1221" s="28" t="s">
        <v>1719</v>
      </c>
      <c r="D1221" s="42" t="s">
        <v>1750</v>
      </c>
      <c r="E1221" s="44" t="s">
        <v>1750</v>
      </c>
      <c r="F1221" s="28" t="s">
        <v>53</v>
      </c>
      <c r="G1221" s="22">
        <v>68000</v>
      </c>
      <c r="H1221" s="22">
        <f t="shared" si="138"/>
        <v>12920</v>
      </c>
      <c r="I1221" s="23">
        <f t="shared" si="139"/>
        <v>80920</v>
      </c>
    </row>
    <row r="1222" spans="1:9" s="62" customFormat="1" ht="36">
      <c r="A1222" s="31">
        <v>56</v>
      </c>
      <c r="B1222" s="35" t="s">
        <v>194</v>
      </c>
      <c r="C1222" s="28" t="s">
        <v>1719</v>
      </c>
      <c r="D1222" s="42" t="s">
        <v>1750</v>
      </c>
      <c r="E1222" s="44" t="s">
        <v>1750</v>
      </c>
      <c r="F1222" s="28" t="s">
        <v>53</v>
      </c>
      <c r="G1222" s="22">
        <v>174000</v>
      </c>
      <c r="H1222" s="22">
        <f t="shared" si="138"/>
        <v>33060</v>
      </c>
      <c r="I1222" s="23">
        <f t="shared" si="139"/>
        <v>207060</v>
      </c>
    </row>
    <row r="1223" spans="1:9" s="62" customFormat="1" ht="36">
      <c r="A1223" s="31">
        <v>57</v>
      </c>
      <c r="B1223" s="35" t="s">
        <v>194</v>
      </c>
      <c r="C1223" s="28" t="s">
        <v>1719</v>
      </c>
      <c r="D1223" s="42" t="s">
        <v>1751</v>
      </c>
      <c r="E1223" s="44" t="s">
        <v>1751</v>
      </c>
      <c r="F1223" s="28" t="s">
        <v>53</v>
      </c>
      <c r="G1223" s="22">
        <v>327000</v>
      </c>
      <c r="H1223" s="22">
        <f t="shared" si="138"/>
        <v>62130</v>
      </c>
      <c r="I1223" s="23">
        <f t="shared" si="139"/>
        <v>389130</v>
      </c>
    </row>
    <row r="1224" spans="1:9" s="62" customFormat="1" ht="36">
      <c r="A1224" s="31">
        <v>58</v>
      </c>
      <c r="B1224" s="35" t="s">
        <v>194</v>
      </c>
      <c r="C1224" s="28" t="s">
        <v>1719</v>
      </c>
      <c r="D1224" s="42" t="s">
        <v>1751</v>
      </c>
      <c r="E1224" s="44" t="s">
        <v>1751</v>
      </c>
      <c r="F1224" s="28" t="s">
        <v>53</v>
      </c>
      <c r="G1224" s="22">
        <v>304000</v>
      </c>
      <c r="H1224" s="22">
        <f t="shared" si="138"/>
        <v>57760</v>
      </c>
      <c r="I1224" s="23">
        <f t="shared" si="139"/>
        <v>361760</v>
      </c>
    </row>
    <row r="1225" spans="1:9" s="150" customFormat="1">
      <c r="A1225" s="142" t="s">
        <v>3972</v>
      </c>
      <c r="B1225" s="17"/>
      <c r="C1225" s="143"/>
      <c r="D1225" s="143"/>
      <c r="E1225" s="143"/>
      <c r="F1225" s="143"/>
      <c r="G1225" s="148"/>
      <c r="H1225" s="148"/>
      <c r="I1225" s="149">
        <f>SUM(I1167:I1224)</f>
        <v>48469022</v>
      </c>
    </row>
    <row r="1226" spans="1:9" s="62" customFormat="1" ht="19.5" customHeight="1">
      <c r="A1226" s="39" t="s">
        <v>1752</v>
      </c>
      <c r="B1226" s="166" t="s">
        <v>1753</v>
      </c>
      <c r="C1226" s="166"/>
      <c r="D1226" s="166"/>
      <c r="E1226" s="166"/>
      <c r="F1226" s="29" t="s">
        <v>462</v>
      </c>
      <c r="G1226" s="174" t="s">
        <v>3870</v>
      </c>
      <c r="H1226" s="175"/>
      <c r="I1226" s="176"/>
    </row>
    <row r="1227" spans="1:9" s="62" customFormat="1" ht="27">
      <c r="A1227" s="14" t="s">
        <v>2</v>
      </c>
      <c r="B1227" s="14" t="s">
        <v>3</v>
      </c>
      <c r="C1227" s="15" t="s">
        <v>4</v>
      </c>
      <c r="D1227" s="15" t="s">
        <v>5</v>
      </c>
      <c r="E1227" s="15" t="s">
        <v>3366</v>
      </c>
      <c r="F1227" s="15" t="s">
        <v>7</v>
      </c>
      <c r="G1227" s="16" t="s">
        <v>3347</v>
      </c>
      <c r="H1227" s="16" t="s">
        <v>3348</v>
      </c>
      <c r="I1227" s="16" t="s">
        <v>3349</v>
      </c>
    </row>
    <row r="1228" spans="1:9" s="62" customFormat="1" ht="27">
      <c r="A1228" s="31">
        <v>1</v>
      </c>
      <c r="B1228" s="27">
        <v>1196420017</v>
      </c>
      <c r="C1228" s="28">
        <v>42296101</v>
      </c>
      <c r="D1228" s="36" t="s">
        <v>1754</v>
      </c>
      <c r="E1228" s="37" t="s">
        <v>1755</v>
      </c>
      <c r="F1228" s="28" t="s">
        <v>10</v>
      </c>
      <c r="G1228" s="58">
        <v>1259000</v>
      </c>
      <c r="H1228" s="58">
        <v>0</v>
      </c>
      <c r="I1228" s="73">
        <f t="shared" ref="I1228" si="140">+G1228+H1228</f>
        <v>1259000</v>
      </c>
    </row>
    <row r="1229" spans="1:9" s="150" customFormat="1">
      <c r="A1229" s="142" t="s">
        <v>3973</v>
      </c>
      <c r="B1229" s="17"/>
      <c r="C1229" s="143"/>
      <c r="D1229" s="143"/>
      <c r="E1229" s="143"/>
      <c r="F1229" s="143"/>
      <c r="G1229" s="148"/>
      <c r="H1229" s="148"/>
      <c r="I1229" s="149">
        <f>SUM(I1228)</f>
        <v>1259000</v>
      </c>
    </row>
    <row r="1230" spans="1:9" s="62" customFormat="1" ht="13.5" customHeight="1">
      <c r="A1230" s="39" t="s">
        <v>1756</v>
      </c>
      <c r="B1230" s="166" t="s">
        <v>1757</v>
      </c>
      <c r="C1230" s="166"/>
      <c r="D1230" s="166"/>
      <c r="E1230" s="166"/>
      <c r="F1230" s="29" t="s">
        <v>462</v>
      </c>
      <c r="G1230" s="174" t="s">
        <v>3870</v>
      </c>
      <c r="H1230" s="175"/>
      <c r="I1230" s="176"/>
    </row>
    <row r="1231" spans="1:9" s="62" customFormat="1" ht="27">
      <c r="A1231" s="14" t="s">
        <v>2</v>
      </c>
      <c r="B1231" s="14" t="s">
        <v>3</v>
      </c>
      <c r="C1231" s="15" t="s">
        <v>4</v>
      </c>
      <c r="D1231" s="15" t="s">
        <v>5</v>
      </c>
      <c r="E1231" s="15" t="s">
        <v>3366</v>
      </c>
      <c r="F1231" s="15" t="s">
        <v>7</v>
      </c>
      <c r="G1231" s="16" t="s">
        <v>3347</v>
      </c>
      <c r="H1231" s="16" t="s">
        <v>3348</v>
      </c>
      <c r="I1231" s="16" t="s">
        <v>3349</v>
      </c>
    </row>
    <row r="1232" spans="1:9" s="62" customFormat="1" ht="36">
      <c r="A1232" s="31">
        <v>1</v>
      </c>
      <c r="B1232" s="27">
        <v>1186220911</v>
      </c>
      <c r="C1232" s="28">
        <v>42293406</v>
      </c>
      <c r="D1232" s="36" t="s">
        <v>1758</v>
      </c>
      <c r="E1232" s="37" t="s">
        <v>1759</v>
      </c>
      <c r="F1232" s="28" t="s">
        <v>10</v>
      </c>
      <c r="G1232" s="58">
        <v>1500000</v>
      </c>
      <c r="H1232" s="58">
        <v>0</v>
      </c>
      <c r="I1232" s="73">
        <f t="shared" ref="I1232:I1237" si="141">+G1232+H1232</f>
        <v>1500000</v>
      </c>
    </row>
    <row r="1233" spans="1:9" s="62" customFormat="1" ht="27">
      <c r="A1233" s="31">
        <v>2</v>
      </c>
      <c r="B1233" s="27">
        <v>1186290013</v>
      </c>
      <c r="C1233" s="28">
        <v>42203403</v>
      </c>
      <c r="D1233" s="36" t="s">
        <v>1760</v>
      </c>
      <c r="E1233" s="37" t="s">
        <v>1761</v>
      </c>
      <c r="F1233" s="28" t="s">
        <v>10</v>
      </c>
      <c r="G1233" s="58">
        <v>1500000</v>
      </c>
      <c r="H1233" s="58">
        <v>0</v>
      </c>
      <c r="I1233" s="73">
        <f t="shared" si="141"/>
        <v>1500000</v>
      </c>
    </row>
    <row r="1234" spans="1:9" s="62" customFormat="1" ht="27">
      <c r="A1234" s="31">
        <v>3</v>
      </c>
      <c r="B1234" s="27">
        <v>1186290012</v>
      </c>
      <c r="C1234" s="28">
        <v>42203403</v>
      </c>
      <c r="D1234" s="36" t="s">
        <v>1762</v>
      </c>
      <c r="E1234" s="37" t="s">
        <v>1761</v>
      </c>
      <c r="F1234" s="28" t="s">
        <v>10</v>
      </c>
      <c r="G1234" s="58">
        <v>1100000</v>
      </c>
      <c r="H1234" s="58">
        <v>0</v>
      </c>
      <c r="I1234" s="73">
        <f t="shared" si="141"/>
        <v>1100000</v>
      </c>
    </row>
    <row r="1235" spans="1:9" s="62" customFormat="1" ht="18">
      <c r="A1235" s="31">
        <v>4</v>
      </c>
      <c r="B1235" s="27">
        <v>1186220110</v>
      </c>
      <c r="C1235" s="28">
        <v>42203406</v>
      </c>
      <c r="D1235" s="36" t="s">
        <v>1763</v>
      </c>
      <c r="E1235" s="37" t="s">
        <v>1764</v>
      </c>
      <c r="F1235" s="28" t="s">
        <v>10</v>
      </c>
      <c r="G1235" s="58">
        <v>1428665</v>
      </c>
      <c r="H1235" s="58">
        <f t="shared" ref="H1235:H1237" si="142">ROUND(G1235*0.19,0)</f>
        <v>271446</v>
      </c>
      <c r="I1235" s="73">
        <f t="shared" si="141"/>
        <v>1700111</v>
      </c>
    </row>
    <row r="1236" spans="1:9" s="62" customFormat="1" ht="99">
      <c r="A1236" s="31">
        <v>5</v>
      </c>
      <c r="B1236" s="27">
        <v>1186220913</v>
      </c>
      <c r="C1236" s="28">
        <v>42203403</v>
      </c>
      <c r="D1236" s="36" t="s">
        <v>1765</v>
      </c>
      <c r="E1236" s="37" t="s">
        <v>1766</v>
      </c>
      <c r="F1236" s="28" t="s">
        <v>10</v>
      </c>
      <c r="G1236" s="58">
        <v>1416250</v>
      </c>
      <c r="H1236" s="58">
        <f t="shared" si="142"/>
        <v>269088</v>
      </c>
      <c r="I1236" s="73">
        <f t="shared" si="141"/>
        <v>1685338</v>
      </c>
    </row>
    <row r="1237" spans="1:9" s="62" customFormat="1" ht="36">
      <c r="A1237" s="31">
        <v>6</v>
      </c>
      <c r="B1237" s="27">
        <v>1186290057</v>
      </c>
      <c r="C1237" s="28">
        <v>42203406</v>
      </c>
      <c r="D1237" s="36" t="s">
        <v>1767</v>
      </c>
      <c r="E1237" s="37" t="s">
        <v>1767</v>
      </c>
      <c r="F1237" s="28" t="s">
        <v>10</v>
      </c>
      <c r="G1237" s="58">
        <v>1385591</v>
      </c>
      <c r="H1237" s="58">
        <f t="shared" si="142"/>
        <v>263262</v>
      </c>
      <c r="I1237" s="73">
        <f t="shared" si="141"/>
        <v>1648853</v>
      </c>
    </row>
    <row r="1238" spans="1:9" s="147" customFormat="1">
      <c r="A1238" s="142" t="s">
        <v>3974</v>
      </c>
      <c r="B1238" s="17"/>
      <c r="C1238" s="143"/>
      <c r="D1238" s="143"/>
      <c r="E1238" s="143"/>
      <c r="F1238" s="143"/>
      <c r="G1238" s="144"/>
      <c r="H1238" s="144"/>
      <c r="I1238" s="151">
        <f>SUM(I1232:I1237)</f>
        <v>9134302</v>
      </c>
    </row>
    <row r="1239" spans="1:9" s="62" customFormat="1" ht="13.5" customHeight="1">
      <c r="A1239" s="68" t="s">
        <v>1768</v>
      </c>
      <c r="B1239" s="166" t="s">
        <v>1769</v>
      </c>
      <c r="C1239" s="166"/>
      <c r="D1239" s="166"/>
      <c r="E1239" s="166"/>
      <c r="F1239" s="29" t="s">
        <v>462</v>
      </c>
      <c r="G1239" s="174" t="s">
        <v>3870</v>
      </c>
      <c r="H1239" s="175"/>
      <c r="I1239" s="176"/>
    </row>
    <row r="1240" spans="1:9" s="62" customFormat="1" ht="27">
      <c r="A1240" s="14" t="s">
        <v>2</v>
      </c>
      <c r="B1240" s="14" t="s">
        <v>3</v>
      </c>
      <c r="C1240" s="15" t="s">
        <v>4</v>
      </c>
      <c r="D1240" s="15" t="s">
        <v>5</v>
      </c>
      <c r="E1240" s="15" t="s">
        <v>3366</v>
      </c>
      <c r="F1240" s="15" t="s">
        <v>7</v>
      </c>
      <c r="G1240" s="16" t="s">
        <v>3347</v>
      </c>
      <c r="H1240" s="16" t="s">
        <v>3348</v>
      </c>
      <c r="I1240" s="16" t="s">
        <v>3349</v>
      </c>
    </row>
    <row r="1241" spans="1:9" s="62" customFormat="1" ht="18">
      <c r="A1241" s="31">
        <v>1</v>
      </c>
      <c r="B1241" s="27">
        <v>1198010098</v>
      </c>
      <c r="C1241" s="28">
        <v>42296100</v>
      </c>
      <c r="D1241" s="36" t="s">
        <v>1770</v>
      </c>
      <c r="E1241" s="37" t="s">
        <v>1770</v>
      </c>
      <c r="F1241" s="28" t="s">
        <v>10</v>
      </c>
      <c r="G1241" s="22">
        <v>407000</v>
      </c>
      <c r="H1241" s="58">
        <v>0</v>
      </c>
      <c r="I1241" s="23">
        <f t="shared" ref="I1241:I1242" si="143">+G1241+H1241</f>
        <v>407000</v>
      </c>
    </row>
    <row r="1242" spans="1:9" s="62" customFormat="1" ht="18">
      <c r="A1242" s="31">
        <v>2</v>
      </c>
      <c r="B1242" s="27">
        <v>1196410671</v>
      </c>
      <c r="C1242" s="28">
        <v>42296100</v>
      </c>
      <c r="D1242" s="36" t="s">
        <v>1771</v>
      </c>
      <c r="E1242" s="37" t="s">
        <v>1771</v>
      </c>
      <c r="F1242" s="28" t="s">
        <v>10</v>
      </c>
      <c r="G1242" s="22">
        <v>400000</v>
      </c>
      <c r="H1242" s="58">
        <v>0</v>
      </c>
      <c r="I1242" s="23">
        <f t="shared" si="143"/>
        <v>400000</v>
      </c>
    </row>
    <row r="1243" spans="1:9" s="62" customFormat="1" ht="36">
      <c r="A1243" s="31">
        <v>3</v>
      </c>
      <c r="B1243" s="27">
        <v>1186220119</v>
      </c>
      <c r="C1243" s="28">
        <v>42296100</v>
      </c>
      <c r="D1243" s="36" t="s">
        <v>1772</v>
      </c>
      <c r="E1243" s="37" t="s">
        <v>1772</v>
      </c>
      <c r="F1243" s="28" t="s">
        <v>10</v>
      </c>
      <c r="G1243" s="22">
        <v>1279000</v>
      </c>
      <c r="H1243" s="58">
        <v>0</v>
      </c>
      <c r="I1243" s="23">
        <f>+G1243+H1243</f>
        <v>1279000</v>
      </c>
    </row>
    <row r="1244" spans="1:9" s="62" customFormat="1" ht="27">
      <c r="A1244" s="31">
        <v>4</v>
      </c>
      <c r="B1244" s="27">
        <v>1196420117</v>
      </c>
      <c r="C1244" s="28">
        <v>42296100</v>
      </c>
      <c r="D1244" s="36" t="s">
        <v>1773</v>
      </c>
      <c r="E1244" s="37" t="s">
        <v>1773</v>
      </c>
      <c r="F1244" s="28" t="s">
        <v>10</v>
      </c>
      <c r="G1244" s="22">
        <v>627422</v>
      </c>
      <c r="H1244" s="58">
        <v>0</v>
      </c>
      <c r="I1244" s="23">
        <f t="shared" ref="I1244:I1250" si="144">+G1244+H1244</f>
        <v>627422</v>
      </c>
    </row>
    <row r="1245" spans="1:9" s="62" customFormat="1" ht="27">
      <c r="A1245" s="31">
        <v>5</v>
      </c>
      <c r="B1245" s="27">
        <v>1196491394</v>
      </c>
      <c r="C1245" s="28">
        <v>42296100</v>
      </c>
      <c r="D1245" s="36" t="s">
        <v>1774</v>
      </c>
      <c r="E1245" s="37" t="s">
        <v>1774</v>
      </c>
      <c r="F1245" s="28" t="s">
        <v>10</v>
      </c>
      <c r="G1245" s="22">
        <v>136444</v>
      </c>
      <c r="H1245" s="58">
        <v>0</v>
      </c>
      <c r="I1245" s="23">
        <f t="shared" si="144"/>
        <v>136444</v>
      </c>
    </row>
    <row r="1246" spans="1:9" s="62" customFormat="1" ht="27">
      <c r="A1246" s="31">
        <v>6</v>
      </c>
      <c r="B1246" s="27">
        <v>1186220059</v>
      </c>
      <c r="C1246" s="28">
        <v>42296100</v>
      </c>
      <c r="D1246" s="36" t="s">
        <v>1775</v>
      </c>
      <c r="E1246" s="37" t="s">
        <v>1775</v>
      </c>
      <c r="F1246" s="28" t="s">
        <v>10</v>
      </c>
      <c r="G1246" s="22">
        <v>3779000</v>
      </c>
      <c r="H1246" s="58">
        <f t="shared" ref="H1246" si="145">ROUND(G1246*0.19,0)</f>
        <v>718010</v>
      </c>
      <c r="I1246" s="23">
        <f t="shared" si="144"/>
        <v>4497010</v>
      </c>
    </row>
    <row r="1247" spans="1:9" s="62" customFormat="1" ht="27">
      <c r="A1247" s="31">
        <v>7</v>
      </c>
      <c r="B1247" s="27">
        <v>1196490997</v>
      </c>
      <c r="C1247" s="28">
        <v>42296100</v>
      </c>
      <c r="D1247" s="36" t="s">
        <v>1776</v>
      </c>
      <c r="E1247" s="37" t="s">
        <v>1777</v>
      </c>
      <c r="F1247" s="28" t="s">
        <v>10</v>
      </c>
      <c r="G1247" s="22">
        <v>3649450</v>
      </c>
      <c r="H1247" s="58">
        <v>0</v>
      </c>
      <c r="I1247" s="23">
        <f t="shared" si="144"/>
        <v>3649450</v>
      </c>
    </row>
    <row r="1248" spans="1:9" s="62" customFormat="1" ht="27">
      <c r="A1248" s="31">
        <v>8</v>
      </c>
      <c r="B1248" s="27">
        <v>1196491395</v>
      </c>
      <c r="C1248" s="28">
        <v>42296100</v>
      </c>
      <c r="D1248" s="36" t="s">
        <v>1778</v>
      </c>
      <c r="E1248" s="37" t="s">
        <v>1778</v>
      </c>
      <c r="F1248" s="28" t="s">
        <v>10</v>
      </c>
      <c r="G1248" s="22">
        <v>1710000</v>
      </c>
      <c r="H1248" s="58">
        <v>0</v>
      </c>
      <c r="I1248" s="23">
        <f t="shared" si="144"/>
        <v>1710000</v>
      </c>
    </row>
    <row r="1249" spans="1:9" s="62" customFormat="1" ht="27">
      <c r="A1249" s="31">
        <v>9</v>
      </c>
      <c r="B1249" s="27">
        <v>1186220047</v>
      </c>
      <c r="C1249" s="28">
        <v>42296100</v>
      </c>
      <c r="D1249" s="36" t="s">
        <v>1779</v>
      </c>
      <c r="E1249" s="37" t="s">
        <v>1779</v>
      </c>
      <c r="F1249" s="28" t="s">
        <v>10</v>
      </c>
      <c r="G1249" s="22">
        <v>1710000</v>
      </c>
      <c r="H1249" s="58">
        <v>0</v>
      </c>
      <c r="I1249" s="23">
        <f t="shared" si="144"/>
        <v>1710000</v>
      </c>
    </row>
    <row r="1250" spans="1:9" s="62" customFormat="1" ht="18">
      <c r="A1250" s="31">
        <v>10</v>
      </c>
      <c r="B1250" s="27">
        <v>1196491013</v>
      </c>
      <c r="C1250" s="28">
        <v>42296100</v>
      </c>
      <c r="D1250" s="36" t="s">
        <v>1780</v>
      </c>
      <c r="E1250" s="37" t="s">
        <v>1780</v>
      </c>
      <c r="F1250" s="28" t="s">
        <v>10</v>
      </c>
      <c r="G1250" s="22">
        <v>1402854</v>
      </c>
      <c r="H1250" s="58">
        <v>0</v>
      </c>
      <c r="I1250" s="23">
        <f t="shared" si="144"/>
        <v>1402854</v>
      </c>
    </row>
    <row r="1251" spans="1:9" s="62" customFormat="1" ht="54">
      <c r="A1251" s="31">
        <v>11</v>
      </c>
      <c r="B1251" s="27">
        <v>1196420013</v>
      </c>
      <c r="C1251" s="28">
        <v>42296100</v>
      </c>
      <c r="D1251" s="36" t="s">
        <v>1781</v>
      </c>
      <c r="E1251" s="37" t="s">
        <v>1781</v>
      </c>
      <c r="F1251" s="28" t="s">
        <v>10</v>
      </c>
      <c r="G1251" s="22">
        <v>6152000</v>
      </c>
      <c r="H1251" s="58">
        <v>0</v>
      </c>
      <c r="I1251" s="23">
        <f>+G1251+H1251</f>
        <v>6152000</v>
      </c>
    </row>
    <row r="1252" spans="1:9" s="62" customFormat="1" ht="45">
      <c r="A1252" s="31">
        <v>12</v>
      </c>
      <c r="B1252" s="27">
        <v>1196490302</v>
      </c>
      <c r="C1252" s="28">
        <v>42296100</v>
      </c>
      <c r="D1252" s="36" t="s">
        <v>1782</v>
      </c>
      <c r="E1252" s="37" t="s">
        <v>1782</v>
      </c>
      <c r="F1252" s="28" t="s">
        <v>10</v>
      </c>
      <c r="G1252" s="22">
        <v>6152000</v>
      </c>
      <c r="H1252" s="58">
        <v>0</v>
      </c>
      <c r="I1252" s="23">
        <f>+G1252+H1252</f>
        <v>6152000</v>
      </c>
    </row>
    <row r="1253" spans="1:9" s="147" customFormat="1">
      <c r="A1253" s="142" t="s">
        <v>3975</v>
      </c>
      <c r="B1253" s="17"/>
      <c r="C1253" s="143"/>
      <c r="D1253" s="143"/>
      <c r="E1253" s="143"/>
      <c r="F1253" s="143"/>
      <c r="G1253" s="144"/>
      <c r="H1253" s="145"/>
      <c r="I1253" s="149">
        <f>SUM(I1241:I1252)</f>
        <v>28123180</v>
      </c>
    </row>
    <row r="1254" spans="1:9" s="62" customFormat="1" ht="13.5" customHeight="1">
      <c r="A1254" s="39" t="s">
        <v>1783</v>
      </c>
      <c r="B1254" s="166" t="s">
        <v>1784</v>
      </c>
      <c r="C1254" s="166"/>
      <c r="D1254" s="166"/>
      <c r="E1254" s="166"/>
      <c r="F1254" s="29" t="s">
        <v>462</v>
      </c>
      <c r="G1254" s="174" t="s">
        <v>3870</v>
      </c>
      <c r="H1254" s="175"/>
      <c r="I1254" s="176"/>
    </row>
    <row r="1255" spans="1:9" s="62" customFormat="1" ht="27">
      <c r="A1255" s="14" t="s">
        <v>2</v>
      </c>
      <c r="B1255" s="14" t="s">
        <v>3</v>
      </c>
      <c r="C1255" s="15" t="s">
        <v>4</v>
      </c>
      <c r="D1255" s="15" t="s">
        <v>5</v>
      </c>
      <c r="E1255" s="15" t="s">
        <v>3366</v>
      </c>
      <c r="F1255" s="15" t="s">
        <v>7</v>
      </c>
      <c r="G1255" s="16" t="s">
        <v>3347</v>
      </c>
      <c r="H1255" s="16" t="s">
        <v>3348</v>
      </c>
      <c r="I1255" s="16" t="s">
        <v>3349</v>
      </c>
    </row>
    <row r="1256" spans="1:9" s="62" customFormat="1" ht="45">
      <c r="A1256" s="31">
        <v>1</v>
      </c>
      <c r="B1256" s="27">
        <v>1121020569</v>
      </c>
      <c r="C1256" s="28">
        <v>42296100</v>
      </c>
      <c r="D1256" s="36" t="s">
        <v>1785</v>
      </c>
      <c r="E1256" s="37" t="s">
        <v>1785</v>
      </c>
      <c r="F1256" s="28" t="s">
        <v>10</v>
      </c>
      <c r="G1256" s="22">
        <v>402482</v>
      </c>
      <c r="H1256" s="58">
        <f t="shared" ref="H1256" si="146">ROUND(G1256*0.19,0)</f>
        <v>76472</v>
      </c>
      <c r="I1256" s="23">
        <f>+G1256+H1256</f>
        <v>478954</v>
      </c>
    </row>
    <row r="1257" spans="1:9" s="62" customFormat="1" ht="18">
      <c r="A1257" s="31">
        <v>2</v>
      </c>
      <c r="B1257" s="27">
        <v>1186220498</v>
      </c>
      <c r="C1257" s="28">
        <v>42296100</v>
      </c>
      <c r="D1257" s="36" t="s">
        <v>1786</v>
      </c>
      <c r="E1257" s="37" t="s">
        <v>1786</v>
      </c>
      <c r="F1257" s="28" t="s">
        <v>10</v>
      </c>
      <c r="G1257" s="22">
        <v>854572</v>
      </c>
      <c r="H1257" s="58">
        <v>0</v>
      </c>
      <c r="I1257" s="23">
        <f t="shared" ref="I1257:I1260" si="147">+G1257+H1257</f>
        <v>854572</v>
      </c>
    </row>
    <row r="1258" spans="1:9" s="62" customFormat="1" ht="18">
      <c r="A1258" s="31">
        <v>3</v>
      </c>
      <c r="B1258" s="27">
        <v>1186220498</v>
      </c>
      <c r="C1258" s="28">
        <v>42296100</v>
      </c>
      <c r="D1258" s="36" t="s">
        <v>1787</v>
      </c>
      <c r="E1258" s="37" t="s">
        <v>1788</v>
      </c>
      <c r="F1258" s="28" t="s">
        <v>10</v>
      </c>
      <c r="G1258" s="22">
        <v>773761</v>
      </c>
      <c r="H1258" s="58">
        <v>0</v>
      </c>
      <c r="I1258" s="23">
        <f t="shared" si="147"/>
        <v>773761</v>
      </c>
    </row>
    <row r="1259" spans="1:9" s="62" customFormat="1">
      <c r="A1259" s="31">
        <v>4</v>
      </c>
      <c r="B1259" s="27">
        <v>1196490987</v>
      </c>
      <c r="C1259" s="28">
        <v>42296100</v>
      </c>
      <c r="D1259" s="36" t="s">
        <v>1789</v>
      </c>
      <c r="E1259" s="37" t="s">
        <v>1789</v>
      </c>
      <c r="F1259" s="28" t="s">
        <v>10</v>
      </c>
      <c r="G1259" s="22">
        <v>4964202</v>
      </c>
      <c r="H1259" s="58">
        <v>0</v>
      </c>
      <c r="I1259" s="23">
        <f t="shared" si="147"/>
        <v>4964202</v>
      </c>
    </row>
    <row r="1260" spans="1:9" s="62" customFormat="1">
      <c r="A1260" s="31">
        <v>5</v>
      </c>
      <c r="B1260" s="27">
        <v>1186220048</v>
      </c>
      <c r="C1260" s="28">
        <v>42296100</v>
      </c>
      <c r="D1260" s="36" t="s">
        <v>1790</v>
      </c>
      <c r="E1260" s="37" t="s">
        <v>1790</v>
      </c>
      <c r="F1260" s="28" t="s">
        <v>10</v>
      </c>
      <c r="G1260" s="22">
        <v>11825424</v>
      </c>
      <c r="H1260" s="58">
        <v>0</v>
      </c>
      <c r="I1260" s="23">
        <f t="shared" si="147"/>
        <v>11825424</v>
      </c>
    </row>
    <row r="1261" spans="1:9" s="150" customFormat="1">
      <c r="A1261" s="142" t="s">
        <v>3976</v>
      </c>
      <c r="B1261" s="17"/>
      <c r="C1261" s="143"/>
      <c r="D1261" s="143"/>
      <c r="E1261" s="143"/>
      <c r="F1261" s="143"/>
      <c r="G1261" s="148"/>
      <c r="H1261" s="148"/>
      <c r="I1261" s="149">
        <f>SUM(I1256:I1260)</f>
        <v>18896913</v>
      </c>
    </row>
    <row r="1262" spans="1:9" s="62" customFormat="1" ht="13.5" customHeight="1">
      <c r="A1262" s="39" t="s">
        <v>1791</v>
      </c>
      <c r="B1262" s="166" t="s">
        <v>1792</v>
      </c>
      <c r="C1262" s="166"/>
      <c r="D1262" s="166"/>
      <c r="E1262" s="166"/>
      <c r="F1262" s="29" t="s">
        <v>462</v>
      </c>
      <c r="G1262" s="174" t="s">
        <v>3870</v>
      </c>
      <c r="H1262" s="175"/>
      <c r="I1262" s="176"/>
    </row>
    <row r="1263" spans="1:9" s="62" customFormat="1" ht="27">
      <c r="A1263" s="14" t="s">
        <v>2</v>
      </c>
      <c r="B1263" s="14" t="s">
        <v>3</v>
      </c>
      <c r="C1263" s="15" t="s">
        <v>4</v>
      </c>
      <c r="D1263" s="15" t="s">
        <v>5</v>
      </c>
      <c r="E1263" s="15" t="s">
        <v>3366</v>
      </c>
      <c r="F1263" s="15" t="s">
        <v>7</v>
      </c>
      <c r="G1263" s="16" t="s">
        <v>3347</v>
      </c>
      <c r="H1263" s="16" t="s">
        <v>3348</v>
      </c>
      <c r="I1263" s="16" t="s">
        <v>3349</v>
      </c>
    </row>
    <row r="1264" spans="1:9" s="62" customFormat="1" ht="36">
      <c r="A1264" s="31">
        <v>1</v>
      </c>
      <c r="B1264" s="27">
        <v>1186290543</v>
      </c>
      <c r="C1264" s="28" t="s">
        <v>1793</v>
      </c>
      <c r="D1264" s="36" t="s">
        <v>1794</v>
      </c>
      <c r="E1264" s="37" t="s">
        <v>1795</v>
      </c>
      <c r="F1264" s="28" t="s">
        <v>10</v>
      </c>
      <c r="G1264" s="22">
        <v>36091000</v>
      </c>
      <c r="H1264" s="22">
        <v>0</v>
      </c>
      <c r="I1264" s="23">
        <f>+G1264+H1264</f>
        <v>36091000</v>
      </c>
    </row>
    <row r="1265" spans="1:9" s="150" customFormat="1">
      <c r="A1265" s="142" t="s">
        <v>3977</v>
      </c>
      <c r="B1265" s="17"/>
      <c r="C1265" s="143"/>
      <c r="D1265" s="143"/>
      <c r="E1265" s="143"/>
      <c r="F1265" s="143"/>
      <c r="G1265" s="148"/>
      <c r="H1265" s="148"/>
      <c r="I1265" s="149">
        <f>SUM(I1264)</f>
        <v>36091000</v>
      </c>
    </row>
    <row r="1266" spans="1:9" s="62" customFormat="1" ht="18">
      <c r="A1266" s="68" t="s">
        <v>1796</v>
      </c>
      <c r="B1266" s="166" t="s">
        <v>1797</v>
      </c>
      <c r="C1266" s="166"/>
      <c r="D1266" s="166"/>
      <c r="E1266" s="166"/>
      <c r="F1266" s="29" t="s">
        <v>740</v>
      </c>
      <c r="G1266" s="174" t="s">
        <v>3870</v>
      </c>
      <c r="H1266" s="175"/>
      <c r="I1266" s="176"/>
    </row>
    <row r="1267" spans="1:9" s="62" customFormat="1" ht="27">
      <c r="A1267" s="14" t="s">
        <v>2</v>
      </c>
      <c r="B1267" s="14" t="s">
        <v>3</v>
      </c>
      <c r="C1267" s="15" t="s">
        <v>4</v>
      </c>
      <c r="D1267" s="15" t="s">
        <v>5</v>
      </c>
      <c r="E1267" s="15" t="s">
        <v>3366</v>
      </c>
      <c r="F1267" s="15" t="s">
        <v>7</v>
      </c>
      <c r="G1267" s="16" t="s">
        <v>3347</v>
      </c>
      <c r="H1267" s="16" t="s">
        <v>3348</v>
      </c>
      <c r="I1267" s="16" t="s">
        <v>3349</v>
      </c>
    </row>
    <row r="1268" spans="1:9" s="62" customFormat="1" ht="45">
      <c r="A1268" s="31">
        <v>1</v>
      </c>
      <c r="B1268" s="35">
        <v>1196490635</v>
      </c>
      <c r="C1268" s="59" t="s">
        <v>1798</v>
      </c>
      <c r="D1268" s="44" t="s">
        <v>1799</v>
      </c>
      <c r="E1268" s="44" t="s">
        <v>1799</v>
      </c>
      <c r="F1268" s="28" t="s">
        <v>53</v>
      </c>
      <c r="G1268" s="22">
        <v>700245</v>
      </c>
      <c r="H1268" s="22">
        <f>ROUND(G1268*0.19,0)</f>
        <v>133047</v>
      </c>
      <c r="I1268" s="23">
        <f>+G1268+H1268</f>
        <v>833292</v>
      </c>
    </row>
    <row r="1269" spans="1:9" s="62" customFormat="1" ht="45">
      <c r="A1269" s="31">
        <v>2</v>
      </c>
      <c r="B1269" s="35">
        <v>1196490636</v>
      </c>
      <c r="C1269" s="59" t="s">
        <v>1800</v>
      </c>
      <c r="D1269" s="44" t="s">
        <v>1801</v>
      </c>
      <c r="E1269" s="44" t="s">
        <v>1801</v>
      </c>
      <c r="F1269" s="28" t="s">
        <v>53</v>
      </c>
      <c r="G1269" s="22">
        <v>700245</v>
      </c>
      <c r="H1269" s="22">
        <f t="shared" ref="H1269:H1292" si="148">ROUND(G1269*0.19,0)</f>
        <v>133047</v>
      </c>
      <c r="I1269" s="23">
        <f t="shared" ref="I1269:I1332" si="149">+G1269+H1269</f>
        <v>833292</v>
      </c>
    </row>
    <row r="1270" spans="1:9" s="62" customFormat="1" ht="45">
      <c r="A1270" s="31">
        <v>3</v>
      </c>
      <c r="B1270" s="35">
        <v>1196490637</v>
      </c>
      <c r="C1270" s="59" t="s">
        <v>1802</v>
      </c>
      <c r="D1270" s="44" t="s">
        <v>1803</v>
      </c>
      <c r="E1270" s="44" t="s">
        <v>1803</v>
      </c>
      <c r="F1270" s="28" t="s">
        <v>53</v>
      </c>
      <c r="G1270" s="22">
        <v>700245</v>
      </c>
      <c r="H1270" s="22">
        <f t="shared" si="148"/>
        <v>133047</v>
      </c>
      <c r="I1270" s="23">
        <f t="shared" si="149"/>
        <v>833292</v>
      </c>
    </row>
    <row r="1271" spans="1:9" s="62" customFormat="1" ht="45">
      <c r="A1271" s="31">
        <v>4</v>
      </c>
      <c r="B1271" s="35">
        <v>1196490638</v>
      </c>
      <c r="C1271" s="59" t="s">
        <v>1804</v>
      </c>
      <c r="D1271" s="44" t="s">
        <v>1803</v>
      </c>
      <c r="E1271" s="44" t="s">
        <v>1803</v>
      </c>
      <c r="F1271" s="28" t="s">
        <v>53</v>
      </c>
      <c r="G1271" s="22">
        <v>700245</v>
      </c>
      <c r="H1271" s="22">
        <f t="shared" si="148"/>
        <v>133047</v>
      </c>
      <c r="I1271" s="23">
        <f t="shared" si="149"/>
        <v>833292</v>
      </c>
    </row>
    <row r="1272" spans="1:9" s="62" customFormat="1" ht="27">
      <c r="A1272" s="31">
        <v>5</v>
      </c>
      <c r="B1272" s="35">
        <v>1196490818</v>
      </c>
      <c r="C1272" s="59" t="s">
        <v>1805</v>
      </c>
      <c r="D1272" s="44" t="s">
        <v>1806</v>
      </c>
      <c r="E1272" s="44" t="s">
        <v>1806</v>
      </c>
      <c r="F1272" s="28" t="s">
        <v>53</v>
      </c>
      <c r="G1272" s="22">
        <v>600000</v>
      </c>
      <c r="H1272" s="22">
        <f t="shared" si="148"/>
        <v>114000</v>
      </c>
      <c r="I1272" s="23">
        <f t="shared" si="149"/>
        <v>714000</v>
      </c>
    </row>
    <row r="1273" spans="1:9" s="62" customFormat="1" ht="27">
      <c r="A1273" s="31">
        <v>6</v>
      </c>
      <c r="B1273" s="35">
        <v>1196490400</v>
      </c>
      <c r="C1273" s="59" t="s">
        <v>1807</v>
      </c>
      <c r="D1273" s="44" t="s">
        <v>1808</v>
      </c>
      <c r="E1273" s="44" t="s">
        <v>1808</v>
      </c>
      <c r="F1273" s="28" t="s">
        <v>53</v>
      </c>
      <c r="G1273" s="22">
        <v>857000</v>
      </c>
      <c r="H1273" s="22">
        <f t="shared" si="148"/>
        <v>162830</v>
      </c>
      <c r="I1273" s="23">
        <f t="shared" si="149"/>
        <v>1019830</v>
      </c>
    </row>
    <row r="1274" spans="1:9" s="62" customFormat="1" ht="45">
      <c r="A1274" s="31">
        <v>7</v>
      </c>
      <c r="B1274" s="35">
        <v>1196490377</v>
      </c>
      <c r="C1274" s="59" t="s">
        <v>1809</v>
      </c>
      <c r="D1274" s="44" t="s">
        <v>1810</v>
      </c>
      <c r="E1274" s="44" t="s">
        <v>1810</v>
      </c>
      <c r="F1274" s="28" t="s">
        <v>53</v>
      </c>
      <c r="G1274" s="22">
        <v>452000</v>
      </c>
      <c r="H1274" s="22">
        <f t="shared" si="148"/>
        <v>85880</v>
      </c>
      <c r="I1274" s="23">
        <f t="shared" si="149"/>
        <v>537880</v>
      </c>
    </row>
    <row r="1275" spans="1:9" s="62" customFormat="1" ht="27">
      <c r="A1275" s="31">
        <v>8</v>
      </c>
      <c r="B1275" s="35" t="s">
        <v>3359</v>
      </c>
      <c r="C1275" s="59" t="s">
        <v>1811</v>
      </c>
      <c r="D1275" s="33" t="s">
        <v>1812</v>
      </c>
      <c r="E1275" s="33" t="s">
        <v>1813</v>
      </c>
      <c r="F1275" s="28" t="s">
        <v>53</v>
      </c>
      <c r="G1275" s="22">
        <v>1416515</v>
      </c>
      <c r="H1275" s="22">
        <f t="shared" si="148"/>
        <v>269138</v>
      </c>
      <c r="I1275" s="23">
        <f t="shared" si="149"/>
        <v>1685653</v>
      </c>
    </row>
    <row r="1276" spans="1:9" s="62" customFormat="1" ht="27">
      <c r="A1276" s="31">
        <v>9</v>
      </c>
      <c r="B1276" s="35">
        <v>1196490902</v>
      </c>
      <c r="C1276" s="59" t="s">
        <v>1814</v>
      </c>
      <c r="D1276" s="44" t="s">
        <v>1812</v>
      </c>
      <c r="E1276" s="44" t="s">
        <v>1815</v>
      </c>
      <c r="F1276" s="28" t="s">
        <v>53</v>
      </c>
      <c r="G1276" s="22">
        <v>1416515</v>
      </c>
      <c r="H1276" s="22">
        <f t="shared" si="148"/>
        <v>269138</v>
      </c>
      <c r="I1276" s="23">
        <f t="shared" si="149"/>
        <v>1685653</v>
      </c>
    </row>
    <row r="1277" spans="1:9" s="62" customFormat="1" ht="45">
      <c r="A1277" s="31">
        <v>10</v>
      </c>
      <c r="B1277" s="35">
        <v>1196490502</v>
      </c>
      <c r="C1277" s="59" t="s">
        <v>1816</v>
      </c>
      <c r="D1277" s="44" t="s">
        <v>1817</v>
      </c>
      <c r="E1277" s="44" t="s">
        <v>1817</v>
      </c>
      <c r="F1277" s="28" t="s">
        <v>53</v>
      </c>
      <c r="G1277" s="22">
        <v>500000</v>
      </c>
      <c r="H1277" s="22">
        <f t="shared" si="148"/>
        <v>95000</v>
      </c>
      <c r="I1277" s="23">
        <f t="shared" si="149"/>
        <v>595000</v>
      </c>
    </row>
    <row r="1278" spans="1:9" s="62" customFormat="1" ht="36">
      <c r="A1278" s="31">
        <v>11</v>
      </c>
      <c r="B1278" s="35">
        <v>1196490783</v>
      </c>
      <c r="C1278" s="59" t="s">
        <v>1818</v>
      </c>
      <c r="D1278" s="44" t="s">
        <v>1819</v>
      </c>
      <c r="E1278" s="44" t="s">
        <v>1819</v>
      </c>
      <c r="F1278" s="28" t="s">
        <v>53</v>
      </c>
      <c r="G1278" s="22">
        <v>500000</v>
      </c>
      <c r="H1278" s="22">
        <f t="shared" si="148"/>
        <v>95000</v>
      </c>
      <c r="I1278" s="23">
        <f t="shared" si="149"/>
        <v>595000</v>
      </c>
    </row>
    <row r="1279" spans="1:9" s="62" customFormat="1" ht="27">
      <c r="A1279" s="31">
        <v>12</v>
      </c>
      <c r="B1279" s="35">
        <v>1196490792</v>
      </c>
      <c r="C1279" s="59" t="s">
        <v>1820</v>
      </c>
      <c r="D1279" s="44" t="s">
        <v>1821</v>
      </c>
      <c r="E1279" s="44" t="s">
        <v>1821</v>
      </c>
      <c r="F1279" s="28" t="s">
        <v>53</v>
      </c>
      <c r="G1279" s="22">
        <v>857000</v>
      </c>
      <c r="H1279" s="22">
        <f t="shared" si="148"/>
        <v>162830</v>
      </c>
      <c r="I1279" s="23">
        <f t="shared" si="149"/>
        <v>1019830</v>
      </c>
    </row>
    <row r="1280" spans="1:9" s="62" customFormat="1" ht="27">
      <c r="A1280" s="31">
        <v>13</v>
      </c>
      <c r="B1280" s="35">
        <v>1196490772</v>
      </c>
      <c r="C1280" s="59" t="s">
        <v>1822</v>
      </c>
      <c r="D1280" s="44" t="s">
        <v>1823</v>
      </c>
      <c r="E1280" s="44" t="s">
        <v>1823</v>
      </c>
      <c r="F1280" s="28" t="s">
        <v>53</v>
      </c>
      <c r="G1280" s="22">
        <v>47992</v>
      </c>
      <c r="H1280" s="22">
        <f t="shared" si="148"/>
        <v>9118</v>
      </c>
      <c r="I1280" s="23">
        <f t="shared" si="149"/>
        <v>57110</v>
      </c>
    </row>
    <row r="1281" spans="1:9" s="62" customFormat="1" ht="27">
      <c r="A1281" s="31">
        <v>14</v>
      </c>
      <c r="B1281" s="35">
        <v>1196490792</v>
      </c>
      <c r="C1281" s="59" t="s">
        <v>1824</v>
      </c>
      <c r="D1281" s="44" t="s">
        <v>1821</v>
      </c>
      <c r="E1281" s="44" t="s">
        <v>1825</v>
      </c>
      <c r="F1281" s="28" t="s">
        <v>53</v>
      </c>
      <c r="G1281" s="22">
        <v>1422700</v>
      </c>
      <c r="H1281" s="22">
        <f t="shared" si="148"/>
        <v>270313</v>
      </c>
      <c r="I1281" s="23">
        <f t="shared" si="149"/>
        <v>1693013</v>
      </c>
    </row>
    <row r="1282" spans="1:9" s="62" customFormat="1" ht="27">
      <c r="A1282" s="31">
        <v>15</v>
      </c>
      <c r="B1282" s="35">
        <v>1196490507</v>
      </c>
      <c r="C1282" s="59" t="s">
        <v>1826</v>
      </c>
      <c r="D1282" s="44" t="s">
        <v>1827</v>
      </c>
      <c r="E1282" s="44" t="s">
        <v>1828</v>
      </c>
      <c r="F1282" s="28" t="s">
        <v>53</v>
      </c>
      <c r="G1282" s="22">
        <v>1422700</v>
      </c>
      <c r="H1282" s="22">
        <f t="shared" si="148"/>
        <v>270313</v>
      </c>
      <c r="I1282" s="23">
        <f t="shared" si="149"/>
        <v>1693013</v>
      </c>
    </row>
    <row r="1283" spans="1:9" s="62" customFormat="1" ht="27">
      <c r="A1283" s="31">
        <v>16</v>
      </c>
      <c r="B1283" s="35">
        <v>1196490513</v>
      </c>
      <c r="C1283" s="59" t="s">
        <v>1829</v>
      </c>
      <c r="D1283" s="33" t="s">
        <v>1830</v>
      </c>
      <c r="E1283" s="33" t="s">
        <v>1831</v>
      </c>
      <c r="F1283" s="28" t="s">
        <v>53</v>
      </c>
      <c r="G1283" s="22">
        <v>430000</v>
      </c>
      <c r="H1283" s="22">
        <f t="shared" si="148"/>
        <v>81700</v>
      </c>
      <c r="I1283" s="23">
        <f t="shared" si="149"/>
        <v>511700</v>
      </c>
    </row>
    <row r="1284" spans="1:9" s="62" customFormat="1" ht="27">
      <c r="A1284" s="31">
        <v>17</v>
      </c>
      <c r="B1284" s="35">
        <v>1196490816</v>
      </c>
      <c r="C1284" s="59" t="s">
        <v>1832</v>
      </c>
      <c r="D1284" s="33" t="s">
        <v>1833</v>
      </c>
      <c r="E1284" s="33" t="s">
        <v>1833</v>
      </c>
      <c r="F1284" s="28" t="s">
        <v>53</v>
      </c>
      <c r="G1284" s="22">
        <v>545000</v>
      </c>
      <c r="H1284" s="22">
        <f t="shared" si="148"/>
        <v>103550</v>
      </c>
      <c r="I1284" s="23">
        <f t="shared" si="149"/>
        <v>648550</v>
      </c>
    </row>
    <row r="1285" spans="1:9" s="62" customFormat="1" ht="27">
      <c r="A1285" s="31">
        <v>18</v>
      </c>
      <c r="B1285" s="35">
        <v>1196490798</v>
      </c>
      <c r="C1285" s="59" t="s">
        <v>1834</v>
      </c>
      <c r="D1285" s="33" t="s">
        <v>1830</v>
      </c>
      <c r="E1285" s="33" t="s">
        <v>1835</v>
      </c>
      <c r="F1285" s="28" t="s">
        <v>53</v>
      </c>
      <c r="G1285" s="22">
        <v>430000</v>
      </c>
      <c r="H1285" s="22">
        <f t="shared" si="148"/>
        <v>81700</v>
      </c>
      <c r="I1285" s="23">
        <f t="shared" si="149"/>
        <v>511700</v>
      </c>
    </row>
    <row r="1286" spans="1:9" s="62" customFormat="1" ht="27">
      <c r="A1286" s="31">
        <v>19</v>
      </c>
      <c r="B1286" s="35">
        <v>1196490588</v>
      </c>
      <c r="C1286" s="59" t="s">
        <v>1836</v>
      </c>
      <c r="D1286" s="33" t="s">
        <v>1837</v>
      </c>
      <c r="E1286" s="33" t="s">
        <v>1837</v>
      </c>
      <c r="F1286" s="28" t="s">
        <v>53</v>
      </c>
      <c r="G1286" s="22">
        <v>564555</v>
      </c>
      <c r="H1286" s="22">
        <f t="shared" si="148"/>
        <v>107265</v>
      </c>
      <c r="I1286" s="23">
        <f t="shared" si="149"/>
        <v>671820</v>
      </c>
    </row>
    <row r="1287" spans="1:9" s="62" customFormat="1" ht="27">
      <c r="A1287" s="31">
        <v>20</v>
      </c>
      <c r="B1287" s="35">
        <v>1196490844</v>
      </c>
      <c r="C1287" s="59" t="s">
        <v>1838</v>
      </c>
      <c r="D1287" s="33" t="s">
        <v>1830</v>
      </c>
      <c r="E1287" s="33" t="s">
        <v>1839</v>
      </c>
      <c r="F1287" s="28" t="s">
        <v>53</v>
      </c>
      <c r="G1287" s="22">
        <v>430000</v>
      </c>
      <c r="H1287" s="22">
        <f t="shared" si="148"/>
        <v>81700</v>
      </c>
      <c r="I1287" s="23">
        <f t="shared" si="149"/>
        <v>511700</v>
      </c>
    </row>
    <row r="1288" spans="1:9" s="62" customFormat="1" ht="27">
      <c r="A1288" s="31">
        <v>21</v>
      </c>
      <c r="B1288" s="35">
        <v>1196490786</v>
      </c>
      <c r="C1288" s="59" t="s">
        <v>1840</v>
      </c>
      <c r="D1288" s="33" t="s">
        <v>1830</v>
      </c>
      <c r="E1288" s="33" t="s">
        <v>1841</v>
      </c>
      <c r="F1288" s="28" t="s">
        <v>53</v>
      </c>
      <c r="G1288" s="22">
        <v>430000</v>
      </c>
      <c r="H1288" s="22">
        <f t="shared" si="148"/>
        <v>81700</v>
      </c>
      <c r="I1288" s="23">
        <f t="shared" si="149"/>
        <v>511700</v>
      </c>
    </row>
    <row r="1289" spans="1:9" s="62" customFormat="1" ht="36">
      <c r="A1289" s="31">
        <v>22</v>
      </c>
      <c r="B1289" s="35">
        <v>1196490510</v>
      </c>
      <c r="C1289" s="59" t="s">
        <v>1842</v>
      </c>
      <c r="D1289" s="33" t="s">
        <v>1843</v>
      </c>
      <c r="E1289" s="33" t="s">
        <v>1843</v>
      </c>
      <c r="F1289" s="28" t="s">
        <v>53</v>
      </c>
      <c r="G1289" s="22">
        <v>1050428</v>
      </c>
      <c r="H1289" s="22">
        <f t="shared" si="148"/>
        <v>199581</v>
      </c>
      <c r="I1289" s="23">
        <f t="shared" si="149"/>
        <v>1250009</v>
      </c>
    </row>
    <row r="1290" spans="1:9" s="62" customFormat="1" ht="36">
      <c r="A1290" s="31">
        <v>23</v>
      </c>
      <c r="B1290" s="35">
        <v>1196490369</v>
      </c>
      <c r="C1290" s="59" t="s">
        <v>1844</v>
      </c>
      <c r="D1290" s="33" t="s">
        <v>1845</v>
      </c>
      <c r="E1290" s="33" t="s">
        <v>1845</v>
      </c>
      <c r="F1290" s="28" t="s">
        <v>53</v>
      </c>
      <c r="G1290" s="22">
        <v>1050428</v>
      </c>
      <c r="H1290" s="22">
        <f t="shared" si="148"/>
        <v>199581</v>
      </c>
      <c r="I1290" s="23">
        <f t="shared" si="149"/>
        <v>1250009</v>
      </c>
    </row>
    <row r="1291" spans="1:9" s="62" customFormat="1" ht="27">
      <c r="A1291" s="31">
        <v>24</v>
      </c>
      <c r="B1291" s="35">
        <v>1196490553</v>
      </c>
      <c r="C1291" s="59" t="s">
        <v>1846</v>
      </c>
      <c r="D1291" s="33" t="s">
        <v>1847</v>
      </c>
      <c r="E1291" s="33" t="s">
        <v>1848</v>
      </c>
      <c r="F1291" s="28" t="s">
        <v>53</v>
      </c>
      <c r="G1291" s="22">
        <v>380000</v>
      </c>
      <c r="H1291" s="22">
        <f t="shared" si="148"/>
        <v>72200</v>
      </c>
      <c r="I1291" s="23">
        <f t="shared" si="149"/>
        <v>452200</v>
      </c>
    </row>
    <row r="1292" spans="1:9" s="62" customFormat="1" ht="63">
      <c r="A1292" s="31">
        <v>25</v>
      </c>
      <c r="B1292" s="35">
        <v>1196490810</v>
      </c>
      <c r="C1292" s="59" t="s">
        <v>1849</v>
      </c>
      <c r="D1292" s="33" t="s">
        <v>1850</v>
      </c>
      <c r="E1292" s="33" t="s">
        <v>1850</v>
      </c>
      <c r="F1292" s="28" t="s">
        <v>53</v>
      </c>
      <c r="G1292" s="22">
        <v>1012000</v>
      </c>
      <c r="H1292" s="22">
        <f t="shared" si="148"/>
        <v>192280</v>
      </c>
      <c r="I1292" s="23">
        <f t="shared" si="149"/>
        <v>1204280</v>
      </c>
    </row>
    <row r="1293" spans="1:9" s="62" customFormat="1" ht="27">
      <c r="A1293" s="31">
        <v>26</v>
      </c>
      <c r="B1293" s="35">
        <v>1196490554</v>
      </c>
      <c r="C1293" s="59" t="s">
        <v>1851</v>
      </c>
      <c r="D1293" s="33" t="s">
        <v>1852</v>
      </c>
      <c r="E1293" s="33" t="s">
        <v>1853</v>
      </c>
      <c r="F1293" s="28" t="s">
        <v>53</v>
      </c>
      <c r="G1293" s="22">
        <v>120000</v>
      </c>
      <c r="H1293" s="22">
        <v>0</v>
      </c>
      <c r="I1293" s="23">
        <f t="shared" si="149"/>
        <v>120000</v>
      </c>
    </row>
    <row r="1294" spans="1:9" s="62" customFormat="1" ht="63">
      <c r="A1294" s="31">
        <v>27</v>
      </c>
      <c r="B1294" s="35">
        <v>1196490169</v>
      </c>
      <c r="C1294" s="59" t="s">
        <v>1854</v>
      </c>
      <c r="D1294" s="44" t="s">
        <v>1855</v>
      </c>
      <c r="E1294" s="44" t="s">
        <v>1855</v>
      </c>
      <c r="F1294" s="28" t="s">
        <v>53</v>
      </c>
      <c r="G1294" s="22">
        <v>1012000</v>
      </c>
      <c r="H1294" s="22">
        <f t="shared" ref="H1294:H1357" si="150">ROUND(G1294*0.19,0)</f>
        <v>192280</v>
      </c>
      <c r="I1294" s="23">
        <f t="shared" si="149"/>
        <v>1204280</v>
      </c>
    </row>
    <row r="1295" spans="1:9" s="62" customFormat="1" ht="63">
      <c r="A1295" s="31">
        <v>28</v>
      </c>
      <c r="B1295" s="35">
        <v>1196490555</v>
      </c>
      <c r="C1295" s="59" t="s">
        <v>1856</v>
      </c>
      <c r="D1295" s="44" t="s">
        <v>1857</v>
      </c>
      <c r="E1295" s="44" t="s">
        <v>1857</v>
      </c>
      <c r="F1295" s="28" t="s">
        <v>53</v>
      </c>
      <c r="G1295" s="22">
        <v>1012000</v>
      </c>
      <c r="H1295" s="22">
        <f t="shared" si="150"/>
        <v>192280</v>
      </c>
      <c r="I1295" s="23">
        <f t="shared" si="149"/>
        <v>1204280</v>
      </c>
    </row>
    <row r="1296" spans="1:9" s="62" customFormat="1" ht="63">
      <c r="A1296" s="31">
        <v>29</v>
      </c>
      <c r="B1296" s="35">
        <v>1196490557</v>
      </c>
      <c r="C1296" s="59" t="s">
        <v>1858</v>
      </c>
      <c r="D1296" s="34" t="s">
        <v>1859</v>
      </c>
      <c r="E1296" s="34" t="s">
        <v>1859</v>
      </c>
      <c r="F1296" s="28" t="s">
        <v>53</v>
      </c>
      <c r="G1296" s="22">
        <v>1200000</v>
      </c>
      <c r="H1296" s="22">
        <f t="shared" si="150"/>
        <v>228000</v>
      </c>
      <c r="I1296" s="23">
        <f t="shared" si="149"/>
        <v>1428000</v>
      </c>
    </row>
    <row r="1297" spans="1:9" s="62" customFormat="1" ht="63">
      <c r="A1297" s="31">
        <v>30</v>
      </c>
      <c r="B1297" s="35">
        <v>1196490556</v>
      </c>
      <c r="C1297" s="59" t="s">
        <v>1860</v>
      </c>
      <c r="D1297" s="44" t="s">
        <v>1861</v>
      </c>
      <c r="E1297" s="44" t="s">
        <v>1861</v>
      </c>
      <c r="F1297" s="28" t="s">
        <v>53</v>
      </c>
      <c r="G1297" s="22">
        <v>1200000</v>
      </c>
      <c r="H1297" s="22">
        <f t="shared" si="150"/>
        <v>228000</v>
      </c>
      <c r="I1297" s="23">
        <f t="shared" si="149"/>
        <v>1428000</v>
      </c>
    </row>
    <row r="1298" spans="1:9" s="62" customFormat="1" ht="54">
      <c r="A1298" s="31">
        <v>31</v>
      </c>
      <c r="B1298" s="35">
        <v>1196490837</v>
      </c>
      <c r="C1298" s="59" t="s">
        <v>1862</v>
      </c>
      <c r="D1298" s="44" t="s">
        <v>1863</v>
      </c>
      <c r="E1298" s="44" t="s">
        <v>1863</v>
      </c>
      <c r="F1298" s="28" t="s">
        <v>53</v>
      </c>
      <c r="G1298" s="22">
        <v>947353</v>
      </c>
      <c r="H1298" s="22">
        <f t="shared" si="150"/>
        <v>179997</v>
      </c>
      <c r="I1298" s="23">
        <f t="shared" si="149"/>
        <v>1127350</v>
      </c>
    </row>
    <row r="1299" spans="1:9" s="62" customFormat="1" ht="54">
      <c r="A1299" s="31">
        <v>32</v>
      </c>
      <c r="B1299" s="35">
        <v>1196490512</v>
      </c>
      <c r="C1299" s="59" t="s">
        <v>1864</v>
      </c>
      <c r="D1299" s="44" t="s">
        <v>1865</v>
      </c>
      <c r="E1299" s="44" t="s">
        <v>1865</v>
      </c>
      <c r="F1299" s="28" t="s">
        <v>53</v>
      </c>
      <c r="G1299" s="22">
        <v>947353</v>
      </c>
      <c r="H1299" s="22">
        <f t="shared" si="150"/>
        <v>179997</v>
      </c>
      <c r="I1299" s="23">
        <f t="shared" si="149"/>
        <v>1127350</v>
      </c>
    </row>
    <row r="1300" spans="1:9" s="62" customFormat="1" ht="45">
      <c r="A1300" s="31">
        <v>33</v>
      </c>
      <c r="B1300" s="35">
        <v>1196490384</v>
      </c>
      <c r="C1300" s="59" t="s">
        <v>1866</v>
      </c>
      <c r="D1300" s="44" t="s">
        <v>1867</v>
      </c>
      <c r="E1300" s="44" t="s">
        <v>1867</v>
      </c>
      <c r="F1300" s="28" t="s">
        <v>53</v>
      </c>
      <c r="G1300" s="22">
        <v>947353</v>
      </c>
      <c r="H1300" s="22">
        <f t="shared" si="150"/>
        <v>179997</v>
      </c>
      <c r="I1300" s="23">
        <f t="shared" si="149"/>
        <v>1127350</v>
      </c>
    </row>
    <row r="1301" spans="1:9" s="62" customFormat="1" ht="54">
      <c r="A1301" s="31">
        <v>34</v>
      </c>
      <c r="B1301" s="35">
        <v>1196491152</v>
      </c>
      <c r="C1301" s="59" t="s">
        <v>1868</v>
      </c>
      <c r="D1301" s="44" t="s">
        <v>1869</v>
      </c>
      <c r="E1301" s="44" t="s">
        <v>1869</v>
      </c>
      <c r="F1301" s="28" t="s">
        <v>53</v>
      </c>
      <c r="G1301" s="22">
        <v>850000</v>
      </c>
      <c r="H1301" s="22">
        <f t="shared" si="150"/>
        <v>161500</v>
      </c>
      <c r="I1301" s="23">
        <f t="shared" si="149"/>
        <v>1011500</v>
      </c>
    </row>
    <row r="1302" spans="1:9" s="62" customFormat="1" ht="54">
      <c r="A1302" s="31">
        <v>35</v>
      </c>
      <c r="B1302" s="35">
        <v>1196491153</v>
      </c>
      <c r="C1302" s="59" t="s">
        <v>1870</v>
      </c>
      <c r="D1302" s="44" t="s">
        <v>1869</v>
      </c>
      <c r="E1302" s="44" t="s">
        <v>1869</v>
      </c>
      <c r="F1302" s="28" t="s">
        <v>53</v>
      </c>
      <c r="G1302" s="22">
        <v>787496</v>
      </c>
      <c r="H1302" s="22">
        <f t="shared" si="150"/>
        <v>149624</v>
      </c>
      <c r="I1302" s="23">
        <f t="shared" si="149"/>
        <v>937120</v>
      </c>
    </row>
    <row r="1303" spans="1:9" s="62" customFormat="1" ht="45">
      <c r="A1303" s="31">
        <v>36</v>
      </c>
      <c r="B1303" s="35">
        <v>1196491158</v>
      </c>
      <c r="C1303" s="59" t="s">
        <v>1871</v>
      </c>
      <c r="D1303" s="44" t="s">
        <v>1872</v>
      </c>
      <c r="E1303" s="44" t="s">
        <v>1872</v>
      </c>
      <c r="F1303" s="28" t="s">
        <v>53</v>
      </c>
      <c r="G1303" s="22">
        <v>838722</v>
      </c>
      <c r="H1303" s="22">
        <f t="shared" si="150"/>
        <v>159357</v>
      </c>
      <c r="I1303" s="23">
        <f t="shared" si="149"/>
        <v>998079</v>
      </c>
    </row>
    <row r="1304" spans="1:9" s="62" customFormat="1" ht="72">
      <c r="A1304" s="31">
        <v>37</v>
      </c>
      <c r="B1304" s="35">
        <v>1196490770</v>
      </c>
      <c r="C1304" s="59" t="s">
        <v>1873</v>
      </c>
      <c r="D1304" s="44" t="s">
        <v>1874</v>
      </c>
      <c r="E1304" s="44" t="s">
        <v>1874</v>
      </c>
      <c r="F1304" s="28" t="s">
        <v>53</v>
      </c>
      <c r="G1304" s="22">
        <v>850000</v>
      </c>
      <c r="H1304" s="22">
        <f t="shared" si="150"/>
        <v>161500</v>
      </c>
      <c r="I1304" s="23">
        <f t="shared" si="149"/>
        <v>1011500</v>
      </c>
    </row>
    <row r="1305" spans="1:9" s="62" customFormat="1" ht="63">
      <c r="A1305" s="31">
        <v>38</v>
      </c>
      <c r="B1305" s="35">
        <v>1196490769</v>
      </c>
      <c r="C1305" s="59" t="s">
        <v>1875</v>
      </c>
      <c r="D1305" s="44" t="s">
        <v>1876</v>
      </c>
      <c r="E1305" s="44" t="s">
        <v>1876</v>
      </c>
      <c r="F1305" s="28" t="s">
        <v>53</v>
      </c>
      <c r="G1305" s="22">
        <v>723969</v>
      </c>
      <c r="H1305" s="22">
        <f t="shared" si="150"/>
        <v>137554</v>
      </c>
      <c r="I1305" s="23">
        <f t="shared" si="149"/>
        <v>861523</v>
      </c>
    </row>
    <row r="1306" spans="1:9" s="62" customFormat="1" ht="72">
      <c r="A1306" s="31">
        <v>39</v>
      </c>
      <c r="B1306" s="35">
        <v>1196490766</v>
      </c>
      <c r="C1306" s="59" t="s">
        <v>1877</v>
      </c>
      <c r="D1306" s="44" t="s">
        <v>1878</v>
      </c>
      <c r="E1306" s="44" t="s">
        <v>1879</v>
      </c>
      <c r="F1306" s="28" t="s">
        <v>53</v>
      </c>
      <c r="G1306" s="22">
        <v>723969</v>
      </c>
      <c r="H1306" s="22">
        <f t="shared" si="150"/>
        <v>137554</v>
      </c>
      <c r="I1306" s="23">
        <f t="shared" si="149"/>
        <v>861523</v>
      </c>
    </row>
    <row r="1307" spans="1:9" s="62" customFormat="1" ht="63">
      <c r="A1307" s="31">
        <v>40</v>
      </c>
      <c r="B1307" s="35">
        <v>1196490768</v>
      </c>
      <c r="C1307" s="59" t="s">
        <v>1880</v>
      </c>
      <c r="D1307" s="44" t="s">
        <v>1881</v>
      </c>
      <c r="E1307" s="44" t="s">
        <v>1881</v>
      </c>
      <c r="F1307" s="28" t="s">
        <v>53</v>
      </c>
      <c r="G1307" s="22">
        <v>723969</v>
      </c>
      <c r="H1307" s="22">
        <f t="shared" si="150"/>
        <v>137554</v>
      </c>
      <c r="I1307" s="23">
        <f t="shared" si="149"/>
        <v>861523</v>
      </c>
    </row>
    <row r="1308" spans="1:9" s="62" customFormat="1" ht="72">
      <c r="A1308" s="31">
        <v>41</v>
      </c>
      <c r="B1308" s="35">
        <v>1196490765</v>
      </c>
      <c r="C1308" s="59" t="s">
        <v>1882</v>
      </c>
      <c r="D1308" s="44" t="s">
        <v>1883</v>
      </c>
      <c r="E1308" s="44" t="s">
        <v>1883</v>
      </c>
      <c r="F1308" s="28" t="s">
        <v>53</v>
      </c>
      <c r="G1308" s="22">
        <v>723969</v>
      </c>
      <c r="H1308" s="22">
        <f t="shared" si="150"/>
        <v>137554</v>
      </c>
      <c r="I1308" s="23">
        <f t="shared" si="149"/>
        <v>861523</v>
      </c>
    </row>
    <row r="1309" spans="1:9" s="62" customFormat="1" ht="63">
      <c r="A1309" s="31">
        <v>42</v>
      </c>
      <c r="B1309" s="35" t="s">
        <v>1884</v>
      </c>
      <c r="C1309" s="59" t="s">
        <v>1885</v>
      </c>
      <c r="D1309" s="44" t="s">
        <v>1886</v>
      </c>
      <c r="E1309" s="44" t="s">
        <v>1887</v>
      </c>
      <c r="F1309" s="28" t="s">
        <v>53</v>
      </c>
      <c r="G1309" s="22">
        <v>723969</v>
      </c>
      <c r="H1309" s="22">
        <f t="shared" si="150"/>
        <v>137554</v>
      </c>
      <c r="I1309" s="23">
        <f t="shared" si="149"/>
        <v>861523</v>
      </c>
    </row>
    <row r="1310" spans="1:9" s="62" customFormat="1" ht="72">
      <c r="A1310" s="31">
        <v>43</v>
      </c>
      <c r="B1310" s="35">
        <v>1196490764</v>
      </c>
      <c r="C1310" s="59" t="s">
        <v>1888</v>
      </c>
      <c r="D1310" s="44" t="s">
        <v>1889</v>
      </c>
      <c r="E1310" s="44" t="s">
        <v>1889</v>
      </c>
      <c r="F1310" s="28" t="s">
        <v>53</v>
      </c>
      <c r="G1310" s="22">
        <v>723969</v>
      </c>
      <c r="H1310" s="22">
        <f t="shared" si="150"/>
        <v>137554</v>
      </c>
      <c r="I1310" s="23">
        <f t="shared" si="149"/>
        <v>861523</v>
      </c>
    </row>
    <row r="1311" spans="1:9" s="62" customFormat="1" ht="63">
      <c r="A1311" s="31">
        <v>44</v>
      </c>
      <c r="B1311" s="35">
        <v>1196490832</v>
      </c>
      <c r="C1311" s="59" t="s">
        <v>1890</v>
      </c>
      <c r="D1311" s="44" t="s">
        <v>1891</v>
      </c>
      <c r="E1311" s="44" t="s">
        <v>1891</v>
      </c>
      <c r="F1311" s="28" t="s">
        <v>53</v>
      </c>
      <c r="G1311" s="22">
        <v>413000</v>
      </c>
      <c r="H1311" s="22">
        <f t="shared" si="150"/>
        <v>78470</v>
      </c>
      <c r="I1311" s="23">
        <f t="shared" si="149"/>
        <v>491470</v>
      </c>
    </row>
    <row r="1312" spans="1:9" s="62" customFormat="1" ht="72">
      <c r="A1312" s="31">
        <v>45</v>
      </c>
      <c r="B1312" s="35">
        <v>1196490849</v>
      </c>
      <c r="C1312" s="59" t="s">
        <v>1892</v>
      </c>
      <c r="D1312" s="44" t="s">
        <v>1893</v>
      </c>
      <c r="E1312" s="44" t="s">
        <v>1893</v>
      </c>
      <c r="F1312" s="28" t="s">
        <v>53</v>
      </c>
      <c r="G1312" s="22">
        <v>413000</v>
      </c>
      <c r="H1312" s="22">
        <f t="shared" si="150"/>
        <v>78470</v>
      </c>
      <c r="I1312" s="23">
        <f t="shared" si="149"/>
        <v>491470</v>
      </c>
    </row>
    <row r="1313" spans="1:9" s="62" customFormat="1" ht="63">
      <c r="A1313" s="31">
        <v>46</v>
      </c>
      <c r="B1313" s="35">
        <v>1196490836</v>
      </c>
      <c r="C1313" s="59" t="s">
        <v>1894</v>
      </c>
      <c r="D1313" s="44" t="s">
        <v>1895</v>
      </c>
      <c r="E1313" s="44" t="s">
        <v>1895</v>
      </c>
      <c r="F1313" s="28" t="s">
        <v>53</v>
      </c>
      <c r="G1313" s="22">
        <v>413000</v>
      </c>
      <c r="H1313" s="22">
        <f t="shared" si="150"/>
        <v>78470</v>
      </c>
      <c r="I1313" s="23">
        <f t="shared" si="149"/>
        <v>491470</v>
      </c>
    </row>
    <row r="1314" spans="1:9" s="62" customFormat="1" ht="72">
      <c r="A1314" s="31">
        <v>47</v>
      </c>
      <c r="B1314" s="35">
        <v>1196490862</v>
      </c>
      <c r="C1314" s="59" t="s">
        <v>1896</v>
      </c>
      <c r="D1314" s="44" t="s">
        <v>1897</v>
      </c>
      <c r="E1314" s="44" t="s">
        <v>1897</v>
      </c>
      <c r="F1314" s="28" t="s">
        <v>53</v>
      </c>
      <c r="G1314" s="22">
        <v>413000</v>
      </c>
      <c r="H1314" s="22">
        <f t="shared" si="150"/>
        <v>78470</v>
      </c>
      <c r="I1314" s="23">
        <f t="shared" si="149"/>
        <v>491470</v>
      </c>
    </row>
    <row r="1315" spans="1:9" s="62" customFormat="1" ht="72">
      <c r="A1315" s="31">
        <v>48</v>
      </c>
      <c r="B1315" s="35">
        <v>1196490861</v>
      </c>
      <c r="C1315" s="59" t="s">
        <v>1898</v>
      </c>
      <c r="D1315" s="44" t="s">
        <v>1899</v>
      </c>
      <c r="E1315" s="44" t="s">
        <v>1899</v>
      </c>
      <c r="F1315" s="28" t="s">
        <v>53</v>
      </c>
      <c r="G1315" s="22">
        <v>413000</v>
      </c>
      <c r="H1315" s="22">
        <f t="shared" si="150"/>
        <v>78470</v>
      </c>
      <c r="I1315" s="23">
        <f t="shared" si="149"/>
        <v>491470</v>
      </c>
    </row>
    <row r="1316" spans="1:9" s="62" customFormat="1" ht="81">
      <c r="A1316" s="31">
        <v>49</v>
      </c>
      <c r="B1316" s="35">
        <v>1196490835</v>
      </c>
      <c r="C1316" s="59" t="s">
        <v>1900</v>
      </c>
      <c r="D1316" s="44" t="s">
        <v>1901</v>
      </c>
      <c r="E1316" s="44" t="s">
        <v>1901</v>
      </c>
      <c r="F1316" s="28" t="s">
        <v>53</v>
      </c>
      <c r="G1316" s="22">
        <v>413000</v>
      </c>
      <c r="H1316" s="22">
        <f t="shared" si="150"/>
        <v>78470</v>
      </c>
      <c r="I1316" s="23">
        <f t="shared" si="149"/>
        <v>491470</v>
      </c>
    </row>
    <row r="1317" spans="1:9" s="62" customFormat="1" ht="27">
      <c r="A1317" s="31">
        <v>50</v>
      </c>
      <c r="B1317" s="35">
        <v>1196490401</v>
      </c>
      <c r="C1317" s="59" t="s">
        <v>1902</v>
      </c>
      <c r="D1317" s="33" t="s">
        <v>1852</v>
      </c>
      <c r="E1317" s="33" t="s">
        <v>1903</v>
      </c>
      <c r="F1317" s="28" t="s">
        <v>53</v>
      </c>
      <c r="G1317" s="22">
        <v>120000</v>
      </c>
      <c r="H1317" s="22">
        <f t="shared" si="150"/>
        <v>22800</v>
      </c>
      <c r="I1317" s="23">
        <f t="shared" si="149"/>
        <v>142800</v>
      </c>
    </row>
    <row r="1318" spans="1:9" s="62" customFormat="1" ht="36">
      <c r="A1318" s="31">
        <v>51</v>
      </c>
      <c r="B1318" s="35">
        <v>1196490782</v>
      </c>
      <c r="C1318" s="59" t="s">
        <v>1904</v>
      </c>
      <c r="D1318" s="33" t="s">
        <v>1905</v>
      </c>
      <c r="E1318" s="33" t="s">
        <v>1905</v>
      </c>
      <c r="F1318" s="28" t="s">
        <v>53</v>
      </c>
      <c r="G1318" s="22">
        <v>172000</v>
      </c>
      <c r="H1318" s="22">
        <f t="shared" si="150"/>
        <v>32680</v>
      </c>
      <c r="I1318" s="23">
        <f t="shared" si="149"/>
        <v>204680</v>
      </c>
    </row>
    <row r="1319" spans="1:9" s="62" customFormat="1" ht="36">
      <c r="A1319" s="31">
        <v>52</v>
      </c>
      <c r="B1319" s="35">
        <v>1196490903</v>
      </c>
      <c r="C1319" s="59" t="s">
        <v>1906</v>
      </c>
      <c r="D1319" s="33" t="s">
        <v>1907</v>
      </c>
      <c r="E1319" s="33" t="s">
        <v>1907</v>
      </c>
      <c r="F1319" s="28" t="s">
        <v>53</v>
      </c>
      <c r="G1319" s="22">
        <v>2100000</v>
      </c>
      <c r="H1319" s="22">
        <f t="shared" si="150"/>
        <v>399000</v>
      </c>
      <c r="I1319" s="23">
        <f t="shared" si="149"/>
        <v>2499000</v>
      </c>
    </row>
    <row r="1320" spans="1:9" s="62" customFormat="1" ht="36">
      <c r="A1320" s="31">
        <v>53</v>
      </c>
      <c r="B1320" s="35">
        <v>1196490503</v>
      </c>
      <c r="C1320" s="59" t="s">
        <v>1908</v>
      </c>
      <c r="D1320" s="44" t="s">
        <v>1909</v>
      </c>
      <c r="E1320" s="44" t="s">
        <v>1909</v>
      </c>
      <c r="F1320" s="28" t="s">
        <v>53</v>
      </c>
      <c r="G1320" s="22">
        <v>172000</v>
      </c>
      <c r="H1320" s="22">
        <f t="shared" si="150"/>
        <v>32680</v>
      </c>
      <c r="I1320" s="23">
        <f t="shared" si="149"/>
        <v>204680</v>
      </c>
    </row>
    <row r="1321" spans="1:9" s="62" customFormat="1" ht="63">
      <c r="A1321" s="31">
        <v>54</v>
      </c>
      <c r="B1321" s="35">
        <v>1196460778</v>
      </c>
      <c r="C1321" s="59" t="s">
        <v>1910</v>
      </c>
      <c r="D1321" s="44" t="s">
        <v>1911</v>
      </c>
      <c r="E1321" s="44" t="s">
        <v>1911</v>
      </c>
      <c r="F1321" s="28" t="s">
        <v>53</v>
      </c>
      <c r="G1321" s="22">
        <v>413000</v>
      </c>
      <c r="H1321" s="22">
        <f t="shared" si="150"/>
        <v>78470</v>
      </c>
      <c r="I1321" s="23">
        <f t="shared" si="149"/>
        <v>491470</v>
      </c>
    </row>
    <row r="1322" spans="1:9" s="62" customFormat="1" ht="81">
      <c r="A1322" s="31">
        <v>55</v>
      </c>
      <c r="B1322" s="35">
        <v>1196460776</v>
      </c>
      <c r="C1322" s="59" t="s">
        <v>1912</v>
      </c>
      <c r="D1322" s="44" t="s">
        <v>1913</v>
      </c>
      <c r="E1322" s="44" t="s">
        <v>1913</v>
      </c>
      <c r="F1322" s="28" t="s">
        <v>53</v>
      </c>
      <c r="G1322" s="22">
        <v>413000</v>
      </c>
      <c r="H1322" s="22">
        <f t="shared" si="150"/>
        <v>78470</v>
      </c>
      <c r="I1322" s="23">
        <f t="shared" si="149"/>
        <v>491470</v>
      </c>
    </row>
    <row r="1323" spans="1:9" s="62" customFormat="1" ht="81">
      <c r="A1323" s="31">
        <v>56</v>
      </c>
      <c r="B1323" s="35">
        <v>1196490397</v>
      </c>
      <c r="C1323" s="59" t="s">
        <v>1914</v>
      </c>
      <c r="D1323" s="44" t="s">
        <v>1915</v>
      </c>
      <c r="E1323" s="44" t="s">
        <v>1915</v>
      </c>
      <c r="F1323" s="28" t="s">
        <v>53</v>
      </c>
      <c r="G1323" s="22">
        <v>413000</v>
      </c>
      <c r="H1323" s="22">
        <f t="shared" si="150"/>
        <v>78470</v>
      </c>
      <c r="I1323" s="23">
        <f t="shared" si="149"/>
        <v>491470</v>
      </c>
    </row>
    <row r="1324" spans="1:9" s="62" customFormat="1" ht="36">
      <c r="A1324" s="31">
        <v>57</v>
      </c>
      <c r="B1324" s="35">
        <v>1196490506</v>
      </c>
      <c r="C1324" s="59" t="s">
        <v>1916</v>
      </c>
      <c r="D1324" s="44" t="s">
        <v>1917</v>
      </c>
      <c r="E1324" s="44" t="s">
        <v>1917</v>
      </c>
      <c r="F1324" s="28" t="s">
        <v>53</v>
      </c>
      <c r="G1324" s="22">
        <v>172000</v>
      </c>
      <c r="H1324" s="22">
        <f t="shared" si="150"/>
        <v>32680</v>
      </c>
      <c r="I1324" s="23">
        <f t="shared" si="149"/>
        <v>204680</v>
      </c>
    </row>
    <row r="1325" spans="1:9" s="62" customFormat="1" ht="27">
      <c r="A1325" s="31">
        <v>58</v>
      </c>
      <c r="B1325" s="35">
        <v>1196490784</v>
      </c>
      <c r="C1325" s="59" t="s">
        <v>1918</v>
      </c>
      <c r="D1325" s="33" t="s">
        <v>1919</v>
      </c>
      <c r="E1325" s="33" t="s">
        <v>1919</v>
      </c>
      <c r="F1325" s="28" t="s">
        <v>53</v>
      </c>
      <c r="G1325" s="22">
        <v>2100000</v>
      </c>
      <c r="H1325" s="22">
        <f t="shared" si="150"/>
        <v>399000</v>
      </c>
      <c r="I1325" s="23">
        <f t="shared" si="149"/>
        <v>2499000</v>
      </c>
    </row>
    <row r="1326" spans="1:9" s="62" customFormat="1" ht="63">
      <c r="A1326" s="31">
        <v>59</v>
      </c>
      <c r="B1326" s="35">
        <v>1196490843</v>
      </c>
      <c r="C1326" s="59" t="s">
        <v>1920</v>
      </c>
      <c r="D1326" s="33" t="s">
        <v>1921</v>
      </c>
      <c r="E1326" s="33" t="s">
        <v>1921</v>
      </c>
      <c r="F1326" s="28" t="s">
        <v>53</v>
      </c>
      <c r="G1326" s="22">
        <v>413000</v>
      </c>
      <c r="H1326" s="22">
        <f t="shared" si="150"/>
        <v>78470</v>
      </c>
      <c r="I1326" s="23">
        <f t="shared" si="149"/>
        <v>491470</v>
      </c>
    </row>
    <row r="1327" spans="1:9" s="62" customFormat="1" ht="36">
      <c r="A1327" s="31">
        <v>60</v>
      </c>
      <c r="B1327" s="35">
        <v>1196490824</v>
      </c>
      <c r="C1327" s="59" t="s">
        <v>1922</v>
      </c>
      <c r="D1327" s="33" t="s">
        <v>1923</v>
      </c>
      <c r="E1327" s="33" t="s">
        <v>1923</v>
      </c>
      <c r="F1327" s="28" t="s">
        <v>53</v>
      </c>
      <c r="G1327" s="22">
        <v>156000</v>
      </c>
      <c r="H1327" s="22">
        <f t="shared" si="150"/>
        <v>29640</v>
      </c>
      <c r="I1327" s="23">
        <f t="shared" si="149"/>
        <v>185640</v>
      </c>
    </row>
    <row r="1328" spans="1:9" s="62" customFormat="1" ht="27">
      <c r="A1328" s="31">
        <v>61</v>
      </c>
      <c r="B1328" s="35">
        <v>1196490825</v>
      </c>
      <c r="C1328" s="59" t="s">
        <v>1924</v>
      </c>
      <c r="D1328" s="33" t="s">
        <v>1925</v>
      </c>
      <c r="E1328" s="33" t="s">
        <v>1925</v>
      </c>
      <c r="F1328" s="28" t="s">
        <v>53</v>
      </c>
      <c r="G1328" s="22">
        <v>156000</v>
      </c>
      <c r="H1328" s="22">
        <f t="shared" si="150"/>
        <v>29640</v>
      </c>
      <c r="I1328" s="23">
        <f t="shared" si="149"/>
        <v>185640</v>
      </c>
    </row>
    <row r="1329" spans="1:9" s="62" customFormat="1" ht="36">
      <c r="A1329" s="31">
        <v>62</v>
      </c>
      <c r="B1329" s="35">
        <v>1196490823</v>
      </c>
      <c r="C1329" s="59" t="s">
        <v>1926</v>
      </c>
      <c r="D1329" s="33" t="s">
        <v>1927</v>
      </c>
      <c r="E1329" s="33" t="s">
        <v>1927</v>
      </c>
      <c r="F1329" s="28" t="s">
        <v>53</v>
      </c>
      <c r="G1329" s="22">
        <v>156000</v>
      </c>
      <c r="H1329" s="22">
        <f t="shared" si="150"/>
        <v>29640</v>
      </c>
      <c r="I1329" s="23">
        <f t="shared" si="149"/>
        <v>185640</v>
      </c>
    </row>
    <row r="1330" spans="1:9" s="62" customFormat="1" ht="27">
      <c r="A1330" s="31">
        <v>63</v>
      </c>
      <c r="B1330" s="35">
        <v>1196490586</v>
      </c>
      <c r="C1330" s="59" t="s">
        <v>1928</v>
      </c>
      <c r="D1330" s="33" t="s">
        <v>1929</v>
      </c>
      <c r="E1330" s="33" t="s">
        <v>1929</v>
      </c>
      <c r="F1330" s="28" t="s">
        <v>53</v>
      </c>
      <c r="G1330" s="22">
        <v>156000</v>
      </c>
      <c r="H1330" s="22">
        <f t="shared" si="150"/>
        <v>29640</v>
      </c>
      <c r="I1330" s="23">
        <f t="shared" si="149"/>
        <v>185640</v>
      </c>
    </row>
    <row r="1331" spans="1:9" s="62" customFormat="1" ht="27">
      <c r="A1331" s="31">
        <v>64</v>
      </c>
      <c r="B1331" s="35">
        <v>1196490584</v>
      </c>
      <c r="C1331" s="59" t="s">
        <v>1930</v>
      </c>
      <c r="D1331" s="33" t="s">
        <v>1931</v>
      </c>
      <c r="E1331" s="33" t="s">
        <v>1931</v>
      </c>
      <c r="F1331" s="28" t="s">
        <v>53</v>
      </c>
      <c r="G1331" s="22">
        <v>156000</v>
      </c>
      <c r="H1331" s="22">
        <f t="shared" si="150"/>
        <v>29640</v>
      </c>
      <c r="I1331" s="23">
        <f t="shared" si="149"/>
        <v>185640</v>
      </c>
    </row>
    <row r="1332" spans="1:9" s="62" customFormat="1" ht="27">
      <c r="A1332" s="31">
        <v>65</v>
      </c>
      <c r="B1332" s="35">
        <v>1196490583</v>
      </c>
      <c r="C1332" s="59" t="s">
        <v>1932</v>
      </c>
      <c r="D1332" s="33" t="s">
        <v>1933</v>
      </c>
      <c r="E1332" s="33" t="s">
        <v>1933</v>
      </c>
      <c r="F1332" s="28" t="s">
        <v>53</v>
      </c>
      <c r="G1332" s="22">
        <v>156000</v>
      </c>
      <c r="H1332" s="22">
        <f t="shared" si="150"/>
        <v>29640</v>
      </c>
      <c r="I1332" s="23">
        <f t="shared" si="149"/>
        <v>185640</v>
      </c>
    </row>
    <row r="1333" spans="1:9" s="62" customFormat="1" ht="36">
      <c r="A1333" s="31">
        <v>66</v>
      </c>
      <c r="B1333" s="35">
        <v>1196490819</v>
      </c>
      <c r="C1333" s="59" t="s">
        <v>1934</v>
      </c>
      <c r="D1333" s="33" t="s">
        <v>1935</v>
      </c>
      <c r="E1333" s="33" t="s">
        <v>1935</v>
      </c>
      <c r="F1333" s="28" t="s">
        <v>53</v>
      </c>
      <c r="G1333" s="22">
        <v>800000</v>
      </c>
      <c r="H1333" s="22">
        <f t="shared" si="150"/>
        <v>152000</v>
      </c>
      <c r="I1333" s="23">
        <f t="shared" ref="I1333:I1374" si="151">+G1333+H1333</f>
        <v>952000</v>
      </c>
    </row>
    <row r="1334" spans="1:9" s="62" customFormat="1" ht="45">
      <c r="A1334" s="31">
        <v>67</v>
      </c>
      <c r="B1334" s="35">
        <v>1196490560</v>
      </c>
      <c r="C1334" s="59" t="s">
        <v>1936</v>
      </c>
      <c r="D1334" s="33" t="s">
        <v>1937</v>
      </c>
      <c r="E1334" s="33" t="s">
        <v>1937</v>
      </c>
      <c r="F1334" s="28" t="s">
        <v>53</v>
      </c>
      <c r="G1334" s="22">
        <v>650000</v>
      </c>
      <c r="H1334" s="22">
        <f t="shared" si="150"/>
        <v>123500</v>
      </c>
      <c r="I1334" s="23">
        <f t="shared" si="151"/>
        <v>773500</v>
      </c>
    </row>
    <row r="1335" spans="1:9" s="62" customFormat="1" ht="36">
      <c r="A1335" s="31">
        <v>68</v>
      </c>
      <c r="B1335" s="35">
        <v>1186220382</v>
      </c>
      <c r="C1335" s="59" t="s">
        <v>1938</v>
      </c>
      <c r="D1335" s="44" t="s">
        <v>1939</v>
      </c>
      <c r="E1335" s="44" t="s">
        <v>1939</v>
      </c>
      <c r="F1335" s="28" t="s">
        <v>53</v>
      </c>
      <c r="G1335" s="22">
        <v>2809290</v>
      </c>
      <c r="H1335" s="22">
        <f t="shared" si="150"/>
        <v>533765</v>
      </c>
      <c r="I1335" s="23">
        <f t="shared" si="151"/>
        <v>3343055</v>
      </c>
    </row>
    <row r="1336" spans="1:9" s="62" customFormat="1" ht="27">
      <c r="A1336" s="31">
        <v>69</v>
      </c>
      <c r="B1336" s="35">
        <v>1186220383</v>
      </c>
      <c r="C1336" s="59" t="s">
        <v>1940</v>
      </c>
      <c r="D1336" s="44" t="s">
        <v>1941</v>
      </c>
      <c r="E1336" s="44" t="s">
        <v>1941</v>
      </c>
      <c r="F1336" s="28" t="s">
        <v>53</v>
      </c>
      <c r="G1336" s="22">
        <v>440083</v>
      </c>
      <c r="H1336" s="22">
        <f t="shared" si="150"/>
        <v>83616</v>
      </c>
      <c r="I1336" s="23">
        <f t="shared" si="151"/>
        <v>523699</v>
      </c>
    </row>
    <row r="1337" spans="1:9" s="62" customFormat="1" ht="36">
      <c r="A1337" s="31">
        <v>70</v>
      </c>
      <c r="B1337" s="56">
        <v>1186220385</v>
      </c>
      <c r="C1337" s="59" t="s">
        <v>1942</v>
      </c>
      <c r="D1337" s="44" t="s">
        <v>1943</v>
      </c>
      <c r="E1337" s="85" t="s">
        <v>1943</v>
      </c>
      <c r="F1337" s="28" t="s">
        <v>53</v>
      </c>
      <c r="G1337" s="22">
        <v>2000000</v>
      </c>
      <c r="H1337" s="22">
        <f t="shared" si="150"/>
        <v>380000</v>
      </c>
      <c r="I1337" s="23">
        <f t="shared" si="151"/>
        <v>2380000</v>
      </c>
    </row>
    <row r="1338" spans="1:9" s="62" customFormat="1" ht="27">
      <c r="A1338" s="31">
        <v>71</v>
      </c>
      <c r="B1338" s="35">
        <v>1186220387</v>
      </c>
      <c r="C1338" s="59" t="s">
        <v>1944</v>
      </c>
      <c r="D1338" s="44" t="s">
        <v>1945</v>
      </c>
      <c r="E1338" s="44" t="s">
        <v>1945</v>
      </c>
      <c r="F1338" s="28" t="s">
        <v>53</v>
      </c>
      <c r="G1338" s="22">
        <v>360724</v>
      </c>
      <c r="H1338" s="22">
        <f t="shared" si="150"/>
        <v>68538</v>
      </c>
      <c r="I1338" s="23">
        <f t="shared" si="151"/>
        <v>429262</v>
      </c>
    </row>
    <row r="1339" spans="1:9" s="62" customFormat="1" ht="36">
      <c r="A1339" s="31">
        <v>72</v>
      </c>
      <c r="B1339" s="35">
        <v>1186220389</v>
      </c>
      <c r="C1339" s="59" t="s">
        <v>1946</v>
      </c>
      <c r="D1339" s="44" t="s">
        <v>1947</v>
      </c>
      <c r="E1339" s="44" t="s">
        <v>1947</v>
      </c>
      <c r="F1339" s="28" t="s">
        <v>53</v>
      </c>
      <c r="G1339" s="22">
        <v>400000</v>
      </c>
      <c r="H1339" s="22">
        <f t="shared" si="150"/>
        <v>76000</v>
      </c>
      <c r="I1339" s="23">
        <f t="shared" si="151"/>
        <v>476000</v>
      </c>
    </row>
    <row r="1340" spans="1:9" s="62" customFormat="1" ht="36">
      <c r="A1340" s="31">
        <v>73</v>
      </c>
      <c r="B1340" s="35">
        <v>1186220390</v>
      </c>
      <c r="C1340" s="59" t="s">
        <v>1948</v>
      </c>
      <c r="D1340" s="44" t="s">
        <v>1949</v>
      </c>
      <c r="E1340" s="44" t="s">
        <v>1949</v>
      </c>
      <c r="F1340" s="28" t="s">
        <v>53</v>
      </c>
      <c r="G1340" s="22">
        <v>400000</v>
      </c>
      <c r="H1340" s="22">
        <f t="shared" si="150"/>
        <v>76000</v>
      </c>
      <c r="I1340" s="23">
        <f t="shared" si="151"/>
        <v>476000</v>
      </c>
    </row>
    <row r="1341" spans="1:9" s="62" customFormat="1" ht="27">
      <c r="A1341" s="31">
        <v>74</v>
      </c>
      <c r="B1341" s="35">
        <v>1186220424</v>
      </c>
      <c r="C1341" s="59" t="s">
        <v>1950</v>
      </c>
      <c r="D1341" s="44" t="s">
        <v>1951</v>
      </c>
      <c r="E1341" s="44" t="s">
        <v>1951</v>
      </c>
      <c r="F1341" s="28" t="s">
        <v>53</v>
      </c>
      <c r="G1341" s="22">
        <v>60000</v>
      </c>
      <c r="H1341" s="22">
        <f t="shared" si="150"/>
        <v>11400</v>
      </c>
      <c r="I1341" s="23">
        <f t="shared" si="151"/>
        <v>71400</v>
      </c>
    </row>
    <row r="1342" spans="1:9" s="62" customFormat="1" ht="45">
      <c r="A1342" s="31">
        <v>75</v>
      </c>
      <c r="B1342" s="35">
        <v>1196490561</v>
      </c>
      <c r="C1342" s="59" t="s">
        <v>1952</v>
      </c>
      <c r="D1342" s="44" t="s">
        <v>1953</v>
      </c>
      <c r="E1342" s="44" t="s">
        <v>1953</v>
      </c>
      <c r="F1342" s="28" t="s">
        <v>53</v>
      </c>
      <c r="G1342" s="22">
        <v>650000</v>
      </c>
      <c r="H1342" s="22">
        <f t="shared" si="150"/>
        <v>123500</v>
      </c>
      <c r="I1342" s="23">
        <f t="shared" si="151"/>
        <v>773500</v>
      </c>
    </row>
    <row r="1343" spans="1:9" s="62" customFormat="1" ht="27">
      <c r="A1343" s="31">
        <v>76</v>
      </c>
      <c r="B1343" s="35" t="s">
        <v>3359</v>
      </c>
      <c r="C1343" s="59" t="s">
        <v>1954</v>
      </c>
      <c r="D1343" s="33" t="s">
        <v>1955</v>
      </c>
      <c r="E1343" s="33" t="s">
        <v>1956</v>
      </c>
      <c r="F1343" s="28" t="s">
        <v>53</v>
      </c>
      <c r="G1343" s="22">
        <v>750000</v>
      </c>
      <c r="H1343" s="22">
        <f t="shared" si="150"/>
        <v>142500</v>
      </c>
      <c r="I1343" s="23">
        <f t="shared" si="151"/>
        <v>892500</v>
      </c>
    </row>
    <row r="1344" spans="1:9" s="62" customFormat="1" ht="27">
      <c r="A1344" s="31">
        <v>77</v>
      </c>
      <c r="B1344" s="35" t="s">
        <v>3359</v>
      </c>
      <c r="C1344" s="59" t="s">
        <v>1957</v>
      </c>
      <c r="D1344" s="33" t="s">
        <v>1958</v>
      </c>
      <c r="E1344" s="33" t="s">
        <v>1959</v>
      </c>
      <c r="F1344" s="28" t="s">
        <v>53</v>
      </c>
      <c r="G1344" s="22">
        <v>450000</v>
      </c>
      <c r="H1344" s="22">
        <f t="shared" si="150"/>
        <v>85500</v>
      </c>
      <c r="I1344" s="23">
        <f t="shared" si="151"/>
        <v>535500</v>
      </c>
    </row>
    <row r="1345" spans="1:9" s="62" customFormat="1" ht="27">
      <c r="A1345" s="31">
        <v>78</v>
      </c>
      <c r="B1345" s="35" t="s">
        <v>3359</v>
      </c>
      <c r="C1345" s="59" t="s">
        <v>1960</v>
      </c>
      <c r="D1345" s="33" t="s">
        <v>1961</v>
      </c>
      <c r="E1345" s="33" t="s">
        <v>1962</v>
      </c>
      <c r="F1345" s="28" t="s">
        <v>53</v>
      </c>
      <c r="G1345" s="22">
        <v>750000</v>
      </c>
      <c r="H1345" s="22">
        <f t="shared" si="150"/>
        <v>142500</v>
      </c>
      <c r="I1345" s="23">
        <f t="shared" si="151"/>
        <v>892500</v>
      </c>
    </row>
    <row r="1346" spans="1:9" s="62" customFormat="1" ht="27">
      <c r="A1346" s="31">
        <v>79</v>
      </c>
      <c r="B1346" s="35" t="s">
        <v>3359</v>
      </c>
      <c r="C1346" s="59" t="s">
        <v>1963</v>
      </c>
      <c r="D1346" s="33" t="s">
        <v>1958</v>
      </c>
      <c r="E1346" s="33" t="s">
        <v>1958</v>
      </c>
      <c r="F1346" s="28" t="s">
        <v>53</v>
      </c>
      <c r="G1346" s="22">
        <v>450000</v>
      </c>
      <c r="H1346" s="22">
        <f t="shared" si="150"/>
        <v>85500</v>
      </c>
      <c r="I1346" s="23">
        <f t="shared" si="151"/>
        <v>535500</v>
      </c>
    </row>
    <row r="1347" spans="1:9" s="62" customFormat="1" ht="27">
      <c r="A1347" s="31">
        <v>80</v>
      </c>
      <c r="B1347" s="35" t="s">
        <v>3359</v>
      </c>
      <c r="C1347" s="59" t="s">
        <v>1964</v>
      </c>
      <c r="D1347" s="33" t="s">
        <v>1965</v>
      </c>
      <c r="E1347" s="33" t="s">
        <v>1965</v>
      </c>
      <c r="F1347" s="28" t="s">
        <v>53</v>
      </c>
      <c r="G1347" s="22">
        <v>750000</v>
      </c>
      <c r="H1347" s="22">
        <f t="shared" si="150"/>
        <v>142500</v>
      </c>
      <c r="I1347" s="23">
        <f t="shared" si="151"/>
        <v>892500</v>
      </c>
    </row>
    <row r="1348" spans="1:9" s="62" customFormat="1" ht="27">
      <c r="A1348" s="31">
        <v>81</v>
      </c>
      <c r="B1348" s="35" t="s">
        <v>3359</v>
      </c>
      <c r="C1348" s="59" t="s">
        <v>1966</v>
      </c>
      <c r="D1348" s="33" t="s">
        <v>1967</v>
      </c>
      <c r="E1348" s="33" t="s">
        <v>1968</v>
      </c>
      <c r="F1348" s="28" t="s">
        <v>53</v>
      </c>
      <c r="G1348" s="22">
        <v>450000</v>
      </c>
      <c r="H1348" s="22">
        <f t="shared" si="150"/>
        <v>85500</v>
      </c>
      <c r="I1348" s="23">
        <f t="shared" si="151"/>
        <v>535500</v>
      </c>
    </row>
    <row r="1349" spans="1:9" s="62" customFormat="1" ht="27">
      <c r="A1349" s="31">
        <v>82</v>
      </c>
      <c r="B1349" s="35" t="s">
        <v>3359</v>
      </c>
      <c r="C1349" s="59" t="s">
        <v>1969</v>
      </c>
      <c r="D1349" s="33" t="s">
        <v>1970</v>
      </c>
      <c r="E1349" s="33" t="s">
        <v>1971</v>
      </c>
      <c r="F1349" s="28" t="s">
        <v>53</v>
      </c>
      <c r="G1349" s="22">
        <v>750000</v>
      </c>
      <c r="H1349" s="22">
        <f t="shared" si="150"/>
        <v>142500</v>
      </c>
      <c r="I1349" s="23">
        <f t="shared" si="151"/>
        <v>892500</v>
      </c>
    </row>
    <row r="1350" spans="1:9" s="62" customFormat="1" ht="27">
      <c r="A1350" s="31">
        <v>83</v>
      </c>
      <c r="B1350" s="35" t="s">
        <v>3359</v>
      </c>
      <c r="C1350" s="59" t="s">
        <v>1972</v>
      </c>
      <c r="D1350" s="33" t="s">
        <v>1973</v>
      </c>
      <c r="E1350" s="33" t="s">
        <v>1973</v>
      </c>
      <c r="F1350" s="28" t="s">
        <v>53</v>
      </c>
      <c r="G1350" s="22">
        <v>450000</v>
      </c>
      <c r="H1350" s="22">
        <f t="shared" si="150"/>
        <v>85500</v>
      </c>
      <c r="I1350" s="23">
        <f t="shared" si="151"/>
        <v>535500</v>
      </c>
    </row>
    <row r="1351" spans="1:9" s="62" customFormat="1" ht="27">
      <c r="A1351" s="31">
        <v>84</v>
      </c>
      <c r="B1351" s="35" t="s">
        <v>3359</v>
      </c>
      <c r="C1351" s="59" t="s">
        <v>1974</v>
      </c>
      <c r="D1351" s="33" t="s">
        <v>1975</v>
      </c>
      <c r="E1351" s="33" t="s">
        <v>1975</v>
      </c>
      <c r="F1351" s="28" t="s">
        <v>53</v>
      </c>
      <c r="G1351" s="22">
        <v>750000</v>
      </c>
      <c r="H1351" s="22">
        <f t="shared" si="150"/>
        <v>142500</v>
      </c>
      <c r="I1351" s="23">
        <f t="shared" si="151"/>
        <v>892500</v>
      </c>
    </row>
    <row r="1352" spans="1:9" s="62" customFormat="1" ht="27">
      <c r="A1352" s="31">
        <v>85</v>
      </c>
      <c r="B1352" s="35" t="s">
        <v>3359</v>
      </c>
      <c r="C1352" s="59" t="s">
        <v>1976</v>
      </c>
      <c r="D1352" s="33" t="s">
        <v>1977</v>
      </c>
      <c r="E1352" s="33" t="s">
        <v>1977</v>
      </c>
      <c r="F1352" s="28" t="s">
        <v>53</v>
      </c>
      <c r="G1352" s="22">
        <v>450000</v>
      </c>
      <c r="H1352" s="22">
        <f t="shared" si="150"/>
        <v>85500</v>
      </c>
      <c r="I1352" s="23">
        <f t="shared" si="151"/>
        <v>535500</v>
      </c>
    </row>
    <row r="1353" spans="1:9" s="62" customFormat="1" ht="27">
      <c r="A1353" s="31">
        <v>86</v>
      </c>
      <c r="B1353" s="35" t="s">
        <v>3359</v>
      </c>
      <c r="C1353" s="59" t="s">
        <v>1978</v>
      </c>
      <c r="D1353" s="33" t="s">
        <v>1979</v>
      </c>
      <c r="E1353" s="33" t="s">
        <v>1979</v>
      </c>
      <c r="F1353" s="28" t="s">
        <v>53</v>
      </c>
      <c r="G1353" s="22">
        <v>750000</v>
      </c>
      <c r="H1353" s="22">
        <f t="shared" si="150"/>
        <v>142500</v>
      </c>
      <c r="I1353" s="23">
        <f t="shared" si="151"/>
        <v>892500</v>
      </c>
    </row>
    <row r="1354" spans="1:9" s="62" customFormat="1" ht="27">
      <c r="A1354" s="31">
        <v>87</v>
      </c>
      <c r="B1354" s="35" t="s">
        <v>3359</v>
      </c>
      <c r="C1354" s="59" t="s">
        <v>1980</v>
      </c>
      <c r="D1354" s="33" t="s">
        <v>1981</v>
      </c>
      <c r="E1354" s="33" t="s">
        <v>1981</v>
      </c>
      <c r="F1354" s="28" t="s">
        <v>53</v>
      </c>
      <c r="G1354" s="22">
        <v>450000</v>
      </c>
      <c r="H1354" s="22">
        <f t="shared" si="150"/>
        <v>85500</v>
      </c>
      <c r="I1354" s="23">
        <f t="shared" si="151"/>
        <v>535500</v>
      </c>
    </row>
    <row r="1355" spans="1:9" s="62" customFormat="1" ht="27">
      <c r="A1355" s="31">
        <v>88</v>
      </c>
      <c r="B1355" s="35" t="s">
        <v>3359</v>
      </c>
      <c r="C1355" s="59" t="s">
        <v>1982</v>
      </c>
      <c r="D1355" s="33" t="s">
        <v>1983</v>
      </c>
      <c r="E1355" s="33" t="s">
        <v>1983</v>
      </c>
      <c r="F1355" s="28" t="s">
        <v>53</v>
      </c>
      <c r="G1355" s="22">
        <v>750000</v>
      </c>
      <c r="H1355" s="22">
        <f t="shared" si="150"/>
        <v>142500</v>
      </c>
      <c r="I1355" s="23">
        <f t="shared" si="151"/>
        <v>892500</v>
      </c>
    </row>
    <row r="1356" spans="1:9" s="62" customFormat="1" ht="27">
      <c r="A1356" s="31">
        <v>89</v>
      </c>
      <c r="B1356" s="35" t="s">
        <v>3359</v>
      </c>
      <c r="C1356" s="59" t="s">
        <v>1984</v>
      </c>
      <c r="D1356" s="33" t="s">
        <v>1985</v>
      </c>
      <c r="E1356" s="33" t="s">
        <v>1985</v>
      </c>
      <c r="F1356" s="28" t="s">
        <v>53</v>
      </c>
      <c r="G1356" s="22">
        <v>450000</v>
      </c>
      <c r="H1356" s="22">
        <f t="shared" si="150"/>
        <v>85500</v>
      </c>
      <c r="I1356" s="23">
        <f t="shared" si="151"/>
        <v>535500</v>
      </c>
    </row>
    <row r="1357" spans="1:9" s="62" customFormat="1" ht="36">
      <c r="A1357" s="31">
        <v>90</v>
      </c>
      <c r="B1357" s="35" t="s">
        <v>3359</v>
      </c>
      <c r="C1357" s="59" t="s">
        <v>1986</v>
      </c>
      <c r="D1357" s="33" t="s">
        <v>1987</v>
      </c>
      <c r="E1357" s="33" t="s">
        <v>1987</v>
      </c>
      <c r="F1357" s="28" t="s">
        <v>53</v>
      </c>
      <c r="G1357" s="22">
        <v>1200000</v>
      </c>
      <c r="H1357" s="22">
        <f t="shared" si="150"/>
        <v>228000</v>
      </c>
      <c r="I1357" s="23">
        <f t="shared" si="151"/>
        <v>1428000</v>
      </c>
    </row>
    <row r="1358" spans="1:9" s="62" customFormat="1" ht="36">
      <c r="A1358" s="31">
        <v>91</v>
      </c>
      <c r="B1358" s="35" t="s">
        <v>3359</v>
      </c>
      <c r="C1358" s="59" t="s">
        <v>1988</v>
      </c>
      <c r="D1358" s="33" t="s">
        <v>1989</v>
      </c>
      <c r="E1358" s="33" t="s">
        <v>1989</v>
      </c>
      <c r="F1358" s="28" t="s">
        <v>53</v>
      </c>
      <c r="G1358" s="22">
        <v>1200000</v>
      </c>
      <c r="H1358" s="22">
        <f t="shared" ref="H1358:H1374" si="152">ROUND(G1358*0.19,0)</f>
        <v>228000</v>
      </c>
      <c r="I1358" s="23">
        <f t="shared" si="151"/>
        <v>1428000</v>
      </c>
    </row>
    <row r="1359" spans="1:9" s="62" customFormat="1" ht="36">
      <c r="A1359" s="31">
        <v>92</v>
      </c>
      <c r="B1359" s="35" t="s">
        <v>3359</v>
      </c>
      <c r="C1359" s="59" t="s">
        <v>1990</v>
      </c>
      <c r="D1359" s="33" t="s">
        <v>1991</v>
      </c>
      <c r="E1359" s="33" t="s">
        <v>1991</v>
      </c>
      <c r="F1359" s="28" t="s">
        <v>53</v>
      </c>
      <c r="G1359" s="22">
        <v>1200000</v>
      </c>
      <c r="H1359" s="22">
        <f t="shared" si="152"/>
        <v>228000</v>
      </c>
      <c r="I1359" s="23">
        <f t="shared" si="151"/>
        <v>1428000</v>
      </c>
    </row>
    <row r="1360" spans="1:9" s="62" customFormat="1" ht="36">
      <c r="A1360" s="31">
        <v>93</v>
      </c>
      <c r="B1360" s="35" t="s">
        <v>3359</v>
      </c>
      <c r="C1360" s="59" t="s">
        <v>1992</v>
      </c>
      <c r="D1360" s="33" t="s">
        <v>1993</v>
      </c>
      <c r="E1360" s="33" t="s">
        <v>1993</v>
      </c>
      <c r="F1360" s="28" t="s">
        <v>53</v>
      </c>
      <c r="G1360" s="22">
        <v>1200000</v>
      </c>
      <c r="H1360" s="22">
        <f t="shared" si="152"/>
        <v>228000</v>
      </c>
      <c r="I1360" s="23">
        <f t="shared" si="151"/>
        <v>1428000</v>
      </c>
    </row>
    <row r="1361" spans="1:9" s="62" customFormat="1" ht="27">
      <c r="A1361" s="31">
        <v>94</v>
      </c>
      <c r="B1361" s="35" t="s">
        <v>3359</v>
      </c>
      <c r="C1361" s="59" t="s">
        <v>1994</v>
      </c>
      <c r="D1361" s="33" t="s">
        <v>1995</v>
      </c>
      <c r="E1361" s="33" t="s">
        <v>1995</v>
      </c>
      <c r="F1361" s="28" t="s">
        <v>53</v>
      </c>
      <c r="G1361" s="22">
        <v>1300000</v>
      </c>
      <c r="H1361" s="22">
        <f t="shared" si="152"/>
        <v>247000</v>
      </c>
      <c r="I1361" s="23">
        <f t="shared" si="151"/>
        <v>1547000</v>
      </c>
    </row>
    <row r="1362" spans="1:9" s="62" customFormat="1" ht="27">
      <c r="A1362" s="31">
        <v>95</v>
      </c>
      <c r="B1362" s="35" t="s">
        <v>3359</v>
      </c>
      <c r="C1362" s="59" t="s">
        <v>1996</v>
      </c>
      <c r="D1362" s="33" t="s">
        <v>1997</v>
      </c>
      <c r="E1362" s="33" t="s">
        <v>1997</v>
      </c>
      <c r="F1362" s="28" t="s">
        <v>53</v>
      </c>
      <c r="G1362" s="22">
        <v>1300000</v>
      </c>
      <c r="H1362" s="22">
        <f t="shared" si="152"/>
        <v>247000</v>
      </c>
      <c r="I1362" s="23">
        <f t="shared" si="151"/>
        <v>1547000</v>
      </c>
    </row>
    <row r="1363" spans="1:9" s="62" customFormat="1" ht="36">
      <c r="A1363" s="31">
        <v>96</v>
      </c>
      <c r="B1363" s="35" t="s">
        <v>3359</v>
      </c>
      <c r="C1363" s="59" t="s">
        <v>1998</v>
      </c>
      <c r="D1363" s="33" t="s">
        <v>1999</v>
      </c>
      <c r="E1363" s="33" t="s">
        <v>1999</v>
      </c>
      <c r="F1363" s="28" t="s">
        <v>53</v>
      </c>
      <c r="G1363" s="22">
        <v>1600000</v>
      </c>
      <c r="H1363" s="22">
        <f t="shared" si="152"/>
        <v>304000</v>
      </c>
      <c r="I1363" s="23">
        <f t="shared" si="151"/>
        <v>1904000</v>
      </c>
    </row>
    <row r="1364" spans="1:9" s="62" customFormat="1" ht="36">
      <c r="A1364" s="31">
        <v>97</v>
      </c>
      <c r="B1364" s="35" t="s">
        <v>3359</v>
      </c>
      <c r="C1364" s="59" t="s">
        <v>2000</v>
      </c>
      <c r="D1364" s="33" t="s">
        <v>2001</v>
      </c>
      <c r="E1364" s="33" t="s">
        <v>2001</v>
      </c>
      <c r="F1364" s="28" t="s">
        <v>53</v>
      </c>
      <c r="G1364" s="22">
        <v>1600000</v>
      </c>
      <c r="H1364" s="22">
        <f t="shared" si="152"/>
        <v>304000</v>
      </c>
      <c r="I1364" s="23">
        <f t="shared" si="151"/>
        <v>1904000</v>
      </c>
    </row>
    <row r="1365" spans="1:9" s="62" customFormat="1" ht="36">
      <c r="A1365" s="31">
        <v>98</v>
      </c>
      <c r="B1365" s="35" t="s">
        <v>3359</v>
      </c>
      <c r="C1365" s="59" t="s">
        <v>2002</v>
      </c>
      <c r="D1365" s="33" t="s">
        <v>2003</v>
      </c>
      <c r="E1365" s="33" t="s">
        <v>2003</v>
      </c>
      <c r="F1365" s="28" t="s">
        <v>53</v>
      </c>
      <c r="G1365" s="22">
        <v>1600000</v>
      </c>
      <c r="H1365" s="22">
        <f t="shared" si="152"/>
        <v>304000</v>
      </c>
      <c r="I1365" s="23">
        <f t="shared" si="151"/>
        <v>1904000</v>
      </c>
    </row>
    <row r="1366" spans="1:9" s="62" customFormat="1" ht="36">
      <c r="A1366" s="31">
        <v>99</v>
      </c>
      <c r="B1366" s="35" t="s">
        <v>3359</v>
      </c>
      <c r="C1366" s="59" t="s">
        <v>2004</v>
      </c>
      <c r="D1366" s="33" t="s">
        <v>2005</v>
      </c>
      <c r="E1366" s="33" t="s">
        <v>2005</v>
      </c>
      <c r="F1366" s="28" t="s">
        <v>53</v>
      </c>
      <c r="G1366" s="22">
        <v>1600000</v>
      </c>
      <c r="H1366" s="22">
        <f t="shared" si="152"/>
        <v>304000</v>
      </c>
      <c r="I1366" s="23">
        <f t="shared" si="151"/>
        <v>1904000</v>
      </c>
    </row>
    <row r="1367" spans="1:9" s="62" customFormat="1" ht="36">
      <c r="A1367" s="31">
        <v>100</v>
      </c>
      <c r="B1367" s="35" t="s">
        <v>3359</v>
      </c>
      <c r="C1367" s="59" t="s">
        <v>2006</v>
      </c>
      <c r="D1367" s="33" t="s">
        <v>2007</v>
      </c>
      <c r="E1367" s="33" t="s">
        <v>2007</v>
      </c>
      <c r="F1367" s="28" t="s">
        <v>53</v>
      </c>
      <c r="G1367" s="22">
        <v>1600000</v>
      </c>
      <c r="H1367" s="22">
        <f t="shared" si="152"/>
        <v>304000</v>
      </c>
      <c r="I1367" s="23">
        <f t="shared" si="151"/>
        <v>1904000</v>
      </c>
    </row>
    <row r="1368" spans="1:9" s="62" customFormat="1" ht="36">
      <c r="A1368" s="31">
        <v>101</v>
      </c>
      <c r="B1368" s="35" t="s">
        <v>3359</v>
      </c>
      <c r="C1368" s="59" t="s">
        <v>2008</v>
      </c>
      <c r="D1368" s="33" t="s">
        <v>2009</v>
      </c>
      <c r="E1368" s="33" t="s">
        <v>2009</v>
      </c>
      <c r="F1368" s="28" t="s">
        <v>53</v>
      </c>
      <c r="G1368" s="22">
        <v>1600000</v>
      </c>
      <c r="H1368" s="22">
        <f t="shared" si="152"/>
        <v>304000</v>
      </c>
      <c r="I1368" s="23">
        <f t="shared" si="151"/>
        <v>1904000</v>
      </c>
    </row>
    <row r="1369" spans="1:9" s="62" customFormat="1" ht="36">
      <c r="A1369" s="31">
        <v>102</v>
      </c>
      <c r="B1369" s="35" t="s">
        <v>3359</v>
      </c>
      <c r="C1369" s="59" t="s">
        <v>2010</v>
      </c>
      <c r="D1369" s="33" t="s">
        <v>2011</v>
      </c>
      <c r="E1369" s="33" t="s">
        <v>2011</v>
      </c>
      <c r="F1369" s="28" t="s">
        <v>53</v>
      </c>
      <c r="G1369" s="22">
        <v>1600000</v>
      </c>
      <c r="H1369" s="22">
        <f t="shared" si="152"/>
        <v>304000</v>
      </c>
      <c r="I1369" s="23">
        <f t="shared" si="151"/>
        <v>1904000</v>
      </c>
    </row>
    <row r="1370" spans="1:9" s="62" customFormat="1" ht="36">
      <c r="A1370" s="31">
        <v>103</v>
      </c>
      <c r="B1370" s="35" t="s">
        <v>3359</v>
      </c>
      <c r="C1370" s="59" t="s">
        <v>2012</v>
      </c>
      <c r="D1370" s="33" t="s">
        <v>2013</v>
      </c>
      <c r="E1370" s="33" t="s">
        <v>2013</v>
      </c>
      <c r="F1370" s="28" t="s">
        <v>53</v>
      </c>
      <c r="G1370" s="22">
        <v>1600000</v>
      </c>
      <c r="H1370" s="22">
        <f t="shared" si="152"/>
        <v>304000</v>
      </c>
      <c r="I1370" s="23">
        <f t="shared" si="151"/>
        <v>1904000</v>
      </c>
    </row>
    <row r="1371" spans="1:9" s="62" customFormat="1" ht="27">
      <c r="A1371" s="31">
        <v>104</v>
      </c>
      <c r="B1371" s="35" t="s">
        <v>3359</v>
      </c>
      <c r="C1371" s="59" t="s">
        <v>2014</v>
      </c>
      <c r="D1371" s="33" t="s">
        <v>2015</v>
      </c>
      <c r="E1371" s="33" t="s">
        <v>2016</v>
      </c>
      <c r="F1371" s="28" t="s">
        <v>53</v>
      </c>
      <c r="G1371" s="22">
        <v>800000</v>
      </c>
      <c r="H1371" s="22">
        <f t="shared" si="152"/>
        <v>152000</v>
      </c>
      <c r="I1371" s="23">
        <f t="shared" si="151"/>
        <v>952000</v>
      </c>
    </row>
    <row r="1372" spans="1:9" s="62" customFormat="1" ht="27">
      <c r="A1372" s="31">
        <v>105</v>
      </c>
      <c r="B1372" s="35" t="s">
        <v>3359</v>
      </c>
      <c r="C1372" s="59" t="s">
        <v>2017</v>
      </c>
      <c r="D1372" s="33" t="s">
        <v>2018</v>
      </c>
      <c r="E1372" s="33" t="s">
        <v>2018</v>
      </c>
      <c r="F1372" s="28" t="s">
        <v>53</v>
      </c>
      <c r="G1372" s="22">
        <v>800000</v>
      </c>
      <c r="H1372" s="22">
        <f t="shared" si="152"/>
        <v>152000</v>
      </c>
      <c r="I1372" s="23">
        <f t="shared" si="151"/>
        <v>952000</v>
      </c>
    </row>
    <row r="1373" spans="1:9" s="62" customFormat="1" ht="27">
      <c r="A1373" s="31">
        <v>106</v>
      </c>
      <c r="B1373" s="35" t="s">
        <v>3359</v>
      </c>
      <c r="C1373" s="59" t="s">
        <v>2019</v>
      </c>
      <c r="D1373" s="33" t="s">
        <v>2020</v>
      </c>
      <c r="E1373" s="33" t="s">
        <v>2020</v>
      </c>
      <c r="F1373" s="28" t="s">
        <v>53</v>
      </c>
      <c r="G1373" s="22">
        <v>800000</v>
      </c>
      <c r="H1373" s="22">
        <f t="shared" si="152"/>
        <v>152000</v>
      </c>
      <c r="I1373" s="23">
        <f t="shared" si="151"/>
        <v>952000</v>
      </c>
    </row>
    <row r="1374" spans="1:9" s="62" customFormat="1" ht="27">
      <c r="A1374" s="31">
        <v>107</v>
      </c>
      <c r="B1374" s="35" t="s">
        <v>3359</v>
      </c>
      <c r="C1374" s="59" t="s">
        <v>2021</v>
      </c>
      <c r="D1374" s="33" t="s">
        <v>2022</v>
      </c>
      <c r="E1374" s="33" t="s">
        <v>2022</v>
      </c>
      <c r="F1374" s="28" t="s">
        <v>53</v>
      </c>
      <c r="G1374" s="22">
        <v>800000</v>
      </c>
      <c r="H1374" s="22">
        <f t="shared" si="152"/>
        <v>152000</v>
      </c>
      <c r="I1374" s="23">
        <f t="shared" si="151"/>
        <v>952000</v>
      </c>
    </row>
    <row r="1375" spans="1:9" s="150" customFormat="1">
      <c r="A1375" s="142" t="s">
        <v>3978</v>
      </c>
      <c r="B1375" s="17"/>
      <c r="C1375" s="143"/>
      <c r="D1375" s="143"/>
      <c r="E1375" s="143"/>
      <c r="F1375" s="143"/>
      <c r="G1375" s="144"/>
      <c r="H1375" s="145"/>
      <c r="I1375" s="151">
        <f>SUM(I1268:I1374)</f>
        <v>99870561</v>
      </c>
    </row>
    <row r="1376" spans="1:9" s="62" customFormat="1" ht="18">
      <c r="A1376" s="68" t="s">
        <v>2023</v>
      </c>
      <c r="B1376" s="166" t="s">
        <v>2024</v>
      </c>
      <c r="C1376" s="166"/>
      <c r="D1376" s="166"/>
      <c r="E1376" s="166"/>
      <c r="F1376" s="29" t="s">
        <v>740</v>
      </c>
      <c r="G1376" s="174" t="s">
        <v>3870</v>
      </c>
      <c r="H1376" s="175"/>
      <c r="I1376" s="176"/>
    </row>
    <row r="1377" spans="1:9" s="62" customFormat="1" ht="27">
      <c r="A1377" s="14" t="s">
        <v>2</v>
      </c>
      <c r="B1377" s="14" t="s">
        <v>3</v>
      </c>
      <c r="C1377" s="15" t="s">
        <v>4</v>
      </c>
      <c r="D1377" s="15" t="s">
        <v>5</v>
      </c>
      <c r="E1377" s="15" t="s">
        <v>3366</v>
      </c>
      <c r="F1377" s="15" t="s">
        <v>7</v>
      </c>
      <c r="G1377" s="16" t="s">
        <v>3347</v>
      </c>
      <c r="H1377" s="16" t="s">
        <v>3348</v>
      </c>
      <c r="I1377" s="16" t="s">
        <v>3349</v>
      </c>
    </row>
    <row r="1378" spans="1:9" s="62" customFormat="1" ht="27">
      <c r="A1378" s="31">
        <v>1</v>
      </c>
      <c r="B1378" s="21">
        <v>1196490024</v>
      </c>
      <c r="C1378" s="59" t="s">
        <v>1798</v>
      </c>
      <c r="D1378" s="44" t="s">
        <v>2025</v>
      </c>
      <c r="E1378" s="44" t="s">
        <v>2025</v>
      </c>
      <c r="F1378" s="28" t="s">
        <v>10</v>
      </c>
      <c r="G1378" s="22">
        <v>103502</v>
      </c>
      <c r="H1378" s="22">
        <f t="shared" ref="H1378:H1441" si="153">ROUND(G1378*0.19,0)</f>
        <v>19665</v>
      </c>
      <c r="I1378" s="23">
        <f t="shared" ref="I1378:I1441" si="154">+G1378+H1378</f>
        <v>123167</v>
      </c>
    </row>
    <row r="1379" spans="1:9" s="62" customFormat="1" ht="27">
      <c r="A1379" s="31">
        <v>2</v>
      </c>
      <c r="B1379" s="21">
        <v>1196490438</v>
      </c>
      <c r="C1379" s="59" t="s">
        <v>1798</v>
      </c>
      <c r="D1379" s="44" t="s">
        <v>2026</v>
      </c>
      <c r="E1379" s="44" t="s">
        <v>2026</v>
      </c>
      <c r="F1379" s="28" t="s">
        <v>10</v>
      </c>
      <c r="G1379" s="22">
        <v>88040</v>
      </c>
      <c r="H1379" s="22">
        <f t="shared" si="153"/>
        <v>16728</v>
      </c>
      <c r="I1379" s="23">
        <f t="shared" si="154"/>
        <v>104768</v>
      </c>
    </row>
    <row r="1380" spans="1:9" s="62" customFormat="1" ht="45">
      <c r="A1380" s="31">
        <v>3</v>
      </c>
      <c r="B1380" s="21">
        <v>1196490631</v>
      </c>
      <c r="C1380" s="59" t="s">
        <v>1798</v>
      </c>
      <c r="D1380" s="44" t="s">
        <v>2027</v>
      </c>
      <c r="E1380" s="44" t="s">
        <v>2027</v>
      </c>
      <c r="F1380" s="28" t="s">
        <v>10</v>
      </c>
      <c r="G1380" s="22">
        <v>409496</v>
      </c>
      <c r="H1380" s="22">
        <f t="shared" si="153"/>
        <v>77804</v>
      </c>
      <c r="I1380" s="23">
        <f t="shared" si="154"/>
        <v>487300</v>
      </c>
    </row>
    <row r="1381" spans="1:9" s="62" customFormat="1" ht="27">
      <c r="A1381" s="31">
        <v>4</v>
      </c>
      <c r="B1381" s="21">
        <v>1196490152</v>
      </c>
      <c r="C1381" s="59" t="s">
        <v>1798</v>
      </c>
      <c r="D1381" s="44" t="s">
        <v>2028</v>
      </c>
      <c r="E1381" s="44" t="s">
        <v>2028</v>
      </c>
      <c r="F1381" s="28" t="s">
        <v>10</v>
      </c>
      <c r="G1381" s="22">
        <v>317651</v>
      </c>
      <c r="H1381" s="22">
        <f t="shared" si="153"/>
        <v>60354</v>
      </c>
      <c r="I1381" s="23">
        <f t="shared" si="154"/>
        <v>378005</v>
      </c>
    </row>
    <row r="1382" spans="1:9" s="62" customFormat="1" ht="36">
      <c r="A1382" s="31">
        <v>5</v>
      </c>
      <c r="B1382" s="21">
        <v>1196490403</v>
      </c>
      <c r="C1382" s="59" t="s">
        <v>1798</v>
      </c>
      <c r="D1382" s="44" t="s">
        <v>2029</v>
      </c>
      <c r="E1382" s="44" t="s">
        <v>2029</v>
      </c>
      <c r="F1382" s="28" t="s">
        <v>10</v>
      </c>
      <c r="G1382" s="22">
        <v>312896</v>
      </c>
      <c r="H1382" s="22">
        <f t="shared" si="153"/>
        <v>59450</v>
      </c>
      <c r="I1382" s="23">
        <f t="shared" si="154"/>
        <v>372346</v>
      </c>
    </row>
    <row r="1383" spans="1:9" s="62" customFormat="1" ht="45">
      <c r="A1383" s="31">
        <v>6</v>
      </c>
      <c r="B1383" s="35" t="s">
        <v>3359</v>
      </c>
      <c r="C1383" s="59" t="s">
        <v>1798</v>
      </c>
      <c r="D1383" s="44" t="s">
        <v>2030</v>
      </c>
      <c r="E1383" s="44" t="s">
        <v>2031</v>
      </c>
      <c r="F1383" s="28" t="s">
        <v>53</v>
      </c>
      <c r="G1383" s="22">
        <v>1116785</v>
      </c>
      <c r="H1383" s="22">
        <f t="shared" si="153"/>
        <v>212189</v>
      </c>
      <c r="I1383" s="23">
        <f t="shared" si="154"/>
        <v>1328974</v>
      </c>
    </row>
    <row r="1384" spans="1:9" s="62" customFormat="1" ht="36">
      <c r="A1384" s="31">
        <v>7</v>
      </c>
      <c r="B1384" s="21">
        <v>1196490428</v>
      </c>
      <c r="C1384" s="59" t="s">
        <v>1798</v>
      </c>
      <c r="D1384" s="44" t="s">
        <v>2032</v>
      </c>
      <c r="E1384" s="44" t="s">
        <v>2032</v>
      </c>
      <c r="F1384" s="28" t="s">
        <v>10</v>
      </c>
      <c r="G1384" s="22">
        <v>327896</v>
      </c>
      <c r="H1384" s="22">
        <f t="shared" si="153"/>
        <v>62300</v>
      </c>
      <c r="I1384" s="23">
        <f t="shared" si="154"/>
        <v>390196</v>
      </c>
    </row>
    <row r="1385" spans="1:9" s="62" customFormat="1" ht="27">
      <c r="A1385" s="31">
        <v>8</v>
      </c>
      <c r="B1385" s="21">
        <v>1196490827</v>
      </c>
      <c r="C1385" s="59" t="s">
        <v>1798</v>
      </c>
      <c r="D1385" s="44" t="s">
        <v>2033</v>
      </c>
      <c r="E1385" s="44" t="s">
        <v>2033</v>
      </c>
      <c r="F1385" s="28" t="s">
        <v>10</v>
      </c>
      <c r="G1385" s="22">
        <v>1500000</v>
      </c>
      <c r="H1385" s="22">
        <f t="shared" si="153"/>
        <v>285000</v>
      </c>
      <c r="I1385" s="23">
        <f t="shared" si="154"/>
        <v>1785000</v>
      </c>
    </row>
    <row r="1386" spans="1:9" s="62" customFormat="1" ht="27">
      <c r="A1386" s="31">
        <v>9</v>
      </c>
      <c r="B1386" s="21">
        <v>1196490920</v>
      </c>
      <c r="C1386" s="59" t="s">
        <v>1798</v>
      </c>
      <c r="D1386" s="44" t="s">
        <v>2034</v>
      </c>
      <c r="E1386" s="44" t="s">
        <v>2034</v>
      </c>
      <c r="F1386" s="28" t="s">
        <v>10</v>
      </c>
      <c r="G1386" s="22">
        <v>1500000</v>
      </c>
      <c r="H1386" s="22">
        <f t="shared" si="153"/>
        <v>285000</v>
      </c>
      <c r="I1386" s="23">
        <f t="shared" si="154"/>
        <v>1785000</v>
      </c>
    </row>
    <row r="1387" spans="1:9" s="62" customFormat="1" ht="27">
      <c r="A1387" s="31">
        <v>10</v>
      </c>
      <c r="B1387" s="21">
        <v>1196490826</v>
      </c>
      <c r="C1387" s="59" t="s">
        <v>1798</v>
      </c>
      <c r="D1387" s="44" t="s">
        <v>2035</v>
      </c>
      <c r="E1387" s="44" t="s">
        <v>2035</v>
      </c>
      <c r="F1387" s="28" t="s">
        <v>10</v>
      </c>
      <c r="G1387" s="22">
        <v>1500000</v>
      </c>
      <c r="H1387" s="22">
        <f t="shared" si="153"/>
        <v>285000</v>
      </c>
      <c r="I1387" s="23">
        <f t="shared" si="154"/>
        <v>1785000</v>
      </c>
    </row>
    <row r="1388" spans="1:9" s="62" customFormat="1" ht="27">
      <c r="A1388" s="31">
        <v>11</v>
      </c>
      <c r="B1388" s="21">
        <v>1196490919</v>
      </c>
      <c r="C1388" s="59" t="s">
        <v>1798</v>
      </c>
      <c r="D1388" s="44" t="s">
        <v>2036</v>
      </c>
      <c r="E1388" s="44" t="s">
        <v>2036</v>
      </c>
      <c r="F1388" s="28" t="s">
        <v>10</v>
      </c>
      <c r="G1388" s="22">
        <v>317651</v>
      </c>
      <c r="H1388" s="22">
        <f t="shared" si="153"/>
        <v>60354</v>
      </c>
      <c r="I1388" s="23">
        <f t="shared" si="154"/>
        <v>378005</v>
      </c>
    </row>
    <row r="1389" spans="1:9" s="62" customFormat="1" ht="27">
      <c r="A1389" s="31">
        <v>12</v>
      </c>
      <c r="B1389" s="21">
        <v>1196490639</v>
      </c>
      <c r="C1389" s="59" t="s">
        <v>1798</v>
      </c>
      <c r="D1389" s="44" t="s">
        <v>2037</v>
      </c>
      <c r="E1389" s="44" t="s">
        <v>2037</v>
      </c>
      <c r="F1389" s="28" t="s">
        <v>10</v>
      </c>
      <c r="G1389" s="22">
        <v>317651</v>
      </c>
      <c r="H1389" s="22">
        <f t="shared" si="153"/>
        <v>60354</v>
      </c>
      <c r="I1389" s="23">
        <f t="shared" si="154"/>
        <v>378005</v>
      </c>
    </row>
    <row r="1390" spans="1:9" s="62" customFormat="1" ht="27">
      <c r="A1390" s="31">
        <v>13</v>
      </c>
      <c r="B1390" s="21">
        <v>1196490724</v>
      </c>
      <c r="C1390" s="59" t="s">
        <v>1798</v>
      </c>
      <c r="D1390" s="44" t="s">
        <v>2038</v>
      </c>
      <c r="E1390" s="44" t="s">
        <v>2038</v>
      </c>
      <c r="F1390" s="28" t="s">
        <v>10</v>
      </c>
      <c r="G1390" s="22">
        <v>366427</v>
      </c>
      <c r="H1390" s="22">
        <f t="shared" si="153"/>
        <v>69621</v>
      </c>
      <c r="I1390" s="23">
        <f t="shared" si="154"/>
        <v>436048</v>
      </c>
    </row>
    <row r="1391" spans="1:9" s="62" customFormat="1" ht="36">
      <c r="A1391" s="31">
        <v>14</v>
      </c>
      <c r="B1391" s="21">
        <v>1196491157</v>
      </c>
      <c r="C1391" s="59" t="s">
        <v>1798</v>
      </c>
      <c r="D1391" s="44" t="s">
        <v>2039</v>
      </c>
      <c r="E1391" s="44" t="s">
        <v>2039</v>
      </c>
      <c r="F1391" s="28" t="s">
        <v>10</v>
      </c>
      <c r="G1391" s="22">
        <v>1312177</v>
      </c>
      <c r="H1391" s="22">
        <f t="shared" si="153"/>
        <v>249314</v>
      </c>
      <c r="I1391" s="23">
        <f t="shared" si="154"/>
        <v>1561491</v>
      </c>
    </row>
    <row r="1392" spans="1:9" s="62" customFormat="1" ht="27">
      <c r="A1392" s="31">
        <v>15</v>
      </c>
      <c r="B1392" s="21">
        <v>1196490905</v>
      </c>
      <c r="C1392" s="59" t="s">
        <v>1798</v>
      </c>
      <c r="D1392" s="44" t="s">
        <v>2040</v>
      </c>
      <c r="E1392" s="44" t="s">
        <v>2040</v>
      </c>
      <c r="F1392" s="28" t="s">
        <v>10</v>
      </c>
      <c r="G1392" s="22">
        <v>341427</v>
      </c>
      <c r="H1392" s="22">
        <f t="shared" si="153"/>
        <v>64871</v>
      </c>
      <c r="I1392" s="23">
        <f t="shared" si="154"/>
        <v>406298</v>
      </c>
    </row>
    <row r="1393" spans="1:9" s="62" customFormat="1" ht="45">
      <c r="A1393" s="31">
        <v>16</v>
      </c>
      <c r="B1393" s="21">
        <v>1186220852</v>
      </c>
      <c r="C1393" s="59" t="s">
        <v>1798</v>
      </c>
      <c r="D1393" s="44" t="s">
        <v>2041</v>
      </c>
      <c r="E1393" s="44" t="s">
        <v>2041</v>
      </c>
      <c r="F1393" s="28" t="s">
        <v>10</v>
      </c>
      <c r="G1393" s="22">
        <v>309092</v>
      </c>
      <c r="H1393" s="22">
        <f t="shared" si="153"/>
        <v>58727</v>
      </c>
      <c r="I1393" s="23">
        <f t="shared" si="154"/>
        <v>367819</v>
      </c>
    </row>
    <row r="1394" spans="1:9" s="62" customFormat="1" ht="45">
      <c r="A1394" s="31">
        <v>17</v>
      </c>
      <c r="B1394" s="21">
        <v>1196490383</v>
      </c>
      <c r="C1394" s="59" t="s">
        <v>1798</v>
      </c>
      <c r="D1394" s="44" t="s">
        <v>2042</v>
      </c>
      <c r="E1394" s="44" t="s">
        <v>2042</v>
      </c>
      <c r="F1394" s="28" t="s">
        <v>10</v>
      </c>
      <c r="G1394" s="22">
        <v>500000</v>
      </c>
      <c r="H1394" s="22">
        <f t="shared" si="153"/>
        <v>95000</v>
      </c>
      <c r="I1394" s="23">
        <f t="shared" si="154"/>
        <v>595000</v>
      </c>
    </row>
    <row r="1395" spans="1:9" s="62" customFormat="1" ht="27">
      <c r="A1395" s="31">
        <v>18</v>
      </c>
      <c r="B1395" s="21">
        <v>1196490381</v>
      </c>
      <c r="C1395" s="59" t="s">
        <v>1798</v>
      </c>
      <c r="D1395" s="44" t="s">
        <v>2043</v>
      </c>
      <c r="E1395" s="44" t="s">
        <v>2043</v>
      </c>
      <c r="F1395" s="28" t="s">
        <v>10</v>
      </c>
      <c r="G1395" s="22">
        <v>830066</v>
      </c>
      <c r="H1395" s="22">
        <f t="shared" si="153"/>
        <v>157713</v>
      </c>
      <c r="I1395" s="23">
        <f t="shared" si="154"/>
        <v>987779</v>
      </c>
    </row>
    <row r="1396" spans="1:9" s="62" customFormat="1" ht="36">
      <c r="A1396" s="31">
        <v>19</v>
      </c>
      <c r="B1396" s="21">
        <v>1196490728</v>
      </c>
      <c r="C1396" s="59" t="s">
        <v>1798</v>
      </c>
      <c r="D1396" s="44" t="s">
        <v>2044</v>
      </c>
      <c r="E1396" s="44" t="s">
        <v>2044</v>
      </c>
      <c r="F1396" s="28" t="s">
        <v>10</v>
      </c>
      <c r="G1396" s="22">
        <v>278876</v>
      </c>
      <c r="H1396" s="22">
        <f t="shared" si="153"/>
        <v>52986</v>
      </c>
      <c r="I1396" s="23">
        <f t="shared" si="154"/>
        <v>331862</v>
      </c>
    </row>
    <row r="1397" spans="1:9" s="62" customFormat="1" ht="36">
      <c r="A1397" s="31">
        <v>20</v>
      </c>
      <c r="B1397" s="21">
        <v>1196490714</v>
      </c>
      <c r="C1397" s="59" t="s">
        <v>1798</v>
      </c>
      <c r="D1397" s="44" t="s">
        <v>2045</v>
      </c>
      <c r="E1397" s="44" t="s">
        <v>2045</v>
      </c>
      <c r="F1397" s="28" t="s">
        <v>10</v>
      </c>
      <c r="G1397" s="22">
        <v>380692</v>
      </c>
      <c r="H1397" s="22">
        <f t="shared" si="153"/>
        <v>72331</v>
      </c>
      <c r="I1397" s="23">
        <f t="shared" si="154"/>
        <v>453023</v>
      </c>
    </row>
    <row r="1398" spans="1:9" s="62" customFormat="1" ht="72">
      <c r="A1398" s="31">
        <v>21</v>
      </c>
      <c r="B1398" s="21">
        <v>1196490157</v>
      </c>
      <c r="C1398" s="59" t="s">
        <v>1798</v>
      </c>
      <c r="D1398" s="44" t="s">
        <v>2046</v>
      </c>
      <c r="E1398" s="44" t="s">
        <v>2046</v>
      </c>
      <c r="F1398" s="28" t="s">
        <v>10</v>
      </c>
      <c r="G1398" s="22">
        <v>78991</v>
      </c>
      <c r="H1398" s="22">
        <f t="shared" si="153"/>
        <v>15008</v>
      </c>
      <c r="I1398" s="23">
        <f t="shared" si="154"/>
        <v>93999</v>
      </c>
    </row>
    <row r="1399" spans="1:9" s="62" customFormat="1" ht="27">
      <c r="A1399" s="31">
        <v>22</v>
      </c>
      <c r="B1399" s="21">
        <v>1196490257</v>
      </c>
      <c r="C1399" s="59" t="s">
        <v>1798</v>
      </c>
      <c r="D1399" s="44" t="s">
        <v>2047</v>
      </c>
      <c r="E1399" s="44" t="s">
        <v>2047</v>
      </c>
      <c r="F1399" s="28" t="s">
        <v>10</v>
      </c>
      <c r="G1399" s="22">
        <v>425897</v>
      </c>
      <c r="H1399" s="22">
        <f t="shared" si="153"/>
        <v>80920</v>
      </c>
      <c r="I1399" s="23">
        <f t="shared" si="154"/>
        <v>506817</v>
      </c>
    </row>
    <row r="1400" spans="1:9" s="62" customFormat="1" ht="27">
      <c r="A1400" s="31">
        <v>23</v>
      </c>
      <c r="B1400" s="21">
        <v>1196490374</v>
      </c>
      <c r="C1400" s="59" t="s">
        <v>1798</v>
      </c>
      <c r="D1400" s="44" t="s">
        <v>2048</v>
      </c>
      <c r="E1400" s="44" t="s">
        <v>2048</v>
      </c>
      <c r="F1400" s="28" t="s">
        <v>10</v>
      </c>
      <c r="G1400" s="22">
        <v>695289</v>
      </c>
      <c r="H1400" s="22">
        <f t="shared" si="153"/>
        <v>132105</v>
      </c>
      <c r="I1400" s="23">
        <f t="shared" si="154"/>
        <v>827394</v>
      </c>
    </row>
    <row r="1401" spans="1:9" s="62" customFormat="1" ht="27">
      <c r="A1401" s="31">
        <v>24</v>
      </c>
      <c r="B1401" s="21">
        <v>1196490439</v>
      </c>
      <c r="C1401" s="59" t="s">
        <v>1798</v>
      </c>
      <c r="D1401" s="44" t="s">
        <v>2049</v>
      </c>
      <c r="E1401" s="44" t="s">
        <v>2049</v>
      </c>
      <c r="F1401" s="28" t="s">
        <v>10</v>
      </c>
      <c r="G1401" s="22">
        <v>409464</v>
      </c>
      <c r="H1401" s="22">
        <f t="shared" si="153"/>
        <v>77798</v>
      </c>
      <c r="I1401" s="23">
        <f t="shared" si="154"/>
        <v>487262</v>
      </c>
    </row>
    <row r="1402" spans="1:9" s="62" customFormat="1" ht="36">
      <c r="A1402" s="31">
        <v>25</v>
      </c>
      <c r="B1402" s="21">
        <v>1196490595</v>
      </c>
      <c r="C1402" s="59" t="s">
        <v>1798</v>
      </c>
      <c r="D1402" s="44" t="s">
        <v>2050</v>
      </c>
      <c r="E1402" s="44" t="s">
        <v>2050</v>
      </c>
      <c r="F1402" s="28" t="s">
        <v>10</v>
      </c>
      <c r="G1402" s="22">
        <v>659078</v>
      </c>
      <c r="H1402" s="22">
        <f t="shared" si="153"/>
        <v>125225</v>
      </c>
      <c r="I1402" s="23">
        <f t="shared" si="154"/>
        <v>784303</v>
      </c>
    </row>
    <row r="1403" spans="1:9" s="62" customFormat="1" ht="27">
      <c r="A1403" s="31">
        <v>26</v>
      </c>
      <c r="B1403" s="21">
        <v>1196490594</v>
      </c>
      <c r="C1403" s="59" t="s">
        <v>1798</v>
      </c>
      <c r="D1403" s="44" t="s">
        <v>2051</v>
      </c>
      <c r="E1403" s="44" t="s">
        <v>2051</v>
      </c>
      <c r="F1403" s="28" t="s">
        <v>10</v>
      </c>
      <c r="G1403" s="22">
        <v>1900000</v>
      </c>
      <c r="H1403" s="22">
        <f t="shared" si="153"/>
        <v>361000</v>
      </c>
      <c r="I1403" s="23">
        <f t="shared" si="154"/>
        <v>2261000</v>
      </c>
    </row>
    <row r="1404" spans="1:9" s="62" customFormat="1" ht="45">
      <c r="A1404" s="31">
        <v>27</v>
      </c>
      <c r="B1404" s="21">
        <v>1196490828</v>
      </c>
      <c r="C1404" s="59" t="s">
        <v>1798</v>
      </c>
      <c r="D1404" s="44" t="s">
        <v>2052</v>
      </c>
      <c r="E1404" s="44" t="s">
        <v>2052</v>
      </c>
      <c r="F1404" s="28" t="s">
        <v>10</v>
      </c>
      <c r="G1404" s="22">
        <v>2150000</v>
      </c>
      <c r="H1404" s="22">
        <f t="shared" si="153"/>
        <v>408500</v>
      </c>
      <c r="I1404" s="23">
        <f t="shared" si="154"/>
        <v>2558500</v>
      </c>
    </row>
    <row r="1405" spans="1:9" s="62" customFormat="1" ht="27">
      <c r="A1405" s="31">
        <v>28</v>
      </c>
      <c r="B1405" s="21">
        <v>1196490801</v>
      </c>
      <c r="C1405" s="59" t="s">
        <v>1798</v>
      </c>
      <c r="D1405" s="44" t="s">
        <v>2053</v>
      </c>
      <c r="E1405" s="44" t="s">
        <v>2053</v>
      </c>
      <c r="F1405" s="28" t="s">
        <v>10</v>
      </c>
      <c r="G1405" s="22">
        <v>659078</v>
      </c>
      <c r="H1405" s="22">
        <f t="shared" si="153"/>
        <v>125225</v>
      </c>
      <c r="I1405" s="23">
        <f t="shared" si="154"/>
        <v>784303</v>
      </c>
    </row>
    <row r="1406" spans="1:9" s="62" customFormat="1" ht="36">
      <c r="A1406" s="31">
        <v>29</v>
      </c>
      <c r="B1406" s="21">
        <v>1196490830</v>
      </c>
      <c r="C1406" s="59" t="s">
        <v>1798</v>
      </c>
      <c r="D1406" s="44" t="s">
        <v>2054</v>
      </c>
      <c r="E1406" s="44" t="s">
        <v>2054</v>
      </c>
      <c r="F1406" s="28" t="s">
        <v>10</v>
      </c>
      <c r="G1406" s="22">
        <v>1200000</v>
      </c>
      <c r="H1406" s="22">
        <f t="shared" si="153"/>
        <v>228000</v>
      </c>
      <c r="I1406" s="23">
        <f t="shared" si="154"/>
        <v>1428000</v>
      </c>
    </row>
    <row r="1407" spans="1:9" s="62" customFormat="1" ht="27">
      <c r="A1407" s="31">
        <v>30</v>
      </c>
      <c r="B1407" s="21">
        <v>1196490010</v>
      </c>
      <c r="C1407" s="59" t="s">
        <v>1798</v>
      </c>
      <c r="D1407" s="44" t="s">
        <v>2055</v>
      </c>
      <c r="E1407" s="44" t="s">
        <v>2055</v>
      </c>
      <c r="F1407" s="28" t="s">
        <v>10</v>
      </c>
      <c r="G1407" s="22">
        <v>659078</v>
      </c>
      <c r="H1407" s="22">
        <f t="shared" si="153"/>
        <v>125225</v>
      </c>
      <c r="I1407" s="23">
        <f t="shared" si="154"/>
        <v>784303</v>
      </c>
    </row>
    <row r="1408" spans="1:9" s="62" customFormat="1" ht="45">
      <c r="A1408" s="31">
        <v>31</v>
      </c>
      <c r="B1408" s="21">
        <v>1196490436</v>
      </c>
      <c r="C1408" s="59" t="s">
        <v>1798</v>
      </c>
      <c r="D1408" s="44" t="s">
        <v>2056</v>
      </c>
      <c r="E1408" s="44" t="s">
        <v>2056</v>
      </c>
      <c r="F1408" s="28" t="s">
        <v>10</v>
      </c>
      <c r="G1408" s="22">
        <v>399993</v>
      </c>
      <c r="H1408" s="22">
        <f t="shared" si="153"/>
        <v>75999</v>
      </c>
      <c r="I1408" s="23">
        <f t="shared" si="154"/>
        <v>475992</v>
      </c>
    </row>
    <row r="1409" spans="1:9" s="62" customFormat="1" ht="36">
      <c r="A1409" s="31">
        <v>32</v>
      </c>
      <c r="B1409" s="21">
        <v>1196490904</v>
      </c>
      <c r="C1409" s="59" t="s">
        <v>1798</v>
      </c>
      <c r="D1409" s="44" t="s">
        <v>2057</v>
      </c>
      <c r="E1409" s="44" t="s">
        <v>2057</v>
      </c>
      <c r="F1409" s="28" t="s">
        <v>10</v>
      </c>
      <c r="G1409" s="22">
        <v>23622</v>
      </c>
      <c r="H1409" s="22">
        <f t="shared" si="153"/>
        <v>4488</v>
      </c>
      <c r="I1409" s="23">
        <f t="shared" si="154"/>
        <v>28110</v>
      </c>
    </row>
    <row r="1410" spans="1:9" s="62" customFormat="1" ht="45">
      <c r="A1410" s="31">
        <v>33</v>
      </c>
      <c r="B1410" s="21">
        <v>1196490226</v>
      </c>
      <c r="C1410" s="59" t="s">
        <v>1798</v>
      </c>
      <c r="D1410" s="44" t="s">
        <v>2058</v>
      </c>
      <c r="E1410" s="44" t="s">
        <v>2058</v>
      </c>
      <c r="F1410" s="28" t="s">
        <v>10</v>
      </c>
      <c r="G1410" s="22">
        <v>411100</v>
      </c>
      <c r="H1410" s="22">
        <f t="shared" si="153"/>
        <v>78109</v>
      </c>
      <c r="I1410" s="23">
        <f t="shared" si="154"/>
        <v>489209</v>
      </c>
    </row>
    <row r="1411" spans="1:9" s="62" customFormat="1" ht="27">
      <c r="A1411" s="31">
        <v>34</v>
      </c>
      <c r="B1411" s="21">
        <v>1196490322</v>
      </c>
      <c r="C1411" s="59" t="s">
        <v>1798</v>
      </c>
      <c r="D1411" s="33" t="s">
        <v>2059</v>
      </c>
      <c r="E1411" s="33" t="s">
        <v>2059</v>
      </c>
      <c r="F1411" s="28" t="s">
        <v>10</v>
      </c>
      <c r="G1411" s="22">
        <v>1800000</v>
      </c>
      <c r="H1411" s="22">
        <f t="shared" si="153"/>
        <v>342000</v>
      </c>
      <c r="I1411" s="23">
        <f t="shared" si="154"/>
        <v>2142000</v>
      </c>
    </row>
    <row r="1412" spans="1:9" s="62" customFormat="1" ht="27">
      <c r="A1412" s="31">
        <v>35</v>
      </c>
      <c r="B1412" s="21">
        <v>1196490254</v>
      </c>
      <c r="C1412" s="59" t="s">
        <v>1798</v>
      </c>
      <c r="D1412" s="33" t="s">
        <v>2060</v>
      </c>
      <c r="E1412" s="33" t="s">
        <v>2060</v>
      </c>
      <c r="F1412" s="28" t="s">
        <v>10</v>
      </c>
      <c r="G1412" s="22">
        <v>2241831</v>
      </c>
      <c r="H1412" s="22">
        <f t="shared" si="153"/>
        <v>425948</v>
      </c>
      <c r="I1412" s="23">
        <f t="shared" si="154"/>
        <v>2667779</v>
      </c>
    </row>
    <row r="1413" spans="1:9" s="62" customFormat="1" ht="27">
      <c r="A1413" s="31">
        <v>36</v>
      </c>
      <c r="B1413" s="21">
        <v>1196490390</v>
      </c>
      <c r="C1413" s="59" t="s">
        <v>1798</v>
      </c>
      <c r="D1413" s="33" t="s">
        <v>2061</v>
      </c>
      <c r="E1413" s="33" t="s">
        <v>2061</v>
      </c>
      <c r="F1413" s="28" t="s">
        <v>10</v>
      </c>
      <c r="G1413" s="22">
        <v>1800000</v>
      </c>
      <c r="H1413" s="22">
        <f t="shared" si="153"/>
        <v>342000</v>
      </c>
      <c r="I1413" s="23">
        <f t="shared" si="154"/>
        <v>2142000</v>
      </c>
    </row>
    <row r="1414" spans="1:9" s="62" customFormat="1" ht="36">
      <c r="A1414" s="31">
        <v>37</v>
      </c>
      <c r="B1414" s="21">
        <v>1196490829</v>
      </c>
      <c r="C1414" s="59" t="s">
        <v>1798</v>
      </c>
      <c r="D1414" s="44" t="s">
        <v>2062</v>
      </c>
      <c r="E1414" s="44" t="s">
        <v>2062</v>
      </c>
      <c r="F1414" s="28" t="s">
        <v>10</v>
      </c>
      <c r="G1414" s="22">
        <v>1400000</v>
      </c>
      <c r="H1414" s="22">
        <f t="shared" si="153"/>
        <v>266000</v>
      </c>
      <c r="I1414" s="23">
        <f t="shared" si="154"/>
        <v>1666000</v>
      </c>
    </row>
    <row r="1415" spans="1:9" s="62" customFormat="1" ht="27">
      <c r="A1415" s="31">
        <v>38</v>
      </c>
      <c r="B1415" s="21">
        <v>1196490842</v>
      </c>
      <c r="C1415" s="59" t="s">
        <v>1798</v>
      </c>
      <c r="D1415" s="44" t="s">
        <v>2063</v>
      </c>
      <c r="E1415" s="44" t="s">
        <v>2063</v>
      </c>
      <c r="F1415" s="28" t="s">
        <v>10</v>
      </c>
      <c r="G1415" s="22">
        <v>1272851</v>
      </c>
      <c r="H1415" s="22">
        <f t="shared" si="153"/>
        <v>241842</v>
      </c>
      <c r="I1415" s="23">
        <f t="shared" si="154"/>
        <v>1514693</v>
      </c>
    </row>
    <row r="1416" spans="1:9" s="62" customFormat="1" ht="36">
      <c r="A1416" s="31">
        <v>39</v>
      </c>
      <c r="B1416" s="21">
        <v>1196490918</v>
      </c>
      <c r="C1416" s="59" t="s">
        <v>1798</v>
      </c>
      <c r="D1416" s="44" t="s">
        <v>2064</v>
      </c>
      <c r="E1416" s="44" t="s">
        <v>2064</v>
      </c>
      <c r="F1416" s="28" t="s">
        <v>10</v>
      </c>
      <c r="G1416" s="22">
        <v>1500000</v>
      </c>
      <c r="H1416" s="22">
        <f t="shared" si="153"/>
        <v>285000</v>
      </c>
      <c r="I1416" s="23">
        <f t="shared" si="154"/>
        <v>1785000</v>
      </c>
    </row>
    <row r="1417" spans="1:9" s="62" customFormat="1" ht="27">
      <c r="A1417" s="31">
        <v>40</v>
      </c>
      <c r="B1417" s="21">
        <v>1196490385</v>
      </c>
      <c r="C1417" s="59" t="s">
        <v>1798</v>
      </c>
      <c r="D1417" s="44" t="s">
        <v>2065</v>
      </c>
      <c r="E1417" s="44" t="s">
        <v>2065</v>
      </c>
      <c r="F1417" s="28" t="s">
        <v>10</v>
      </c>
      <c r="G1417" s="22">
        <v>84453</v>
      </c>
      <c r="H1417" s="22">
        <f t="shared" si="153"/>
        <v>16046</v>
      </c>
      <c r="I1417" s="23">
        <f t="shared" si="154"/>
        <v>100499</v>
      </c>
    </row>
    <row r="1418" spans="1:9" s="62" customFormat="1" ht="36">
      <c r="A1418" s="31">
        <v>41</v>
      </c>
      <c r="B1418" s="21">
        <v>1196490382</v>
      </c>
      <c r="C1418" s="59" t="s">
        <v>1798</v>
      </c>
      <c r="D1418" s="33" t="s">
        <v>2066</v>
      </c>
      <c r="E1418" s="33" t="s">
        <v>2066</v>
      </c>
      <c r="F1418" s="28" t="s">
        <v>10</v>
      </c>
      <c r="G1418" s="22">
        <v>700000</v>
      </c>
      <c r="H1418" s="22">
        <f t="shared" si="153"/>
        <v>133000</v>
      </c>
      <c r="I1418" s="23">
        <f t="shared" si="154"/>
        <v>833000</v>
      </c>
    </row>
    <row r="1419" spans="1:9" s="62" customFormat="1" ht="27">
      <c r="A1419" s="31">
        <v>42</v>
      </c>
      <c r="B1419" s="21">
        <v>1196430576</v>
      </c>
      <c r="C1419" s="59" t="s">
        <v>1798</v>
      </c>
      <c r="D1419" s="33" t="s">
        <v>2067</v>
      </c>
      <c r="E1419" s="33" t="s">
        <v>2067</v>
      </c>
      <c r="F1419" s="28" t="s">
        <v>10</v>
      </c>
      <c r="G1419" s="22">
        <v>1770875</v>
      </c>
      <c r="H1419" s="22">
        <f t="shared" si="153"/>
        <v>336466</v>
      </c>
      <c r="I1419" s="23">
        <f t="shared" si="154"/>
        <v>2107341</v>
      </c>
    </row>
    <row r="1420" spans="1:9" s="62" customFormat="1" ht="36">
      <c r="A1420" s="31">
        <v>43</v>
      </c>
      <c r="B1420" s="21">
        <v>1196490917</v>
      </c>
      <c r="C1420" s="59" t="s">
        <v>1798</v>
      </c>
      <c r="D1420" s="44" t="s">
        <v>2068</v>
      </c>
      <c r="E1420" s="44" t="s">
        <v>2068</v>
      </c>
      <c r="F1420" s="28" t="s">
        <v>10</v>
      </c>
      <c r="G1420" s="22">
        <v>835000</v>
      </c>
      <c r="H1420" s="22">
        <f t="shared" si="153"/>
        <v>158650</v>
      </c>
      <c r="I1420" s="23">
        <f t="shared" si="154"/>
        <v>993650</v>
      </c>
    </row>
    <row r="1421" spans="1:9" s="62" customFormat="1" ht="27">
      <c r="A1421" s="31">
        <v>44</v>
      </c>
      <c r="B1421" s="21">
        <v>1196490916</v>
      </c>
      <c r="C1421" s="59" t="s">
        <v>1798</v>
      </c>
      <c r="D1421" s="44" t="s">
        <v>2069</v>
      </c>
      <c r="E1421" s="44" t="s">
        <v>2069</v>
      </c>
      <c r="F1421" s="28" t="s">
        <v>10</v>
      </c>
      <c r="G1421" s="22">
        <v>97550</v>
      </c>
      <c r="H1421" s="22">
        <f t="shared" si="153"/>
        <v>18535</v>
      </c>
      <c r="I1421" s="23">
        <f t="shared" si="154"/>
        <v>116085</v>
      </c>
    </row>
    <row r="1422" spans="1:9" s="62" customFormat="1" ht="27">
      <c r="A1422" s="31">
        <v>45</v>
      </c>
      <c r="B1422" s="21">
        <v>1196490727</v>
      </c>
      <c r="C1422" s="59" t="s">
        <v>1798</v>
      </c>
      <c r="D1422" s="44" t="s">
        <v>2070</v>
      </c>
      <c r="E1422" s="44" t="s">
        <v>2070</v>
      </c>
      <c r="F1422" s="28" t="s">
        <v>10</v>
      </c>
      <c r="G1422" s="22">
        <v>97550</v>
      </c>
      <c r="H1422" s="22">
        <f t="shared" si="153"/>
        <v>18535</v>
      </c>
      <c r="I1422" s="23">
        <f t="shared" si="154"/>
        <v>116085</v>
      </c>
    </row>
    <row r="1423" spans="1:9" s="62" customFormat="1" ht="27">
      <c r="A1423" s="31">
        <v>46</v>
      </c>
      <c r="B1423" s="21">
        <v>1196490709</v>
      </c>
      <c r="C1423" s="59" t="s">
        <v>1798</v>
      </c>
      <c r="D1423" s="44" t="s">
        <v>2071</v>
      </c>
      <c r="E1423" s="44" t="s">
        <v>2071</v>
      </c>
      <c r="F1423" s="28" t="s">
        <v>10</v>
      </c>
      <c r="G1423" s="22">
        <v>137500</v>
      </c>
      <c r="H1423" s="22">
        <f t="shared" si="153"/>
        <v>26125</v>
      </c>
      <c r="I1423" s="23">
        <f t="shared" si="154"/>
        <v>163625</v>
      </c>
    </row>
    <row r="1424" spans="1:9" s="62" customFormat="1" ht="27">
      <c r="A1424" s="31">
        <v>47</v>
      </c>
      <c r="B1424" s="21">
        <v>1196490658</v>
      </c>
      <c r="C1424" s="59" t="s">
        <v>1798</v>
      </c>
      <c r="D1424" s="44" t="s">
        <v>2072</v>
      </c>
      <c r="E1424" s="44" t="s">
        <v>2072</v>
      </c>
      <c r="F1424" s="28" t="s">
        <v>10</v>
      </c>
      <c r="G1424" s="22">
        <v>97550</v>
      </c>
      <c r="H1424" s="22">
        <f t="shared" si="153"/>
        <v>18535</v>
      </c>
      <c r="I1424" s="23">
        <f t="shared" si="154"/>
        <v>116085</v>
      </c>
    </row>
    <row r="1425" spans="1:9" s="62" customFormat="1" ht="45">
      <c r="A1425" s="31">
        <v>48</v>
      </c>
      <c r="B1425" s="21">
        <v>1196490435</v>
      </c>
      <c r="C1425" s="59" t="s">
        <v>1798</v>
      </c>
      <c r="D1425" s="44" t="s">
        <v>2073</v>
      </c>
      <c r="E1425" s="44" t="s">
        <v>2073</v>
      </c>
      <c r="F1425" s="28" t="s">
        <v>10</v>
      </c>
      <c r="G1425" s="22">
        <v>416000</v>
      </c>
      <c r="H1425" s="22">
        <f t="shared" si="153"/>
        <v>79040</v>
      </c>
      <c r="I1425" s="23">
        <f t="shared" si="154"/>
        <v>495040</v>
      </c>
    </row>
    <row r="1426" spans="1:9" s="62" customFormat="1" ht="27">
      <c r="A1426" s="31">
        <v>49</v>
      </c>
      <c r="B1426" s="21">
        <v>1196490454</v>
      </c>
      <c r="C1426" s="59" t="s">
        <v>1798</v>
      </c>
      <c r="D1426" s="44" t="s">
        <v>2074</v>
      </c>
      <c r="E1426" s="44" t="s">
        <v>2074</v>
      </c>
      <c r="F1426" s="28" t="s">
        <v>10</v>
      </c>
      <c r="G1426" s="22">
        <v>416000</v>
      </c>
      <c r="H1426" s="22">
        <f t="shared" si="153"/>
        <v>79040</v>
      </c>
      <c r="I1426" s="23">
        <f t="shared" si="154"/>
        <v>495040</v>
      </c>
    </row>
    <row r="1427" spans="1:9" s="62" customFormat="1" ht="27">
      <c r="A1427" s="31">
        <v>50</v>
      </c>
      <c r="B1427" s="21">
        <v>1196490407</v>
      </c>
      <c r="C1427" s="59" t="s">
        <v>1798</v>
      </c>
      <c r="D1427" s="44" t="s">
        <v>2075</v>
      </c>
      <c r="E1427" s="44" t="s">
        <v>2075</v>
      </c>
      <c r="F1427" s="28" t="s">
        <v>10</v>
      </c>
      <c r="G1427" s="22">
        <v>97550</v>
      </c>
      <c r="H1427" s="22">
        <f t="shared" si="153"/>
        <v>18535</v>
      </c>
      <c r="I1427" s="23">
        <f t="shared" si="154"/>
        <v>116085</v>
      </c>
    </row>
    <row r="1428" spans="1:9" s="62" customFormat="1" ht="27">
      <c r="A1428" s="31">
        <v>51</v>
      </c>
      <c r="B1428" s="21">
        <v>1196490386</v>
      </c>
      <c r="C1428" s="59" t="s">
        <v>1798</v>
      </c>
      <c r="D1428" s="44" t="s">
        <v>2076</v>
      </c>
      <c r="E1428" s="44" t="s">
        <v>2076</v>
      </c>
      <c r="F1428" s="28" t="s">
        <v>10</v>
      </c>
      <c r="G1428" s="22">
        <v>350000</v>
      </c>
      <c r="H1428" s="22">
        <f t="shared" si="153"/>
        <v>66500</v>
      </c>
      <c r="I1428" s="23">
        <f t="shared" si="154"/>
        <v>416500</v>
      </c>
    </row>
    <row r="1429" spans="1:9" s="62" customFormat="1" ht="27">
      <c r="A1429" s="31">
        <v>52</v>
      </c>
      <c r="B1429" s="21">
        <v>1196490402</v>
      </c>
      <c r="C1429" s="59" t="s">
        <v>1798</v>
      </c>
      <c r="D1429" s="44" t="s">
        <v>2077</v>
      </c>
      <c r="E1429" s="44" t="s">
        <v>2077</v>
      </c>
      <c r="F1429" s="28" t="s">
        <v>10</v>
      </c>
      <c r="G1429" s="22">
        <v>245379</v>
      </c>
      <c r="H1429" s="22">
        <f t="shared" si="153"/>
        <v>46622</v>
      </c>
      <c r="I1429" s="23">
        <f t="shared" si="154"/>
        <v>292001</v>
      </c>
    </row>
    <row r="1430" spans="1:9" s="62" customFormat="1" ht="27">
      <c r="A1430" s="31">
        <v>53</v>
      </c>
      <c r="B1430" s="21">
        <v>1196490915</v>
      </c>
      <c r="C1430" s="59" t="s">
        <v>1798</v>
      </c>
      <c r="D1430" s="44" t="s">
        <v>2078</v>
      </c>
      <c r="E1430" s="44" t="s">
        <v>2078</v>
      </c>
      <c r="F1430" s="28" t="s">
        <v>10</v>
      </c>
      <c r="G1430" s="22">
        <v>258379</v>
      </c>
      <c r="H1430" s="22">
        <f t="shared" si="153"/>
        <v>49092</v>
      </c>
      <c r="I1430" s="23">
        <f t="shared" si="154"/>
        <v>307471</v>
      </c>
    </row>
    <row r="1431" spans="1:9" s="62" customFormat="1" ht="27">
      <c r="A1431" s="31">
        <v>54</v>
      </c>
      <c r="B1431" s="21">
        <v>1196490914</v>
      </c>
      <c r="C1431" s="59" t="s">
        <v>1798</v>
      </c>
      <c r="D1431" s="44" t="s">
        <v>2079</v>
      </c>
      <c r="E1431" s="44" t="s">
        <v>2079</v>
      </c>
      <c r="F1431" s="28" t="s">
        <v>10</v>
      </c>
      <c r="G1431" s="22">
        <v>306045</v>
      </c>
      <c r="H1431" s="22">
        <f t="shared" si="153"/>
        <v>58149</v>
      </c>
      <c r="I1431" s="23">
        <f t="shared" si="154"/>
        <v>364194</v>
      </c>
    </row>
    <row r="1432" spans="1:9" s="62" customFormat="1" ht="27">
      <c r="A1432" s="31">
        <v>55</v>
      </c>
      <c r="B1432" s="21">
        <v>1196490913</v>
      </c>
      <c r="C1432" s="59" t="s">
        <v>1798</v>
      </c>
      <c r="D1432" s="44" t="s">
        <v>2080</v>
      </c>
      <c r="E1432" s="44" t="s">
        <v>2080</v>
      </c>
      <c r="F1432" s="28" t="s">
        <v>10</v>
      </c>
      <c r="G1432" s="22">
        <v>201659</v>
      </c>
      <c r="H1432" s="22">
        <f t="shared" si="153"/>
        <v>38315</v>
      </c>
      <c r="I1432" s="23">
        <f t="shared" si="154"/>
        <v>239974</v>
      </c>
    </row>
    <row r="1433" spans="1:9" s="62" customFormat="1" ht="27">
      <c r="A1433" s="31">
        <v>56</v>
      </c>
      <c r="B1433" s="21">
        <v>1196490912</v>
      </c>
      <c r="C1433" s="59" t="s">
        <v>1798</v>
      </c>
      <c r="D1433" s="44" t="s">
        <v>2081</v>
      </c>
      <c r="E1433" s="44" t="s">
        <v>2081</v>
      </c>
      <c r="F1433" s="28" t="s">
        <v>10</v>
      </c>
      <c r="G1433" s="22">
        <v>216159</v>
      </c>
      <c r="H1433" s="22">
        <f t="shared" si="153"/>
        <v>41070</v>
      </c>
      <c r="I1433" s="23">
        <f t="shared" si="154"/>
        <v>257229</v>
      </c>
    </row>
    <row r="1434" spans="1:9" s="62" customFormat="1" ht="27">
      <c r="A1434" s="31">
        <v>57</v>
      </c>
      <c r="B1434" s="21">
        <v>1196490911</v>
      </c>
      <c r="C1434" s="59" t="s">
        <v>1798</v>
      </c>
      <c r="D1434" s="44" t="s">
        <v>2082</v>
      </c>
      <c r="E1434" s="44" t="s">
        <v>2082</v>
      </c>
      <c r="F1434" s="28" t="s">
        <v>10</v>
      </c>
      <c r="G1434" s="22">
        <v>258379</v>
      </c>
      <c r="H1434" s="22">
        <f t="shared" si="153"/>
        <v>49092</v>
      </c>
      <c r="I1434" s="23">
        <f t="shared" si="154"/>
        <v>307471</v>
      </c>
    </row>
    <row r="1435" spans="1:9" s="62" customFormat="1" ht="45">
      <c r="A1435" s="31">
        <v>58</v>
      </c>
      <c r="B1435" s="21">
        <v>1196490141</v>
      </c>
      <c r="C1435" s="59" t="s">
        <v>1798</v>
      </c>
      <c r="D1435" s="44" t="s">
        <v>2083</v>
      </c>
      <c r="E1435" s="44" t="s">
        <v>2083</v>
      </c>
      <c r="F1435" s="28" t="s">
        <v>10</v>
      </c>
      <c r="G1435" s="22">
        <v>267980</v>
      </c>
      <c r="H1435" s="22">
        <f t="shared" si="153"/>
        <v>50916</v>
      </c>
      <c r="I1435" s="23">
        <f t="shared" si="154"/>
        <v>318896</v>
      </c>
    </row>
    <row r="1436" spans="1:9" s="62" customFormat="1" ht="27">
      <c r="A1436" s="31">
        <v>59</v>
      </c>
      <c r="B1436" s="21">
        <v>1196430284</v>
      </c>
      <c r="C1436" s="59" t="s">
        <v>1798</v>
      </c>
      <c r="D1436" s="33" t="s">
        <v>2084</v>
      </c>
      <c r="E1436" s="44" t="s">
        <v>2085</v>
      </c>
      <c r="F1436" s="28" t="s">
        <v>10</v>
      </c>
      <c r="G1436" s="22">
        <v>1380000</v>
      </c>
      <c r="H1436" s="22">
        <f t="shared" si="153"/>
        <v>262200</v>
      </c>
      <c r="I1436" s="23">
        <f t="shared" si="154"/>
        <v>1642200</v>
      </c>
    </row>
    <row r="1437" spans="1:9" s="62" customFormat="1" ht="27">
      <c r="A1437" s="31">
        <v>60</v>
      </c>
      <c r="B1437" s="21">
        <v>1196430285</v>
      </c>
      <c r="C1437" s="59" t="s">
        <v>1798</v>
      </c>
      <c r="D1437" s="33" t="s">
        <v>2086</v>
      </c>
      <c r="E1437" s="44" t="s">
        <v>2087</v>
      </c>
      <c r="F1437" s="28" t="s">
        <v>10</v>
      </c>
      <c r="G1437" s="22">
        <v>1300000</v>
      </c>
      <c r="H1437" s="22">
        <f t="shared" si="153"/>
        <v>247000</v>
      </c>
      <c r="I1437" s="23">
        <f t="shared" si="154"/>
        <v>1547000</v>
      </c>
    </row>
    <row r="1438" spans="1:9" s="62" customFormat="1" ht="27">
      <c r="A1438" s="31">
        <v>61</v>
      </c>
      <c r="B1438" s="21">
        <v>1196430286</v>
      </c>
      <c r="C1438" s="59" t="s">
        <v>1798</v>
      </c>
      <c r="D1438" s="33" t="s">
        <v>2088</v>
      </c>
      <c r="E1438" s="44" t="s">
        <v>2089</v>
      </c>
      <c r="F1438" s="28" t="s">
        <v>10</v>
      </c>
      <c r="G1438" s="22">
        <v>2800000</v>
      </c>
      <c r="H1438" s="22">
        <f t="shared" si="153"/>
        <v>532000</v>
      </c>
      <c r="I1438" s="23">
        <f t="shared" si="154"/>
        <v>3332000</v>
      </c>
    </row>
    <row r="1439" spans="1:9" s="62" customFormat="1" ht="27">
      <c r="A1439" s="31">
        <v>62</v>
      </c>
      <c r="B1439" s="21">
        <v>1196490336</v>
      </c>
      <c r="C1439" s="59" t="s">
        <v>1798</v>
      </c>
      <c r="D1439" s="44" t="s">
        <v>2090</v>
      </c>
      <c r="E1439" s="44" t="s">
        <v>2090</v>
      </c>
      <c r="F1439" s="28" t="s">
        <v>10</v>
      </c>
      <c r="G1439" s="22">
        <v>232417</v>
      </c>
      <c r="H1439" s="22">
        <f t="shared" si="153"/>
        <v>44159</v>
      </c>
      <c r="I1439" s="23">
        <f t="shared" si="154"/>
        <v>276576</v>
      </c>
    </row>
    <row r="1440" spans="1:9" s="62" customFormat="1" ht="27">
      <c r="A1440" s="31">
        <v>63</v>
      </c>
      <c r="B1440" s="56">
        <v>1196490387</v>
      </c>
      <c r="C1440" s="59" t="s">
        <v>1798</v>
      </c>
      <c r="D1440" s="44" t="s">
        <v>2091</v>
      </c>
      <c r="E1440" s="44" t="s">
        <v>2091</v>
      </c>
      <c r="F1440" s="28" t="s">
        <v>10</v>
      </c>
      <c r="G1440" s="22">
        <v>238751</v>
      </c>
      <c r="H1440" s="22">
        <f t="shared" si="153"/>
        <v>45363</v>
      </c>
      <c r="I1440" s="23">
        <f t="shared" si="154"/>
        <v>284114</v>
      </c>
    </row>
    <row r="1441" spans="1:9" s="62" customFormat="1" ht="36">
      <c r="A1441" s="31">
        <v>64</v>
      </c>
      <c r="B1441" s="35" t="s">
        <v>1696</v>
      </c>
      <c r="C1441" s="59" t="s">
        <v>1798</v>
      </c>
      <c r="D1441" s="33" t="s">
        <v>2092</v>
      </c>
      <c r="E1441" s="33" t="s">
        <v>2092</v>
      </c>
      <c r="F1441" s="28" t="s">
        <v>10</v>
      </c>
      <c r="G1441" s="22">
        <v>2000000</v>
      </c>
      <c r="H1441" s="22">
        <f t="shared" si="153"/>
        <v>380000</v>
      </c>
      <c r="I1441" s="23">
        <f t="shared" si="154"/>
        <v>2380000</v>
      </c>
    </row>
    <row r="1442" spans="1:9" s="62" customFormat="1" ht="36">
      <c r="A1442" s="31">
        <v>65</v>
      </c>
      <c r="B1442" s="35" t="s">
        <v>1696</v>
      </c>
      <c r="C1442" s="59" t="s">
        <v>1800</v>
      </c>
      <c r="D1442" s="33" t="s">
        <v>2092</v>
      </c>
      <c r="E1442" s="33" t="s">
        <v>2092</v>
      </c>
      <c r="F1442" s="28" t="s">
        <v>10</v>
      </c>
      <c r="G1442" s="22">
        <v>2500000</v>
      </c>
      <c r="H1442" s="22">
        <f t="shared" ref="H1442:H1448" si="155">ROUND(G1442*0.19,0)</f>
        <v>475000</v>
      </c>
      <c r="I1442" s="23">
        <f t="shared" ref="I1442:I1462" si="156">+G1442+H1442</f>
        <v>2975000</v>
      </c>
    </row>
    <row r="1443" spans="1:9" s="62" customFormat="1" ht="27">
      <c r="A1443" s="31">
        <v>66</v>
      </c>
      <c r="B1443" s="35" t="s">
        <v>1696</v>
      </c>
      <c r="C1443" s="59" t="s">
        <v>1802</v>
      </c>
      <c r="D1443" s="33" t="s">
        <v>2093</v>
      </c>
      <c r="E1443" s="33" t="s">
        <v>2094</v>
      </c>
      <c r="F1443" s="28" t="s">
        <v>10</v>
      </c>
      <c r="G1443" s="22">
        <v>4000000</v>
      </c>
      <c r="H1443" s="22">
        <f t="shared" si="155"/>
        <v>760000</v>
      </c>
      <c r="I1443" s="23">
        <f t="shared" si="156"/>
        <v>4760000</v>
      </c>
    </row>
    <row r="1444" spans="1:9" s="62" customFormat="1" ht="27">
      <c r="A1444" s="31">
        <v>67</v>
      </c>
      <c r="B1444" s="35" t="s">
        <v>1696</v>
      </c>
      <c r="C1444" s="59" t="s">
        <v>1804</v>
      </c>
      <c r="D1444" s="33" t="s">
        <v>2095</v>
      </c>
      <c r="E1444" s="33" t="s">
        <v>2095</v>
      </c>
      <c r="F1444" s="28" t="s">
        <v>10</v>
      </c>
      <c r="G1444" s="22">
        <v>4000000</v>
      </c>
      <c r="H1444" s="22">
        <f t="shared" si="155"/>
        <v>760000</v>
      </c>
      <c r="I1444" s="23">
        <f t="shared" si="156"/>
        <v>4760000</v>
      </c>
    </row>
    <row r="1445" spans="1:9" s="62" customFormat="1" ht="27">
      <c r="A1445" s="31">
        <v>68</v>
      </c>
      <c r="B1445" s="35" t="s">
        <v>1696</v>
      </c>
      <c r="C1445" s="59" t="s">
        <v>1805</v>
      </c>
      <c r="D1445" s="33" t="s">
        <v>2096</v>
      </c>
      <c r="E1445" s="33" t="s">
        <v>2096</v>
      </c>
      <c r="F1445" s="28" t="s">
        <v>10</v>
      </c>
      <c r="G1445" s="22">
        <v>1350000</v>
      </c>
      <c r="H1445" s="22">
        <f t="shared" si="155"/>
        <v>256500</v>
      </c>
      <c r="I1445" s="23">
        <f t="shared" si="156"/>
        <v>1606500</v>
      </c>
    </row>
    <row r="1446" spans="1:9" s="62" customFormat="1" ht="27">
      <c r="A1446" s="31">
        <v>69</v>
      </c>
      <c r="B1446" s="35" t="s">
        <v>1696</v>
      </c>
      <c r="C1446" s="59" t="s">
        <v>1807</v>
      </c>
      <c r="D1446" s="33" t="s">
        <v>2097</v>
      </c>
      <c r="E1446" s="33" t="s">
        <v>2097</v>
      </c>
      <c r="F1446" s="28" t="s">
        <v>10</v>
      </c>
      <c r="G1446" s="22">
        <v>100000</v>
      </c>
      <c r="H1446" s="22">
        <f t="shared" si="155"/>
        <v>19000</v>
      </c>
      <c r="I1446" s="23">
        <f t="shared" si="156"/>
        <v>119000</v>
      </c>
    </row>
    <row r="1447" spans="1:9" s="62" customFormat="1" ht="63">
      <c r="A1447" s="31">
        <v>70</v>
      </c>
      <c r="B1447" s="35" t="s">
        <v>1696</v>
      </c>
      <c r="C1447" s="59" t="s">
        <v>1809</v>
      </c>
      <c r="D1447" s="33" t="s">
        <v>2098</v>
      </c>
      <c r="E1447" s="33" t="s">
        <v>2099</v>
      </c>
      <c r="F1447" s="28" t="s">
        <v>10</v>
      </c>
      <c r="G1447" s="22">
        <v>300000</v>
      </c>
      <c r="H1447" s="22">
        <f t="shared" si="155"/>
        <v>57000</v>
      </c>
      <c r="I1447" s="23">
        <f t="shared" si="156"/>
        <v>357000</v>
      </c>
    </row>
    <row r="1448" spans="1:9" s="62" customFormat="1" ht="54">
      <c r="A1448" s="31">
        <v>71</v>
      </c>
      <c r="B1448" s="35" t="s">
        <v>1696</v>
      </c>
      <c r="C1448" s="59" t="s">
        <v>1811</v>
      </c>
      <c r="D1448" s="33" t="s">
        <v>2100</v>
      </c>
      <c r="E1448" s="33" t="s">
        <v>2100</v>
      </c>
      <c r="F1448" s="28" t="s">
        <v>10</v>
      </c>
      <c r="G1448" s="22">
        <v>300000</v>
      </c>
      <c r="H1448" s="22">
        <f t="shared" si="155"/>
        <v>57000</v>
      </c>
      <c r="I1448" s="23">
        <f t="shared" si="156"/>
        <v>357000</v>
      </c>
    </row>
    <row r="1449" spans="1:9" s="62" customFormat="1" ht="45">
      <c r="A1449" s="31">
        <v>72</v>
      </c>
      <c r="B1449" s="35" t="s">
        <v>1696</v>
      </c>
      <c r="C1449" s="59" t="s">
        <v>1814</v>
      </c>
      <c r="D1449" s="33" t="s">
        <v>2101</v>
      </c>
      <c r="E1449" s="33" t="s">
        <v>2102</v>
      </c>
      <c r="F1449" s="28" t="s">
        <v>10</v>
      </c>
      <c r="G1449" s="22">
        <v>120000</v>
      </c>
      <c r="H1449" s="22">
        <v>0</v>
      </c>
      <c r="I1449" s="23">
        <f t="shared" si="156"/>
        <v>120000</v>
      </c>
    </row>
    <row r="1450" spans="1:9" s="62" customFormat="1" ht="45">
      <c r="A1450" s="31">
        <v>73</v>
      </c>
      <c r="B1450" s="35" t="s">
        <v>1696</v>
      </c>
      <c r="C1450" s="59" t="s">
        <v>1816</v>
      </c>
      <c r="D1450" s="33" t="s">
        <v>2103</v>
      </c>
      <c r="E1450" s="33" t="s">
        <v>2103</v>
      </c>
      <c r="F1450" s="28" t="s">
        <v>10</v>
      </c>
      <c r="G1450" s="22">
        <v>120000</v>
      </c>
      <c r="H1450" s="22">
        <v>0</v>
      </c>
      <c r="I1450" s="23">
        <f t="shared" si="156"/>
        <v>120000</v>
      </c>
    </row>
    <row r="1451" spans="1:9" s="62" customFormat="1" ht="36">
      <c r="A1451" s="31">
        <v>74</v>
      </c>
      <c r="B1451" s="35" t="s">
        <v>1696</v>
      </c>
      <c r="C1451" s="59" t="s">
        <v>1818</v>
      </c>
      <c r="D1451" s="33" t="s">
        <v>2104</v>
      </c>
      <c r="E1451" s="33" t="s">
        <v>2104</v>
      </c>
      <c r="F1451" s="28" t="s">
        <v>10</v>
      </c>
      <c r="G1451" s="22">
        <v>450000</v>
      </c>
      <c r="H1451" s="22">
        <f t="shared" ref="H1451:H1462" si="157">ROUND(G1451*0.19,0)</f>
        <v>85500</v>
      </c>
      <c r="I1451" s="23">
        <f t="shared" si="156"/>
        <v>535500</v>
      </c>
    </row>
    <row r="1452" spans="1:9" s="62" customFormat="1" ht="63">
      <c r="A1452" s="31">
        <v>75</v>
      </c>
      <c r="B1452" s="35" t="s">
        <v>1696</v>
      </c>
      <c r="C1452" s="59" t="s">
        <v>1820</v>
      </c>
      <c r="D1452" s="33" t="s">
        <v>2105</v>
      </c>
      <c r="E1452" s="33" t="s">
        <v>2105</v>
      </c>
      <c r="F1452" s="28" t="s">
        <v>10</v>
      </c>
      <c r="G1452" s="22">
        <v>450000</v>
      </c>
      <c r="H1452" s="22">
        <f t="shared" si="157"/>
        <v>85500</v>
      </c>
      <c r="I1452" s="23">
        <f t="shared" si="156"/>
        <v>535500</v>
      </c>
    </row>
    <row r="1453" spans="1:9" s="62" customFormat="1" ht="63">
      <c r="A1453" s="31">
        <v>76</v>
      </c>
      <c r="B1453" s="35" t="s">
        <v>1696</v>
      </c>
      <c r="C1453" s="59" t="s">
        <v>1822</v>
      </c>
      <c r="D1453" s="33" t="s">
        <v>2106</v>
      </c>
      <c r="E1453" s="33" t="s">
        <v>2106</v>
      </c>
      <c r="F1453" s="28" t="s">
        <v>10</v>
      </c>
      <c r="G1453" s="22">
        <v>450000</v>
      </c>
      <c r="H1453" s="22">
        <f t="shared" si="157"/>
        <v>85500</v>
      </c>
      <c r="I1453" s="23">
        <f t="shared" si="156"/>
        <v>535500</v>
      </c>
    </row>
    <row r="1454" spans="1:9" s="62" customFormat="1" ht="36">
      <c r="A1454" s="31">
        <v>77</v>
      </c>
      <c r="B1454" s="35" t="s">
        <v>1696</v>
      </c>
      <c r="C1454" s="59" t="s">
        <v>1824</v>
      </c>
      <c r="D1454" s="33" t="s">
        <v>2107</v>
      </c>
      <c r="E1454" s="33" t="s">
        <v>2107</v>
      </c>
      <c r="F1454" s="28" t="s">
        <v>10</v>
      </c>
      <c r="G1454" s="22">
        <v>28966</v>
      </c>
      <c r="H1454" s="22">
        <f t="shared" si="157"/>
        <v>5504</v>
      </c>
      <c r="I1454" s="23">
        <f t="shared" si="156"/>
        <v>34470</v>
      </c>
    </row>
    <row r="1455" spans="1:9" s="62" customFormat="1" ht="36">
      <c r="A1455" s="31">
        <v>78</v>
      </c>
      <c r="B1455" s="35" t="s">
        <v>1696</v>
      </c>
      <c r="C1455" s="59" t="s">
        <v>1826</v>
      </c>
      <c r="D1455" s="33" t="s">
        <v>2108</v>
      </c>
      <c r="E1455" s="33" t="s">
        <v>2108</v>
      </c>
      <c r="F1455" s="28" t="s">
        <v>10</v>
      </c>
      <c r="G1455" s="22">
        <v>39140</v>
      </c>
      <c r="H1455" s="22">
        <f t="shared" si="157"/>
        <v>7437</v>
      </c>
      <c r="I1455" s="23">
        <f t="shared" si="156"/>
        <v>46577</v>
      </c>
    </row>
    <row r="1456" spans="1:9" s="62" customFormat="1" ht="36">
      <c r="A1456" s="31">
        <v>79</v>
      </c>
      <c r="B1456" s="35" t="s">
        <v>1696</v>
      </c>
      <c r="C1456" s="59" t="s">
        <v>1829</v>
      </c>
      <c r="D1456" s="33" t="s">
        <v>2109</v>
      </c>
      <c r="E1456" s="33" t="s">
        <v>2109</v>
      </c>
      <c r="F1456" s="28" t="s">
        <v>10</v>
      </c>
      <c r="G1456" s="22">
        <v>41097</v>
      </c>
      <c r="H1456" s="22">
        <f t="shared" si="157"/>
        <v>7808</v>
      </c>
      <c r="I1456" s="23">
        <f t="shared" si="156"/>
        <v>48905</v>
      </c>
    </row>
    <row r="1457" spans="1:9" s="62" customFormat="1" ht="36">
      <c r="A1457" s="31">
        <v>80</v>
      </c>
      <c r="B1457" s="35" t="s">
        <v>1696</v>
      </c>
      <c r="C1457" s="59" t="s">
        <v>1832</v>
      </c>
      <c r="D1457" s="33" t="s">
        <v>2110</v>
      </c>
      <c r="E1457" s="33" t="s">
        <v>2110</v>
      </c>
      <c r="F1457" s="28" t="s">
        <v>10</v>
      </c>
      <c r="G1457" s="22">
        <v>44279</v>
      </c>
      <c r="H1457" s="22">
        <f t="shared" si="157"/>
        <v>8413</v>
      </c>
      <c r="I1457" s="23">
        <f t="shared" si="156"/>
        <v>52692</v>
      </c>
    </row>
    <row r="1458" spans="1:9" s="62" customFormat="1" ht="27">
      <c r="A1458" s="31">
        <v>81</v>
      </c>
      <c r="B1458" s="35" t="s">
        <v>1696</v>
      </c>
      <c r="C1458" s="59" t="s">
        <v>1834</v>
      </c>
      <c r="D1458" s="33" t="s">
        <v>2111</v>
      </c>
      <c r="E1458" s="33" t="s">
        <v>2111</v>
      </c>
      <c r="F1458" s="28" t="s">
        <v>10</v>
      </c>
      <c r="G1458" s="22">
        <v>220000</v>
      </c>
      <c r="H1458" s="22">
        <f t="shared" si="157"/>
        <v>41800</v>
      </c>
      <c r="I1458" s="23">
        <f t="shared" si="156"/>
        <v>261800</v>
      </c>
    </row>
    <row r="1459" spans="1:9" s="62" customFormat="1" ht="36">
      <c r="A1459" s="31">
        <v>82</v>
      </c>
      <c r="B1459" s="35" t="s">
        <v>1696</v>
      </c>
      <c r="C1459" s="59" t="s">
        <v>1836</v>
      </c>
      <c r="D1459" s="33" t="s">
        <v>2112</v>
      </c>
      <c r="E1459" s="33" t="s">
        <v>2112</v>
      </c>
      <c r="F1459" s="28" t="s">
        <v>10</v>
      </c>
      <c r="G1459" s="22">
        <v>220000</v>
      </c>
      <c r="H1459" s="22">
        <f t="shared" si="157"/>
        <v>41800</v>
      </c>
      <c r="I1459" s="23">
        <f t="shared" si="156"/>
        <v>261800</v>
      </c>
    </row>
    <row r="1460" spans="1:9" s="62" customFormat="1" ht="27">
      <c r="A1460" s="31">
        <v>83</v>
      </c>
      <c r="B1460" s="35" t="s">
        <v>1696</v>
      </c>
      <c r="C1460" s="59" t="s">
        <v>1840</v>
      </c>
      <c r="D1460" s="33" t="s">
        <v>2113</v>
      </c>
      <c r="E1460" s="33" t="s">
        <v>2113</v>
      </c>
      <c r="F1460" s="28" t="s">
        <v>10</v>
      </c>
      <c r="G1460" s="22">
        <v>5500000</v>
      </c>
      <c r="H1460" s="22">
        <f t="shared" si="157"/>
        <v>1045000</v>
      </c>
      <c r="I1460" s="23">
        <f t="shared" si="156"/>
        <v>6545000</v>
      </c>
    </row>
    <row r="1461" spans="1:9" s="62" customFormat="1" ht="27">
      <c r="A1461" s="31">
        <v>84</v>
      </c>
      <c r="B1461" s="35" t="s">
        <v>1696</v>
      </c>
      <c r="C1461" s="59" t="s">
        <v>1842</v>
      </c>
      <c r="D1461" s="33" t="s">
        <v>2114</v>
      </c>
      <c r="E1461" s="33" t="s">
        <v>2114</v>
      </c>
      <c r="F1461" s="28" t="s">
        <v>10</v>
      </c>
      <c r="G1461" s="22">
        <v>5500000</v>
      </c>
      <c r="H1461" s="22">
        <f t="shared" si="157"/>
        <v>1045000</v>
      </c>
      <c r="I1461" s="23">
        <f t="shared" si="156"/>
        <v>6545000</v>
      </c>
    </row>
    <row r="1462" spans="1:9" s="62" customFormat="1" ht="27">
      <c r="A1462" s="31">
        <v>85</v>
      </c>
      <c r="B1462" s="35" t="s">
        <v>1696</v>
      </c>
      <c r="C1462" s="59" t="s">
        <v>1844</v>
      </c>
      <c r="D1462" s="33" t="s">
        <v>2115</v>
      </c>
      <c r="E1462" s="33" t="s">
        <v>2115</v>
      </c>
      <c r="F1462" s="28" t="s">
        <v>10</v>
      </c>
      <c r="G1462" s="22">
        <v>5500000</v>
      </c>
      <c r="H1462" s="22">
        <f t="shared" si="157"/>
        <v>1045000</v>
      </c>
      <c r="I1462" s="23">
        <f t="shared" si="156"/>
        <v>6545000</v>
      </c>
    </row>
    <row r="1463" spans="1:9" s="150" customFormat="1">
      <c r="A1463" s="142" t="s">
        <v>3979</v>
      </c>
      <c r="B1463" s="17"/>
      <c r="C1463" s="143"/>
      <c r="D1463" s="143"/>
      <c r="E1463" s="143"/>
      <c r="F1463" s="143"/>
      <c r="G1463" s="148"/>
      <c r="H1463" s="148"/>
      <c r="I1463" s="149">
        <f>SUM(I1378:I1462)</f>
        <v>92602155</v>
      </c>
    </row>
    <row r="1464" spans="1:9" s="62" customFormat="1" ht="18">
      <c r="A1464" s="39" t="s">
        <v>2116</v>
      </c>
      <c r="B1464" s="166" t="s">
        <v>2117</v>
      </c>
      <c r="C1464" s="166"/>
      <c r="D1464" s="166"/>
      <c r="E1464" s="166"/>
      <c r="F1464" s="29" t="s">
        <v>740</v>
      </c>
      <c r="G1464" s="174" t="s">
        <v>3870</v>
      </c>
      <c r="H1464" s="175"/>
      <c r="I1464" s="176"/>
    </row>
    <row r="1465" spans="1:9" s="62" customFormat="1" ht="27">
      <c r="A1465" s="14" t="s">
        <v>2</v>
      </c>
      <c r="B1465" s="14" t="s">
        <v>3</v>
      </c>
      <c r="C1465" s="15" t="s">
        <v>4</v>
      </c>
      <c r="D1465" s="15" t="s">
        <v>5</v>
      </c>
      <c r="E1465" s="15" t="s">
        <v>3366</v>
      </c>
      <c r="F1465" s="15" t="s">
        <v>7</v>
      </c>
      <c r="G1465" s="16" t="s">
        <v>3347</v>
      </c>
      <c r="H1465" s="16" t="s">
        <v>3348</v>
      </c>
      <c r="I1465" s="16" t="s">
        <v>3349</v>
      </c>
    </row>
    <row r="1466" spans="1:9" s="62" customFormat="1" ht="99">
      <c r="A1466" s="31">
        <v>1</v>
      </c>
      <c r="B1466" s="86">
        <v>1196430162</v>
      </c>
      <c r="C1466" s="38">
        <v>42294213</v>
      </c>
      <c r="D1466" s="36" t="s">
        <v>2118</v>
      </c>
      <c r="E1466" s="37" t="s">
        <v>2119</v>
      </c>
      <c r="F1466" s="28" t="s">
        <v>10</v>
      </c>
      <c r="G1466" s="58">
        <v>2173000</v>
      </c>
      <c r="H1466" s="22">
        <f t="shared" ref="H1466:H1493" si="158">ROUND(G1466*0.19,0)</f>
        <v>412870</v>
      </c>
      <c r="I1466" s="23">
        <f t="shared" ref="I1466:I1493" si="159">+G1466+H1466</f>
        <v>2585870</v>
      </c>
    </row>
    <row r="1467" spans="1:9" s="62" customFormat="1" ht="126">
      <c r="A1467" s="31">
        <v>2</v>
      </c>
      <c r="B1467" s="86">
        <v>1196430348</v>
      </c>
      <c r="C1467" s="38">
        <v>42294213</v>
      </c>
      <c r="D1467" s="36" t="s">
        <v>2120</v>
      </c>
      <c r="E1467" s="37" t="s">
        <v>2121</v>
      </c>
      <c r="F1467" s="28" t="s">
        <v>10</v>
      </c>
      <c r="G1467" s="58">
        <v>2533608</v>
      </c>
      <c r="H1467" s="22">
        <f t="shared" si="158"/>
        <v>481386</v>
      </c>
      <c r="I1467" s="23">
        <f t="shared" si="159"/>
        <v>3014994</v>
      </c>
    </row>
    <row r="1468" spans="1:9" s="62" customFormat="1" ht="45">
      <c r="A1468" s="31">
        <v>3</v>
      </c>
      <c r="B1468" s="86">
        <v>1196430349</v>
      </c>
      <c r="C1468" s="38">
        <v>42294213</v>
      </c>
      <c r="D1468" s="36" t="s">
        <v>2122</v>
      </c>
      <c r="E1468" s="37" t="s">
        <v>2123</v>
      </c>
      <c r="F1468" s="28" t="s">
        <v>10</v>
      </c>
      <c r="G1468" s="58">
        <v>830712</v>
      </c>
      <c r="H1468" s="22">
        <f t="shared" si="158"/>
        <v>157835</v>
      </c>
      <c r="I1468" s="23">
        <f t="shared" si="159"/>
        <v>988547</v>
      </c>
    </row>
    <row r="1469" spans="1:9" s="62" customFormat="1" ht="36">
      <c r="A1469" s="31">
        <v>4</v>
      </c>
      <c r="B1469" s="86">
        <v>1196430192</v>
      </c>
      <c r="C1469" s="38">
        <v>42294213</v>
      </c>
      <c r="D1469" s="36" t="s">
        <v>2124</v>
      </c>
      <c r="E1469" s="37" t="s">
        <v>2125</v>
      </c>
      <c r="F1469" s="28" t="s">
        <v>10</v>
      </c>
      <c r="G1469" s="58">
        <v>310000</v>
      </c>
      <c r="H1469" s="22">
        <f t="shared" si="158"/>
        <v>58900</v>
      </c>
      <c r="I1469" s="23">
        <f t="shared" si="159"/>
        <v>368900</v>
      </c>
    </row>
    <row r="1470" spans="1:9" s="62" customFormat="1" ht="36">
      <c r="A1470" s="31">
        <v>5</v>
      </c>
      <c r="B1470" s="86">
        <v>1196430193</v>
      </c>
      <c r="C1470" s="38">
        <v>42294213</v>
      </c>
      <c r="D1470" s="36" t="s">
        <v>2126</v>
      </c>
      <c r="E1470" s="37" t="s">
        <v>2127</v>
      </c>
      <c r="F1470" s="28" t="s">
        <v>10</v>
      </c>
      <c r="G1470" s="58">
        <v>692000</v>
      </c>
      <c r="H1470" s="22">
        <f t="shared" si="158"/>
        <v>131480</v>
      </c>
      <c r="I1470" s="23">
        <f t="shared" si="159"/>
        <v>823480</v>
      </c>
    </row>
    <row r="1471" spans="1:9" s="62" customFormat="1" ht="36">
      <c r="A1471" s="31">
        <v>6</v>
      </c>
      <c r="B1471" s="86">
        <v>1196430191</v>
      </c>
      <c r="C1471" s="38">
        <v>42294213</v>
      </c>
      <c r="D1471" s="36" t="s">
        <v>2128</v>
      </c>
      <c r="E1471" s="37" t="s">
        <v>2129</v>
      </c>
      <c r="F1471" s="28" t="s">
        <v>53</v>
      </c>
      <c r="G1471" s="58">
        <v>486000</v>
      </c>
      <c r="H1471" s="22">
        <f t="shared" si="158"/>
        <v>92340</v>
      </c>
      <c r="I1471" s="23">
        <f t="shared" si="159"/>
        <v>578340</v>
      </c>
    </row>
    <row r="1472" spans="1:9" s="62" customFormat="1" ht="126">
      <c r="A1472" s="31">
        <v>7</v>
      </c>
      <c r="B1472" s="87">
        <v>1196430344</v>
      </c>
      <c r="C1472" s="38">
        <v>42294213</v>
      </c>
      <c r="D1472" s="36" t="s">
        <v>2130</v>
      </c>
      <c r="E1472" s="37" t="s">
        <v>2131</v>
      </c>
      <c r="F1472" s="28" t="s">
        <v>10</v>
      </c>
      <c r="G1472" s="58">
        <v>278000</v>
      </c>
      <c r="H1472" s="22">
        <f t="shared" si="158"/>
        <v>52820</v>
      </c>
      <c r="I1472" s="23">
        <f t="shared" si="159"/>
        <v>330820</v>
      </c>
    </row>
    <row r="1473" spans="1:9" s="62" customFormat="1" ht="117">
      <c r="A1473" s="31">
        <v>8</v>
      </c>
      <c r="B1473" s="87">
        <v>1196430345</v>
      </c>
      <c r="C1473" s="38">
        <v>42294213</v>
      </c>
      <c r="D1473" s="36" t="s">
        <v>2132</v>
      </c>
      <c r="E1473" s="37" t="s">
        <v>2133</v>
      </c>
      <c r="F1473" s="28" t="s">
        <v>10</v>
      </c>
      <c r="G1473" s="58">
        <v>278000</v>
      </c>
      <c r="H1473" s="22">
        <f t="shared" si="158"/>
        <v>52820</v>
      </c>
      <c r="I1473" s="23">
        <f t="shared" si="159"/>
        <v>330820</v>
      </c>
    </row>
    <row r="1474" spans="1:9" s="62" customFormat="1" ht="108">
      <c r="A1474" s="31">
        <v>9</v>
      </c>
      <c r="B1474" s="87">
        <v>1196430343</v>
      </c>
      <c r="C1474" s="38">
        <v>42294213</v>
      </c>
      <c r="D1474" s="36" t="s">
        <v>2134</v>
      </c>
      <c r="E1474" s="37" t="s">
        <v>2135</v>
      </c>
      <c r="F1474" s="28" t="s">
        <v>10</v>
      </c>
      <c r="G1474" s="58">
        <v>264000</v>
      </c>
      <c r="H1474" s="22">
        <f t="shared" si="158"/>
        <v>50160</v>
      </c>
      <c r="I1474" s="23">
        <f t="shared" si="159"/>
        <v>314160</v>
      </c>
    </row>
    <row r="1475" spans="1:9" s="62" customFormat="1" ht="54">
      <c r="A1475" s="31">
        <v>10</v>
      </c>
      <c r="B1475" s="87">
        <v>1196430341</v>
      </c>
      <c r="C1475" s="38">
        <v>42294213</v>
      </c>
      <c r="D1475" s="36" t="s">
        <v>2136</v>
      </c>
      <c r="E1475" s="37" t="s">
        <v>2137</v>
      </c>
      <c r="F1475" s="28" t="s">
        <v>10</v>
      </c>
      <c r="G1475" s="58">
        <v>278000</v>
      </c>
      <c r="H1475" s="22">
        <f t="shared" si="158"/>
        <v>52820</v>
      </c>
      <c r="I1475" s="23">
        <f t="shared" si="159"/>
        <v>330820</v>
      </c>
    </row>
    <row r="1476" spans="1:9" s="62" customFormat="1" ht="135">
      <c r="A1476" s="31">
        <v>11</v>
      </c>
      <c r="B1476" s="87">
        <v>1196430347</v>
      </c>
      <c r="C1476" s="38">
        <v>42294213</v>
      </c>
      <c r="D1476" s="36" t="s">
        <v>2138</v>
      </c>
      <c r="E1476" s="37" t="s">
        <v>2139</v>
      </c>
      <c r="F1476" s="28" t="s">
        <v>10</v>
      </c>
      <c r="G1476" s="58">
        <v>278000</v>
      </c>
      <c r="H1476" s="22">
        <f t="shared" si="158"/>
        <v>52820</v>
      </c>
      <c r="I1476" s="23">
        <f t="shared" si="159"/>
        <v>330820</v>
      </c>
    </row>
    <row r="1477" spans="1:9" s="62" customFormat="1" ht="108">
      <c r="A1477" s="31">
        <v>12</v>
      </c>
      <c r="B1477" s="87">
        <v>1196430346</v>
      </c>
      <c r="C1477" s="38">
        <v>42294213</v>
      </c>
      <c r="D1477" s="36" t="s">
        <v>2140</v>
      </c>
      <c r="E1477" s="37" t="s">
        <v>2141</v>
      </c>
      <c r="F1477" s="28" t="s">
        <v>10</v>
      </c>
      <c r="G1477" s="58">
        <v>286427</v>
      </c>
      <c r="H1477" s="22">
        <f t="shared" si="158"/>
        <v>54421</v>
      </c>
      <c r="I1477" s="23">
        <f t="shared" si="159"/>
        <v>340848</v>
      </c>
    </row>
    <row r="1478" spans="1:9" s="62" customFormat="1" ht="45">
      <c r="A1478" s="31">
        <v>13</v>
      </c>
      <c r="B1478" s="87">
        <v>1196430167</v>
      </c>
      <c r="C1478" s="38">
        <v>42294213</v>
      </c>
      <c r="D1478" s="36" t="s">
        <v>2142</v>
      </c>
      <c r="E1478" s="37" t="s">
        <v>2143</v>
      </c>
      <c r="F1478" s="28" t="s">
        <v>10</v>
      </c>
      <c r="G1478" s="58">
        <v>280968</v>
      </c>
      <c r="H1478" s="22">
        <f t="shared" si="158"/>
        <v>53384</v>
      </c>
      <c r="I1478" s="23">
        <f t="shared" si="159"/>
        <v>334352</v>
      </c>
    </row>
    <row r="1479" spans="1:9" s="62" customFormat="1" ht="36">
      <c r="A1479" s="31">
        <v>14</v>
      </c>
      <c r="B1479" s="87">
        <v>1196430169</v>
      </c>
      <c r="C1479" s="38">
        <v>42294213</v>
      </c>
      <c r="D1479" s="36" t="s">
        <v>2144</v>
      </c>
      <c r="E1479" s="37" t="s">
        <v>2145</v>
      </c>
      <c r="F1479" s="28" t="s">
        <v>10</v>
      </c>
      <c r="G1479" s="58">
        <v>266000</v>
      </c>
      <c r="H1479" s="22">
        <f t="shared" si="158"/>
        <v>50540</v>
      </c>
      <c r="I1479" s="23">
        <f t="shared" si="159"/>
        <v>316540</v>
      </c>
    </row>
    <row r="1480" spans="1:9" s="62" customFormat="1" ht="54">
      <c r="A1480" s="31">
        <v>15</v>
      </c>
      <c r="B1480" s="87">
        <v>1196430342</v>
      </c>
      <c r="C1480" s="38">
        <v>42294213</v>
      </c>
      <c r="D1480" s="36" t="s">
        <v>2146</v>
      </c>
      <c r="E1480" s="37" t="s">
        <v>2147</v>
      </c>
      <c r="F1480" s="28" t="s">
        <v>10</v>
      </c>
      <c r="G1480" s="58">
        <v>278000</v>
      </c>
      <c r="H1480" s="22">
        <f t="shared" si="158"/>
        <v>52820</v>
      </c>
      <c r="I1480" s="23">
        <f t="shared" si="159"/>
        <v>330820</v>
      </c>
    </row>
    <row r="1481" spans="1:9" s="62" customFormat="1" ht="36">
      <c r="A1481" s="31">
        <v>16</v>
      </c>
      <c r="B1481" s="87">
        <v>1196430521</v>
      </c>
      <c r="C1481" s="38">
        <v>42294213</v>
      </c>
      <c r="D1481" s="36" t="s">
        <v>2148</v>
      </c>
      <c r="E1481" s="37" t="s">
        <v>2148</v>
      </c>
      <c r="F1481" s="28" t="s">
        <v>10</v>
      </c>
      <c r="G1481" s="58">
        <v>266000</v>
      </c>
      <c r="H1481" s="22">
        <f t="shared" si="158"/>
        <v>50540</v>
      </c>
      <c r="I1481" s="23">
        <f t="shared" si="159"/>
        <v>316540</v>
      </c>
    </row>
    <row r="1482" spans="1:9" s="62" customFormat="1" ht="63">
      <c r="A1482" s="31">
        <v>17</v>
      </c>
      <c r="B1482" s="35" t="s">
        <v>1696</v>
      </c>
      <c r="C1482" s="38">
        <v>42294213</v>
      </c>
      <c r="D1482" s="36" t="s">
        <v>2149</v>
      </c>
      <c r="E1482" s="37" t="s">
        <v>2150</v>
      </c>
      <c r="F1482" s="28" t="s">
        <v>10</v>
      </c>
      <c r="G1482" s="58">
        <v>400000</v>
      </c>
      <c r="H1482" s="22">
        <f t="shared" si="158"/>
        <v>76000</v>
      </c>
      <c r="I1482" s="23">
        <f t="shared" si="159"/>
        <v>476000</v>
      </c>
    </row>
    <row r="1483" spans="1:9" s="62" customFormat="1" ht="99">
      <c r="A1483" s="31">
        <v>18</v>
      </c>
      <c r="B1483" s="35" t="s">
        <v>1696</v>
      </c>
      <c r="C1483" s="38">
        <v>42294213</v>
      </c>
      <c r="D1483" s="36" t="s">
        <v>2151</v>
      </c>
      <c r="E1483" s="37" t="s">
        <v>2152</v>
      </c>
      <c r="F1483" s="28" t="s">
        <v>10</v>
      </c>
      <c r="G1483" s="58">
        <v>289000</v>
      </c>
      <c r="H1483" s="22">
        <f t="shared" si="158"/>
        <v>54910</v>
      </c>
      <c r="I1483" s="23">
        <f t="shared" si="159"/>
        <v>343910</v>
      </c>
    </row>
    <row r="1484" spans="1:9" s="62" customFormat="1" ht="90">
      <c r="A1484" s="31">
        <v>19</v>
      </c>
      <c r="B1484" s="35" t="s">
        <v>1696</v>
      </c>
      <c r="C1484" s="38">
        <v>42294213</v>
      </c>
      <c r="D1484" s="36" t="s">
        <v>2153</v>
      </c>
      <c r="E1484" s="37" t="s">
        <v>2154</v>
      </c>
      <c r="F1484" s="28" t="s">
        <v>10</v>
      </c>
      <c r="G1484" s="58">
        <v>266000</v>
      </c>
      <c r="H1484" s="22">
        <f t="shared" si="158"/>
        <v>50540</v>
      </c>
      <c r="I1484" s="23">
        <f t="shared" si="159"/>
        <v>316540</v>
      </c>
    </row>
    <row r="1485" spans="1:9" s="62" customFormat="1" ht="162">
      <c r="A1485" s="31">
        <v>20</v>
      </c>
      <c r="B1485" s="35" t="s">
        <v>1696</v>
      </c>
      <c r="C1485" s="38">
        <v>42294213</v>
      </c>
      <c r="D1485" s="36" t="s">
        <v>2155</v>
      </c>
      <c r="E1485" s="37" t="s">
        <v>2156</v>
      </c>
      <c r="F1485" s="28" t="s">
        <v>10</v>
      </c>
      <c r="G1485" s="58">
        <v>4300000</v>
      </c>
      <c r="H1485" s="22">
        <f t="shared" si="158"/>
        <v>817000</v>
      </c>
      <c r="I1485" s="23">
        <f t="shared" si="159"/>
        <v>5117000</v>
      </c>
    </row>
    <row r="1486" spans="1:9" s="62" customFormat="1" ht="45">
      <c r="A1486" s="31">
        <v>21</v>
      </c>
      <c r="B1486" s="35" t="s">
        <v>1696</v>
      </c>
      <c r="C1486" s="38">
        <v>42294213</v>
      </c>
      <c r="D1486" s="36" t="s">
        <v>2157</v>
      </c>
      <c r="E1486" s="37" t="s">
        <v>2158</v>
      </c>
      <c r="F1486" s="28" t="s">
        <v>10</v>
      </c>
      <c r="G1486" s="58">
        <v>495000</v>
      </c>
      <c r="H1486" s="22">
        <f t="shared" si="158"/>
        <v>94050</v>
      </c>
      <c r="I1486" s="23">
        <f t="shared" si="159"/>
        <v>589050</v>
      </c>
    </row>
    <row r="1487" spans="1:9" s="62" customFormat="1" ht="36">
      <c r="A1487" s="31">
        <v>22</v>
      </c>
      <c r="B1487" s="35" t="s">
        <v>1696</v>
      </c>
      <c r="C1487" s="38">
        <v>42294213</v>
      </c>
      <c r="D1487" s="36" t="s">
        <v>2159</v>
      </c>
      <c r="E1487" s="37" t="s">
        <v>2160</v>
      </c>
      <c r="F1487" s="28" t="s">
        <v>10</v>
      </c>
      <c r="G1487" s="58">
        <v>534575</v>
      </c>
      <c r="H1487" s="22">
        <f t="shared" si="158"/>
        <v>101569</v>
      </c>
      <c r="I1487" s="23">
        <f t="shared" si="159"/>
        <v>636144</v>
      </c>
    </row>
    <row r="1488" spans="1:9" s="62" customFormat="1" ht="45">
      <c r="A1488" s="31">
        <v>23</v>
      </c>
      <c r="B1488" s="35" t="s">
        <v>1696</v>
      </c>
      <c r="C1488" s="38">
        <v>42294213</v>
      </c>
      <c r="D1488" s="36" t="s">
        <v>2161</v>
      </c>
      <c r="E1488" s="37" t="s">
        <v>2162</v>
      </c>
      <c r="F1488" s="28" t="s">
        <v>10</v>
      </c>
      <c r="G1488" s="58">
        <v>280000</v>
      </c>
      <c r="H1488" s="22">
        <f t="shared" si="158"/>
        <v>53200</v>
      </c>
      <c r="I1488" s="23">
        <f t="shared" si="159"/>
        <v>333200</v>
      </c>
    </row>
    <row r="1489" spans="1:9" s="62" customFormat="1" ht="27">
      <c r="A1489" s="31">
        <v>24</v>
      </c>
      <c r="B1489" s="35" t="s">
        <v>1696</v>
      </c>
      <c r="C1489" s="38">
        <v>42291600</v>
      </c>
      <c r="D1489" s="36" t="s">
        <v>2163</v>
      </c>
      <c r="E1489" s="37" t="s">
        <v>2164</v>
      </c>
      <c r="F1489" s="28" t="s">
        <v>10</v>
      </c>
      <c r="G1489" s="58">
        <v>1600000</v>
      </c>
      <c r="H1489" s="22">
        <f t="shared" si="158"/>
        <v>304000</v>
      </c>
      <c r="I1489" s="23">
        <f t="shared" si="159"/>
        <v>1904000</v>
      </c>
    </row>
    <row r="1490" spans="1:9" s="62" customFormat="1" ht="36">
      <c r="A1490" s="31">
        <v>25</v>
      </c>
      <c r="B1490" s="35" t="s">
        <v>1696</v>
      </c>
      <c r="C1490" s="38">
        <v>42291600</v>
      </c>
      <c r="D1490" s="36" t="s">
        <v>2165</v>
      </c>
      <c r="E1490" s="37" t="s">
        <v>2166</v>
      </c>
      <c r="F1490" s="28" t="s">
        <v>10</v>
      </c>
      <c r="G1490" s="58">
        <v>1508886</v>
      </c>
      <c r="H1490" s="22">
        <f t="shared" si="158"/>
        <v>286688</v>
      </c>
      <c r="I1490" s="23">
        <f t="shared" si="159"/>
        <v>1795574</v>
      </c>
    </row>
    <row r="1491" spans="1:9" s="62" customFormat="1" ht="36">
      <c r="A1491" s="31">
        <v>26</v>
      </c>
      <c r="B1491" s="35" t="s">
        <v>1696</v>
      </c>
      <c r="C1491" s="38">
        <v>42291600</v>
      </c>
      <c r="D1491" s="36" t="s">
        <v>2167</v>
      </c>
      <c r="E1491" s="37" t="s">
        <v>2168</v>
      </c>
      <c r="F1491" s="28" t="s">
        <v>10</v>
      </c>
      <c r="G1491" s="58">
        <v>1439250</v>
      </c>
      <c r="H1491" s="22">
        <f t="shared" si="158"/>
        <v>273458</v>
      </c>
      <c r="I1491" s="23">
        <f t="shared" si="159"/>
        <v>1712708</v>
      </c>
    </row>
    <row r="1492" spans="1:9" s="62" customFormat="1" ht="54">
      <c r="A1492" s="31">
        <v>27</v>
      </c>
      <c r="B1492" s="35" t="s">
        <v>1696</v>
      </c>
      <c r="C1492" s="38">
        <v>42291600</v>
      </c>
      <c r="D1492" s="36" t="s">
        <v>2169</v>
      </c>
      <c r="E1492" s="37" t="s">
        <v>2170</v>
      </c>
      <c r="F1492" s="28" t="s">
        <v>10</v>
      </c>
      <c r="G1492" s="58">
        <v>1600000</v>
      </c>
      <c r="H1492" s="22">
        <f t="shared" si="158"/>
        <v>304000</v>
      </c>
      <c r="I1492" s="23">
        <f t="shared" si="159"/>
        <v>1904000</v>
      </c>
    </row>
    <row r="1493" spans="1:9" s="62" customFormat="1" ht="45">
      <c r="A1493" s="31">
        <v>28</v>
      </c>
      <c r="B1493" s="35" t="s">
        <v>1696</v>
      </c>
      <c r="C1493" s="38">
        <v>42291600</v>
      </c>
      <c r="D1493" s="36" t="s">
        <v>2171</v>
      </c>
      <c r="E1493" s="37" t="s">
        <v>2172</v>
      </c>
      <c r="F1493" s="28" t="s">
        <v>10</v>
      </c>
      <c r="G1493" s="58">
        <v>1600000</v>
      </c>
      <c r="H1493" s="22">
        <f t="shared" si="158"/>
        <v>304000</v>
      </c>
      <c r="I1493" s="23">
        <f t="shared" si="159"/>
        <v>1904000</v>
      </c>
    </row>
    <row r="1494" spans="1:9" s="150" customFormat="1">
      <c r="A1494" s="142" t="s">
        <v>3980</v>
      </c>
      <c r="B1494" s="17"/>
      <c r="C1494" s="143"/>
      <c r="D1494" s="143"/>
      <c r="E1494" s="143"/>
      <c r="F1494" s="143"/>
      <c r="G1494" s="144"/>
      <c r="H1494" s="145"/>
      <c r="I1494" s="151">
        <f>SUM(I1466:I1493)</f>
        <v>28668797</v>
      </c>
    </row>
    <row r="1495" spans="1:9" s="62" customFormat="1" ht="18">
      <c r="A1495" s="39" t="s">
        <v>2173</v>
      </c>
      <c r="B1495" s="166" t="s">
        <v>2174</v>
      </c>
      <c r="C1495" s="166"/>
      <c r="D1495" s="166"/>
      <c r="E1495" s="166"/>
      <c r="F1495" s="29" t="s">
        <v>740</v>
      </c>
      <c r="G1495" s="174" t="s">
        <v>3870</v>
      </c>
      <c r="H1495" s="175"/>
      <c r="I1495" s="176"/>
    </row>
    <row r="1496" spans="1:9" s="62" customFormat="1" ht="27">
      <c r="A1496" s="14" t="s">
        <v>2</v>
      </c>
      <c r="B1496" s="14" t="s">
        <v>3</v>
      </c>
      <c r="C1496" s="15" t="s">
        <v>4</v>
      </c>
      <c r="D1496" s="15" t="s">
        <v>5</v>
      </c>
      <c r="E1496" s="15" t="s">
        <v>3366</v>
      </c>
      <c r="F1496" s="15" t="s">
        <v>7</v>
      </c>
      <c r="G1496" s="16" t="s">
        <v>3347</v>
      </c>
      <c r="H1496" s="16" t="s">
        <v>3348</v>
      </c>
      <c r="I1496" s="16" t="s">
        <v>3349</v>
      </c>
    </row>
    <row r="1497" spans="1:9" s="62" customFormat="1" ht="36">
      <c r="A1497" s="31">
        <v>1</v>
      </c>
      <c r="B1497" s="35" t="s">
        <v>1696</v>
      </c>
      <c r="C1497" s="38">
        <v>42295500</v>
      </c>
      <c r="D1497" s="38" t="s">
        <v>2175</v>
      </c>
      <c r="E1497" s="38" t="s">
        <v>2176</v>
      </c>
      <c r="F1497" s="38" t="s">
        <v>10</v>
      </c>
      <c r="G1497" s="58">
        <v>224326</v>
      </c>
      <c r="H1497" s="22">
        <v>0</v>
      </c>
      <c r="I1497" s="23">
        <f t="shared" ref="I1497:I1537" si="160">+G1497+H1497</f>
        <v>224326</v>
      </c>
    </row>
    <row r="1498" spans="1:9" s="62" customFormat="1" ht="36">
      <c r="A1498" s="31">
        <v>2</v>
      </c>
      <c r="B1498" s="35" t="s">
        <v>1696</v>
      </c>
      <c r="C1498" s="38">
        <v>42295500</v>
      </c>
      <c r="D1498" s="38" t="s">
        <v>2177</v>
      </c>
      <c r="E1498" s="38" t="s">
        <v>2178</v>
      </c>
      <c r="F1498" s="38" t="s">
        <v>10</v>
      </c>
      <c r="G1498" s="58">
        <v>150198</v>
      </c>
      <c r="H1498" s="22">
        <v>0</v>
      </c>
      <c r="I1498" s="23">
        <f t="shared" si="160"/>
        <v>150198</v>
      </c>
    </row>
    <row r="1499" spans="1:9" s="62" customFormat="1" ht="36">
      <c r="A1499" s="31">
        <v>3</v>
      </c>
      <c r="B1499" s="35" t="s">
        <v>1696</v>
      </c>
      <c r="C1499" s="38">
        <v>42295500</v>
      </c>
      <c r="D1499" s="38" t="s">
        <v>2179</v>
      </c>
      <c r="E1499" s="38" t="s">
        <v>2180</v>
      </c>
      <c r="F1499" s="38" t="s">
        <v>10</v>
      </c>
      <c r="G1499" s="58">
        <v>142026</v>
      </c>
      <c r="H1499" s="22">
        <v>0</v>
      </c>
      <c r="I1499" s="23">
        <f t="shared" si="160"/>
        <v>142026</v>
      </c>
    </row>
    <row r="1500" spans="1:9" s="62" customFormat="1" ht="36">
      <c r="A1500" s="31">
        <v>4</v>
      </c>
      <c r="B1500" s="35" t="s">
        <v>1696</v>
      </c>
      <c r="C1500" s="38">
        <v>42295500</v>
      </c>
      <c r="D1500" s="38" t="s">
        <v>2177</v>
      </c>
      <c r="E1500" s="38" t="s">
        <v>2181</v>
      </c>
      <c r="F1500" s="38" t="s">
        <v>10</v>
      </c>
      <c r="G1500" s="58">
        <v>185375</v>
      </c>
      <c r="H1500" s="22">
        <v>0</v>
      </c>
      <c r="I1500" s="23">
        <f t="shared" si="160"/>
        <v>185375</v>
      </c>
    </row>
    <row r="1501" spans="1:9" s="62" customFormat="1" ht="36">
      <c r="A1501" s="31">
        <v>5</v>
      </c>
      <c r="B1501" s="35" t="s">
        <v>1696</v>
      </c>
      <c r="C1501" s="38">
        <v>42295500</v>
      </c>
      <c r="D1501" s="38" t="s">
        <v>2182</v>
      </c>
      <c r="E1501" s="38" t="s">
        <v>2183</v>
      </c>
      <c r="F1501" s="38" t="s">
        <v>10</v>
      </c>
      <c r="G1501" s="58">
        <v>330382</v>
      </c>
      <c r="H1501" s="22">
        <v>0</v>
      </c>
      <c r="I1501" s="23">
        <f t="shared" si="160"/>
        <v>330382</v>
      </c>
    </row>
    <row r="1502" spans="1:9" s="62" customFormat="1" ht="72">
      <c r="A1502" s="31">
        <v>6</v>
      </c>
      <c r="B1502" s="35" t="s">
        <v>1696</v>
      </c>
      <c r="C1502" s="38">
        <v>42295500</v>
      </c>
      <c r="D1502" s="38" t="s">
        <v>2184</v>
      </c>
      <c r="E1502" s="38" t="s">
        <v>2185</v>
      </c>
      <c r="F1502" s="38" t="s">
        <v>10</v>
      </c>
      <c r="G1502" s="58">
        <v>409658</v>
      </c>
      <c r="H1502" s="22">
        <v>0</v>
      </c>
      <c r="I1502" s="23">
        <f t="shared" si="160"/>
        <v>409658</v>
      </c>
    </row>
    <row r="1503" spans="1:9" s="62" customFormat="1" ht="72">
      <c r="A1503" s="31">
        <v>7</v>
      </c>
      <c r="B1503" s="35" t="s">
        <v>1696</v>
      </c>
      <c r="C1503" s="38">
        <v>42295500</v>
      </c>
      <c r="D1503" s="38" t="s">
        <v>2186</v>
      </c>
      <c r="E1503" s="38" t="s">
        <v>2187</v>
      </c>
      <c r="F1503" s="38" t="s">
        <v>10</v>
      </c>
      <c r="G1503" s="58">
        <v>409658</v>
      </c>
      <c r="H1503" s="22">
        <v>0</v>
      </c>
      <c r="I1503" s="23">
        <f t="shared" si="160"/>
        <v>409658</v>
      </c>
    </row>
    <row r="1504" spans="1:9" s="62" customFormat="1" ht="72">
      <c r="A1504" s="31">
        <v>8</v>
      </c>
      <c r="B1504" s="35" t="s">
        <v>1696</v>
      </c>
      <c r="C1504" s="38">
        <v>42295500</v>
      </c>
      <c r="D1504" s="38" t="s">
        <v>2188</v>
      </c>
      <c r="E1504" s="38" t="s">
        <v>2189</v>
      </c>
      <c r="F1504" s="38" t="s">
        <v>10</v>
      </c>
      <c r="G1504" s="58">
        <v>409658</v>
      </c>
      <c r="H1504" s="22">
        <v>0</v>
      </c>
      <c r="I1504" s="23">
        <f t="shared" si="160"/>
        <v>409658</v>
      </c>
    </row>
    <row r="1505" spans="1:9" s="62" customFormat="1" ht="72">
      <c r="A1505" s="31">
        <v>9</v>
      </c>
      <c r="B1505" s="35" t="s">
        <v>1696</v>
      </c>
      <c r="C1505" s="38">
        <v>42295500</v>
      </c>
      <c r="D1505" s="38" t="s">
        <v>2190</v>
      </c>
      <c r="E1505" s="38" t="s">
        <v>2191</v>
      </c>
      <c r="F1505" s="38" t="s">
        <v>10</v>
      </c>
      <c r="G1505" s="58">
        <v>409658</v>
      </c>
      <c r="H1505" s="22">
        <v>0</v>
      </c>
      <c r="I1505" s="23">
        <f t="shared" si="160"/>
        <v>409658</v>
      </c>
    </row>
    <row r="1506" spans="1:9" s="62" customFormat="1" ht="72">
      <c r="A1506" s="31">
        <v>10</v>
      </c>
      <c r="B1506" s="35" t="s">
        <v>1696</v>
      </c>
      <c r="C1506" s="38">
        <v>42295500</v>
      </c>
      <c r="D1506" s="38" t="s">
        <v>2192</v>
      </c>
      <c r="E1506" s="38" t="s">
        <v>2193</v>
      </c>
      <c r="F1506" s="38" t="s">
        <v>10</v>
      </c>
      <c r="G1506" s="58">
        <v>507619</v>
      </c>
      <c r="H1506" s="22">
        <v>0</v>
      </c>
      <c r="I1506" s="23">
        <f t="shared" si="160"/>
        <v>507619</v>
      </c>
    </row>
    <row r="1507" spans="1:9" s="62" customFormat="1" ht="72">
      <c r="A1507" s="31">
        <v>11</v>
      </c>
      <c r="B1507" s="35" t="s">
        <v>1696</v>
      </c>
      <c r="C1507" s="38">
        <v>42295500</v>
      </c>
      <c r="D1507" s="38" t="s">
        <v>2194</v>
      </c>
      <c r="E1507" s="38" t="s">
        <v>2195</v>
      </c>
      <c r="F1507" s="38" t="s">
        <v>10</v>
      </c>
      <c r="G1507" s="58">
        <v>507619</v>
      </c>
      <c r="H1507" s="22">
        <v>0</v>
      </c>
      <c r="I1507" s="23">
        <f t="shared" si="160"/>
        <v>507619</v>
      </c>
    </row>
    <row r="1508" spans="1:9" s="62" customFormat="1" ht="72">
      <c r="A1508" s="31">
        <v>12</v>
      </c>
      <c r="B1508" s="35" t="s">
        <v>1696</v>
      </c>
      <c r="C1508" s="38">
        <v>42295500</v>
      </c>
      <c r="D1508" s="38" t="s">
        <v>2196</v>
      </c>
      <c r="E1508" s="38" t="s">
        <v>2197</v>
      </c>
      <c r="F1508" s="38" t="s">
        <v>10</v>
      </c>
      <c r="G1508" s="58">
        <v>2212151</v>
      </c>
      <c r="H1508" s="22">
        <v>0</v>
      </c>
      <c r="I1508" s="23">
        <f t="shared" si="160"/>
        <v>2212151</v>
      </c>
    </row>
    <row r="1509" spans="1:9" s="62" customFormat="1" ht="72">
      <c r="A1509" s="31">
        <v>13</v>
      </c>
      <c r="B1509" s="35" t="s">
        <v>1696</v>
      </c>
      <c r="C1509" s="38">
        <v>42295500</v>
      </c>
      <c r="D1509" s="38" t="s">
        <v>2198</v>
      </c>
      <c r="E1509" s="38" t="s">
        <v>2199</v>
      </c>
      <c r="F1509" s="38" t="s">
        <v>10</v>
      </c>
      <c r="G1509" s="58">
        <v>2523491</v>
      </c>
      <c r="H1509" s="22">
        <v>0</v>
      </c>
      <c r="I1509" s="23">
        <f t="shared" si="160"/>
        <v>2523491</v>
      </c>
    </row>
    <row r="1510" spans="1:9" s="62" customFormat="1" ht="72">
      <c r="A1510" s="31">
        <v>14</v>
      </c>
      <c r="B1510" s="35" t="s">
        <v>1696</v>
      </c>
      <c r="C1510" s="38">
        <v>42295500</v>
      </c>
      <c r="D1510" s="38" t="s">
        <v>2198</v>
      </c>
      <c r="E1510" s="38" t="s">
        <v>2200</v>
      </c>
      <c r="F1510" s="38" t="s">
        <v>10</v>
      </c>
      <c r="G1510" s="58">
        <v>2523491</v>
      </c>
      <c r="H1510" s="22">
        <v>0</v>
      </c>
      <c r="I1510" s="23">
        <f t="shared" si="160"/>
        <v>2523491</v>
      </c>
    </row>
    <row r="1511" spans="1:9" s="62" customFormat="1" ht="72">
      <c r="A1511" s="31">
        <v>15</v>
      </c>
      <c r="B1511" s="35" t="s">
        <v>1696</v>
      </c>
      <c r="C1511" s="38">
        <v>42295500</v>
      </c>
      <c r="D1511" s="38" t="s">
        <v>2201</v>
      </c>
      <c r="E1511" s="38" t="s">
        <v>2202</v>
      </c>
      <c r="F1511" s="38" t="s">
        <v>10</v>
      </c>
      <c r="G1511" s="58">
        <v>3875361</v>
      </c>
      <c r="H1511" s="22">
        <v>0</v>
      </c>
      <c r="I1511" s="23">
        <f t="shared" si="160"/>
        <v>3875361</v>
      </c>
    </row>
    <row r="1512" spans="1:9" s="62" customFormat="1" ht="72">
      <c r="A1512" s="31">
        <v>16</v>
      </c>
      <c r="B1512" s="35" t="s">
        <v>1696</v>
      </c>
      <c r="C1512" s="38">
        <v>42295500</v>
      </c>
      <c r="D1512" s="38" t="s">
        <v>2203</v>
      </c>
      <c r="E1512" s="38" t="s">
        <v>2204</v>
      </c>
      <c r="F1512" s="38" t="s">
        <v>10</v>
      </c>
      <c r="G1512" s="58">
        <v>5407480</v>
      </c>
      <c r="H1512" s="22">
        <v>0</v>
      </c>
      <c r="I1512" s="23">
        <f t="shared" si="160"/>
        <v>5407480</v>
      </c>
    </row>
    <row r="1513" spans="1:9" s="62" customFormat="1" ht="72">
      <c r="A1513" s="31">
        <v>17</v>
      </c>
      <c r="B1513" s="35" t="s">
        <v>1696</v>
      </c>
      <c r="C1513" s="38">
        <v>42295500</v>
      </c>
      <c r="D1513" s="38" t="s">
        <v>2205</v>
      </c>
      <c r="E1513" s="38" t="s">
        <v>2206</v>
      </c>
      <c r="F1513" s="38" t="s">
        <v>10</v>
      </c>
      <c r="G1513" s="58">
        <v>5948228</v>
      </c>
      <c r="H1513" s="22">
        <v>0</v>
      </c>
      <c r="I1513" s="23">
        <f t="shared" si="160"/>
        <v>5948228</v>
      </c>
    </row>
    <row r="1514" spans="1:9" s="62" customFormat="1" ht="117">
      <c r="A1514" s="31">
        <v>18</v>
      </c>
      <c r="B1514" s="35" t="s">
        <v>1696</v>
      </c>
      <c r="C1514" s="38">
        <v>42295500</v>
      </c>
      <c r="D1514" s="38" t="s">
        <v>2207</v>
      </c>
      <c r="E1514" s="38" t="s">
        <v>2208</v>
      </c>
      <c r="F1514" s="38" t="s">
        <v>10</v>
      </c>
      <c r="G1514" s="58">
        <v>2343241</v>
      </c>
      <c r="H1514" s="22">
        <v>0</v>
      </c>
      <c r="I1514" s="23">
        <f t="shared" si="160"/>
        <v>2343241</v>
      </c>
    </row>
    <row r="1515" spans="1:9" s="62" customFormat="1" ht="99">
      <c r="A1515" s="31">
        <v>19</v>
      </c>
      <c r="B1515" s="35" t="s">
        <v>1696</v>
      </c>
      <c r="C1515" s="38">
        <v>42295500</v>
      </c>
      <c r="D1515" s="38" t="s">
        <v>2209</v>
      </c>
      <c r="E1515" s="38" t="s">
        <v>2210</v>
      </c>
      <c r="F1515" s="38" t="s">
        <v>10</v>
      </c>
      <c r="G1515" s="58">
        <v>4956857</v>
      </c>
      <c r="H1515" s="22">
        <v>0</v>
      </c>
      <c r="I1515" s="23">
        <f t="shared" si="160"/>
        <v>4956857</v>
      </c>
    </row>
    <row r="1516" spans="1:9" s="62" customFormat="1" ht="99">
      <c r="A1516" s="31">
        <v>20</v>
      </c>
      <c r="B1516" s="35" t="s">
        <v>1696</v>
      </c>
      <c r="C1516" s="38">
        <v>42295500</v>
      </c>
      <c r="D1516" s="38" t="s">
        <v>2211</v>
      </c>
      <c r="E1516" s="38" t="s">
        <v>2212</v>
      </c>
      <c r="F1516" s="38" t="s">
        <v>10</v>
      </c>
      <c r="G1516" s="58">
        <v>6128478</v>
      </c>
      <c r="H1516" s="22">
        <v>0</v>
      </c>
      <c r="I1516" s="23">
        <f t="shared" si="160"/>
        <v>6128478</v>
      </c>
    </row>
    <row r="1517" spans="1:9" s="62" customFormat="1" ht="99">
      <c r="A1517" s="31">
        <v>21</v>
      </c>
      <c r="B1517" s="35" t="s">
        <v>1696</v>
      </c>
      <c r="C1517" s="38">
        <v>42295500</v>
      </c>
      <c r="D1517" s="38" t="s">
        <v>2213</v>
      </c>
      <c r="E1517" s="38" t="s">
        <v>2214</v>
      </c>
      <c r="F1517" s="38" t="s">
        <v>10</v>
      </c>
      <c r="G1517" s="58">
        <v>10814961</v>
      </c>
      <c r="H1517" s="22">
        <v>0</v>
      </c>
      <c r="I1517" s="23">
        <f t="shared" si="160"/>
        <v>10814961</v>
      </c>
    </row>
    <row r="1518" spans="1:9" s="62" customFormat="1" ht="72">
      <c r="A1518" s="31">
        <v>22</v>
      </c>
      <c r="B1518" s="35" t="s">
        <v>1696</v>
      </c>
      <c r="C1518" s="38">
        <v>42295500</v>
      </c>
      <c r="D1518" s="38" t="s">
        <v>2215</v>
      </c>
      <c r="E1518" s="38" t="s">
        <v>2216</v>
      </c>
      <c r="F1518" s="38" t="s">
        <v>10</v>
      </c>
      <c r="G1518" s="58">
        <v>1491154</v>
      </c>
      <c r="H1518" s="22">
        <v>0</v>
      </c>
      <c r="I1518" s="23">
        <f t="shared" si="160"/>
        <v>1491154</v>
      </c>
    </row>
    <row r="1519" spans="1:9" s="62" customFormat="1" ht="72">
      <c r="A1519" s="31">
        <v>23</v>
      </c>
      <c r="B1519" s="35" t="s">
        <v>1696</v>
      </c>
      <c r="C1519" s="38">
        <v>42295500</v>
      </c>
      <c r="D1519" s="38" t="s">
        <v>2217</v>
      </c>
      <c r="E1519" s="38" t="s">
        <v>2218</v>
      </c>
      <c r="F1519" s="38" t="s">
        <v>10</v>
      </c>
      <c r="G1519" s="58">
        <v>2613615</v>
      </c>
      <c r="H1519" s="22">
        <v>0</v>
      </c>
      <c r="I1519" s="23">
        <f t="shared" si="160"/>
        <v>2613615</v>
      </c>
    </row>
    <row r="1520" spans="1:9" s="62" customFormat="1" ht="72">
      <c r="A1520" s="31">
        <v>24</v>
      </c>
      <c r="B1520" s="35" t="s">
        <v>1696</v>
      </c>
      <c r="C1520" s="38">
        <v>42295500</v>
      </c>
      <c r="D1520" s="38" t="s">
        <v>2219</v>
      </c>
      <c r="E1520" s="38" t="s">
        <v>2220</v>
      </c>
      <c r="F1520" s="38" t="s">
        <v>10</v>
      </c>
      <c r="G1520" s="58">
        <v>3875361</v>
      </c>
      <c r="H1520" s="22">
        <v>0</v>
      </c>
      <c r="I1520" s="23">
        <f t="shared" si="160"/>
        <v>3875361</v>
      </c>
    </row>
    <row r="1521" spans="1:9" s="62" customFormat="1" ht="72">
      <c r="A1521" s="31">
        <v>25</v>
      </c>
      <c r="B1521" s="35" t="s">
        <v>1696</v>
      </c>
      <c r="C1521" s="38">
        <v>42295500</v>
      </c>
      <c r="D1521" s="38" t="s">
        <v>2221</v>
      </c>
      <c r="E1521" s="38" t="s">
        <v>2222</v>
      </c>
      <c r="F1521" s="38" t="s">
        <v>10</v>
      </c>
      <c r="G1521" s="58">
        <v>4055610</v>
      </c>
      <c r="H1521" s="22">
        <v>0</v>
      </c>
      <c r="I1521" s="23">
        <f t="shared" si="160"/>
        <v>4055610</v>
      </c>
    </row>
    <row r="1522" spans="1:9" s="62" customFormat="1" ht="72">
      <c r="A1522" s="31">
        <v>26</v>
      </c>
      <c r="B1522" s="35" t="s">
        <v>1696</v>
      </c>
      <c r="C1522" s="38">
        <v>42295500</v>
      </c>
      <c r="D1522" s="38" t="s">
        <v>2223</v>
      </c>
      <c r="E1522" s="38" t="s">
        <v>2224</v>
      </c>
      <c r="F1522" s="38" t="s">
        <v>10</v>
      </c>
      <c r="G1522" s="58">
        <v>8922343</v>
      </c>
      <c r="H1522" s="22">
        <v>0</v>
      </c>
      <c r="I1522" s="23">
        <f t="shared" si="160"/>
        <v>8922343</v>
      </c>
    </row>
    <row r="1523" spans="1:9" s="62" customFormat="1" ht="81">
      <c r="A1523" s="31">
        <v>27</v>
      </c>
      <c r="B1523" s="35" t="s">
        <v>1696</v>
      </c>
      <c r="C1523" s="38">
        <v>42295500</v>
      </c>
      <c r="D1523" s="38" t="s">
        <v>2225</v>
      </c>
      <c r="E1523" s="38" t="s">
        <v>2226</v>
      </c>
      <c r="F1523" s="38" t="s">
        <v>10</v>
      </c>
      <c r="G1523" s="58">
        <v>630873</v>
      </c>
      <c r="H1523" s="22">
        <v>0</v>
      </c>
      <c r="I1523" s="23">
        <f t="shared" si="160"/>
        <v>630873</v>
      </c>
    </row>
    <row r="1524" spans="1:9" s="62" customFormat="1" ht="81">
      <c r="A1524" s="31">
        <v>28</v>
      </c>
      <c r="B1524" s="35" t="s">
        <v>1696</v>
      </c>
      <c r="C1524" s="38">
        <v>42295500</v>
      </c>
      <c r="D1524" s="38" t="s">
        <v>2227</v>
      </c>
      <c r="E1524" s="38" t="s">
        <v>2228</v>
      </c>
      <c r="F1524" s="38" t="s">
        <v>10</v>
      </c>
      <c r="G1524" s="58">
        <v>704611</v>
      </c>
      <c r="H1524" s="22">
        <v>0</v>
      </c>
      <c r="I1524" s="23">
        <f t="shared" si="160"/>
        <v>704611</v>
      </c>
    </row>
    <row r="1525" spans="1:9" s="62" customFormat="1" ht="81">
      <c r="A1525" s="31">
        <v>29</v>
      </c>
      <c r="B1525" s="35" t="s">
        <v>1696</v>
      </c>
      <c r="C1525" s="38">
        <v>42295500</v>
      </c>
      <c r="D1525" s="38" t="s">
        <v>2229</v>
      </c>
      <c r="E1525" s="38" t="s">
        <v>2230</v>
      </c>
      <c r="F1525" s="38" t="s">
        <v>10</v>
      </c>
      <c r="G1525" s="58">
        <v>831605</v>
      </c>
      <c r="H1525" s="22">
        <v>0</v>
      </c>
      <c r="I1525" s="23">
        <f t="shared" si="160"/>
        <v>831605</v>
      </c>
    </row>
    <row r="1526" spans="1:9" s="62" customFormat="1" ht="72">
      <c r="A1526" s="31">
        <v>30</v>
      </c>
      <c r="B1526" s="35" t="s">
        <v>1696</v>
      </c>
      <c r="C1526" s="38">
        <v>42295500</v>
      </c>
      <c r="D1526" s="38" t="s">
        <v>2231</v>
      </c>
      <c r="E1526" s="38" t="s">
        <v>2232</v>
      </c>
      <c r="F1526" s="38" t="s">
        <v>10</v>
      </c>
      <c r="G1526" s="58">
        <v>1362557</v>
      </c>
      <c r="H1526" s="22">
        <v>0</v>
      </c>
      <c r="I1526" s="23">
        <f t="shared" si="160"/>
        <v>1362557</v>
      </c>
    </row>
    <row r="1527" spans="1:9" s="62" customFormat="1" ht="72">
      <c r="A1527" s="31">
        <v>31</v>
      </c>
      <c r="B1527" s="35" t="s">
        <v>1696</v>
      </c>
      <c r="C1527" s="38">
        <v>42295500</v>
      </c>
      <c r="D1527" s="38" t="s">
        <v>2233</v>
      </c>
      <c r="E1527" s="38" t="s">
        <v>2234</v>
      </c>
      <c r="F1527" s="38" t="s">
        <v>10</v>
      </c>
      <c r="G1527" s="58">
        <v>1202256</v>
      </c>
      <c r="H1527" s="22">
        <v>0</v>
      </c>
      <c r="I1527" s="23">
        <f t="shared" si="160"/>
        <v>1202256</v>
      </c>
    </row>
    <row r="1528" spans="1:9" s="62" customFormat="1" ht="99">
      <c r="A1528" s="31">
        <v>32</v>
      </c>
      <c r="B1528" s="35" t="s">
        <v>1696</v>
      </c>
      <c r="C1528" s="38">
        <v>42295500</v>
      </c>
      <c r="D1528" s="38" t="s">
        <v>2235</v>
      </c>
      <c r="E1528" s="38" t="s">
        <v>2236</v>
      </c>
      <c r="F1528" s="38" t="s">
        <v>10</v>
      </c>
      <c r="G1528" s="58">
        <v>6946368</v>
      </c>
      <c r="H1528" s="22">
        <v>0</v>
      </c>
      <c r="I1528" s="23">
        <f t="shared" si="160"/>
        <v>6946368</v>
      </c>
    </row>
    <row r="1529" spans="1:9" s="62" customFormat="1" ht="99">
      <c r="A1529" s="31">
        <v>33</v>
      </c>
      <c r="B1529" s="35" t="s">
        <v>1696</v>
      </c>
      <c r="C1529" s="38">
        <v>42295500</v>
      </c>
      <c r="D1529" s="38" t="s">
        <v>2237</v>
      </c>
      <c r="E1529" s="38" t="s">
        <v>2238</v>
      </c>
      <c r="F1529" s="38" t="s">
        <v>10</v>
      </c>
      <c r="G1529" s="58">
        <v>7925984</v>
      </c>
      <c r="H1529" s="22">
        <v>0</v>
      </c>
      <c r="I1529" s="23">
        <f t="shared" si="160"/>
        <v>7925984</v>
      </c>
    </row>
    <row r="1530" spans="1:9" s="62" customFormat="1" ht="99">
      <c r="A1530" s="31">
        <v>34</v>
      </c>
      <c r="B1530" s="35" t="s">
        <v>1696</v>
      </c>
      <c r="C1530" s="38">
        <v>42295500</v>
      </c>
      <c r="D1530" s="38" t="s">
        <v>2239</v>
      </c>
      <c r="E1530" s="38" t="s">
        <v>2240</v>
      </c>
      <c r="F1530" s="38" t="s">
        <v>10</v>
      </c>
      <c r="G1530" s="58">
        <v>8460320</v>
      </c>
      <c r="H1530" s="22">
        <v>0</v>
      </c>
      <c r="I1530" s="23">
        <f t="shared" si="160"/>
        <v>8460320</v>
      </c>
    </row>
    <row r="1531" spans="1:9" s="62" customFormat="1" ht="99">
      <c r="A1531" s="31">
        <v>35</v>
      </c>
      <c r="B1531" s="35" t="s">
        <v>1696</v>
      </c>
      <c r="C1531" s="38">
        <v>42295500</v>
      </c>
      <c r="D1531" s="38" t="s">
        <v>2241</v>
      </c>
      <c r="E1531" s="38" t="s">
        <v>2242</v>
      </c>
      <c r="F1531" s="38" t="s">
        <v>10</v>
      </c>
      <c r="G1531" s="58">
        <v>11132000</v>
      </c>
      <c r="H1531" s="22">
        <v>0</v>
      </c>
      <c r="I1531" s="23">
        <f t="shared" si="160"/>
        <v>11132000</v>
      </c>
    </row>
    <row r="1532" spans="1:9" s="62" customFormat="1" ht="99">
      <c r="A1532" s="31">
        <v>36</v>
      </c>
      <c r="B1532" s="35" t="s">
        <v>1696</v>
      </c>
      <c r="C1532" s="38">
        <v>42295500</v>
      </c>
      <c r="D1532" s="38" t="s">
        <v>2243</v>
      </c>
      <c r="E1532" s="38" t="s">
        <v>2244</v>
      </c>
      <c r="F1532" s="38" t="s">
        <v>10</v>
      </c>
      <c r="G1532" s="58">
        <v>16386304</v>
      </c>
      <c r="H1532" s="22">
        <v>0</v>
      </c>
      <c r="I1532" s="23">
        <f t="shared" si="160"/>
        <v>16386304</v>
      </c>
    </row>
    <row r="1533" spans="1:9" s="62" customFormat="1" ht="99">
      <c r="A1533" s="31">
        <v>37</v>
      </c>
      <c r="B1533" s="35" t="s">
        <v>1696</v>
      </c>
      <c r="C1533" s="38">
        <v>42295500</v>
      </c>
      <c r="D1533" s="38" t="s">
        <v>2245</v>
      </c>
      <c r="E1533" s="38" t="s">
        <v>2246</v>
      </c>
      <c r="F1533" s="38" t="s">
        <v>10</v>
      </c>
      <c r="G1533" s="58">
        <v>20037600</v>
      </c>
      <c r="H1533" s="22">
        <v>0</v>
      </c>
      <c r="I1533" s="23">
        <f t="shared" si="160"/>
        <v>20037600</v>
      </c>
    </row>
    <row r="1534" spans="1:9" s="62" customFormat="1" ht="99">
      <c r="A1534" s="31">
        <v>38</v>
      </c>
      <c r="B1534" s="35" t="s">
        <v>1696</v>
      </c>
      <c r="C1534" s="38">
        <v>42295500</v>
      </c>
      <c r="D1534" s="38" t="s">
        <v>2247</v>
      </c>
      <c r="E1534" s="38" t="s">
        <v>2248</v>
      </c>
      <c r="F1534" s="38" t="s">
        <v>10</v>
      </c>
      <c r="G1534" s="58">
        <v>21818720</v>
      </c>
      <c r="H1534" s="22">
        <v>0</v>
      </c>
      <c r="I1534" s="23">
        <f t="shared" si="160"/>
        <v>21818720</v>
      </c>
    </row>
    <row r="1535" spans="1:9" s="62" customFormat="1" ht="117">
      <c r="A1535" s="31">
        <v>39</v>
      </c>
      <c r="B1535" s="35" t="s">
        <v>1696</v>
      </c>
      <c r="C1535" s="38">
        <v>42295500</v>
      </c>
      <c r="D1535" s="38" t="s">
        <v>2249</v>
      </c>
      <c r="E1535" s="38" t="s">
        <v>2250</v>
      </c>
      <c r="F1535" s="38" t="s">
        <v>10</v>
      </c>
      <c r="G1535" s="58">
        <v>10152384</v>
      </c>
      <c r="H1535" s="22">
        <v>0</v>
      </c>
      <c r="I1535" s="23">
        <f t="shared" si="160"/>
        <v>10152384</v>
      </c>
    </row>
    <row r="1536" spans="1:9" s="62" customFormat="1" ht="117">
      <c r="A1536" s="31">
        <v>40</v>
      </c>
      <c r="B1536" s="35" t="s">
        <v>1696</v>
      </c>
      <c r="C1536" s="38">
        <v>42295500</v>
      </c>
      <c r="D1536" s="38" t="s">
        <v>2251</v>
      </c>
      <c r="E1536" s="38" t="s">
        <v>2252</v>
      </c>
      <c r="F1536" s="38" t="s">
        <v>10</v>
      </c>
      <c r="G1536" s="58">
        <v>15406688</v>
      </c>
      <c r="H1536" s="22">
        <v>0</v>
      </c>
      <c r="I1536" s="23">
        <f t="shared" si="160"/>
        <v>15406688</v>
      </c>
    </row>
    <row r="1537" spans="1:9" s="62" customFormat="1" ht="117">
      <c r="A1537" s="31">
        <v>41</v>
      </c>
      <c r="B1537" s="35" t="s">
        <v>1696</v>
      </c>
      <c r="C1537" s="38">
        <v>42295500</v>
      </c>
      <c r="D1537" s="38" t="s">
        <v>2253</v>
      </c>
      <c r="E1537" s="38" t="s">
        <v>2254</v>
      </c>
      <c r="F1537" s="38" t="s">
        <v>10</v>
      </c>
      <c r="G1537" s="58">
        <v>16653472</v>
      </c>
      <c r="H1537" s="22">
        <v>0</v>
      </c>
      <c r="I1537" s="23">
        <f t="shared" si="160"/>
        <v>16653472</v>
      </c>
    </row>
    <row r="1538" spans="1:9" s="150" customFormat="1">
      <c r="A1538" s="142" t="s">
        <v>3981</v>
      </c>
      <c r="B1538" s="17"/>
      <c r="C1538" s="143"/>
      <c r="D1538" s="143"/>
      <c r="E1538" s="143"/>
      <c r="F1538" s="143"/>
      <c r="G1538" s="144"/>
      <c r="H1538" s="145"/>
      <c r="I1538" s="151">
        <f>SUM(I1497:I1537)</f>
        <v>211029741</v>
      </c>
    </row>
    <row r="1539" spans="1:9" s="62" customFormat="1" ht="18">
      <c r="A1539" s="39" t="s">
        <v>2255</v>
      </c>
      <c r="B1539" s="166" t="s">
        <v>2256</v>
      </c>
      <c r="C1539" s="166"/>
      <c r="D1539" s="166"/>
      <c r="E1539" s="166"/>
      <c r="F1539" s="29" t="s">
        <v>740</v>
      </c>
      <c r="G1539" s="174" t="s">
        <v>3870</v>
      </c>
      <c r="H1539" s="175"/>
      <c r="I1539" s="176"/>
    </row>
    <row r="1540" spans="1:9" s="62" customFormat="1" ht="27">
      <c r="A1540" s="14" t="s">
        <v>2</v>
      </c>
      <c r="B1540" s="14" t="s">
        <v>3</v>
      </c>
      <c r="C1540" s="15" t="s">
        <v>4</v>
      </c>
      <c r="D1540" s="15" t="s">
        <v>5</v>
      </c>
      <c r="E1540" s="15" t="s">
        <v>3366</v>
      </c>
      <c r="F1540" s="15" t="s">
        <v>7</v>
      </c>
      <c r="G1540" s="16" t="s">
        <v>3347</v>
      </c>
      <c r="H1540" s="16" t="s">
        <v>3348</v>
      </c>
      <c r="I1540" s="16" t="s">
        <v>3349</v>
      </c>
    </row>
    <row r="1541" spans="1:9" s="62" customFormat="1" ht="63">
      <c r="A1541" s="31">
        <v>1</v>
      </c>
      <c r="B1541" s="28" t="s">
        <v>3367</v>
      </c>
      <c r="C1541" s="28">
        <v>42312600</v>
      </c>
      <c r="D1541" s="36" t="s">
        <v>2257</v>
      </c>
      <c r="E1541" s="37" t="s">
        <v>2258</v>
      </c>
      <c r="F1541" s="28" t="s">
        <v>10</v>
      </c>
      <c r="G1541" s="22">
        <v>1583781</v>
      </c>
      <c r="H1541" s="22">
        <v>0</v>
      </c>
      <c r="I1541" s="23">
        <f>+G1541+H1541</f>
        <v>1583781</v>
      </c>
    </row>
    <row r="1542" spans="1:9" s="62" customFormat="1" ht="81">
      <c r="A1542" s="31">
        <v>2</v>
      </c>
      <c r="B1542" s="27">
        <v>1196491107</v>
      </c>
      <c r="C1542" s="28">
        <v>42312600</v>
      </c>
      <c r="D1542" s="36" t="s">
        <v>2259</v>
      </c>
      <c r="E1542" s="37" t="s">
        <v>2260</v>
      </c>
      <c r="F1542" s="28" t="s">
        <v>10</v>
      </c>
      <c r="G1542" s="22">
        <v>326119</v>
      </c>
      <c r="H1542" s="22">
        <v>0</v>
      </c>
      <c r="I1542" s="23">
        <f t="shared" ref="I1542:I1576" si="161">+G1542+H1542</f>
        <v>326119</v>
      </c>
    </row>
    <row r="1543" spans="1:9" s="62" customFormat="1" ht="90">
      <c r="A1543" s="31">
        <v>3</v>
      </c>
      <c r="B1543" s="27">
        <v>1196491117</v>
      </c>
      <c r="C1543" s="28">
        <v>42312600</v>
      </c>
      <c r="D1543" s="36" t="s">
        <v>2261</v>
      </c>
      <c r="E1543" s="37" t="s">
        <v>2262</v>
      </c>
      <c r="F1543" s="28" t="s">
        <v>10</v>
      </c>
      <c r="G1543" s="22">
        <v>1115577</v>
      </c>
      <c r="H1543" s="22">
        <v>0</v>
      </c>
      <c r="I1543" s="23">
        <f t="shared" si="161"/>
        <v>1115577</v>
      </c>
    </row>
    <row r="1544" spans="1:9" s="62" customFormat="1" ht="99">
      <c r="A1544" s="31">
        <v>4</v>
      </c>
      <c r="B1544" s="27">
        <v>1196491211</v>
      </c>
      <c r="C1544" s="28">
        <v>42312600</v>
      </c>
      <c r="D1544" s="36" t="s">
        <v>2263</v>
      </c>
      <c r="E1544" s="37" t="s">
        <v>2264</v>
      </c>
      <c r="F1544" s="28" t="s">
        <v>10</v>
      </c>
      <c r="G1544" s="22">
        <v>366459</v>
      </c>
      <c r="H1544" s="22">
        <v>0</v>
      </c>
      <c r="I1544" s="23">
        <f t="shared" si="161"/>
        <v>366459</v>
      </c>
    </row>
    <row r="1545" spans="1:9" s="62" customFormat="1" ht="99">
      <c r="A1545" s="31">
        <v>5</v>
      </c>
      <c r="B1545" s="27">
        <v>1196491212</v>
      </c>
      <c r="C1545" s="28">
        <v>42312600</v>
      </c>
      <c r="D1545" s="36" t="s">
        <v>2265</v>
      </c>
      <c r="E1545" s="37" t="s">
        <v>2266</v>
      </c>
      <c r="F1545" s="28" t="s">
        <v>10</v>
      </c>
      <c r="G1545" s="22">
        <v>522820</v>
      </c>
      <c r="H1545" s="22">
        <v>0</v>
      </c>
      <c r="I1545" s="23">
        <f t="shared" si="161"/>
        <v>522820</v>
      </c>
    </row>
    <row r="1546" spans="1:9" s="62" customFormat="1" ht="108">
      <c r="A1546" s="31">
        <v>6</v>
      </c>
      <c r="B1546" s="27">
        <v>1196491213</v>
      </c>
      <c r="C1546" s="28">
        <v>42312600</v>
      </c>
      <c r="D1546" s="36" t="s">
        <v>2267</v>
      </c>
      <c r="E1546" s="37" t="s">
        <v>2268</v>
      </c>
      <c r="F1546" s="28" t="s">
        <v>10</v>
      </c>
      <c r="G1546" s="22">
        <v>719757</v>
      </c>
      <c r="H1546" s="22">
        <v>0</v>
      </c>
      <c r="I1546" s="23">
        <f t="shared" si="161"/>
        <v>719757</v>
      </c>
    </row>
    <row r="1547" spans="1:9" s="62" customFormat="1" ht="99">
      <c r="A1547" s="31">
        <v>7</v>
      </c>
      <c r="B1547" s="27">
        <v>1196491109</v>
      </c>
      <c r="C1547" s="28">
        <v>42312600</v>
      </c>
      <c r="D1547" s="36" t="s">
        <v>2269</v>
      </c>
      <c r="E1547" s="37" t="s">
        <v>2270</v>
      </c>
      <c r="F1547" s="28" t="s">
        <v>10</v>
      </c>
      <c r="G1547" s="22">
        <v>380225</v>
      </c>
      <c r="H1547" s="22">
        <v>0</v>
      </c>
      <c r="I1547" s="23">
        <f t="shared" si="161"/>
        <v>380225</v>
      </c>
    </row>
    <row r="1548" spans="1:9" s="62" customFormat="1" ht="99">
      <c r="A1548" s="31">
        <v>8</v>
      </c>
      <c r="B1548" s="27">
        <v>1196491106</v>
      </c>
      <c r="C1548" s="28">
        <v>42312600</v>
      </c>
      <c r="D1548" s="36" t="s">
        <v>2271</v>
      </c>
      <c r="E1548" s="37" t="s">
        <v>2272</v>
      </c>
      <c r="F1548" s="28" t="s">
        <v>10</v>
      </c>
      <c r="G1548" s="22">
        <v>263857</v>
      </c>
      <c r="H1548" s="22">
        <v>0</v>
      </c>
      <c r="I1548" s="23">
        <f t="shared" si="161"/>
        <v>263857</v>
      </c>
    </row>
    <row r="1549" spans="1:9" s="62" customFormat="1" ht="108">
      <c r="A1549" s="31">
        <v>9</v>
      </c>
      <c r="B1549" s="27">
        <v>1196491112</v>
      </c>
      <c r="C1549" s="28">
        <v>42312600</v>
      </c>
      <c r="D1549" s="36" t="s">
        <v>2273</v>
      </c>
      <c r="E1549" s="37" t="s">
        <v>2274</v>
      </c>
      <c r="F1549" s="28" t="s">
        <v>10</v>
      </c>
      <c r="G1549" s="22">
        <v>234367</v>
      </c>
      <c r="H1549" s="22">
        <v>0</v>
      </c>
      <c r="I1549" s="23">
        <f t="shared" si="161"/>
        <v>234367</v>
      </c>
    </row>
    <row r="1550" spans="1:9" s="62" customFormat="1" ht="216">
      <c r="A1550" s="31">
        <v>10</v>
      </c>
      <c r="B1550" s="56">
        <v>1196491472</v>
      </c>
      <c r="C1550" s="28">
        <v>42312600</v>
      </c>
      <c r="D1550" s="36" t="s">
        <v>2275</v>
      </c>
      <c r="E1550" s="37" t="s">
        <v>2276</v>
      </c>
      <c r="F1550" s="28" t="s">
        <v>10</v>
      </c>
      <c r="G1550" s="22">
        <v>450272</v>
      </c>
      <c r="H1550" s="22">
        <v>0</v>
      </c>
      <c r="I1550" s="23">
        <f t="shared" si="161"/>
        <v>450272</v>
      </c>
    </row>
    <row r="1551" spans="1:9" s="62" customFormat="1" ht="108">
      <c r="A1551" s="31">
        <v>11</v>
      </c>
      <c r="B1551" s="56">
        <v>1196491113</v>
      </c>
      <c r="C1551" s="28">
        <v>42312600</v>
      </c>
      <c r="D1551" s="36" t="s">
        <v>2277</v>
      </c>
      <c r="E1551" s="37" t="s">
        <v>2278</v>
      </c>
      <c r="F1551" s="28" t="s">
        <v>10</v>
      </c>
      <c r="G1551" s="22">
        <v>161040</v>
      </c>
      <c r="H1551" s="22">
        <v>0</v>
      </c>
      <c r="I1551" s="23">
        <f t="shared" si="161"/>
        <v>161040</v>
      </c>
    </row>
    <row r="1552" spans="1:9" s="62" customFormat="1" ht="216">
      <c r="A1552" s="31">
        <v>12</v>
      </c>
      <c r="B1552" s="56">
        <v>1196491473</v>
      </c>
      <c r="C1552" s="28">
        <v>42312600</v>
      </c>
      <c r="D1552" s="36" t="s">
        <v>2279</v>
      </c>
      <c r="E1552" s="37" t="s">
        <v>2280</v>
      </c>
      <c r="F1552" s="28" t="s">
        <v>10</v>
      </c>
      <c r="G1552" s="22">
        <v>379854</v>
      </c>
      <c r="H1552" s="22">
        <v>0</v>
      </c>
      <c r="I1552" s="23">
        <f t="shared" si="161"/>
        <v>379854</v>
      </c>
    </row>
    <row r="1553" spans="1:9" s="62" customFormat="1" ht="108">
      <c r="A1553" s="31">
        <v>13</v>
      </c>
      <c r="B1553" s="56">
        <v>1196491105</v>
      </c>
      <c r="C1553" s="28">
        <v>42312600</v>
      </c>
      <c r="D1553" s="36" t="s">
        <v>2281</v>
      </c>
      <c r="E1553" s="37" t="s">
        <v>2282</v>
      </c>
      <c r="F1553" s="28" t="s">
        <v>10</v>
      </c>
      <c r="G1553" s="22">
        <v>60308</v>
      </c>
      <c r="H1553" s="22">
        <v>0</v>
      </c>
      <c r="I1553" s="23">
        <f t="shared" si="161"/>
        <v>60308</v>
      </c>
    </row>
    <row r="1554" spans="1:9" s="62" customFormat="1" ht="162">
      <c r="A1554" s="31">
        <v>14</v>
      </c>
      <c r="B1554" s="56">
        <v>1196491208</v>
      </c>
      <c r="C1554" s="28">
        <v>42312600</v>
      </c>
      <c r="D1554" s="36" t="s">
        <v>2283</v>
      </c>
      <c r="E1554" s="37" t="s">
        <v>2283</v>
      </c>
      <c r="F1554" s="28" t="s">
        <v>10</v>
      </c>
      <c r="G1554" s="22">
        <v>701582</v>
      </c>
      <c r="H1554" s="22">
        <v>0</v>
      </c>
      <c r="I1554" s="23">
        <f t="shared" si="161"/>
        <v>701582</v>
      </c>
    </row>
    <row r="1555" spans="1:9" s="62" customFormat="1" ht="162">
      <c r="A1555" s="31">
        <v>15</v>
      </c>
      <c r="B1555" s="56">
        <v>1196491210</v>
      </c>
      <c r="C1555" s="28">
        <v>42312600</v>
      </c>
      <c r="D1555" s="36" t="s">
        <v>2284</v>
      </c>
      <c r="E1555" s="37" t="s">
        <v>2285</v>
      </c>
      <c r="F1555" s="28" t="s">
        <v>10</v>
      </c>
      <c r="G1555" s="22">
        <v>400457</v>
      </c>
      <c r="H1555" s="22">
        <v>0</v>
      </c>
      <c r="I1555" s="23">
        <f t="shared" si="161"/>
        <v>400457</v>
      </c>
    </row>
    <row r="1556" spans="1:9" s="62" customFormat="1" ht="162">
      <c r="A1556" s="31">
        <v>16</v>
      </c>
      <c r="B1556" s="56">
        <v>1196491209</v>
      </c>
      <c r="C1556" s="28">
        <v>42312600</v>
      </c>
      <c r="D1556" s="36" t="s">
        <v>2286</v>
      </c>
      <c r="E1556" s="37" t="s">
        <v>2286</v>
      </c>
      <c r="F1556" s="28" t="s">
        <v>10</v>
      </c>
      <c r="G1556" s="22">
        <v>481636</v>
      </c>
      <c r="H1556" s="22">
        <v>0</v>
      </c>
      <c r="I1556" s="23">
        <f t="shared" si="161"/>
        <v>481636</v>
      </c>
    </row>
    <row r="1557" spans="1:9" s="62" customFormat="1" ht="63">
      <c r="A1557" s="31">
        <v>17</v>
      </c>
      <c r="B1557" s="56">
        <v>1196491474</v>
      </c>
      <c r="C1557" s="28">
        <v>42312600</v>
      </c>
      <c r="D1557" s="36" t="s">
        <v>2287</v>
      </c>
      <c r="E1557" s="37" t="s">
        <v>2287</v>
      </c>
      <c r="F1557" s="28" t="s">
        <v>10</v>
      </c>
      <c r="G1557" s="22">
        <v>62890</v>
      </c>
      <c r="H1557" s="22">
        <v>0</v>
      </c>
      <c r="I1557" s="23">
        <f t="shared" si="161"/>
        <v>62890</v>
      </c>
    </row>
    <row r="1558" spans="1:9" s="62" customFormat="1" ht="153">
      <c r="A1558" s="31">
        <v>18</v>
      </c>
      <c r="B1558" s="56">
        <v>1196491476</v>
      </c>
      <c r="C1558" s="28">
        <v>42312600</v>
      </c>
      <c r="D1558" s="36" t="s">
        <v>2288</v>
      </c>
      <c r="E1558" s="37" t="s">
        <v>2288</v>
      </c>
      <c r="F1558" s="28" t="s">
        <v>10</v>
      </c>
      <c r="G1558" s="22">
        <v>1014275</v>
      </c>
      <c r="H1558" s="22">
        <v>0</v>
      </c>
      <c r="I1558" s="23">
        <f t="shared" si="161"/>
        <v>1014275</v>
      </c>
    </row>
    <row r="1559" spans="1:9" s="62" customFormat="1" ht="171">
      <c r="A1559" s="31">
        <v>19</v>
      </c>
      <c r="B1559" s="56">
        <v>1196491477</v>
      </c>
      <c r="C1559" s="28">
        <v>42312600</v>
      </c>
      <c r="D1559" s="36" t="s">
        <v>2289</v>
      </c>
      <c r="E1559" s="37" t="s">
        <v>2289</v>
      </c>
      <c r="F1559" s="28" t="s">
        <v>10</v>
      </c>
      <c r="G1559" s="22">
        <v>1288640</v>
      </c>
      <c r="H1559" s="22">
        <v>0</v>
      </c>
      <c r="I1559" s="23">
        <f t="shared" si="161"/>
        <v>1288640</v>
      </c>
    </row>
    <row r="1560" spans="1:9" s="62" customFormat="1" ht="162">
      <c r="A1560" s="31">
        <v>20</v>
      </c>
      <c r="B1560" s="56">
        <v>1196491475</v>
      </c>
      <c r="C1560" s="28">
        <v>42312600</v>
      </c>
      <c r="D1560" s="36" t="s">
        <v>2290</v>
      </c>
      <c r="E1560" s="37" t="s">
        <v>2290</v>
      </c>
      <c r="F1560" s="28" t="s">
        <v>10</v>
      </c>
      <c r="G1560" s="22">
        <v>738047</v>
      </c>
      <c r="H1560" s="22">
        <v>0</v>
      </c>
      <c r="I1560" s="23">
        <f t="shared" si="161"/>
        <v>738047</v>
      </c>
    </row>
    <row r="1561" spans="1:9" s="62" customFormat="1" ht="63">
      <c r="A1561" s="31">
        <v>21</v>
      </c>
      <c r="B1561" s="56">
        <v>1196491478</v>
      </c>
      <c r="C1561" s="28">
        <v>42312600</v>
      </c>
      <c r="D1561" s="36" t="s">
        <v>2291</v>
      </c>
      <c r="E1561" s="37" t="s">
        <v>2291</v>
      </c>
      <c r="F1561" s="28" t="s">
        <v>10</v>
      </c>
      <c r="G1561" s="22">
        <v>614290</v>
      </c>
      <c r="H1561" s="22">
        <f>ROUND(G1561*0.19,0)</f>
        <v>116715</v>
      </c>
      <c r="I1561" s="23">
        <f t="shared" si="161"/>
        <v>731005</v>
      </c>
    </row>
    <row r="1562" spans="1:9" s="62" customFormat="1" ht="144">
      <c r="A1562" s="31">
        <v>22</v>
      </c>
      <c r="B1562" s="56">
        <v>1196491479</v>
      </c>
      <c r="C1562" s="28">
        <v>42312600</v>
      </c>
      <c r="D1562" s="36" t="s">
        <v>2292</v>
      </c>
      <c r="E1562" s="37" t="s">
        <v>2293</v>
      </c>
      <c r="F1562" s="28" t="s">
        <v>10</v>
      </c>
      <c r="G1562" s="22">
        <v>1829457</v>
      </c>
      <c r="H1562" s="22">
        <f>ROUND(G1562*0.19,0)</f>
        <v>347597</v>
      </c>
      <c r="I1562" s="23">
        <f t="shared" si="161"/>
        <v>2177054</v>
      </c>
    </row>
    <row r="1563" spans="1:9" s="62" customFormat="1" ht="126">
      <c r="A1563" s="31">
        <v>23</v>
      </c>
      <c r="B1563" s="56">
        <v>1196491480</v>
      </c>
      <c r="C1563" s="28">
        <v>42312600</v>
      </c>
      <c r="D1563" s="36" t="s">
        <v>2294</v>
      </c>
      <c r="E1563" s="37" t="s">
        <v>2294</v>
      </c>
      <c r="F1563" s="28" t="s">
        <v>10</v>
      </c>
      <c r="G1563" s="22">
        <v>478290</v>
      </c>
      <c r="H1563" s="22">
        <v>0</v>
      </c>
      <c r="I1563" s="23">
        <f t="shared" si="161"/>
        <v>478290</v>
      </c>
    </row>
    <row r="1564" spans="1:9" s="62" customFormat="1" ht="99">
      <c r="A1564" s="31">
        <v>24</v>
      </c>
      <c r="B1564" s="56">
        <v>1196491481</v>
      </c>
      <c r="C1564" s="28">
        <v>42312600</v>
      </c>
      <c r="D1564" s="36" t="s">
        <v>2295</v>
      </c>
      <c r="E1564" s="37" t="s">
        <v>2295</v>
      </c>
      <c r="F1564" s="28" t="s">
        <v>10</v>
      </c>
      <c r="G1564" s="22">
        <v>773653</v>
      </c>
      <c r="H1564" s="22">
        <v>0</v>
      </c>
      <c r="I1564" s="23">
        <f t="shared" si="161"/>
        <v>773653</v>
      </c>
    </row>
    <row r="1565" spans="1:9" s="62" customFormat="1" ht="117">
      <c r="A1565" s="31">
        <v>25</v>
      </c>
      <c r="B1565" s="56">
        <v>1196491482</v>
      </c>
      <c r="C1565" s="28">
        <v>42312600</v>
      </c>
      <c r="D1565" s="36" t="s">
        <v>2296</v>
      </c>
      <c r="E1565" s="37" t="s">
        <v>2297</v>
      </c>
      <c r="F1565" s="28" t="s">
        <v>10</v>
      </c>
      <c r="G1565" s="22">
        <v>2010909</v>
      </c>
      <c r="H1565" s="22">
        <f>ROUND(G1565*0.19,0)</f>
        <v>382073</v>
      </c>
      <c r="I1565" s="23">
        <f t="shared" si="161"/>
        <v>2392982</v>
      </c>
    </row>
    <row r="1566" spans="1:9" s="62" customFormat="1" ht="63">
      <c r="A1566" s="31">
        <v>26</v>
      </c>
      <c r="B1566" s="56">
        <v>1196491483</v>
      </c>
      <c r="C1566" s="28">
        <v>42312600</v>
      </c>
      <c r="D1566" s="36" t="s">
        <v>2298</v>
      </c>
      <c r="E1566" s="37" t="s">
        <v>2298</v>
      </c>
      <c r="F1566" s="28" t="s">
        <v>10</v>
      </c>
      <c r="G1566" s="22">
        <v>323121</v>
      </c>
      <c r="H1566" s="22">
        <f t="shared" ref="H1566:H1568" si="162">ROUND(G1566*0.19,0)</f>
        <v>61393</v>
      </c>
      <c r="I1566" s="23">
        <f t="shared" si="161"/>
        <v>384514</v>
      </c>
    </row>
    <row r="1567" spans="1:9" s="62" customFormat="1" ht="63">
      <c r="A1567" s="31">
        <v>27</v>
      </c>
      <c r="B1567" s="52" t="s">
        <v>194</v>
      </c>
      <c r="C1567" s="28">
        <v>42312600</v>
      </c>
      <c r="D1567" s="36" t="s">
        <v>2299</v>
      </c>
      <c r="E1567" s="37" t="s">
        <v>2299</v>
      </c>
      <c r="F1567" s="28" t="s">
        <v>10</v>
      </c>
      <c r="G1567" s="22">
        <v>333219</v>
      </c>
      <c r="H1567" s="22">
        <f t="shared" si="162"/>
        <v>63312</v>
      </c>
      <c r="I1567" s="23">
        <f t="shared" si="161"/>
        <v>396531</v>
      </c>
    </row>
    <row r="1568" spans="1:9" s="62" customFormat="1" ht="108">
      <c r="A1568" s="31">
        <v>28</v>
      </c>
      <c r="B1568" s="52" t="s">
        <v>194</v>
      </c>
      <c r="C1568" s="28">
        <v>42312600</v>
      </c>
      <c r="D1568" s="74" t="s">
        <v>2300</v>
      </c>
      <c r="E1568" s="53" t="s">
        <v>2300</v>
      </c>
      <c r="F1568" s="28" t="s">
        <v>10</v>
      </c>
      <c r="G1568" s="22">
        <v>106945</v>
      </c>
      <c r="H1568" s="22">
        <f t="shared" si="162"/>
        <v>20320</v>
      </c>
      <c r="I1568" s="23">
        <f t="shared" si="161"/>
        <v>127265</v>
      </c>
    </row>
    <row r="1569" spans="1:9" s="62" customFormat="1" ht="72">
      <c r="A1569" s="31">
        <v>29</v>
      </c>
      <c r="B1569" s="52" t="s">
        <v>194</v>
      </c>
      <c r="C1569" s="28">
        <v>42312600</v>
      </c>
      <c r="D1569" s="36" t="s">
        <v>2301</v>
      </c>
      <c r="E1569" s="53" t="s">
        <v>2302</v>
      </c>
      <c r="F1569" s="28" t="s">
        <v>10</v>
      </c>
      <c r="G1569" s="22">
        <v>2151183</v>
      </c>
      <c r="H1569" s="22">
        <v>0</v>
      </c>
      <c r="I1569" s="23">
        <f t="shared" si="161"/>
        <v>2151183</v>
      </c>
    </row>
    <row r="1570" spans="1:9" s="62" customFormat="1" ht="162">
      <c r="A1570" s="31">
        <v>30</v>
      </c>
      <c r="B1570" s="52" t="s">
        <v>194</v>
      </c>
      <c r="C1570" s="28">
        <v>42312600</v>
      </c>
      <c r="D1570" s="36" t="s">
        <v>2303</v>
      </c>
      <c r="E1570" s="37" t="s">
        <v>2303</v>
      </c>
      <c r="F1570" s="28" t="s">
        <v>10</v>
      </c>
      <c r="G1570" s="22">
        <v>631081</v>
      </c>
      <c r="H1570" s="22">
        <v>0</v>
      </c>
      <c r="I1570" s="23">
        <f t="shared" si="161"/>
        <v>631081</v>
      </c>
    </row>
    <row r="1571" spans="1:9" s="62" customFormat="1" ht="162">
      <c r="A1571" s="31">
        <v>31</v>
      </c>
      <c r="B1571" s="52" t="s">
        <v>194</v>
      </c>
      <c r="C1571" s="28">
        <v>42312600</v>
      </c>
      <c r="D1571" s="36" t="s">
        <v>2304</v>
      </c>
      <c r="E1571" s="37" t="s">
        <v>2305</v>
      </c>
      <c r="F1571" s="28" t="s">
        <v>10</v>
      </c>
      <c r="G1571" s="22">
        <v>913680</v>
      </c>
      <c r="H1571" s="22">
        <v>0</v>
      </c>
      <c r="I1571" s="23">
        <f t="shared" si="161"/>
        <v>913680</v>
      </c>
    </row>
    <row r="1572" spans="1:9" s="62" customFormat="1" ht="90">
      <c r="A1572" s="31">
        <v>32</v>
      </c>
      <c r="B1572" s="52" t="s">
        <v>194</v>
      </c>
      <c r="C1572" s="28">
        <v>42312600</v>
      </c>
      <c r="D1572" s="36" t="s">
        <v>2306</v>
      </c>
      <c r="E1572" s="37" t="s">
        <v>2307</v>
      </c>
      <c r="F1572" s="28" t="s">
        <v>10</v>
      </c>
      <c r="G1572" s="22">
        <v>1484276</v>
      </c>
      <c r="H1572" s="22">
        <f t="shared" ref="H1572" si="163">ROUND(G1572*0.19,0)</f>
        <v>282012</v>
      </c>
      <c r="I1572" s="23">
        <f t="shared" si="161"/>
        <v>1766288</v>
      </c>
    </row>
    <row r="1573" spans="1:9" s="62" customFormat="1" ht="99">
      <c r="A1573" s="31">
        <v>33</v>
      </c>
      <c r="B1573" s="52" t="s">
        <v>194</v>
      </c>
      <c r="C1573" s="28">
        <v>42312600</v>
      </c>
      <c r="D1573" s="36" t="s">
        <v>2308</v>
      </c>
      <c r="E1573" s="37" t="s">
        <v>2308</v>
      </c>
      <c r="F1573" s="28" t="s">
        <v>10</v>
      </c>
      <c r="G1573" s="22">
        <v>414882</v>
      </c>
      <c r="H1573" s="22">
        <v>0</v>
      </c>
      <c r="I1573" s="23">
        <f t="shared" si="161"/>
        <v>414882</v>
      </c>
    </row>
    <row r="1574" spans="1:9" s="62" customFormat="1" ht="126">
      <c r="A1574" s="31">
        <v>34</v>
      </c>
      <c r="B1574" s="52" t="s">
        <v>194</v>
      </c>
      <c r="C1574" s="28">
        <v>42312600</v>
      </c>
      <c r="D1574" s="36" t="s">
        <v>2309</v>
      </c>
      <c r="E1574" s="37" t="s">
        <v>2309</v>
      </c>
      <c r="F1574" s="28" t="s">
        <v>10</v>
      </c>
      <c r="G1574" s="22">
        <v>2158460</v>
      </c>
      <c r="H1574" s="22">
        <f t="shared" ref="H1574" si="164">ROUND(G1574*0.19,0)</f>
        <v>410107</v>
      </c>
      <c r="I1574" s="23">
        <f t="shared" si="161"/>
        <v>2568567</v>
      </c>
    </row>
    <row r="1575" spans="1:9" s="62" customFormat="1" ht="99">
      <c r="A1575" s="31">
        <v>35</v>
      </c>
      <c r="B1575" s="52" t="s">
        <v>194</v>
      </c>
      <c r="C1575" s="28">
        <v>42312600</v>
      </c>
      <c r="D1575" s="36" t="s">
        <v>2310</v>
      </c>
      <c r="E1575" s="37" t="s">
        <v>2310</v>
      </c>
      <c r="F1575" s="28" t="s">
        <v>10</v>
      </c>
      <c r="G1575" s="22">
        <v>591207</v>
      </c>
      <c r="H1575" s="22">
        <v>0</v>
      </c>
      <c r="I1575" s="23">
        <f t="shared" si="161"/>
        <v>591207</v>
      </c>
    </row>
    <row r="1576" spans="1:9" s="62" customFormat="1" ht="126">
      <c r="A1576" s="31">
        <v>36</v>
      </c>
      <c r="B1576" s="52" t="s">
        <v>194</v>
      </c>
      <c r="C1576" s="28">
        <v>42312600</v>
      </c>
      <c r="D1576" s="36" t="s">
        <v>2311</v>
      </c>
      <c r="E1576" s="37" t="s">
        <v>2311</v>
      </c>
      <c r="F1576" s="28" t="s">
        <v>10</v>
      </c>
      <c r="G1576" s="22">
        <v>2263968</v>
      </c>
      <c r="H1576" s="22">
        <f t="shared" ref="H1576" si="165">ROUND(G1576*0.19,0)</f>
        <v>430154</v>
      </c>
      <c r="I1576" s="23">
        <f t="shared" si="161"/>
        <v>2694122</v>
      </c>
    </row>
    <row r="1577" spans="1:9" s="150" customFormat="1">
      <c r="A1577" s="142" t="s">
        <v>3982</v>
      </c>
      <c r="B1577" s="17"/>
      <c r="C1577" s="143"/>
      <c r="D1577" s="143"/>
      <c r="E1577" s="143"/>
      <c r="F1577" s="143"/>
      <c r="G1577" s="144"/>
      <c r="H1577" s="145"/>
      <c r="I1577" s="151">
        <f>SUM(I1541:I1576)</f>
        <v>30444267</v>
      </c>
    </row>
    <row r="1578" spans="1:9" s="62" customFormat="1" ht="18">
      <c r="A1578" s="39" t="s">
        <v>2312</v>
      </c>
      <c r="B1578" s="166" t="s">
        <v>2314</v>
      </c>
      <c r="C1578" s="166"/>
      <c r="D1578" s="166"/>
      <c r="E1578" s="166"/>
      <c r="F1578" s="29" t="s">
        <v>740</v>
      </c>
      <c r="G1578" s="174" t="s">
        <v>3870</v>
      </c>
      <c r="H1578" s="175"/>
      <c r="I1578" s="176"/>
    </row>
    <row r="1579" spans="1:9" s="62" customFormat="1" ht="27">
      <c r="A1579" s="14" t="s">
        <v>2</v>
      </c>
      <c r="B1579" s="14" t="s">
        <v>3</v>
      </c>
      <c r="C1579" s="15" t="s">
        <v>4</v>
      </c>
      <c r="D1579" s="15" t="s">
        <v>5</v>
      </c>
      <c r="E1579" s="15" t="s">
        <v>3366</v>
      </c>
      <c r="F1579" s="15" t="s">
        <v>7</v>
      </c>
      <c r="G1579" s="16" t="s">
        <v>3347</v>
      </c>
      <c r="H1579" s="16" t="s">
        <v>3348</v>
      </c>
      <c r="I1579" s="16" t="s">
        <v>3349</v>
      </c>
    </row>
    <row r="1580" spans="1:9" s="62" customFormat="1" ht="72">
      <c r="A1580" s="31">
        <v>1</v>
      </c>
      <c r="B1580" s="27">
        <v>1196490623</v>
      </c>
      <c r="C1580" s="28">
        <v>42311903</v>
      </c>
      <c r="D1580" s="36" t="s">
        <v>2315</v>
      </c>
      <c r="E1580" s="37" t="s">
        <v>3481</v>
      </c>
      <c r="F1580" s="28" t="s">
        <v>10</v>
      </c>
      <c r="G1580" s="22">
        <v>155328</v>
      </c>
      <c r="H1580" s="22">
        <f>ROUND(G1580*0.19,0)</f>
        <v>29512</v>
      </c>
      <c r="I1580" s="23">
        <f>+G1580+H1580</f>
        <v>184840</v>
      </c>
    </row>
    <row r="1581" spans="1:9" s="62" customFormat="1" ht="63">
      <c r="A1581" s="31">
        <v>2</v>
      </c>
      <c r="B1581" s="27">
        <v>1196490656</v>
      </c>
      <c r="C1581" s="28">
        <v>42311903</v>
      </c>
      <c r="D1581" s="36" t="s">
        <v>2316</v>
      </c>
      <c r="E1581" s="37" t="s">
        <v>3482</v>
      </c>
      <c r="F1581" s="28" t="s">
        <v>10</v>
      </c>
      <c r="G1581" s="22">
        <v>149017</v>
      </c>
      <c r="H1581" s="22">
        <f>ROUND(G1581*0.19,0)</f>
        <v>28313</v>
      </c>
      <c r="I1581" s="23">
        <f>+G1581+H1581</f>
        <v>177330</v>
      </c>
    </row>
    <row r="1582" spans="1:9" s="62" customFormat="1" ht="45">
      <c r="A1582" s="31">
        <v>3</v>
      </c>
      <c r="B1582" s="27">
        <v>1196490057</v>
      </c>
      <c r="C1582" s="28">
        <v>42221700</v>
      </c>
      <c r="D1582" s="36" t="s">
        <v>2317</v>
      </c>
      <c r="E1582" s="37" t="s">
        <v>2317</v>
      </c>
      <c r="F1582" s="28" t="s">
        <v>10</v>
      </c>
      <c r="G1582" s="22">
        <v>419518</v>
      </c>
      <c r="H1582" s="22">
        <v>0</v>
      </c>
      <c r="I1582" s="23">
        <f>+G1582+H1582</f>
        <v>419518</v>
      </c>
    </row>
    <row r="1583" spans="1:9" s="150" customFormat="1">
      <c r="A1583" s="142" t="s">
        <v>3983</v>
      </c>
      <c r="B1583" s="17"/>
      <c r="C1583" s="143"/>
      <c r="D1583" s="143"/>
      <c r="E1583" s="143"/>
      <c r="F1583" s="143"/>
      <c r="G1583" s="148"/>
      <c r="H1583" s="148"/>
      <c r="I1583" s="149">
        <f>SUM(I1580:I1582)</f>
        <v>781688</v>
      </c>
    </row>
    <row r="1584" spans="1:9" s="62" customFormat="1" ht="18">
      <c r="A1584" s="39" t="s">
        <v>2313</v>
      </c>
      <c r="B1584" s="166" t="s">
        <v>2319</v>
      </c>
      <c r="C1584" s="166"/>
      <c r="D1584" s="166"/>
      <c r="E1584" s="166"/>
      <c r="F1584" s="29" t="s">
        <v>740</v>
      </c>
      <c r="G1584" s="174" t="s">
        <v>3870</v>
      </c>
      <c r="H1584" s="175"/>
      <c r="I1584" s="176"/>
    </row>
    <row r="1585" spans="1:9" s="62" customFormat="1" ht="27">
      <c r="A1585" s="14" t="s">
        <v>2</v>
      </c>
      <c r="B1585" s="14" t="s">
        <v>3</v>
      </c>
      <c r="C1585" s="15" t="s">
        <v>4</v>
      </c>
      <c r="D1585" s="15" t="s">
        <v>5</v>
      </c>
      <c r="E1585" s="15" t="s">
        <v>3366</v>
      </c>
      <c r="F1585" s="15" t="s">
        <v>7</v>
      </c>
      <c r="G1585" s="16" t="s">
        <v>3347</v>
      </c>
      <c r="H1585" s="16" t="s">
        <v>3348</v>
      </c>
      <c r="I1585" s="16" t="s">
        <v>3349</v>
      </c>
    </row>
    <row r="1586" spans="1:9" s="62" customFormat="1" ht="99">
      <c r="A1586" s="31">
        <v>1</v>
      </c>
      <c r="B1586" s="27">
        <v>1196491079</v>
      </c>
      <c r="C1586" s="88">
        <v>42311600</v>
      </c>
      <c r="D1586" s="36" t="s">
        <v>2320</v>
      </c>
      <c r="E1586" s="37" t="s">
        <v>2321</v>
      </c>
      <c r="F1586" s="28" t="s">
        <v>10</v>
      </c>
      <c r="G1586" s="22">
        <v>319369</v>
      </c>
      <c r="H1586" s="22">
        <v>0</v>
      </c>
      <c r="I1586" s="23">
        <f>+G1586+H1586</f>
        <v>319369</v>
      </c>
    </row>
    <row r="1587" spans="1:9" s="62" customFormat="1" ht="99">
      <c r="A1587" s="31">
        <v>2</v>
      </c>
      <c r="B1587" s="27">
        <v>1196491081</v>
      </c>
      <c r="C1587" s="88">
        <v>42311600</v>
      </c>
      <c r="D1587" s="36" t="s">
        <v>2322</v>
      </c>
      <c r="E1587" s="37" t="s">
        <v>2323</v>
      </c>
      <c r="F1587" s="28" t="s">
        <v>10</v>
      </c>
      <c r="G1587" s="22">
        <v>752938</v>
      </c>
      <c r="H1587" s="22">
        <v>0</v>
      </c>
      <c r="I1587" s="23">
        <f t="shared" ref="I1587:I1596" si="166">+G1587+H1587</f>
        <v>752938</v>
      </c>
    </row>
    <row r="1588" spans="1:9" s="62" customFormat="1" ht="45">
      <c r="A1588" s="31">
        <v>3</v>
      </c>
      <c r="B1588" s="27">
        <v>1196490207</v>
      </c>
      <c r="C1588" s="88">
        <v>42311600</v>
      </c>
      <c r="D1588" s="36" t="s">
        <v>2324</v>
      </c>
      <c r="E1588" s="37" t="s">
        <v>2325</v>
      </c>
      <c r="F1588" s="28" t="s">
        <v>10</v>
      </c>
      <c r="G1588" s="22">
        <v>30690</v>
      </c>
      <c r="H1588" s="22">
        <v>0</v>
      </c>
      <c r="I1588" s="23">
        <f t="shared" si="166"/>
        <v>30690</v>
      </c>
    </row>
    <row r="1589" spans="1:9" s="62" customFormat="1" ht="45">
      <c r="A1589" s="31">
        <v>4</v>
      </c>
      <c r="B1589" s="27">
        <v>1196490211</v>
      </c>
      <c r="C1589" s="88">
        <v>42311600</v>
      </c>
      <c r="D1589" s="36" t="s">
        <v>2326</v>
      </c>
      <c r="E1589" s="37" t="s">
        <v>2327</v>
      </c>
      <c r="F1589" s="28" t="s">
        <v>10</v>
      </c>
      <c r="G1589" s="22">
        <v>159807</v>
      </c>
      <c r="H1589" s="22">
        <v>0</v>
      </c>
      <c r="I1589" s="23">
        <f t="shared" si="166"/>
        <v>159807</v>
      </c>
    </row>
    <row r="1590" spans="1:9" s="62" customFormat="1" ht="45">
      <c r="A1590" s="31">
        <v>5</v>
      </c>
      <c r="B1590" s="27">
        <v>1196490208</v>
      </c>
      <c r="C1590" s="88">
        <v>42311600</v>
      </c>
      <c r="D1590" s="36" t="s">
        <v>2328</v>
      </c>
      <c r="E1590" s="37" t="s">
        <v>2329</v>
      </c>
      <c r="F1590" s="28" t="s">
        <v>10</v>
      </c>
      <c r="G1590" s="22">
        <v>264837</v>
      </c>
      <c r="H1590" s="22">
        <v>0</v>
      </c>
      <c r="I1590" s="23">
        <f t="shared" si="166"/>
        <v>264837</v>
      </c>
    </row>
    <row r="1591" spans="1:9" s="62" customFormat="1" ht="45">
      <c r="A1591" s="31">
        <v>6</v>
      </c>
      <c r="B1591" s="27">
        <v>1196490212</v>
      </c>
      <c r="C1591" s="88">
        <v>42311600</v>
      </c>
      <c r="D1591" s="36" t="s">
        <v>2330</v>
      </c>
      <c r="E1591" s="37" t="s">
        <v>2331</v>
      </c>
      <c r="F1591" s="28" t="s">
        <v>10</v>
      </c>
      <c r="G1591" s="22">
        <v>807226</v>
      </c>
      <c r="H1591" s="22">
        <v>0</v>
      </c>
      <c r="I1591" s="23">
        <f t="shared" si="166"/>
        <v>807226</v>
      </c>
    </row>
    <row r="1592" spans="1:9" s="62" customFormat="1" ht="99">
      <c r="A1592" s="31">
        <v>7</v>
      </c>
      <c r="B1592" s="56">
        <v>1196490882</v>
      </c>
      <c r="C1592" s="88">
        <v>42311600</v>
      </c>
      <c r="D1592" s="36" t="s">
        <v>2332</v>
      </c>
      <c r="E1592" s="37" t="s">
        <v>2332</v>
      </c>
      <c r="F1592" s="28" t="s">
        <v>10</v>
      </c>
      <c r="G1592" s="22">
        <v>693515</v>
      </c>
      <c r="H1592" s="22">
        <v>0</v>
      </c>
      <c r="I1592" s="23">
        <f t="shared" si="166"/>
        <v>693515</v>
      </c>
    </row>
    <row r="1593" spans="1:9" s="62" customFormat="1" ht="45">
      <c r="A1593" s="31">
        <v>8</v>
      </c>
      <c r="B1593" s="35" t="s">
        <v>2333</v>
      </c>
      <c r="C1593" s="88">
        <v>42311600</v>
      </c>
      <c r="D1593" s="36" t="s">
        <v>2334</v>
      </c>
      <c r="E1593" s="37" t="s">
        <v>2335</v>
      </c>
      <c r="F1593" s="28" t="s">
        <v>10</v>
      </c>
      <c r="G1593" s="22">
        <v>244374</v>
      </c>
      <c r="H1593" s="22">
        <v>0</v>
      </c>
      <c r="I1593" s="23">
        <f t="shared" si="166"/>
        <v>244374</v>
      </c>
    </row>
    <row r="1594" spans="1:9" s="62" customFormat="1" ht="45">
      <c r="A1594" s="31">
        <v>9</v>
      </c>
      <c r="B1594" s="35" t="s">
        <v>2333</v>
      </c>
      <c r="C1594" s="88">
        <v>42311600</v>
      </c>
      <c r="D1594" s="36" t="s">
        <v>2336</v>
      </c>
      <c r="E1594" s="37" t="s">
        <v>2337</v>
      </c>
      <c r="F1594" s="28" t="s">
        <v>10</v>
      </c>
      <c r="G1594" s="22">
        <v>407264</v>
      </c>
      <c r="H1594" s="22">
        <v>0</v>
      </c>
      <c r="I1594" s="23">
        <f t="shared" si="166"/>
        <v>407264</v>
      </c>
    </row>
    <row r="1595" spans="1:9" s="62" customFormat="1" ht="63">
      <c r="A1595" s="31">
        <v>10</v>
      </c>
      <c r="B1595" s="35" t="s">
        <v>2333</v>
      </c>
      <c r="C1595" s="88">
        <v>42311600</v>
      </c>
      <c r="D1595" s="44" t="s">
        <v>2338</v>
      </c>
      <c r="E1595" s="44" t="s">
        <v>2339</v>
      </c>
      <c r="F1595" s="28" t="s">
        <v>10</v>
      </c>
      <c r="G1595" s="22">
        <v>782007</v>
      </c>
      <c r="H1595" s="22">
        <v>0</v>
      </c>
      <c r="I1595" s="23">
        <f t="shared" si="166"/>
        <v>782007</v>
      </c>
    </row>
    <row r="1596" spans="1:9" s="62" customFormat="1" ht="45">
      <c r="A1596" s="31">
        <v>11</v>
      </c>
      <c r="B1596" s="35" t="s">
        <v>2333</v>
      </c>
      <c r="C1596" s="88">
        <v>42311600</v>
      </c>
      <c r="D1596" s="44" t="s">
        <v>2340</v>
      </c>
      <c r="E1596" s="44" t="s">
        <v>2341</v>
      </c>
      <c r="F1596" s="28" t="s">
        <v>10</v>
      </c>
      <c r="G1596" s="22">
        <v>315077</v>
      </c>
      <c r="H1596" s="22">
        <f>ROUND(G1596*0.19,0)</f>
        <v>59865</v>
      </c>
      <c r="I1596" s="23">
        <f t="shared" si="166"/>
        <v>374942</v>
      </c>
    </row>
    <row r="1597" spans="1:9" s="150" customFormat="1">
      <c r="A1597" s="142" t="s">
        <v>3984</v>
      </c>
      <c r="B1597" s="17"/>
      <c r="C1597" s="143"/>
      <c r="D1597" s="143"/>
      <c r="E1597" s="143"/>
      <c r="F1597" s="143"/>
      <c r="G1597" s="148"/>
      <c r="H1597" s="148"/>
      <c r="I1597" s="149">
        <f>SUM(I1586:I1596)</f>
        <v>4836969</v>
      </c>
    </row>
    <row r="1598" spans="1:9" s="62" customFormat="1" ht="15.75" customHeight="1">
      <c r="A1598" s="39" t="s">
        <v>2318</v>
      </c>
      <c r="B1598" s="166" t="s">
        <v>2343</v>
      </c>
      <c r="C1598" s="166"/>
      <c r="D1598" s="166"/>
      <c r="E1598" s="166"/>
      <c r="F1598" s="29" t="s">
        <v>740</v>
      </c>
      <c r="G1598" s="174" t="s">
        <v>3870</v>
      </c>
      <c r="H1598" s="175"/>
      <c r="I1598" s="176"/>
    </row>
    <row r="1599" spans="1:9" s="62" customFormat="1" ht="27">
      <c r="A1599" s="14" t="s">
        <v>2</v>
      </c>
      <c r="B1599" s="14" t="s">
        <v>3</v>
      </c>
      <c r="C1599" s="15" t="s">
        <v>4</v>
      </c>
      <c r="D1599" s="15" t="s">
        <v>5</v>
      </c>
      <c r="E1599" s="15" t="s">
        <v>3366</v>
      </c>
      <c r="F1599" s="15" t="s">
        <v>7</v>
      </c>
      <c r="G1599" s="16" t="s">
        <v>3347</v>
      </c>
      <c r="H1599" s="16" t="s">
        <v>3348</v>
      </c>
      <c r="I1599" s="16" t="s">
        <v>3349</v>
      </c>
    </row>
    <row r="1600" spans="1:9" s="62" customFormat="1" ht="99">
      <c r="A1600" s="31">
        <v>1</v>
      </c>
      <c r="B1600" s="27">
        <v>1196490285</v>
      </c>
      <c r="C1600" s="28" t="s">
        <v>2344</v>
      </c>
      <c r="D1600" s="36" t="s">
        <v>3851</v>
      </c>
      <c r="E1600" s="37" t="s">
        <v>3852</v>
      </c>
      <c r="F1600" s="28" t="s">
        <v>2345</v>
      </c>
      <c r="G1600" s="22">
        <v>1142153</v>
      </c>
      <c r="H1600" s="22">
        <v>0</v>
      </c>
      <c r="I1600" s="23">
        <f>+G1600+H1600</f>
        <v>1142153</v>
      </c>
    </row>
    <row r="1601" spans="1:9" s="62" customFormat="1" ht="81">
      <c r="A1601" s="31">
        <v>2</v>
      </c>
      <c r="B1601" s="27">
        <v>1032412047</v>
      </c>
      <c r="C1601" s="28" t="s">
        <v>2344</v>
      </c>
      <c r="D1601" s="36" t="s">
        <v>3853</v>
      </c>
      <c r="E1601" s="37" t="s">
        <v>3854</v>
      </c>
      <c r="F1601" s="28" t="s">
        <v>399</v>
      </c>
      <c r="G1601" s="22">
        <v>3089870</v>
      </c>
      <c r="H1601" s="22">
        <v>0</v>
      </c>
      <c r="I1601" s="23">
        <f t="shared" ref="I1601" si="167">+G1601+H1601</f>
        <v>3089870</v>
      </c>
    </row>
    <row r="1602" spans="1:9" s="62" customFormat="1" ht="72">
      <c r="A1602" s="31">
        <v>3</v>
      </c>
      <c r="B1602" s="27">
        <v>1032412042</v>
      </c>
      <c r="C1602" s="28" t="s">
        <v>2344</v>
      </c>
      <c r="D1602" s="36" t="s">
        <v>3855</v>
      </c>
      <c r="E1602" s="37" t="s">
        <v>3856</v>
      </c>
      <c r="F1602" s="28" t="s">
        <v>399</v>
      </c>
      <c r="G1602" s="22">
        <v>642000</v>
      </c>
      <c r="H1602" s="22">
        <v>0</v>
      </c>
      <c r="I1602" s="23">
        <f>+G1602+H1602</f>
        <v>642000</v>
      </c>
    </row>
    <row r="1603" spans="1:9" s="62" customFormat="1" ht="72">
      <c r="A1603" s="31">
        <v>4</v>
      </c>
      <c r="B1603" s="27">
        <v>1032412045</v>
      </c>
      <c r="C1603" s="28" t="s">
        <v>2344</v>
      </c>
      <c r="D1603" s="36" t="s">
        <v>3857</v>
      </c>
      <c r="E1603" s="37" t="s">
        <v>3858</v>
      </c>
      <c r="F1603" s="28" t="s">
        <v>399</v>
      </c>
      <c r="G1603" s="22">
        <v>1157775</v>
      </c>
      <c r="H1603" s="22">
        <v>0</v>
      </c>
      <c r="I1603" s="23">
        <f t="shared" ref="I1603" si="168">+G1603+H1603</f>
        <v>1157775</v>
      </c>
    </row>
    <row r="1604" spans="1:9" s="62" customFormat="1" ht="189">
      <c r="A1604" s="31">
        <v>5</v>
      </c>
      <c r="B1604" s="27">
        <v>1196491165</v>
      </c>
      <c r="C1604" s="28" t="s">
        <v>2344</v>
      </c>
      <c r="D1604" s="36" t="s">
        <v>3859</v>
      </c>
      <c r="E1604" s="37" t="s">
        <v>3860</v>
      </c>
      <c r="F1604" s="28" t="s">
        <v>2346</v>
      </c>
      <c r="G1604" s="22">
        <v>115775</v>
      </c>
      <c r="H1604" s="22">
        <v>0</v>
      </c>
      <c r="I1604" s="23">
        <f>+G1604+H1604</f>
        <v>115775</v>
      </c>
    </row>
    <row r="1605" spans="1:9" s="62" customFormat="1" ht="189">
      <c r="A1605" s="31">
        <v>6</v>
      </c>
      <c r="B1605" s="27">
        <v>1196491163</v>
      </c>
      <c r="C1605" s="28" t="s">
        <v>2344</v>
      </c>
      <c r="D1605" s="36" t="s">
        <v>3861</v>
      </c>
      <c r="E1605" s="37" t="s">
        <v>3862</v>
      </c>
      <c r="F1605" s="28" t="s">
        <v>2346</v>
      </c>
      <c r="G1605" s="22">
        <v>3428954</v>
      </c>
      <c r="H1605" s="22">
        <v>0</v>
      </c>
      <c r="I1605" s="23">
        <f>+G1605+H1605</f>
        <v>3428954</v>
      </c>
    </row>
    <row r="1606" spans="1:9" s="62" customFormat="1" ht="144">
      <c r="A1606" s="31">
        <v>7</v>
      </c>
      <c r="B1606" s="27">
        <v>1196491164</v>
      </c>
      <c r="C1606" s="28" t="s">
        <v>2344</v>
      </c>
      <c r="D1606" s="36" t="s">
        <v>2347</v>
      </c>
      <c r="E1606" s="37" t="s">
        <v>2347</v>
      </c>
      <c r="F1606" s="28" t="s">
        <v>2346</v>
      </c>
      <c r="G1606" s="22">
        <v>733257</v>
      </c>
      <c r="H1606" s="22">
        <v>0</v>
      </c>
      <c r="I1606" s="23">
        <f t="shared" ref="I1606:I1608" si="169">+G1606+H1606</f>
        <v>733257</v>
      </c>
    </row>
    <row r="1607" spans="1:9" s="62" customFormat="1" ht="117">
      <c r="A1607" s="31">
        <v>8</v>
      </c>
      <c r="B1607" s="27">
        <v>1196490279</v>
      </c>
      <c r="C1607" s="28" t="s">
        <v>2344</v>
      </c>
      <c r="D1607" s="36" t="s">
        <v>3863</v>
      </c>
      <c r="E1607" s="37" t="s">
        <v>3863</v>
      </c>
      <c r="F1607" s="28" t="s">
        <v>2345</v>
      </c>
      <c r="G1607" s="22">
        <v>812052</v>
      </c>
      <c r="H1607" s="22">
        <v>0</v>
      </c>
      <c r="I1607" s="23">
        <f t="shared" si="169"/>
        <v>812052</v>
      </c>
    </row>
    <row r="1608" spans="1:9" s="62" customFormat="1" ht="117">
      <c r="A1608" s="31">
        <v>9</v>
      </c>
      <c r="B1608" s="27">
        <v>1196490634</v>
      </c>
      <c r="C1608" s="28" t="s">
        <v>2344</v>
      </c>
      <c r="D1608" s="36" t="s">
        <v>3864</v>
      </c>
      <c r="E1608" s="37" t="s">
        <v>3865</v>
      </c>
      <c r="F1608" s="28" t="s">
        <v>2345</v>
      </c>
      <c r="G1608" s="22">
        <v>1674200</v>
      </c>
      <c r="H1608" s="22">
        <v>0</v>
      </c>
      <c r="I1608" s="23">
        <f t="shared" si="169"/>
        <v>1674200</v>
      </c>
    </row>
    <row r="1609" spans="1:9" s="150" customFormat="1">
      <c r="A1609" s="142" t="s">
        <v>3989</v>
      </c>
      <c r="B1609" s="17"/>
      <c r="C1609" s="143"/>
      <c r="D1609" s="143"/>
      <c r="E1609" s="143"/>
      <c r="F1609" s="143"/>
      <c r="G1609" s="148"/>
      <c r="H1609" s="148"/>
      <c r="I1609" s="149">
        <f>SUM(I1600:I1608)</f>
        <v>12796036</v>
      </c>
    </row>
    <row r="1610" spans="1:9" s="62" customFormat="1" ht="18">
      <c r="A1610" s="39" t="s">
        <v>2342</v>
      </c>
      <c r="B1610" s="166" t="s">
        <v>2349</v>
      </c>
      <c r="C1610" s="166"/>
      <c r="D1610" s="166"/>
      <c r="E1610" s="166"/>
      <c r="F1610" s="29" t="s">
        <v>740</v>
      </c>
      <c r="G1610" s="174" t="s">
        <v>3870</v>
      </c>
      <c r="H1610" s="175"/>
      <c r="I1610" s="176"/>
    </row>
    <row r="1611" spans="1:9" s="62" customFormat="1" ht="27">
      <c r="A1611" s="14" t="s">
        <v>2</v>
      </c>
      <c r="B1611" s="14" t="s">
        <v>3</v>
      </c>
      <c r="C1611" s="15" t="s">
        <v>4</v>
      </c>
      <c r="D1611" s="15" t="s">
        <v>5</v>
      </c>
      <c r="E1611" s="15" t="s">
        <v>3366</v>
      </c>
      <c r="F1611" s="15" t="s">
        <v>7</v>
      </c>
      <c r="G1611" s="16" t="s">
        <v>3347</v>
      </c>
      <c r="H1611" s="16" t="s">
        <v>3348</v>
      </c>
      <c r="I1611" s="16" t="s">
        <v>3349</v>
      </c>
    </row>
    <row r="1612" spans="1:9" s="62" customFormat="1" ht="27">
      <c r="A1612" s="31">
        <v>1</v>
      </c>
      <c r="B1612" s="21">
        <v>1196420120</v>
      </c>
      <c r="C1612" s="89">
        <v>42292904</v>
      </c>
      <c r="D1612" s="28" t="s">
        <v>2350</v>
      </c>
      <c r="E1612" s="28" t="s">
        <v>2351</v>
      </c>
      <c r="F1612" s="28" t="s">
        <v>10</v>
      </c>
      <c r="G1612" s="22">
        <v>75000</v>
      </c>
      <c r="H1612" s="22">
        <v>0</v>
      </c>
      <c r="I1612" s="23">
        <f>+G1612+H1612</f>
        <v>75000</v>
      </c>
    </row>
    <row r="1613" spans="1:9" s="62" customFormat="1" ht="27">
      <c r="A1613" s="31">
        <v>2</v>
      </c>
      <c r="B1613" s="21">
        <v>1196490171</v>
      </c>
      <c r="C1613" s="89">
        <v>42292904</v>
      </c>
      <c r="D1613" s="28" t="s">
        <v>2352</v>
      </c>
      <c r="E1613" s="28" t="s">
        <v>2353</v>
      </c>
      <c r="F1613" s="28" t="s">
        <v>10</v>
      </c>
      <c r="G1613" s="22">
        <v>73000</v>
      </c>
      <c r="H1613" s="22">
        <v>0</v>
      </c>
      <c r="I1613" s="23">
        <f>+G1613+H1613</f>
        <v>73000</v>
      </c>
    </row>
    <row r="1614" spans="1:9" s="150" customFormat="1">
      <c r="A1614" s="142" t="s">
        <v>3990</v>
      </c>
      <c r="B1614" s="17"/>
      <c r="C1614" s="143"/>
      <c r="D1614" s="143"/>
      <c r="E1614" s="143"/>
      <c r="F1614" s="143"/>
      <c r="G1614" s="148"/>
      <c r="H1614" s="148"/>
      <c r="I1614" s="149">
        <f>SUM(I1612:I1613)</f>
        <v>148000</v>
      </c>
    </row>
    <row r="1615" spans="1:9" s="62" customFormat="1" ht="18">
      <c r="A1615" s="39" t="s">
        <v>2348</v>
      </c>
      <c r="B1615" s="166" t="s">
        <v>2355</v>
      </c>
      <c r="C1615" s="166"/>
      <c r="D1615" s="166"/>
      <c r="E1615" s="166"/>
      <c r="F1615" s="29" t="s">
        <v>740</v>
      </c>
      <c r="G1615" s="174" t="s">
        <v>3870</v>
      </c>
      <c r="H1615" s="175"/>
      <c r="I1615" s="176"/>
    </row>
    <row r="1616" spans="1:9" s="62" customFormat="1" ht="27">
      <c r="A1616" s="14" t="s">
        <v>2</v>
      </c>
      <c r="B1616" s="14" t="s">
        <v>3</v>
      </c>
      <c r="C1616" s="15" t="s">
        <v>4</v>
      </c>
      <c r="D1616" s="15" t="s">
        <v>5</v>
      </c>
      <c r="E1616" s="15" t="s">
        <v>3366</v>
      </c>
      <c r="F1616" s="15" t="s">
        <v>7</v>
      </c>
      <c r="G1616" s="16" t="s">
        <v>3347</v>
      </c>
      <c r="H1616" s="16" t="s">
        <v>3348</v>
      </c>
      <c r="I1616" s="16" t="s">
        <v>3349</v>
      </c>
    </row>
    <row r="1617" spans="1:9" s="62" customFormat="1" ht="36">
      <c r="A1617" s="31">
        <v>1</v>
      </c>
      <c r="B1617" s="21">
        <v>1196430022</v>
      </c>
      <c r="C1617" s="90">
        <v>42293100</v>
      </c>
      <c r="D1617" s="36" t="s">
        <v>2356</v>
      </c>
      <c r="E1617" s="34" t="s">
        <v>2357</v>
      </c>
      <c r="F1617" s="28" t="s">
        <v>10</v>
      </c>
      <c r="G1617" s="22">
        <v>221561</v>
      </c>
      <c r="H1617" s="22">
        <f t="shared" ref="H1617:H1625" si="170">ROUND(G1617*0.19,0)</f>
        <v>42097</v>
      </c>
      <c r="I1617" s="23">
        <f t="shared" ref="I1617:I1625" si="171">+G1617+H1617</f>
        <v>263658</v>
      </c>
    </row>
    <row r="1618" spans="1:9" s="62" customFormat="1" ht="36">
      <c r="A1618" s="31">
        <v>2</v>
      </c>
      <c r="B1618" s="21">
        <v>1196430021</v>
      </c>
      <c r="C1618" s="90">
        <v>42293100</v>
      </c>
      <c r="D1618" s="36" t="s">
        <v>2358</v>
      </c>
      <c r="E1618" s="34" t="s">
        <v>2359</v>
      </c>
      <c r="F1618" s="28" t="s">
        <v>10</v>
      </c>
      <c r="G1618" s="22">
        <v>221561</v>
      </c>
      <c r="H1618" s="22">
        <f t="shared" si="170"/>
        <v>42097</v>
      </c>
      <c r="I1618" s="23">
        <f t="shared" si="171"/>
        <v>263658</v>
      </c>
    </row>
    <row r="1619" spans="1:9" s="62" customFormat="1" ht="45">
      <c r="A1619" s="31">
        <v>3</v>
      </c>
      <c r="B1619" s="21">
        <v>1196430023</v>
      </c>
      <c r="C1619" s="90">
        <v>42293100</v>
      </c>
      <c r="D1619" s="36" t="s">
        <v>2360</v>
      </c>
      <c r="E1619" s="34" t="s">
        <v>2361</v>
      </c>
      <c r="F1619" s="28" t="s">
        <v>10</v>
      </c>
      <c r="G1619" s="22">
        <v>258516</v>
      </c>
      <c r="H1619" s="22">
        <f t="shared" si="170"/>
        <v>49118</v>
      </c>
      <c r="I1619" s="23">
        <f t="shared" si="171"/>
        <v>307634</v>
      </c>
    </row>
    <row r="1620" spans="1:9" s="62" customFormat="1" ht="36">
      <c r="A1620" s="31">
        <v>4</v>
      </c>
      <c r="B1620" s="21">
        <v>1196430024</v>
      </c>
      <c r="C1620" s="90">
        <v>42293100</v>
      </c>
      <c r="D1620" s="36" t="s">
        <v>2362</v>
      </c>
      <c r="E1620" s="34" t="s">
        <v>2363</v>
      </c>
      <c r="F1620" s="28" t="s">
        <v>10</v>
      </c>
      <c r="G1620" s="22">
        <v>309000</v>
      </c>
      <c r="H1620" s="22">
        <f t="shared" si="170"/>
        <v>58710</v>
      </c>
      <c r="I1620" s="23">
        <f t="shared" si="171"/>
        <v>367710</v>
      </c>
    </row>
    <row r="1621" spans="1:9" s="62" customFormat="1" ht="54">
      <c r="A1621" s="31">
        <v>5</v>
      </c>
      <c r="B1621" s="21">
        <v>1196430074</v>
      </c>
      <c r="C1621" s="90">
        <v>42293100</v>
      </c>
      <c r="D1621" s="36" t="s">
        <v>2364</v>
      </c>
      <c r="E1621" s="34" t="s">
        <v>2365</v>
      </c>
      <c r="F1621" s="28" t="s">
        <v>10</v>
      </c>
      <c r="G1621" s="22">
        <v>382000</v>
      </c>
      <c r="H1621" s="22">
        <f t="shared" si="170"/>
        <v>72580</v>
      </c>
      <c r="I1621" s="23">
        <f t="shared" si="171"/>
        <v>454580</v>
      </c>
    </row>
    <row r="1622" spans="1:9" s="62" customFormat="1" ht="54">
      <c r="A1622" s="31">
        <v>6</v>
      </c>
      <c r="B1622" s="56">
        <v>1196430075</v>
      </c>
      <c r="C1622" s="90">
        <v>42293100</v>
      </c>
      <c r="D1622" s="36" t="s">
        <v>2366</v>
      </c>
      <c r="E1622" s="34" t="s">
        <v>2367</v>
      </c>
      <c r="F1622" s="28" t="s">
        <v>10</v>
      </c>
      <c r="G1622" s="22">
        <v>409000</v>
      </c>
      <c r="H1622" s="22">
        <f t="shared" si="170"/>
        <v>77710</v>
      </c>
      <c r="I1622" s="23">
        <f t="shared" si="171"/>
        <v>486710</v>
      </c>
    </row>
    <row r="1623" spans="1:9" s="62" customFormat="1" ht="54">
      <c r="A1623" s="31">
        <v>7</v>
      </c>
      <c r="B1623" s="35" t="s">
        <v>3362</v>
      </c>
      <c r="C1623" s="90">
        <v>42293100</v>
      </c>
      <c r="D1623" s="36" t="s">
        <v>2368</v>
      </c>
      <c r="E1623" s="34" t="s">
        <v>2368</v>
      </c>
      <c r="F1623" s="28" t="s">
        <v>10</v>
      </c>
      <c r="G1623" s="22">
        <v>466200</v>
      </c>
      <c r="H1623" s="22">
        <f t="shared" si="170"/>
        <v>88578</v>
      </c>
      <c r="I1623" s="23">
        <f t="shared" si="171"/>
        <v>554778</v>
      </c>
    </row>
    <row r="1624" spans="1:9" s="62" customFormat="1" ht="45">
      <c r="A1624" s="31">
        <v>8</v>
      </c>
      <c r="B1624" s="35" t="s">
        <v>3362</v>
      </c>
      <c r="C1624" s="90">
        <v>42293100</v>
      </c>
      <c r="D1624" s="36" t="s">
        <v>2369</v>
      </c>
      <c r="E1624" s="34" t="s">
        <v>2370</v>
      </c>
      <c r="F1624" s="28" t="s">
        <v>10</v>
      </c>
      <c r="G1624" s="22">
        <v>226800</v>
      </c>
      <c r="H1624" s="22">
        <f t="shared" si="170"/>
        <v>43092</v>
      </c>
      <c r="I1624" s="23">
        <f t="shared" si="171"/>
        <v>269892</v>
      </c>
    </row>
    <row r="1625" spans="1:9" s="62" customFormat="1" ht="45">
      <c r="A1625" s="31">
        <v>9</v>
      </c>
      <c r="B1625" s="35" t="s">
        <v>3362</v>
      </c>
      <c r="C1625" s="90">
        <v>42293100</v>
      </c>
      <c r="D1625" s="36" t="s">
        <v>2371</v>
      </c>
      <c r="E1625" s="34" t="s">
        <v>2372</v>
      </c>
      <c r="F1625" s="28" t="s">
        <v>10</v>
      </c>
      <c r="G1625" s="22">
        <v>226800</v>
      </c>
      <c r="H1625" s="22">
        <f t="shared" si="170"/>
        <v>43092</v>
      </c>
      <c r="I1625" s="23">
        <f t="shared" si="171"/>
        <v>269892</v>
      </c>
    </row>
    <row r="1626" spans="1:9" s="150" customFormat="1">
      <c r="A1626" s="142" t="s">
        <v>3991</v>
      </c>
      <c r="B1626" s="17"/>
      <c r="C1626" s="143"/>
      <c r="D1626" s="143"/>
      <c r="E1626" s="143"/>
      <c r="F1626" s="143"/>
      <c r="G1626" s="148"/>
      <c r="H1626" s="148"/>
      <c r="I1626" s="149">
        <f>SUM(I1617:I1625)</f>
        <v>3238512</v>
      </c>
    </row>
    <row r="1627" spans="1:9" s="62" customFormat="1" ht="18">
      <c r="A1627" s="39" t="s">
        <v>2354</v>
      </c>
      <c r="B1627" s="166" t="s">
        <v>2374</v>
      </c>
      <c r="C1627" s="166"/>
      <c r="D1627" s="166"/>
      <c r="E1627" s="166"/>
      <c r="F1627" s="29" t="s">
        <v>740</v>
      </c>
      <c r="G1627" s="174" t="s">
        <v>3870</v>
      </c>
      <c r="H1627" s="175"/>
      <c r="I1627" s="176"/>
    </row>
    <row r="1628" spans="1:9" s="62" customFormat="1" ht="27">
      <c r="A1628" s="14" t="s">
        <v>2</v>
      </c>
      <c r="B1628" s="14" t="s">
        <v>3</v>
      </c>
      <c r="C1628" s="15" t="s">
        <v>4</v>
      </c>
      <c r="D1628" s="15" t="s">
        <v>5</v>
      </c>
      <c r="E1628" s="15" t="s">
        <v>3366</v>
      </c>
      <c r="F1628" s="15" t="s">
        <v>7</v>
      </c>
      <c r="G1628" s="16" t="s">
        <v>3347</v>
      </c>
      <c r="H1628" s="16" t="s">
        <v>3348</v>
      </c>
      <c r="I1628" s="16" t="s">
        <v>3349</v>
      </c>
    </row>
    <row r="1629" spans="1:9" s="62" customFormat="1" ht="54">
      <c r="A1629" s="31">
        <v>1</v>
      </c>
      <c r="B1629" s="27">
        <v>1196430260</v>
      </c>
      <c r="C1629" s="28">
        <v>42311901</v>
      </c>
      <c r="D1629" s="36" t="s">
        <v>2375</v>
      </c>
      <c r="E1629" s="37" t="s">
        <v>2376</v>
      </c>
      <c r="F1629" s="28" t="s">
        <v>10</v>
      </c>
      <c r="G1629" s="22">
        <v>631</v>
      </c>
      <c r="H1629" s="22">
        <v>0</v>
      </c>
      <c r="I1629" s="23">
        <f t="shared" ref="I1629:I1641" si="172">+G1629+H1629</f>
        <v>631</v>
      </c>
    </row>
    <row r="1630" spans="1:9" s="62" customFormat="1" ht="54">
      <c r="A1630" s="31">
        <v>2</v>
      </c>
      <c r="B1630" s="27">
        <v>1196430270</v>
      </c>
      <c r="C1630" s="28">
        <v>42311901</v>
      </c>
      <c r="D1630" s="36" t="s">
        <v>2377</v>
      </c>
      <c r="E1630" s="37" t="s">
        <v>2378</v>
      </c>
      <c r="F1630" s="28" t="s">
        <v>10</v>
      </c>
      <c r="G1630" s="22">
        <v>616</v>
      </c>
      <c r="H1630" s="22">
        <v>0</v>
      </c>
      <c r="I1630" s="23">
        <f t="shared" si="172"/>
        <v>616</v>
      </c>
    </row>
    <row r="1631" spans="1:9" s="62" customFormat="1" ht="54">
      <c r="A1631" s="31">
        <v>3</v>
      </c>
      <c r="B1631" s="27">
        <v>1196430280</v>
      </c>
      <c r="C1631" s="28">
        <v>42311901</v>
      </c>
      <c r="D1631" s="36" t="s">
        <v>2379</v>
      </c>
      <c r="E1631" s="37" t="s">
        <v>2380</v>
      </c>
      <c r="F1631" s="28" t="s">
        <v>10</v>
      </c>
      <c r="G1631" s="22">
        <v>652</v>
      </c>
      <c r="H1631" s="22">
        <v>0</v>
      </c>
      <c r="I1631" s="23">
        <f t="shared" si="172"/>
        <v>652</v>
      </c>
    </row>
    <row r="1632" spans="1:9" s="62" customFormat="1" ht="54">
      <c r="A1632" s="31">
        <v>4</v>
      </c>
      <c r="B1632" s="27">
        <v>1196430300</v>
      </c>
      <c r="C1632" s="28">
        <v>42311901</v>
      </c>
      <c r="D1632" s="36" t="s">
        <v>2381</v>
      </c>
      <c r="E1632" s="37" t="s">
        <v>2382</v>
      </c>
      <c r="F1632" s="28" t="s">
        <v>10</v>
      </c>
      <c r="G1632" s="22">
        <v>795</v>
      </c>
      <c r="H1632" s="22">
        <v>0</v>
      </c>
      <c r="I1632" s="23">
        <f t="shared" si="172"/>
        <v>795</v>
      </c>
    </row>
    <row r="1633" spans="1:9" s="62" customFormat="1" ht="45">
      <c r="A1633" s="31">
        <v>5</v>
      </c>
      <c r="B1633" s="27">
        <v>1196430310</v>
      </c>
      <c r="C1633" s="28">
        <v>42311901</v>
      </c>
      <c r="D1633" s="36" t="s">
        <v>2383</v>
      </c>
      <c r="E1633" s="37" t="s">
        <v>2384</v>
      </c>
      <c r="F1633" s="28" t="s">
        <v>10</v>
      </c>
      <c r="G1633" s="22">
        <v>747</v>
      </c>
      <c r="H1633" s="22">
        <v>0</v>
      </c>
      <c r="I1633" s="23">
        <f t="shared" si="172"/>
        <v>747</v>
      </c>
    </row>
    <row r="1634" spans="1:9" s="62" customFormat="1" ht="45">
      <c r="A1634" s="31">
        <v>6</v>
      </c>
      <c r="B1634" s="27">
        <v>1196430250</v>
      </c>
      <c r="C1634" s="28">
        <v>42311901</v>
      </c>
      <c r="D1634" s="36" t="s">
        <v>2385</v>
      </c>
      <c r="E1634" s="37" t="s">
        <v>3483</v>
      </c>
      <c r="F1634" s="28" t="s">
        <v>10</v>
      </c>
      <c r="G1634" s="22">
        <v>616</v>
      </c>
      <c r="H1634" s="22">
        <v>0</v>
      </c>
      <c r="I1634" s="23">
        <f t="shared" si="172"/>
        <v>616</v>
      </c>
    </row>
    <row r="1635" spans="1:9" s="62" customFormat="1" ht="54">
      <c r="A1635" s="31">
        <v>7</v>
      </c>
      <c r="B1635" s="27">
        <v>1196430320</v>
      </c>
      <c r="C1635" s="28">
        <v>42311901</v>
      </c>
      <c r="D1635" s="36" t="s">
        <v>2386</v>
      </c>
      <c r="E1635" s="37" t="s">
        <v>2387</v>
      </c>
      <c r="F1635" s="28" t="s">
        <v>10</v>
      </c>
      <c r="G1635" s="22">
        <v>410</v>
      </c>
      <c r="H1635" s="22">
        <v>0</v>
      </c>
      <c r="I1635" s="23">
        <f t="shared" si="172"/>
        <v>410</v>
      </c>
    </row>
    <row r="1636" spans="1:9" s="62" customFormat="1" ht="54">
      <c r="A1636" s="31">
        <v>8</v>
      </c>
      <c r="B1636" s="27">
        <v>1196430330</v>
      </c>
      <c r="C1636" s="28">
        <v>42311901</v>
      </c>
      <c r="D1636" s="36" t="s">
        <v>2388</v>
      </c>
      <c r="E1636" s="37" t="s">
        <v>2389</v>
      </c>
      <c r="F1636" s="28" t="s">
        <v>10</v>
      </c>
      <c r="G1636" s="22">
        <v>411</v>
      </c>
      <c r="H1636" s="22">
        <v>0</v>
      </c>
      <c r="I1636" s="23">
        <f t="shared" si="172"/>
        <v>411</v>
      </c>
    </row>
    <row r="1637" spans="1:9" s="62" customFormat="1" ht="54">
      <c r="A1637" s="31">
        <v>9</v>
      </c>
      <c r="B1637" s="27">
        <v>1196430340</v>
      </c>
      <c r="C1637" s="28">
        <v>42311901</v>
      </c>
      <c r="D1637" s="36" t="s">
        <v>2390</v>
      </c>
      <c r="E1637" s="37" t="s">
        <v>2391</v>
      </c>
      <c r="F1637" s="28" t="s">
        <v>10</v>
      </c>
      <c r="G1637" s="22">
        <v>432</v>
      </c>
      <c r="H1637" s="22">
        <v>0</v>
      </c>
      <c r="I1637" s="23">
        <f t="shared" si="172"/>
        <v>432</v>
      </c>
    </row>
    <row r="1638" spans="1:9" s="62" customFormat="1" ht="54">
      <c r="A1638" s="31">
        <v>10</v>
      </c>
      <c r="B1638" s="27">
        <v>1196430350</v>
      </c>
      <c r="C1638" s="28">
        <v>42311901</v>
      </c>
      <c r="D1638" s="36" t="s">
        <v>2392</v>
      </c>
      <c r="E1638" s="37" t="s">
        <v>2393</v>
      </c>
      <c r="F1638" s="28" t="s">
        <v>10</v>
      </c>
      <c r="G1638" s="22">
        <v>442</v>
      </c>
      <c r="H1638" s="22">
        <v>0</v>
      </c>
      <c r="I1638" s="23">
        <f t="shared" si="172"/>
        <v>442</v>
      </c>
    </row>
    <row r="1639" spans="1:9" s="62" customFormat="1" ht="45">
      <c r="A1639" s="31">
        <v>11</v>
      </c>
      <c r="B1639" s="27">
        <v>1196430360</v>
      </c>
      <c r="C1639" s="28">
        <v>42311901</v>
      </c>
      <c r="D1639" s="36" t="s">
        <v>2394</v>
      </c>
      <c r="E1639" s="37" t="s">
        <v>2395</v>
      </c>
      <c r="F1639" s="28" t="s">
        <v>10</v>
      </c>
      <c r="G1639" s="22">
        <v>411</v>
      </c>
      <c r="H1639" s="22">
        <v>0</v>
      </c>
      <c r="I1639" s="23">
        <f t="shared" si="172"/>
        <v>411</v>
      </c>
    </row>
    <row r="1640" spans="1:9" s="62" customFormat="1" ht="54">
      <c r="A1640" s="31">
        <v>12</v>
      </c>
      <c r="B1640" s="27">
        <v>1196430385</v>
      </c>
      <c r="C1640" s="28">
        <v>42311901</v>
      </c>
      <c r="D1640" s="36" t="s">
        <v>2396</v>
      </c>
      <c r="E1640" s="37" t="s">
        <v>2397</v>
      </c>
      <c r="F1640" s="28" t="s">
        <v>10</v>
      </c>
      <c r="G1640" s="22">
        <v>389</v>
      </c>
      <c r="H1640" s="22">
        <v>0</v>
      </c>
      <c r="I1640" s="23">
        <f t="shared" si="172"/>
        <v>389</v>
      </c>
    </row>
    <row r="1641" spans="1:9" s="62" customFormat="1" ht="54">
      <c r="A1641" s="31">
        <v>13</v>
      </c>
      <c r="B1641" s="27">
        <v>1196430390</v>
      </c>
      <c r="C1641" s="28">
        <v>42311901</v>
      </c>
      <c r="D1641" s="36" t="s">
        <v>2398</v>
      </c>
      <c r="E1641" s="37" t="s">
        <v>2399</v>
      </c>
      <c r="F1641" s="28" t="s">
        <v>10</v>
      </c>
      <c r="G1641" s="22">
        <v>405</v>
      </c>
      <c r="H1641" s="22">
        <v>0</v>
      </c>
      <c r="I1641" s="23">
        <f t="shared" si="172"/>
        <v>405</v>
      </c>
    </row>
    <row r="1642" spans="1:9" s="150" customFormat="1">
      <c r="A1642" s="142" t="s">
        <v>3992</v>
      </c>
      <c r="B1642" s="17"/>
      <c r="C1642" s="143"/>
      <c r="D1642" s="143"/>
      <c r="E1642" s="143"/>
      <c r="F1642" s="143"/>
      <c r="G1642" s="148"/>
      <c r="H1642" s="148"/>
      <c r="I1642" s="149">
        <f>SUM(I1629:I1641)</f>
        <v>6957</v>
      </c>
    </row>
    <row r="1643" spans="1:9" s="62" customFormat="1" ht="18">
      <c r="A1643" s="39" t="s">
        <v>2373</v>
      </c>
      <c r="B1643" s="166" t="s">
        <v>2401</v>
      </c>
      <c r="C1643" s="166"/>
      <c r="D1643" s="166"/>
      <c r="E1643" s="166"/>
      <c r="F1643" s="29" t="s">
        <v>740</v>
      </c>
      <c r="G1643" s="174" t="s">
        <v>3870</v>
      </c>
      <c r="H1643" s="175"/>
      <c r="I1643" s="176"/>
    </row>
    <row r="1644" spans="1:9" s="62" customFormat="1" ht="27">
      <c r="A1644" s="14" t="s">
        <v>2</v>
      </c>
      <c r="B1644" s="14" t="s">
        <v>3</v>
      </c>
      <c r="C1644" s="15" t="s">
        <v>4</v>
      </c>
      <c r="D1644" s="15" t="s">
        <v>5</v>
      </c>
      <c r="E1644" s="15" t="s">
        <v>3366</v>
      </c>
      <c r="F1644" s="15" t="s">
        <v>7</v>
      </c>
      <c r="G1644" s="16" t="s">
        <v>3347</v>
      </c>
      <c r="H1644" s="16" t="s">
        <v>3348</v>
      </c>
      <c r="I1644" s="16" t="s">
        <v>3349</v>
      </c>
    </row>
    <row r="1645" spans="1:9" s="62" customFormat="1" ht="36">
      <c r="A1645" s="31">
        <v>1</v>
      </c>
      <c r="B1645" s="27">
        <v>1196490210</v>
      </c>
      <c r="C1645" s="21">
        <v>42312000</v>
      </c>
      <c r="D1645" s="36" t="s">
        <v>2402</v>
      </c>
      <c r="E1645" s="37" t="s">
        <v>2403</v>
      </c>
      <c r="F1645" s="28" t="s">
        <v>10</v>
      </c>
      <c r="G1645" s="58">
        <v>23598</v>
      </c>
      <c r="H1645" s="22">
        <v>0</v>
      </c>
      <c r="I1645" s="23">
        <f t="shared" ref="I1645:I1647" si="173">+G1645+H1645</f>
        <v>23598</v>
      </c>
    </row>
    <row r="1646" spans="1:9" s="62" customFormat="1" ht="36">
      <c r="A1646" s="31">
        <v>2</v>
      </c>
      <c r="B1646" s="27">
        <v>1196490213</v>
      </c>
      <c r="C1646" s="21">
        <v>42312000</v>
      </c>
      <c r="D1646" s="36" t="s">
        <v>2404</v>
      </c>
      <c r="E1646" s="37" t="s">
        <v>2405</v>
      </c>
      <c r="F1646" s="28" t="s">
        <v>10</v>
      </c>
      <c r="G1646" s="58">
        <v>21338</v>
      </c>
      <c r="H1646" s="22">
        <v>0</v>
      </c>
      <c r="I1646" s="23">
        <f t="shared" si="173"/>
        <v>21338</v>
      </c>
    </row>
    <row r="1647" spans="1:9" s="62" customFormat="1" ht="36">
      <c r="A1647" s="31">
        <v>3</v>
      </c>
      <c r="B1647" s="27">
        <v>1196490215</v>
      </c>
      <c r="C1647" s="21">
        <v>42312000</v>
      </c>
      <c r="D1647" s="36" t="s">
        <v>2406</v>
      </c>
      <c r="E1647" s="37" t="s">
        <v>2407</v>
      </c>
      <c r="F1647" s="28" t="s">
        <v>10</v>
      </c>
      <c r="G1647" s="58">
        <v>21338</v>
      </c>
      <c r="H1647" s="22">
        <v>0</v>
      </c>
      <c r="I1647" s="23">
        <f t="shared" si="173"/>
        <v>21338</v>
      </c>
    </row>
    <row r="1648" spans="1:9" s="150" customFormat="1">
      <c r="A1648" s="142" t="s">
        <v>3993</v>
      </c>
      <c r="B1648" s="17"/>
      <c r="C1648" s="143"/>
      <c r="D1648" s="143"/>
      <c r="E1648" s="143"/>
      <c r="F1648" s="143"/>
      <c r="G1648" s="144"/>
      <c r="H1648" s="145"/>
      <c r="I1648" s="151">
        <f>SUM(I1645:I1647)</f>
        <v>66274</v>
      </c>
    </row>
    <row r="1649" spans="1:9" s="62" customFormat="1" ht="18">
      <c r="A1649" s="39" t="s">
        <v>2400</v>
      </c>
      <c r="B1649" s="166" t="s">
        <v>2409</v>
      </c>
      <c r="C1649" s="166"/>
      <c r="D1649" s="166"/>
      <c r="E1649" s="166"/>
      <c r="F1649" s="29" t="s">
        <v>740</v>
      </c>
      <c r="G1649" s="174" t="s">
        <v>3870</v>
      </c>
      <c r="H1649" s="175"/>
      <c r="I1649" s="176"/>
    </row>
    <row r="1650" spans="1:9" s="62" customFormat="1" ht="27">
      <c r="A1650" s="14" t="s">
        <v>2</v>
      </c>
      <c r="B1650" s="14" t="s">
        <v>3</v>
      </c>
      <c r="C1650" s="15" t="s">
        <v>4</v>
      </c>
      <c r="D1650" s="15" t="s">
        <v>5</v>
      </c>
      <c r="E1650" s="15" t="s">
        <v>3366</v>
      </c>
      <c r="F1650" s="15" t="s">
        <v>7</v>
      </c>
      <c r="G1650" s="16" t="s">
        <v>3347</v>
      </c>
      <c r="H1650" s="16" t="s">
        <v>3348</v>
      </c>
      <c r="I1650" s="16" t="s">
        <v>3349</v>
      </c>
    </row>
    <row r="1651" spans="1:9" s="62" customFormat="1" ht="18">
      <c r="A1651" s="31">
        <v>1</v>
      </c>
      <c r="B1651" s="27">
        <v>1196490050</v>
      </c>
      <c r="C1651" s="51">
        <v>42311600</v>
      </c>
      <c r="D1651" s="36" t="s">
        <v>2410</v>
      </c>
      <c r="E1651" s="37" t="s">
        <v>2411</v>
      </c>
      <c r="F1651" s="28" t="s">
        <v>10</v>
      </c>
      <c r="G1651" s="22">
        <v>12954</v>
      </c>
      <c r="H1651" s="22">
        <v>0</v>
      </c>
      <c r="I1651" s="23">
        <f>+G1651+H1651</f>
        <v>12954</v>
      </c>
    </row>
    <row r="1652" spans="1:9" s="62" customFormat="1" ht="18">
      <c r="A1652" s="31">
        <v>2</v>
      </c>
      <c r="B1652" s="27">
        <v>1196460687</v>
      </c>
      <c r="C1652" s="51">
        <v>42312200</v>
      </c>
      <c r="D1652" s="36" t="s">
        <v>2412</v>
      </c>
      <c r="E1652" s="37" t="s">
        <v>2413</v>
      </c>
      <c r="F1652" s="28" t="s">
        <v>10</v>
      </c>
      <c r="G1652" s="22">
        <v>68838</v>
      </c>
      <c r="H1652" s="22">
        <v>0</v>
      </c>
      <c r="I1652" s="23">
        <f t="shared" ref="I1652:I1665" si="174">+G1652+H1652</f>
        <v>68838</v>
      </c>
    </row>
    <row r="1653" spans="1:9" s="62" customFormat="1" ht="36">
      <c r="A1653" s="31">
        <v>3</v>
      </c>
      <c r="B1653" s="27">
        <v>1196460002</v>
      </c>
      <c r="C1653" s="51">
        <v>42292900</v>
      </c>
      <c r="D1653" s="36" t="s">
        <v>2414</v>
      </c>
      <c r="E1653" s="37" t="s">
        <v>2415</v>
      </c>
      <c r="F1653" s="28" t="s">
        <v>10</v>
      </c>
      <c r="G1653" s="22">
        <v>79112</v>
      </c>
      <c r="H1653" s="22">
        <v>0</v>
      </c>
      <c r="I1653" s="23">
        <f t="shared" si="174"/>
        <v>79112</v>
      </c>
    </row>
    <row r="1654" spans="1:9" s="62" customFormat="1" ht="36">
      <c r="A1654" s="31">
        <v>4</v>
      </c>
      <c r="B1654" s="27">
        <v>1196460001</v>
      </c>
      <c r="C1654" s="51">
        <v>42292900</v>
      </c>
      <c r="D1654" s="36" t="s">
        <v>2416</v>
      </c>
      <c r="E1654" s="37" t="s">
        <v>2417</v>
      </c>
      <c r="F1654" s="28" t="s">
        <v>10</v>
      </c>
      <c r="G1654" s="22">
        <v>79112</v>
      </c>
      <c r="H1654" s="22">
        <v>0</v>
      </c>
      <c r="I1654" s="23">
        <f t="shared" si="174"/>
        <v>79112</v>
      </c>
    </row>
    <row r="1655" spans="1:9" s="62" customFormat="1" ht="45">
      <c r="A1655" s="31">
        <v>5</v>
      </c>
      <c r="B1655" s="27">
        <v>1196460003</v>
      </c>
      <c r="C1655" s="51">
        <v>42292900</v>
      </c>
      <c r="D1655" s="36" t="s">
        <v>2418</v>
      </c>
      <c r="E1655" s="37" t="s">
        <v>2419</v>
      </c>
      <c r="F1655" s="28" t="s">
        <v>10</v>
      </c>
      <c r="G1655" s="22">
        <v>55511</v>
      </c>
      <c r="H1655" s="22">
        <v>0</v>
      </c>
      <c r="I1655" s="23">
        <f t="shared" si="174"/>
        <v>55511</v>
      </c>
    </row>
    <row r="1656" spans="1:9" s="62" customFormat="1" ht="63">
      <c r="A1656" s="31">
        <v>6</v>
      </c>
      <c r="B1656" s="27">
        <v>1196460420</v>
      </c>
      <c r="C1656" s="51">
        <v>42292900</v>
      </c>
      <c r="D1656" s="36" t="s">
        <v>2420</v>
      </c>
      <c r="E1656" s="37" t="s">
        <v>2421</v>
      </c>
      <c r="F1656" s="28" t="s">
        <v>10</v>
      </c>
      <c r="G1656" s="22">
        <v>53052</v>
      </c>
      <c r="H1656" s="22">
        <v>0</v>
      </c>
      <c r="I1656" s="23">
        <f t="shared" si="174"/>
        <v>53052</v>
      </c>
    </row>
    <row r="1657" spans="1:9" s="62" customFormat="1" ht="63">
      <c r="A1657" s="31">
        <v>7</v>
      </c>
      <c r="B1657" s="27">
        <v>1196460011</v>
      </c>
      <c r="C1657" s="51">
        <v>42292900</v>
      </c>
      <c r="D1657" s="36" t="s">
        <v>2422</v>
      </c>
      <c r="E1657" s="37" t="s">
        <v>2423</v>
      </c>
      <c r="F1657" s="28" t="s">
        <v>399</v>
      </c>
      <c r="G1657" s="22">
        <v>404500</v>
      </c>
      <c r="H1657" s="22">
        <v>0</v>
      </c>
      <c r="I1657" s="23">
        <f t="shared" si="174"/>
        <v>404500</v>
      </c>
    </row>
    <row r="1658" spans="1:9" s="62" customFormat="1" ht="72">
      <c r="A1658" s="31">
        <v>8</v>
      </c>
      <c r="B1658" s="27">
        <v>1196460470</v>
      </c>
      <c r="C1658" s="51">
        <v>42292900</v>
      </c>
      <c r="D1658" s="36" t="s">
        <v>2424</v>
      </c>
      <c r="E1658" s="37" t="s">
        <v>2425</v>
      </c>
      <c r="F1658" s="28" t="s">
        <v>399</v>
      </c>
      <c r="G1658" s="22">
        <v>382600</v>
      </c>
      <c r="H1658" s="22">
        <v>0</v>
      </c>
      <c r="I1658" s="23">
        <f t="shared" si="174"/>
        <v>382600</v>
      </c>
    </row>
    <row r="1659" spans="1:9" s="62" customFormat="1" ht="63">
      <c r="A1659" s="31">
        <v>9</v>
      </c>
      <c r="B1659" s="27">
        <v>1196460328</v>
      </c>
      <c r="C1659" s="51">
        <v>42292900</v>
      </c>
      <c r="D1659" s="36" t="s">
        <v>2426</v>
      </c>
      <c r="E1659" s="37" t="s">
        <v>2427</v>
      </c>
      <c r="F1659" s="28" t="s">
        <v>399</v>
      </c>
      <c r="G1659" s="22">
        <v>299072</v>
      </c>
      <c r="H1659" s="22">
        <v>0</v>
      </c>
      <c r="I1659" s="23">
        <f t="shared" si="174"/>
        <v>299072</v>
      </c>
    </row>
    <row r="1660" spans="1:9" s="62" customFormat="1" ht="63">
      <c r="A1660" s="31">
        <v>10</v>
      </c>
      <c r="B1660" s="27">
        <v>1196460465</v>
      </c>
      <c r="C1660" s="51">
        <v>42292900</v>
      </c>
      <c r="D1660" s="36" t="s">
        <v>2428</v>
      </c>
      <c r="E1660" s="37" t="s">
        <v>2429</v>
      </c>
      <c r="F1660" s="28" t="s">
        <v>399</v>
      </c>
      <c r="G1660" s="22">
        <v>369400</v>
      </c>
      <c r="H1660" s="22">
        <v>0</v>
      </c>
      <c r="I1660" s="23">
        <f t="shared" si="174"/>
        <v>369400</v>
      </c>
    </row>
    <row r="1661" spans="1:9" s="62" customFormat="1" ht="63">
      <c r="A1661" s="31">
        <v>11</v>
      </c>
      <c r="B1661" s="27">
        <v>1196460550</v>
      </c>
      <c r="C1661" s="51">
        <v>42292900</v>
      </c>
      <c r="D1661" s="36" t="s">
        <v>2430</v>
      </c>
      <c r="E1661" s="37" t="s">
        <v>2431</v>
      </c>
      <c r="F1661" s="28" t="s">
        <v>10</v>
      </c>
      <c r="G1661" s="22">
        <v>16492</v>
      </c>
      <c r="H1661" s="22">
        <v>0</v>
      </c>
      <c r="I1661" s="23">
        <f t="shared" si="174"/>
        <v>16492</v>
      </c>
    </row>
    <row r="1662" spans="1:9" s="62" customFormat="1" ht="63">
      <c r="A1662" s="31">
        <v>12</v>
      </c>
      <c r="B1662" s="27">
        <v>1196460405</v>
      </c>
      <c r="C1662" s="51">
        <v>42292900</v>
      </c>
      <c r="D1662" s="36" t="s">
        <v>2432</v>
      </c>
      <c r="E1662" s="37" t="s">
        <v>2433</v>
      </c>
      <c r="F1662" s="28" t="s">
        <v>10</v>
      </c>
      <c r="G1662" s="22">
        <v>18976</v>
      </c>
      <c r="H1662" s="22">
        <v>0</v>
      </c>
      <c r="I1662" s="23">
        <f t="shared" si="174"/>
        <v>18976</v>
      </c>
    </row>
    <row r="1663" spans="1:9" s="62" customFormat="1" ht="45">
      <c r="A1663" s="31">
        <v>13</v>
      </c>
      <c r="B1663" s="27">
        <v>1196460628</v>
      </c>
      <c r="C1663" s="51">
        <v>42292900</v>
      </c>
      <c r="D1663" s="36" t="s">
        <v>2434</v>
      </c>
      <c r="E1663" s="37" t="s">
        <v>2435</v>
      </c>
      <c r="F1663" s="28" t="s">
        <v>10</v>
      </c>
      <c r="G1663" s="22">
        <v>18976</v>
      </c>
      <c r="H1663" s="22">
        <v>0</v>
      </c>
      <c r="I1663" s="23">
        <f t="shared" si="174"/>
        <v>18976</v>
      </c>
    </row>
    <row r="1664" spans="1:9" s="62" customFormat="1" ht="36">
      <c r="A1664" s="31">
        <v>14</v>
      </c>
      <c r="B1664" s="35" t="s">
        <v>194</v>
      </c>
      <c r="C1664" s="51">
        <v>42312000</v>
      </c>
      <c r="D1664" s="36" t="s">
        <v>2436</v>
      </c>
      <c r="E1664" s="37" t="s">
        <v>2437</v>
      </c>
      <c r="F1664" s="28" t="s">
        <v>10</v>
      </c>
      <c r="G1664" s="22">
        <v>256207</v>
      </c>
      <c r="H1664" s="22">
        <v>0</v>
      </c>
      <c r="I1664" s="23">
        <f t="shared" si="174"/>
        <v>256207</v>
      </c>
    </row>
    <row r="1665" spans="1:9" s="62" customFormat="1" ht="36">
      <c r="A1665" s="31">
        <v>15</v>
      </c>
      <c r="B1665" s="35" t="s">
        <v>194</v>
      </c>
      <c r="C1665" s="51">
        <v>42312000</v>
      </c>
      <c r="D1665" s="36" t="s">
        <v>2438</v>
      </c>
      <c r="E1665" s="37" t="s">
        <v>2439</v>
      </c>
      <c r="F1665" s="28" t="s">
        <v>10</v>
      </c>
      <c r="G1665" s="22">
        <v>281341</v>
      </c>
      <c r="H1665" s="22">
        <v>0</v>
      </c>
      <c r="I1665" s="23">
        <f t="shared" si="174"/>
        <v>281341</v>
      </c>
    </row>
    <row r="1666" spans="1:9" s="150" customFormat="1">
      <c r="A1666" s="142" t="s">
        <v>3994</v>
      </c>
      <c r="B1666" s="17"/>
      <c r="C1666" s="143"/>
      <c r="D1666" s="143"/>
      <c r="E1666" s="143"/>
      <c r="F1666" s="143"/>
      <c r="G1666" s="144"/>
      <c r="H1666" s="145"/>
      <c r="I1666" s="151">
        <f>SUM(I1651:I1665)</f>
        <v>2396143</v>
      </c>
    </row>
    <row r="1667" spans="1:9" s="62" customFormat="1" ht="18">
      <c r="A1667" s="39" t="s">
        <v>2408</v>
      </c>
      <c r="B1667" s="166" t="s">
        <v>2441</v>
      </c>
      <c r="C1667" s="166"/>
      <c r="D1667" s="166"/>
      <c r="E1667" s="166"/>
      <c r="F1667" s="29" t="s">
        <v>740</v>
      </c>
      <c r="G1667" s="174" t="s">
        <v>3870</v>
      </c>
      <c r="H1667" s="175"/>
      <c r="I1667" s="176"/>
    </row>
    <row r="1668" spans="1:9" s="62" customFormat="1" ht="27">
      <c r="A1668" s="14" t="s">
        <v>2</v>
      </c>
      <c r="B1668" s="14" t="s">
        <v>3</v>
      </c>
      <c r="C1668" s="15" t="s">
        <v>4</v>
      </c>
      <c r="D1668" s="15" t="s">
        <v>5</v>
      </c>
      <c r="E1668" s="15" t="s">
        <v>3366</v>
      </c>
      <c r="F1668" s="15" t="s">
        <v>7</v>
      </c>
      <c r="G1668" s="16" t="s">
        <v>3347</v>
      </c>
      <c r="H1668" s="16" t="s">
        <v>3348</v>
      </c>
      <c r="I1668" s="16" t="s">
        <v>3349</v>
      </c>
    </row>
    <row r="1669" spans="1:9" s="62" customFormat="1" ht="63">
      <c r="A1669" s="31">
        <v>1</v>
      </c>
      <c r="B1669" s="56">
        <v>1196460276</v>
      </c>
      <c r="C1669" s="38">
        <v>42292900</v>
      </c>
      <c r="D1669" s="36" t="s">
        <v>2442</v>
      </c>
      <c r="E1669" s="37" t="s">
        <v>2443</v>
      </c>
      <c r="F1669" s="28" t="s">
        <v>10</v>
      </c>
      <c r="G1669" s="22">
        <v>78000</v>
      </c>
      <c r="H1669" s="22">
        <v>0</v>
      </c>
      <c r="I1669" s="23">
        <f>+G1669+H1669</f>
        <v>78000</v>
      </c>
    </row>
    <row r="1670" spans="1:9" s="62" customFormat="1" ht="27">
      <c r="A1670" s="31">
        <v>2</v>
      </c>
      <c r="B1670" s="56">
        <v>1196490705</v>
      </c>
      <c r="C1670" s="38">
        <v>42292900</v>
      </c>
      <c r="D1670" s="40" t="s">
        <v>3756</v>
      </c>
      <c r="E1670" s="43" t="s">
        <v>2444</v>
      </c>
      <c r="F1670" s="28" t="s">
        <v>10</v>
      </c>
      <c r="G1670" s="22">
        <f>131100*1.03*1.03*1.03*1.03*1.1562</f>
        <v>170602.17181059418</v>
      </c>
      <c r="H1670" s="22">
        <v>0</v>
      </c>
      <c r="I1670" s="23">
        <f>+G1670+H1670</f>
        <v>170602.17181059418</v>
      </c>
    </row>
    <row r="1671" spans="1:9" s="62" customFormat="1" ht="63">
      <c r="A1671" s="31">
        <v>3</v>
      </c>
      <c r="B1671" s="56">
        <v>1196460691</v>
      </c>
      <c r="C1671" s="38">
        <v>42292900</v>
      </c>
      <c r="D1671" s="36" t="s">
        <v>2445</v>
      </c>
      <c r="E1671" s="37" t="s">
        <v>2446</v>
      </c>
      <c r="F1671" s="28" t="s">
        <v>10</v>
      </c>
      <c r="G1671" s="22">
        <v>80080</v>
      </c>
      <c r="H1671" s="22">
        <v>0</v>
      </c>
      <c r="I1671" s="23">
        <f t="shared" ref="I1671:I1734" si="175">+G1671+H1671</f>
        <v>80080</v>
      </c>
    </row>
    <row r="1672" spans="1:9" s="62" customFormat="1" ht="117">
      <c r="A1672" s="31">
        <v>4</v>
      </c>
      <c r="B1672" s="56">
        <v>1196460371</v>
      </c>
      <c r="C1672" s="38">
        <v>42292900</v>
      </c>
      <c r="D1672" s="36" t="s">
        <v>2447</v>
      </c>
      <c r="E1672" s="37" t="s">
        <v>2448</v>
      </c>
      <c r="F1672" s="28" t="s">
        <v>10</v>
      </c>
      <c r="G1672" s="22">
        <v>36187</v>
      </c>
      <c r="H1672" s="22">
        <v>0</v>
      </c>
      <c r="I1672" s="23">
        <f t="shared" si="175"/>
        <v>36187</v>
      </c>
    </row>
    <row r="1673" spans="1:9" s="62" customFormat="1" ht="117">
      <c r="A1673" s="31">
        <v>5</v>
      </c>
      <c r="B1673" s="56">
        <v>1196460372</v>
      </c>
      <c r="C1673" s="38">
        <v>42292900</v>
      </c>
      <c r="D1673" s="36" t="s">
        <v>2449</v>
      </c>
      <c r="E1673" s="37" t="s">
        <v>2450</v>
      </c>
      <c r="F1673" s="28" t="s">
        <v>10</v>
      </c>
      <c r="G1673" s="22">
        <v>47774</v>
      </c>
      <c r="H1673" s="22">
        <v>0</v>
      </c>
      <c r="I1673" s="23">
        <f t="shared" si="175"/>
        <v>47774</v>
      </c>
    </row>
    <row r="1674" spans="1:9" s="62" customFormat="1" ht="99">
      <c r="A1674" s="31">
        <v>6</v>
      </c>
      <c r="B1674" s="56">
        <v>1196460540</v>
      </c>
      <c r="C1674" s="38">
        <v>42292900</v>
      </c>
      <c r="D1674" s="36" t="s">
        <v>2451</v>
      </c>
      <c r="E1674" s="37" t="s">
        <v>2452</v>
      </c>
      <c r="F1674" s="28" t="s">
        <v>10</v>
      </c>
      <c r="G1674" s="22">
        <v>8000</v>
      </c>
      <c r="H1674" s="22">
        <v>0</v>
      </c>
      <c r="I1674" s="23">
        <f t="shared" si="175"/>
        <v>8000</v>
      </c>
    </row>
    <row r="1675" spans="1:9" s="62" customFormat="1" ht="99">
      <c r="A1675" s="31">
        <v>7</v>
      </c>
      <c r="B1675" s="56">
        <v>1196460042</v>
      </c>
      <c r="C1675" s="38">
        <v>42292900</v>
      </c>
      <c r="D1675" s="36" t="s">
        <v>2453</v>
      </c>
      <c r="E1675" s="37" t="s">
        <v>2454</v>
      </c>
      <c r="F1675" s="28" t="s">
        <v>10</v>
      </c>
      <c r="G1675" s="22">
        <v>8040</v>
      </c>
      <c r="H1675" s="22">
        <v>0</v>
      </c>
      <c r="I1675" s="23">
        <f t="shared" si="175"/>
        <v>8040</v>
      </c>
    </row>
    <row r="1676" spans="1:9" s="62" customFormat="1" ht="54">
      <c r="A1676" s="31">
        <v>8</v>
      </c>
      <c r="B1676" s="56">
        <v>1196460530</v>
      </c>
      <c r="C1676" s="38">
        <v>42292900</v>
      </c>
      <c r="D1676" s="36" t="s">
        <v>2455</v>
      </c>
      <c r="E1676" s="37" t="s">
        <v>2456</v>
      </c>
      <c r="F1676" s="28" t="s">
        <v>10</v>
      </c>
      <c r="G1676" s="22">
        <v>8200</v>
      </c>
      <c r="H1676" s="22">
        <v>0</v>
      </c>
      <c r="I1676" s="23">
        <f t="shared" si="175"/>
        <v>8200</v>
      </c>
    </row>
    <row r="1677" spans="1:9" s="62" customFormat="1" ht="54">
      <c r="A1677" s="31">
        <v>9</v>
      </c>
      <c r="B1677" s="56">
        <v>1196460080</v>
      </c>
      <c r="C1677" s="38">
        <v>42292900</v>
      </c>
      <c r="D1677" s="36" t="s">
        <v>2457</v>
      </c>
      <c r="E1677" s="37" t="s">
        <v>2458</v>
      </c>
      <c r="F1677" s="28" t="s">
        <v>10</v>
      </c>
      <c r="G1677" s="22">
        <v>8200</v>
      </c>
      <c r="H1677" s="22">
        <v>0</v>
      </c>
      <c r="I1677" s="23">
        <f t="shared" si="175"/>
        <v>8200</v>
      </c>
    </row>
    <row r="1678" spans="1:9" s="62" customFormat="1" ht="45">
      <c r="A1678" s="31">
        <v>10</v>
      </c>
      <c r="B1678" s="56">
        <v>1196460683</v>
      </c>
      <c r="C1678" s="38">
        <v>42292900</v>
      </c>
      <c r="D1678" s="36" t="s">
        <v>2459</v>
      </c>
      <c r="E1678" s="37" t="s">
        <v>2460</v>
      </c>
      <c r="F1678" s="28" t="s">
        <v>10</v>
      </c>
      <c r="G1678" s="22">
        <v>16158</v>
      </c>
      <c r="H1678" s="22">
        <v>0</v>
      </c>
      <c r="I1678" s="23">
        <f t="shared" si="175"/>
        <v>16158</v>
      </c>
    </row>
    <row r="1679" spans="1:9" s="62" customFormat="1" ht="63">
      <c r="A1679" s="31">
        <v>11</v>
      </c>
      <c r="B1679" s="56">
        <v>1196460209</v>
      </c>
      <c r="C1679" s="38">
        <v>42292900</v>
      </c>
      <c r="D1679" s="36" t="s">
        <v>2461</v>
      </c>
      <c r="E1679" s="37" t="s">
        <v>2462</v>
      </c>
      <c r="F1679" s="28" t="s">
        <v>10</v>
      </c>
      <c r="G1679" s="22">
        <v>12566</v>
      </c>
      <c r="H1679" s="22">
        <v>0</v>
      </c>
      <c r="I1679" s="23">
        <f t="shared" si="175"/>
        <v>12566</v>
      </c>
    </row>
    <row r="1680" spans="1:9" s="62" customFormat="1" ht="54">
      <c r="A1680" s="31">
        <v>12</v>
      </c>
      <c r="B1680" s="56">
        <v>1196460211</v>
      </c>
      <c r="C1680" s="38">
        <v>42292900</v>
      </c>
      <c r="D1680" s="36" t="s">
        <v>2463</v>
      </c>
      <c r="E1680" s="37" t="s">
        <v>2464</v>
      </c>
      <c r="F1680" s="28" t="s">
        <v>10</v>
      </c>
      <c r="G1680" s="22">
        <v>14173</v>
      </c>
      <c r="H1680" s="22">
        <v>0</v>
      </c>
      <c r="I1680" s="23">
        <f t="shared" si="175"/>
        <v>14173</v>
      </c>
    </row>
    <row r="1681" spans="1:9" s="62" customFormat="1" ht="54">
      <c r="A1681" s="31">
        <v>13</v>
      </c>
      <c r="B1681" s="56">
        <v>1196460210</v>
      </c>
      <c r="C1681" s="38">
        <v>42292900</v>
      </c>
      <c r="D1681" s="36" t="s">
        <v>2465</v>
      </c>
      <c r="E1681" s="37" t="s">
        <v>2466</v>
      </c>
      <c r="F1681" s="28" t="s">
        <v>10</v>
      </c>
      <c r="G1681" s="22">
        <v>12019</v>
      </c>
      <c r="H1681" s="22">
        <v>0</v>
      </c>
      <c r="I1681" s="23">
        <f t="shared" si="175"/>
        <v>12019</v>
      </c>
    </row>
    <row r="1682" spans="1:9" s="62" customFormat="1" ht="54">
      <c r="A1682" s="31">
        <v>14</v>
      </c>
      <c r="B1682" s="56">
        <v>1196460212</v>
      </c>
      <c r="C1682" s="38">
        <v>42292900</v>
      </c>
      <c r="D1682" s="36" t="s">
        <v>2467</v>
      </c>
      <c r="E1682" s="37" t="s">
        <v>2468</v>
      </c>
      <c r="F1682" s="28" t="s">
        <v>10</v>
      </c>
      <c r="G1682" s="22">
        <v>18575</v>
      </c>
      <c r="H1682" s="22">
        <v>0</v>
      </c>
      <c r="I1682" s="23">
        <f t="shared" si="175"/>
        <v>18575</v>
      </c>
    </row>
    <row r="1683" spans="1:9" s="62" customFormat="1" ht="63">
      <c r="A1683" s="31">
        <v>15</v>
      </c>
      <c r="B1683" s="56">
        <v>1196460270</v>
      </c>
      <c r="C1683" s="38">
        <v>42292900</v>
      </c>
      <c r="D1683" s="36" t="s">
        <v>2469</v>
      </c>
      <c r="E1683" s="37" t="s">
        <v>2470</v>
      </c>
      <c r="F1683" s="28" t="s">
        <v>10</v>
      </c>
      <c r="G1683" s="22">
        <v>7863</v>
      </c>
      <c r="H1683" s="22">
        <v>0</v>
      </c>
      <c r="I1683" s="23">
        <f t="shared" si="175"/>
        <v>7863</v>
      </c>
    </row>
    <row r="1684" spans="1:9" s="62" customFormat="1" ht="63">
      <c r="A1684" s="31">
        <v>16</v>
      </c>
      <c r="B1684" s="56">
        <v>1196460206</v>
      </c>
      <c r="C1684" s="38">
        <v>42292900</v>
      </c>
      <c r="D1684" s="36" t="s">
        <v>2471</v>
      </c>
      <c r="E1684" s="37" t="s">
        <v>2472</v>
      </c>
      <c r="F1684" s="28" t="s">
        <v>10</v>
      </c>
      <c r="G1684" s="22">
        <v>8722</v>
      </c>
      <c r="H1684" s="22">
        <v>0</v>
      </c>
      <c r="I1684" s="23">
        <f t="shared" si="175"/>
        <v>8722</v>
      </c>
    </row>
    <row r="1685" spans="1:9" s="62" customFormat="1" ht="63">
      <c r="A1685" s="31">
        <v>17</v>
      </c>
      <c r="B1685" s="56">
        <v>1196460373</v>
      </c>
      <c r="C1685" s="38">
        <v>42292900</v>
      </c>
      <c r="D1685" s="36" t="s">
        <v>2473</v>
      </c>
      <c r="E1685" s="37" t="s">
        <v>2474</v>
      </c>
      <c r="F1685" s="28" t="s">
        <v>10</v>
      </c>
      <c r="G1685" s="22">
        <v>9500</v>
      </c>
      <c r="H1685" s="22">
        <v>0</v>
      </c>
      <c r="I1685" s="23">
        <f t="shared" si="175"/>
        <v>9500</v>
      </c>
    </row>
    <row r="1686" spans="1:9" s="62" customFormat="1" ht="63">
      <c r="A1686" s="31">
        <v>18</v>
      </c>
      <c r="B1686" s="56">
        <v>1196460377</v>
      </c>
      <c r="C1686" s="38">
        <v>42292900</v>
      </c>
      <c r="D1686" s="36" t="s">
        <v>2475</v>
      </c>
      <c r="E1686" s="37" t="s">
        <v>2476</v>
      </c>
      <c r="F1686" s="28" t="s">
        <v>10</v>
      </c>
      <c r="G1686" s="22">
        <v>9500</v>
      </c>
      <c r="H1686" s="22">
        <v>0</v>
      </c>
      <c r="I1686" s="23">
        <f t="shared" si="175"/>
        <v>9500</v>
      </c>
    </row>
    <row r="1687" spans="1:9" s="62" customFormat="1" ht="63">
      <c r="A1687" s="31">
        <v>19</v>
      </c>
      <c r="B1687" s="56">
        <v>1196460310</v>
      </c>
      <c r="C1687" s="38">
        <v>42292900</v>
      </c>
      <c r="D1687" s="36" t="s">
        <v>2477</v>
      </c>
      <c r="E1687" s="37" t="s">
        <v>2478</v>
      </c>
      <c r="F1687" s="28" t="s">
        <v>10</v>
      </c>
      <c r="G1687" s="22">
        <v>10000</v>
      </c>
      <c r="H1687" s="22">
        <v>0</v>
      </c>
      <c r="I1687" s="23">
        <f t="shared" si="175"/>
        <v>10000</v>
      </c>
    </row>
    <row r="1688" spans="1:9" s="62" customFormat="1" ht="63">
      <c r="A1688" s="31">
        <v>20</v>
      </c>
      <c r="B1688" s="56">
        <v>1196460330</v>
      </c>
      <c r="C1688" s="38">
        <v>42292900</v>
      </c>
      <c r="D1688" s="36" t="s">
        <v>2479</v>
      </c>
      <c r="E1688" s="37" t="s">
        <v>2480</v>
      </c>
      <c r="F1688" s="28" t="s">
        <v>10</v>
      </c>
      <c r="G1688" s="22">
        <v>14657</v>
      </c>
      <c r="H1688" s="22">
        <v>0</v>
      </c>
      <c r="I1688" s="23">
        <f t="shared" si="175"/>
        <v>14657</v>
      </c>
    </row>
    <row r="1689" spans="1:9" s="62" customFormat="1" ht="63">
      <c r="A1689" s="31">
        <v>21</v>
      </c>
      <c r="B1689" s="56">
        <v>1196460345</v>
      </c>
      <c r="C1689" s="38">
        <v>42292900</v>
      </c>
      <c r="D1689" s="36" t="s">
        <v>2481</v>
      </c>
      <c r="E1689" s="37" t="s">
        <v>2482</v>
      </c>
      <c r="F1689" s="28" t="s">
        <v>10</v>
      </c>
      <c r="G1689" s="22">
        <v>14657</v>
      </c>
      <c r="H1689" s="22">
        <v>0</v>
      </c>
      <c r="I1689" s="23">
        <f t="shared" si="175"/>
        <v>14657</v>
      </c>
    </row>
    <row r="1690" spans="1:9" s="62" customFormat="1" ht="63">
      <c r="A1690" s="31">
        <v>22</v>
      </c>
      <c r="B1690" s="56">
        <v>1196460043</v>
      </c>
      <c r="C1690" s="38">
        <v>42292900</v>
      </c>
      <c r="D1690" s="36" t="s">
        <v>2483</v>
      </c>
      <c r="E1690" s="37" t="s">
        <v>2484</v>
      </c>
      <c r="F1690" s="28" t="s">
        <v>10</v>
      </c>
      <c r="G1690" s="22">
        <v>7871</v>
      </c>
      <c r="H1690" s="22">
        <v>0</v>
      </c>
      <c r="I1690" s="23">
        <f t="shared" si="175"/>
        <v>7871</v>
      </c>
    </row>
    <row r="1691" spans="1:9" s="62" customFormat="1" ht="72">
      <c r="A1691" s="31">
        <v>23</v>
      </c>
      <c r="B1691" s="56">
        <v>1196460032</v>
      </c>
      <c r="C1691" s="38">
        <v>42292900</v>
      </c>
      <c r="D1691" s="36" t="s">
        <v>2485</v>
      </c>
      <c r="E1691" s="37" t="s">
        <v>2486</v>
      </c>
      <c r="F1691" s="28" t="s">
        <v>10</v>
      </c>
      <c r="G1691" s="22">
        <v>8070</v>
      </c>
      <c r="H1691" s="22">
        <v>0</v>
      </c>
      <c r="I1691" s="23">
        <f t="shared" si="175"/>
        <v>8070</v>
      </c>
    </row>
    <row r="1692" spans="1:9" s="62" customFormat="1" ht="63">
      <c r="A1692" s="31">
        <v>24</v>
      </c>
      <c r="B1692" s="56">
        <v>1196460340</v>
      </c>
      <c r="C1692" s="38">
        <v>42292900</v>
      </c>
      <c r="D1692" s="36" t="s">
        <v>2487</v>
      </c>
      <c r="E1692" s="37" t="s">
        <v>2488</v>
      </c>
      <c r="F1692" s="28" t="s">
        <v>10</v>
      </c>
      <c r="G1692" s="22">
        <v>14100</v>
      </c>
      <c r="H1692" s="22">
        <v>0</v>
      </c>
      <c r="I1692" s="23">
        <f t="shared" si="175"/>
        <v>14100</v>
      </c>
    </row>
    <row r="1693" spans="1:9" s="62" customFormat="1" ht="63">
      <c r="A1693" s="31">
        <v>25</v>
      </c>
      <c r="B1693" s="56">
        <v>1196460350</v>
      </c>
      <c r="C1693" s="38">
        <v>42292900</v>
      </c>
      <c r="D1693" s="36" t="s">
        <v>2489</v>
      </c>
      <c r="E1693" s="37" t="s">
        <v>2490</v>
      </c>
      <c r="F1693" s="28" t="s">
        <v>10</v>
      </c>
      <c r="G1693" s="22">
        <v>14100</v>
      </c>
      <c r="H1693" s="22">
        <v>0</v>
      </c>
      <c r="I1693" s="23">
        <f t="shared" si="175"/>
        <v>14100</v>
      </c>
    </row>
    <row r="1694" spans="1:9" s="62" customFormat="1" ht="63">
      <c r="A1694" s="31">
        <v>26</v>
      </c>
      <c r="B1694" s="35" t="s">
        <v>194</v>
      </c>
      <c r="C1694" s="38">
        <v>42292900</v>
      </c>
      <c r="D1694" s="36" t="s">
        <v>2491</v>
      </c>
      <c r="E1694" s="37" t="s">
        <v>2492</v>
      </c>
      <c r="F1694" s="28"/>
      <c r="G1694" s="22">
        <v>27552</v>
      </c>
      <c r="H1694" s="22">
        <v>0</v>
      </c>
      <c r="I1694" s="23">
        <f t="shared" si="175"/>
        <v>27552</v>
      </c>
    </row>
    <row r="1695" spans="1:9" s="62" customFormat="1" ht="63">
      <c r="A1695" s="31">
        <v>27</v>
      </c>
      <c r="B1695" s="56">
        <v>1196460207</v>
      </c>
      <c r="C1695" s="38">
        <v>42292900</v>
      </c>
      <c r="D1695" s="36" t="s">
        <v>2493</v>
      </c>
      <c r="E1695" s="37" t="s">
        <v>2494</v>
      </c>
      <c r="F1695" s="28" t="s">
        <v>10</v>
      </c>
      <c r="G1695" s="22">
        <v>50886</v>
      </c>
      <c r="H1695" s="22">
        <v>0</v>
      </c>
      <c r="I1695" s="23">
        <f t="shared" si="175"/>
        <v>50886</v>
      </c>
    </row>
    <row r="1696" spans="1:9" s="62" customFormat="1" ht="63">
      <c r="A1696" s="31">
        <v>28</v>
      </c>
      <c r="B1696" s="56">
        <v>1196460370</v>
      </c>
      <c r="C1696" s="38">
        <v>42292900</v>
      </c>
      <c r="D1696" s="36" t="s">
        <v>2495</v>
      </c>
      <c r="E1696" s="37" t="s">
        <v>2496</v>
      </c>
      <c r="F1696" s="28" t="s">
        <v>10</v>
      </c>
      <c r="G1696" s="22">
        <v>56374</v>
      </c>
      <c r="H1696" s="22">
        <v>0</v>
      </c>
      <c r="I1696" s="23">
        <f t="shared" si="175"/>
        <v>56374</v>
      </c>
    </row>
    <row r="1697" spans="1:9" s="62" customFormat="1" ht="72">
      <c r="A1697" s="31">
        <v>29</v>
      </c>
      <c r="B1697" s="56">
        <v>1196460360</v>
      </c>
      <c r="C1697" s="38">
        <v>42292900</v>
      </c>
      <c r="D1697" s="36" t="s">
        <v>2497</v>
      </c>
      <c r="E1697" s="37" t="s">
        <v>2498</v>
      </c>
      <c r="F1697" s="28" t="s">
        <v>10</v>
      </c>
      <c r="G1697" s="22">
        <v>38153</v>
      </c>
      <c r="H1697" s="22">
        <v>0</v>
      </c>
      <c r="I1697" s="23">
        <f t="shared" si="175"/>
        <v>38153</v>
      </c>
    </row>
    <row r="1698" spans="1:9" s="62" customFormat="1" ht="54">
      <c r="A1698" s="31">
        <v>30</v>
      </c>
      <c r="B1698" s="56">
        <v>1196460335</v>
      </c>
      <c r="C1698" s="38">
        <v>42292900</v>
      </c>
      <c r="D1698" s="36" t="s">
        <v>2499</v>
      </c>
      <c r="E1698" s="37" t="s">
        <v>2500</v>
      </c>
      <c r="F1698" s="28" t="s">
        <v>10</v>
      </c>
      <c r="G1698" s="22">
        <v>8085</v>
      </c>
      <c r="H1698" s="22">
        <v>0</v>
      </c>
      <c r="I1698" s="23">
        <f t="shared" si="175"/>
        <v>8085</v>
      </c>
    </row>
    <row r="1699" spans="1:9" s="62" customFormat="1" ht="63">
      <c r="A1699" s="31">
        <v>31</v>
      </c>
      <c r="B1699" s="56">
        <v>1196460275</v>
      </c>
      <c r="C1699" s="38">
        <v>42292900</v>
      </c>
      <c r="D1699" s="36" t="s">
        <v>2501</v>
      </c>
      <c r="E1699" s="37" t="s">
        <v>2502</v>
      </c>
      <c r="F1699" s="28" t="s">
        <v>10</v>
      </c>
      <c r="G1699" s="22">
        <v>8585</v>
      </c>
      <c r="H1699" s="22">
        <v>0</v>
      </c>
      <c r="I1699" s="23">
        <f t="shared" si="175"/>
        <v>8585</v>
      </c>
    </row>
    <row r="1700" spans="1:9" s="62" customFormat="1" ht="54">
      <c r="A1700" s="31">
        <v>32</v>
      </c>
      <c r="B1700" s="56">
        <v>1196460274</v>
      </c>
      <c r="C1700" s="38">
        <v>42292900</v>
      </c>
      <c r="D1700" s="36" t="s">
        <v>2503</v>
      </c>
      <c r="E1700" s="37" t="s">
        <v>3485</v>
      </c>
      <c r="F1700" s="28" t="s">
        <v>10</v>
      </c>
      <c r="G1700" s="22">
        <v>7930</v>
      </c>
      <c r="H1700" s="22">
        <v>0</v>
      </c>
      <c r="I1700" s="23">
        <f t="shared" si="175"/>
        <v>7930</v>
      </c>
    </row>
    <row r="1701" spans="1:9" s="62" customFormat="1" ht="72">
      <c r="A1701" s="31">
        <v>33</v>
      </c>
      <c r="B1701" s="56">
        <v>1196460680</v>
      </c>
      <c r="C1701" s="38">
        <v>42292900</v>
      </c>
      <c r="D1701" s="36" t="s">
        <v>2504</v>
      </c>
      <c r="E1701" s="37" t="s">
        <v>3484</v>
      </c>
      <c r="F1701" s="28" t="s">
        <v>10</v>
      </c>
      <c r="G1701" s="22">
        <v>13443</v>
      </c>
      <c r="H1701" s="22">
        <v>0</v>
      </c>
      <c r="I1701" s="23">
        <f t="shared" si="175"/>
        <v>13443</v>
      </c>
    </row>
    <row r="1702" spans="1:9" s="62" customFormat="1" ht="81">
      <c r="A1702" s="31">
        <v>34</v>
      </c>
      <c r="B1702" s="56">
        <v>1196460208</v>
      </c>
      <c r="C1702" s="38">
        <v>42292900</v>
      </c>
      <c r="D1702" s="36" t="s">
        <v>2505</v>
      </c>
      <c r="E1702" s="37" t="s">
        <v>3486</v>
      </c>
      <c r="F1702" s="28" t="s">
        <v>10</v>
      </c>
      <c r="G1702" s="22">
        <v>13185</v>
      </c>
      <c r="H1702" s="22">
        <v>0</v>
      </c>
      <c r="I1702" s="23">
        <f t="shared" si="175"/>
        <v>13185</v>
      </c>
    </row>
    <row r="1703" spans="1:9" s="62" customFormat="1" ht="72">
      <c r="A1703" s="31">
        <v>35</v>
      </c>
      <c r="B1703" s="56">
        <v>1196460689</v>
      </c>
      <c r="C1703" s="38">
        <v>42292900</v>
      </c>
      <c r="D1703" s="36" t="s">
        <v>2506</v>
      </c>
      <c r="E1703" s="37" t="s">
        <v>3487</v>
      </c>
      <c r="F1703" s="28" t="s">
        <v>10</v>
      </c>
      <c r="G1703" s="22">
        <v>13200</v>
      </c>
      <c r="H1703" s="22">
        <v>0</v>
      </c>
      <c r="I1703" s="23">
        <f t="shared" si="175"/>
        <v>13200</v>
      </c>
    </row>
    <row r="1704" spans="1:9" s="62" customFormat="1" ht="54">
      <c r="A1704" s="31">
        <v>36</v>
      </c>
      <c r="B1704" s="56">
        <v>1196460710</v>
      </c>
      <c r="C1704" s="38">
        <v>42292900</v>
      </c>
      <c r="D1704" s="36" t="s">
        <v>2507</v>
      </c>
      <c r="E1704" s="37" t="s">
        <v>3488</v>
      </c>
      <c r="F1704" s="28" t="s">
        <v>10</v>
      </c>
      <c r="G1704" s="22">
        <v>13200</v>
      </c>
      <c r="H1704" s="22">
        <v>0</v>
      </c>
      <c r="I1704" s="23">
        <f t="shared" si="175"/>
        <v>13200</v>
      </c>
    </row>
    <row r="1705" spans="1:9" s="62" customFormat="1" ht="81">
      <c r="A1705" s="31">
        <v>37</v>
      </c>
      <c r="B1705" s="56">
        <v>1196460700</v>
      </c>
      <c r="C1705" s="38">
        <v>42292900</v>
      </c>
      <c r="D1705" s="36" t="s">
        <v>2508</v>
      </c>
      <c r="E1705" s="37" t="s">
        <v>3489</v>
      </c>
      <c r="F1705" s="28" t="s">
        <v>10</v>
      </c>
      <c r="G1705" s="22">
        <v>12980</v>
      </c>
      <c r="H1705" s="22">
        <v>0</v>
      </c>
      <c r="I1705" s="23">
        <f t="shared" si="175"/>
        <v>12980</v>
      </c>
    </row>
    <row r="1706" spans="1:9" s="62" customFormat="1" ht="72">
      <c r="A1706" s="31">
        <v>38</v>
      </c>
      <c r="B1706" s="56">
        <v>1196460682</v>
      </c>
      <c r="C1706" s="38">
        <v>42292900</v>
      </c>
      <c r="D1706" s="36" t="s">
        <v>2509</v>
      </c>
      <c r="E1706" s="37" t="s">
        <v>3490</v>
      </c>
      <c r="F1706" s="28" t="s">
        <v>10</v>
      </c>
      <c r="G1706" s="22">
        <v>13816</v>
      </c>
      <c r="H1706" s="22">
        <v>0</v>
      </c>
      <c r="I1706" s="23">
        <f t="shared" si="175"/>
        <v>13816</v>
      </c>
    </row>
    <row r="1707" spans="1:9" s="62" customFormat="1" ht="45">
      <c r="A1707" s="31">
        <v>39</v>
      </c>
      <c r="B1707" s="56">
        <v>1196460681</v>
      </c>
      <c r="C1707" s="38">
        <v>42292900</v>
      </c>
      <c r="D1707" s="36" t="s">
        <v>2510</v>
      </c>
      <c r="E1707" s="37" t="s">
        <v>3491</v>
      </c>
      <c r="F1707" s="28" t="s">
        <v>10</v>
      </c>
      <c r="G1707" s="22">
        <v>12315</v>
      </c>
      <c r="H1707" s="22">
        <v>0</v>
      </c>
      <c r="I1707" s="23">
        <f t="shared" si="175"/>
        <v>12315</v>
      </c>
    </row>
    <row r="1708" spans="1:9" s="62" customFormat="1" ht="81">
      <c r="A1708" s="31">
        <v>40</v>
      </c>
      <c r="B1708" s="56">
        <v>1196460670</v>
      </c>
      <c r="C1708" s="38">
        <v>42292900</v>
      </c>
      <c r="D1708" s="36" t="s">
        <v>2511</v>
      </c>
      <c r="E1708" s="37" t="s">
        <v>3492</v>
      </c>
      <c r="F1708" s="28" t="s">
        <v>10</v>
      </c>
      <c r="G1708" s="22">
        <v>13410</v>
      </c>
      <c r="H1708" s="22">
        <v>0</v>
      </c>
      <c r="I1708" s="23">
        <f t="shared" si="175"/>
        <v>13410</v>
      </c>
    </row>
    <row r="1709" spans="1:9" s="62" customFormat="1" ht="81">
      <c r="A1709" s="31">
        <v>41</v>
      </c>
      <c r="B1709" s="56">
        <v>1196460073</v>
      </c>
      <c r="C1709" s="38">
        <v>42292900</v>
      </c>
      <c r="D1709" s="36" t="s">
        <v>2512</v>
      </c>
      <c r="E1709" s="37" t="s">
        <v>2513</v>
      </c>
      <c r="F1709" s="28" t="s">
        <v>10</v>
      </c>
      <c r="G1709" s="22">
        <v>82800</v>
      </c>
      <c r="H1709" s="22">
        <v>0</v>
      </c>
      <c r="I1709" s="23">
        <f t="shared" si="175"/>
        <v>82800</v>
      </c>
    </row>
    <row r="1710" spans="1:9" s="62" customFormat="1" ht="63">
      <c r="A1710" s="31">
        <v>42</v>
      </c>
      <c r="B1710" s="56">
        <v>1196460737</v>
      </c>
      <c r="C1710" s="38">
        <v>42292900</v>
      </c>
      <c r="D1710" s="36" t="s">
        <v>2514</v>
      </c>
      <c r="E1710" s="37" t="s">
        <v>2515</v>
      </c>
      <c r="F1710" s="28" t="s">
        <v>10</v>
      </c>
      <c r="G1710" s="22">
        <v>66640</v>
      </c>
      <c r="H1710" s="22">
        <v>0</v>
      </c>
      <c r="I1710" s="23">
        <f t="shared" si="175"/>
        <v>66640</v>
      </c>
    </row>
    <row r="1711" spans="1:9" s="62" customFormat="1" ht="63">
      <c r="A1711" s="31">
        <v>43</v>
      </c>
      <c r="B1711" s="56">
        <v>1196460720</v>
      </c>
      <c r="C1711" s="38">
        <v>42292900</v>
      </c>
      <c r="D1711" s="36" t="s">
        <v>2516</v>
      </c>
      <c r="E1711" s="37" t="s">
        <v>2517</v>
      </c>
      <c r="F1711" s="28" t="s">
        <v>10</v>
      </c>
      <c r="G1711" s="22">
        <v>61832</v>
      </c>
      <c r="H1711" s="22">
        <v>0</v>
      </c>
      <c r="I1711" s="23">
        <f t="shared" si="175"/>
        <v>61832</v>
      </c>
    </row>
    <row r="1712" spans="1:9" s="62" customFormat="1" ht="63">
      <c r="A1712" s="31">
        <v>44</v>
      </c>
      <c r="B1712" s="56">
        <v>1196460077</v>
      </c>
      <c r="C1712" s="38">
        <v>42292900</v>
      </c>
      <c r="D1712" s="36" t="s">
        <v>2518</v>
      </c>
      <c r="E1712" s="37" t="s">
        <v>2519</v>
      </c>
      <c r="F1712" s="28" t="s">
        <v>10</v>
      </c>
      <c r="G1712" s="22">
        <v>13281</v>
      </c>
      <c r="H1712" s="22">
        <v>0</v>
      </c>
      <c r="I1712" s="23">
        <f t="shared" si="175"/>
        <v>13281</v>
      </c>
    </row>
    <row r="1713" spans="1:9" s="62" customFormat="1" ht="81">
      <c r="A1713" s="31">
        <v>45</v>
      </c>
      <c r="B1713" s="56">
        <v>1196460044</v>
      </c>
      <c r="C1713" s="38">
        <v>42292900</v>
      </c>
      <c r="D1713" s="36" t="s">
        <v>2520</v>
      </c>
      <c r="E1713" s="37" t="s">
        <v>2521</v>
      </c>
      <c r="F1713" s="28" t="s">
        <v>10</v>
      </c>
      <c r="G1713" s="22">
        <v>15456</v>
      </c>
      <c r="H1713" s="22">
        <v>0</v>
      </c>
      <c r="I1713" s="23">
        <f t="shared" si="175"/>
        <v>15456</v>
      </c>
    </row>
    <row r="1714" spans="1:9" s="62" customFormat="1" ht="72">
      <c r="A1714" s="31">
        <v>46</v>
      </c>
      <c r="B1714" s="56">
        <v>1196460016</v>
      </c>
      <c r="C1714" s="38">
        <v>42292900</v>
      </c>
      <c r="D1714" s="36" t="s">
        <v>2522</v>
      </c>
      <c r="E1714" s="37" t="s">
        <v>2522</v>
      </c>
      <c r="F1714" s="28" t="s">
        <v>10</v>
      </c>
      <c r="G1714" s="22">
        <v>16640</v>
      </c>
      <c r="H1714" s="22">
        <v>0</v>
      </c>
      <c r="I1714" s="23">
        <f t="shared" si="175"/>
        <v>16640</v>
      </c>
    </row>
    <row r="1715" spans="1:9" s="62" customFormat="1" ht="63">
      <c r="A1715" s="31">
        <v>47</v>
      </c>
      <c r="B1715" s="56">
        <v>1196460078</v>
      </c>
      <c r="C1715" s="38">
        <v>42292900</v>
      </c>
      <c r="D1715" s="36" t="s">
        <v>2523</v>
      </c>
      <c r="E1715" s="37" t="s">
        <v>2523</v>
      </c>
      <c r="F1715" s="28" t="s">
        <v>10</v>
      </c>
      <c r="G1715" s="22">
        <v>15456</v>
      </c>
      <c r="H1715" s="22">
        <v>0</v>
      </c>
      <c r="I1715" s="23">
        <f t="shared" si="175"/>
        <v>15456</v>
      </c>
    </row>
    <row r="1716" spans="1:9" s="62" customFormat="1" ht="72">
      <c r="A1716" s="31">
        <v>48</v>
      </c>
      <c r="B1716" s="56">
        <v>1196460075</v>
      </c>
      <c r="C1716" s="38">
        <v>42292900</v>
      </c>
      <c r="D1716" s="36" t="s">
        <v>2524</v>
      </c>
      <c r="E1716" s="37" t="s">
        <v>2524</v>
      </c>
      <c r="F1716" s="28" t="s">
        <v>10</v>
      </c>
      <c r="G1716" s="22">
        <v>18840</v>
      </c>
      <c r="H1716" s="22">
        <v>0</v>
      </c>
      <c r="I1716" s="23">
        <f t="shared" si="175"/>
        <v>18840</v>
      </c>
    </row>
    <row r="1717" spans="1:9" s="62" customFormat="1" ht="72">
      <c r="A1717" s="31">
        <v>49</v>
      </c>
      <c r="B1717" s="56">
        <v>1196460026</v>
      </c>
      <c r="C1717" s="38">
        <v>42292900</v>
      </c>
      <c r="D1717" s="33" t="s">
        <v>2525</v>
      </c>
      <c r="E1717" s="34" t="s">
        <v>2526</v>
      </c>
      <c r="F1717" s="28" t="s">
        <v>10</v>
      </c>
      <c r="G1717" s="22">
        <v>15456</v>
      </c>
      <c r="H1717" s="22">
        <v>0</v>
      </c>
      <c r="I1717" s="23">
        <f t="shared" si="175"/>
        <v>15456</v>
      </c>
    </row>
    <row r="1718" spans="1:9" s="62" customFormat="1" ht="45">
      <c r="A1718" s="31">
        <v>50</v>
      </c>
      <c r="B1718" s="56">
        <v>1196460217</v>
      </c>
      <c r="C1718" s="38">
        <v>42292900</v>
      </c>
      <c r="D1718" s="36" t="s">
        <v>2527</v>
      </c>
      <c r="E1718" s="37" t="s">
        <v>2528</v>
      </c>
      <c r="F1718" s="28" t="s">
        <v>10</v>
      </c>
      <c r="G1718" s="22">
        <v>60124</v>
      </c>
      <c r="H1718" s="22">
        <v>0</v>
      </c>
      <c r="I1718" s="23">
        <f t="shared" si="175"/>
        <v>60124</v>
      </c>
    </row>
    <row r="1719" spans="1:9" s="62" customFormat="1" ht="54">
      <c r="A1719" s="31">
        <v>51</v>
      </c>
      <c r="B1719" s="56">
        <v>1196460223</v>
      </c>
      <c r="C1719" s="38">
        <v>42292900</v>
      </c>
      <c r="D1719" s="36" t="s">
        <v>2529</v>
      </c>
      <c r="E1719" s="37" t="s">
        <v>2530</v>
      </c>
      <c r="F1719" s="28" t="s">
        <v>10</v>
      </c>
      <c r="G1719" s="22">
        <v>78414</v>
      </c>
      <c r="H1719" s="22">
        <v>0</v>
      </c>
      <c r="I1719" s="23">
        <f t="shared" si="175"/>
        <v>78414</v>
      </c>
    </row>
    <row r="1720" spans="1:9" s="62" customFormat="1" ht="54">
      <c r="A1720" s="31">
        <v>52</v>
      </c>
      <c r="B1720" s="56">
        <v>1196460227</v>
      </c>
      <c r="C1720" s="38">
        <v>42292900</v>
      </c>
      <c r="D1720" s="36" t="s">
        <v>2531</v>
      </c>
      <c r="E1720" s="37" t="s">
        <v>2532</v>
      </c>
      <c r="F1720" s="28" t="s">
        <v>10</v>
      </c>
      <c r="G1720" s="22">
        <v>91223</v>
      </c>
      <c r="H1720" s="22">
        <v>0</v>
      </c>
      <c r="I1720" s="23">
        <f t="shared" si="175"/>
        <v>91223</v>
      </c>
    </row>
    <row r="1721" spans="1:9" s="62" customFormat="1" ht="54">
      <c r="A1721" s="31">
        <v>53</v>
      </c>
      <c r="B1721" s="56">
        <v>1196460221</v>
      </c>
      <c r="C1721" s="38">
        <v>42292900</v>
      </c>
      <c r="D1721" s="36" t="s">
        <v>2533</v>
      </c>
      <c r="E1721" s="37" t="s">
        <v>2534</v>
      </c>
      <c r="F1721" s="28" t="s">
        <v>10</v>
      </c>
      <c r="G1721" s="22">
        <v>8415</v>
      </c>
      <c r="H1721" s="22">
        <v>0</v>
      </c>
      <c r="I1721" s="23">
        <f t="shared" si="175"/>
        <v>8415</v>
      </c>
    </row>
    <row r="1722" spans="1:9" s="62" customFormat="1" ht="54">
      <c r="A1722" s="31">
        <v>54</v>
      </c>
      <c r="B1722" s="56">
        <v>1196460260</v>
      </c>
      <c r="C1722" s="38">
        <v>42292900</v>
      </c>
      <c r="D1722" s="36" t="s">
        <v>2535</v>
      </c>
      <c r="E1722" s="37" t="s">
        <v>2536</v>
      </c>
      <c r="F1722" s="28" t="s">
        <v>10</v>
      </c>
      <c r="G1722" s="22">
        <v>9272</v>
      </c>
      <c r="H1722" s="22">
        <v>0</v>
      </c>
      <c r="I1722" s="23">
        <f t="shared" si="175"/>
        <v>9272</v>
      </c>
    </row>
    <row r="1723" spans="1:9" s="62" customFormat="1" ht="108">
      <c r="A1723" s="31">
        <v>55</v>
      </c>
      <c r="B1723" s="56">
        <v>1196460018</v>
      </c>
      <c r="C1723" s="38">
        <v>42292900</v>
      </c>
      <c r="D1723" s="33" t="s">
        <v>2537</v>
      </c>
      <c r="E1723" s="34" t="s">
        <v>2538</v>
      </c>
      <c r="F1723" s="28" t="s">
        <v>10</v>
      </c>
      <c r="G1723" s="22">
        <v>50187</v>
      </c>
      <c r="H1723" s="22">
        <v>0</v>
      </c>
      <c r="I1723" s="23">
        <f t="shared" si="175"/>
        <v>50187</v>
      </c>
    </row>
    <row r="1724" spans="1:9" s="62" customFormat="1" ht="90">
      <c r="A1724" s="31">
        <v>56</v>
      </c>
      <c r="B1724" s="56">
        <v>1196460204</v>
      </c>
      <c r="C1724" s="38">
        <v>42292900</v>
      </c>
      <c r="D1724" s="36" t="s">
        <v>2539</v>
      </c>
      <c r="E1724" s="37" t="s">
        <v>2540</v>
      </c>
      <c r="F1724" s="28" t="s">
        <v>10</v>
      </c>
      <c r="G1724" s="22">
        <v>40349</v>
      </c>
      <c r="H1724" s="22">
        <v>0</v>
      </c>
      <c r="I1724" s="23">
        <f t="shared" si="175"/>
        <v>40349</v>
      </c>
    </row>
    <row r="1725" spans="1:9" s="62" customFormat="1" ht="90">
      <c r="A1725" s="31">
        <v>57</v>
      </c>
      <c r="B1725" s="56">
        <v>1196460351</v>
      </c>
      <c r="C1725" s="38">
        <v>42292900</v>
      </c>
      <c r="D1725" s="36" t="s">
        <v>2541</v>
      </c>
      <c r="E1725" s="37" t="s">
        <v>2542</v>
      </c>
      <c r="F1725" s="28" t="s">
        <v>10</v>
      </c>
      <c r="G1725" s="22">
        <v>33500</v>
      </c>
      <c r="H1725" s="22">
        <v>0</v>
      </c>
      <c r="I1725" s="23">
        <f t="shared" si="175"/>
        <v>33500</v>
      </c>
    </row>
    <row r="1726" spans="1:9" s="62" customFormat="1" ht="81">
      <c r="A1726" s="31">
        <v>58</v>
      </c>
      <c r="B1726" s="56">
        <v>1196460336</v>
      </c>
      <c r="C1726" s="38">
        <v>42292900</v>
      </c>
      <c r="D1726" s="36" t="s">
        <v>2543</v>
      </c>
      <c r="E1726" s="37" t="s">
        <v>2544</v>
      </c>
      <c r="F1726" s="28" t="s">
        <v>10</v>
      </c>
      <c r="G1726" s="22">
        <v>51626</v>
      </c>
      <c r="H1726" s="22">
        <v>0</v>
      </c>
      <c r="I1726" s="23">
        <f t="shared" si="175"/>
        <v>51626</v>
      </c>
    </row>
    <row r="1727" spans="1:9" s="62" customFormat="1" ht="90">
      <c r="A1727" s="31">
        <v>59</v>
      </c>
      <c r="B1727" s="56">
        <v>1196460203</v>
      </c>
      <c r="C1727" s="38">
        <v>42292900</v>
      </c>
      <c r="D1727" s="36" t="s">
        <v>2545</v>
      </c>
      <c r="E1727" s="37" t="s">
        <v>2546</v>
      </c>
      <c r="F1727" s="28" t="s">
        <v>10</v>
      </c>
      <c r="G1727" s="22">
        <v>23340</v>
      </c>
      <c r="H1727" s="22">
        <v>0</v>
      </c>
      <c r="I1727" s="23">
        <f t="shared" si="175"/>
        <v>23340</v>
      </c>
    </row>
    <row r="1728" spans="1:9" s="62" customFormat="1" ht="90">
      <c r="A1728" s="31">
        <v>60</v>
      </c>
      <c r="B1728" s="35" t="s">
        <v>2547</v>
      </c>
      <c r="C1728" s="38">
        <v>42292900</v>
      </c>
      <c r="D1728" s="36" t="s">
        <v>2548</v>
      </c>
      <c r="E1728" s="37" t="s">
        <v>2549</v>
      </c>
      <c r="F1728" s="28" t="s">
        <v>10</v>
      </c>
      <c r="G1728" s="22">
        <v>25400</v>
      </c>
      <c r="H1728" s="22">
        <v>0</v>
      </c>
      <c r="I1728" s="23">
        <f t="shared" si="175"/>
        <v>25400</v>
      </c>
    </row>
    <row r="1729" spans="1:9" s="62" customFormat="1" ht="81">
      <c r="A1729" s="31">
        <v>61</v>
      </c>
      <c r="B1729" s="56">
        <v>1196460352</v>
      </c>
      <c r="C1729" s="38">
        <v>42292900</v>
      </c>
      <c r="D1729" s="36" t="s">
        <v>2550</v>
      </c>
      <c r="E1729" s="37" t="s">
        <v>2551</v>
      </c>
      <c r="F1729" s="28" t="s">
        <v>10</v>
      </c>
      <c r="G1729" s="22">
        <v>24192</v>
      </c>
      <c r="H1729" s="22">
        <v>0</v>
      </c>
      <c r="I1729" s="23">
        <f t="shared" si="175"/>
        <v>24192</v>
      </c>
    </row>
    <row r="1730" spans="1:9" s="62" customFormat="1" ht="81">
      <c r="A1730" s="31">
        <v>62</v>
      </c>
      <c r="B1730" s="56">
        <v>1196460201</v>
      </c>
      <c r="C1730" s="38">
        <v>42292900</v>
      </c>
      <c r="D1730" s="36" t="s">
        <v>2552</v>
      </c>
      <c r="E1730" s="37" t="s">
        <v>2553</v>
      </c>
      <c r="F1730" s="28" t="s">
        <v>10</v>
      </c>
      <c r="G1730" s="22">
        <v>23960</v>
      </c>
      <c r="H1730" s="22">
        <v>0</v>
      </c>
      <c r="I1730" s="23">
        <f t="shared" si="175"/>
        <v>23960</v>
      </c>
    </row>
    <row r="1731" spans="1:9" s="62" customFormat="1" ht="81">
      <c r="A1731" s="31">
        <v>63</v>
      </c>
      <c r="B1731" s="56">
        <v>1196460202</v>
      </c>
      <c r="C1731" s="38">
        <v>42292900</v>
      </c>
      <c r="D1731" s="36" t="s">
        <v>2554</v>
      </c>
      <c r="E1731" s="37" t="s">
        <v>2555</v>
      </c>
      <c r="F1731" s="28" t="s">
        <v>10</v>
      </c>
      <c r="G1731" s="22">
        <v>29000</v>
      </c>
      <c r="H1731" s="22">
        <v>0</v>
      </c>
      <c r="I1731" s="23">
        <f t="shared" si="175"/>
        <v>29000</v>
      </c>
    </row>
    <row r="1732" spans="1:9" s="62" customFormat="1" ht="81">
      <c r="A1732" s="31">
        <v>64</v>
      </c>
      <c r="B1732" s="56">
        <v>1196460019</v>
      </c>
      <c r="C1732" s="38">
        <v>42292900</v>
      </c>
      <c r="D1732" s="36" t="s">
        <v>2556</v>
      </c>
      <c r="E1732" s="37" t="s">
        <v>2557</v>
      </c>
      <c r="F1732" s="28"/>
      <c r="G1732" s="22">
        <v>25264</v>
      </c>
      <c r="H1732" s="22">
        <v>0</v>
      </c>
      <c r="I1732" s="23">
        <f t="shared" si="175"/>
        <v>25264</v>
      </c>
    </row>
    <row r="1733" spans="1:9" s="62" customFormat="1" ht="90">
      <c r="A1733" s="31">
        <v>65</v>
      </c>
      <c r="B1733" s="56">
        <v>1196460200</v>
      </c>
      <c r="C1733" s="38">
        <v>42292900</v>
      </c>
      <c r="D1733" s="36" t="s">
        <v>2558</v>
      </c>
      <c r="E1733" s="37" t="s">
        <v>2559</v>
      </c>
      <c r="F1733" s="28" t="s">
        <v>10</v>
      </c>
      <c r="G1733" s="22">
        <v>24800</v>
      </c>
      <c r="H1733" s="22">
        <v>0</v>
      </c>
      <c r="I1733" s="23">
        <f t="shared" si="175"/>
        <v>24800</v>
      </c>
    </row>
    <row r="1734" spans="1:9" s="62" customFormat="1" ht="54">
      <c r="A1734" s="31">
        <v>66</v>
      </c>
      <c r="B1734" s="56">
        <v>1196460252</v>
      </c>
      <c r="C1734" s="38">
        <v>42292900</v>
      </c>
      <c r="D1734" s="36" t="s">
        <v>2560</v>
      </c>
      <c r="E1734" s="37" t="s">
        <v>2561</v>
      </c>
      <c r="F1734" s="28" t="s">
        <v>10</v>
      </c>
      <c r="G1734" s="22">
        <v>64410</v>
      </c>
      <c r="H1734" s="22">
        <v>0</v>
      </c>
      <c r="I1734" s="23">
        <f t="shared" si="175"/>
        <v>64410</v>
      </c>
    </row>
    <row r="1735" spans="1:9" s="62" customFormat="1" ht="45">
      <c r="A1735" s="31">
        <v>67</v>
      </c>
      <c r="B1735" s="56">
        <v>1196460263</v>
      </c>
      <c r="C1735" s="38">
        <v>42292900</v>
      </c>
      <c r="D1735" s="36" t="s">
        <v>2562</v>
      </c>
      <c r="E1735" s="37" t="s">
        <v>3493</v>
      </c>
      <c r="F1735" s="28" t="s">
        <v>10</v>
      </c>
      <c r="G1735" s="22">
        <v>18463</v>
      </c>
      <c r="H1735" s="22">
        <v>0</v>
      </c>
      <c r="I1735" s="23">
        <f t="shared" ref="I1735:I1743" si="176">+G1735+H1735</f>
        <v>18463</v>
      </c>
    </row>
    <row r="1736" spans="1:9" s="62" customFormat="1" ht="81">
      <c r="A1736" s="31">
        <v>68</v>
      </c>
      <c r="B1736" s="56">
        <v>1196460250</v>
      </c>
      <c r="C1736" s="38">
        <v>42292900</v>
      </c>
      <c r="D1736" s="36" t="s">
        <v>2563</v>
      </c>
      <c r="E1736" s="37" t="s">
        <v>3494</v>
      </c>
      <c r="F1736" s="28" t="s">
        <v>10</v>
      </c>
      <c r="G1736" s="22">
        <v>58264</v>
      </c>
      <c r="H1736" s="22">
        <v>0</v>
      </c>
      <c r="I1736" s="23">
        <f t="shared" si="176"/>
        <v>58264</v>
      </c>
    </row>
    <row r="1737" spans="1:9" s="62" customFormat="1" ht="54">
      <c r="A1737" s="31">
        <v>69</v>
      </c>
      <c r="B1737" s="56">
        <v>1196460240</v>
      </c>
      <c r="C1737" s="38">
        <v>42292900</v>
      </c>
      <c r="D1737" s="36" t="s">
        <v>2564</v>
      </c>
      <c r="E1737" s="37" t="s">
        <v>3495</v>
      </c>
      <c r="F1737" s="28" t="s">
        <v>10</v>
      </c>
      <c r="G1737" s="22">
        <v>53533</v>
      </c>
      <c r="H1737" s="22">
        <v>0</v>
      </c>
      <c r="I1737" s="23">
        <f t="shared" si="176"/>
        <v>53533</v>
      </c>
    </row>
    <row r="1738" spans="1:9" s="62" customFormat="1" ht="90">
      <c r="A1738" s="31">
        <v>70</v>
      </c>
      <c r="B1738" s="91">
        <v>1196460027</v>
      </c>
      <c r="C1738" s="38">
        <v>42292900</v>
      </c>
      <c r="D1738" s="36" t="s">
        <v>2565</v>
      </c>
      <c r="E1738" s="37" t="s">
        <v>2565</v>
      </c>
      <c r="F1738" s="28" t="s">
        <v>10</v>
      </c>
      <c r="G1738" s="22">
        <v>24200</v>
      </c>
      <c r="H1738" s="22">
        <v>0</v>
      </c>
      <c r="I1738" s="23">
        <f t="shared" si="176"/>
        <v>24200</v>
      </c>
    </row>
    <row r="1739" spans="1:9" s="62" customFormat="1" ht="27">
      <c r="A1739" s="31">
        <v>71</v>
      </c>
      <c r="B1739" s="56">
        <v>1196460356</v>
      </c>
      <c r="C1739" s="38">
        <v>42292900</v>
      </c>
      <c r="D1739" s="36" t="s">
        <v>2566</v>
      </c>
      <c r="E1739" s="37" t="s">
        <v>2567</v>
      </c>
      <c r="F1739" s="28" t="s">
        <v>10</v>
      </c>
      <c r="G1739" s="22">
        <v>26892</v>
      </c>
      <c r="H1739" s="22">
        <v>0</v>
      </c>
      <c r="I1739" s="23">
        <f t="shared" si="176"/>
        <v>26892</v>
      </c>
    </row>
    <row r="1740" spans="1:9" s="62" customFormat="1" ht="108">
      <c r="A1740" s="31">
        <v>72</v>
      </c>
      <c r="B1740" s="35" t="s">
        <v>194</v>
      </c>
      <c r="C1740" s="38">
        <v>42292900</v>
      </c>
      <c r="D1740" s="36" t="s">
        <v>2568</v>
      </c>
      <c r="E1740" s="37" t="s">
        <v>2569</v>
      </c>
      <c r="F1740" s="28" t="s">
        <v>10</v>
      </c>
      <c r="G1740" s="22">
        <v>25000</v>
      </c>
      <c r="H1740" s="22">
        <v>0</v>
      </c>
      <c r="I1740" s="23">
        <f t="shared" si="176"/>
        <v>25000</v>
      </c>
    </row>
    <row r="1741" spans="1:9" s="62" customFormat="1" ht="72">
      <c r="A1741" s="31">
        <v>73</v>
      </c>
      <c r="B1741" s="35" t="s">
        <v>194</v>
      </c>
      <c r="C1741" s="38">
        <v>42292900</v>
      </c>
      <c r="D1741" s="36" t="s">
        <v>2570</v>
      </c>
      <c r="E1741" s="37" t="s">
        <v>3496</v>
      </c>
      <c r="F1741" s="28" t="s">
        <v>10</v>
      </c>
      <c r="G1741" s="22">
        <v>14943</v>
      </c>
      <c r="H1741" s="22">
        <v>0</v>
      </c>
      <c r="I1741" s="23">
        <f t="shared" si="176"/>
        <v>14943</v>
      </c>
    </row>
    <row r="1742" spans="1:9" s="62" customFormat="1" ht="117">
      <c r="A1742" s="31">
        <v>74</v>
      </c>
      <c r="B1742" s="35" t="s">
        <v>194</v>
      </c>
      <c r="C1742" s="38">
        <v>42292900</v>
      </c>
      <c r="D1742" s="36" t="s">
        <v>2571</v>
      </c>
      <c r="E1742" s="37" t="s">
        <v>2572</v>
      </c>
      <c r="F1742" s="28" t="s">
        <v>10</v>
      </c>
      <c r="G1742" s="22">
        <v>65520</v>
      </c>
      <c r="H1742" s="22">
        <v>0</v>
      </c>
      <c r="I1742" s="23">
        <f t="shared" si="176"/>
        <v>65520</v>
      </c>
    </row>
    <row r="1743" spans="1:9" s="62" customFormat="1" ht="27">
      <c r="A1743" s="31">
        <v>75</v>
      </c>
      <c r="B1743" s="35" t="s">
        <v>194</v>
      </c>
      <c r="C1743" s="38">
        <v>42292900</v>
      </c>
      <c r="D1743" s="36" t="s">
        <v>2573</v>
      </c>
      <c r="E1743" s="37" t="s">
        <v>2574</v>
      </c>
      <c r="F1743" s="28" t="s">
        <v>10</v>
      </c>
      <c r="G1743" s="22">
        <v>33872</v>
      </c>
      <c r="H1743" s="22">
        <v>0</v>
      </c>
      <c r="I1743" s="23">
        <f t="shared" si="176"/>
        <v>33872</v>
      </c>
    </row>
    <row r="1744" spans="1:9" s="150" customFormat="1">
      <c r="A1744" s="142" t="s">
        <v>3995</v>
      </c>
      <c r="B1744" s="17"/>
      <c r="C1744" s="143"/>
      <c r="D1744" s="143"/>
      <c r="E1744" s="143"/>
      <c r="F1744" s="143"/>
      <c r="G1744" s="144"/>
      <c r="H1744" s="145"/>
      <c r="I1744" s="151">
        <f>SUM(I1669:I1743)</f>
        <v>2231292.1718105944</v>
      </c>
    </row>
    <row r="1745" spans="1:9" s="62" customFormat="1" ht="18">
      <c r="A1745" s="39" t="s">
        <v>2440</v>
      </c>
      <c r="B1745" s="166" t="s">
        <v>2576</v>
      </c>
      <c r="C1745" s="166"/>
      <c r="D1745" s="166"/>
      <c r="E1745" s="166"/>
      <c r="F1745" s="29" t="s">
        <v>740</v>
      </c>
      <c r="G1745" s="174" t="s">
        <v>3870</v>
      </c>
      <c r="H1745" s="175"/>
      <c r="I1745" s="176"/>
    </row>
    <row r="1746" spans="1:9" s="62" customFormat="1" ht="27">
      <c r="A1746" s="14" t="s">
        <v>2</v>
      </c>
      <c r="B1746" s="14" t="s">
        <v>3</v>
      </c>
      <c r="C1746" s="15" t="s">
        <v>4</v>
      </c>
      <c r="D1746" s="15" t="s">
        <v>5</v>
      </c>
      <c r="E1746" s="15" t="s">
        <v>3366</v>
      </c>
      <c r="F1746" s="15" t="s">
        <v>7</v>
      </c>
      <c r="G1746" s="16" t="s">
        <v>3347</v>
      </c>
      <c r="H1746" s="16" t="s">
        <v>3348</v>
      </c>
      <c r="I1746" s="16" t="s">
        <v>3349</v>
      </c>
    </row>
    <row r="1747" spans="1:9" s="62" customFormat="1" ht="45">
      <c r="A1747" s="31">
        <v>1</v>
      </c>
      <c r="B1747" s="92">
        <v>1196460641</v>
      </c>
      <c r="C1747" s="21">
        <v>42292900</v>
      </c>
      <c r="D1747" s="93" t="s">
        <v>2577</v>
      </c>
      <c r="E1747" s="94" t="s">
        <v>2578</v>
      </c>
      <c r="F1747" s="28" t="s">
        <v>10</v>
      </c>
      <c r="G1747" s="58">
        <v>5028</v>
      </c>
      <c r="H1747" s="22">
        <v>0</v>
      </c>
      <c r="I1747" s="23">
        <f t="shared" ref="I1747:I1772" si="177">+G1747+H1747</f>
        <v>5028</v>
      </c>
    </row>
    <row r="1748" spans="1:9" s="62" customFormat="1" ht="36">
      <c r="A1748" s="31">
        <v>2</v>
      </c>
      <c r="B1748" s="92">
        <v>1196460600</v>
      </c>
      <c r="C1748" s="21">
        <v>42292900</v>
      </c>
      <c r="D1748" s="93" t="s">
        <v>2579</v>
      </c>
      <c r="E1748" s="94" t="s">
        <v>2580</v>
      </c>
      <c r="F1748" s="28" t="s">
        <v>10</v>
      </c>
      <c r="G1748" s="58">
        <v>5089</v>
      </c>
      <c r="H1748" s="22">
        <v>0</v>
      </c>
      <c r="I1748" s="23">
        <f t="shared" si="177"/>
        <v>5089</v>
      </c>
    </row>
    <row r="1749" spans="1:9" s="62" customFormat="1" ht="36">
      <c r="A1749" s="31">
        <v>3</v>
      </c>
      <c r="B1749" s="92">
        <v>1196460041</v>
      </c>
      <c r="C1749" s="21">
        <v>42292900</v>
      </c>
      <c r="D1749" s="93" t="s">
        <v>2581</v>
      </c>
      <c r="E1749" s="94" t="s">
        <v>2582</v>
      </c>
      <c r="F1749" s="28" t="s">
        <v>10</v>
      </c>
      <c r="G1749" s="58">
        <v>8464</v>
      </c>
      <c r="H1749" s="22">
        <v>0</v>
      </c>
      <c r="I1749" s="23">
        <f t="shared" si="177"/>
        <v>8464</v>
      </c>
    </row>
    <row r="1750" spans="1:9" s="62" customFormat="1" ht="36">
      <c r="A1750" s="31">
        <v>4</v>
      </c>
      <c r="B1750" s="92">
        <v>1196460040</v>
      </c>
      <c r="C1750" s="21">
        <v>42292900</v>
      </c>
      <c r="D1750" s="93" t="s">
        <v>2583</v>
      </c>
      <c r="E1750" s="94" t="s">
        <v>2584</v>
      </c>
      <c r="F1750" s="28" t="s">
        <v>10</v>
      </c>
      <c r="G1750" s="58">
        <v>8464</v>
      </c>
      <c r="H1750" s="22">
        <v>0</v>
      </c>
      <c r="I1750" s="23">
        <f t="shared" si="177"/>
        <v>8464</v>
      </c>
    </row>
    <row r="1751" spans="1:9" s="62" customFormat="1" ht="36">
      <c r="A1751" s="31">
        <v>5</v>
      </c>
      <c r="B1751" s="92">
        <v>1196460060</v>
      </c>
      <c r="C1751" s="21">
        <v>42292900</v>
      </c>
      <c r="D1751" s="93" t="s">
        <v>2585</v>
      </c>
      <c r="E1751" s="94" t="s">
        <v>2586</v>
      </c>
      <c r="F1751" s="28" t="s">
        <v>10</v>
      </c>
      <c r="G1751" s="58">
        <v>8464</v>
      </c>
      <c r="H1751" s="22">
        <v>0</v>
      </c>
      <c r="I1751" s="23">
        <f t="shared" si="177"/>
        <v>8464</v>
      </c>
    </row>
    <row r="1752" spans="1:9" s="62" customFormat="1" ht="45">
      <c r="A1752" s="31">
        <v>6</v>
      </c>
      <c r="B1752" s="92">
        <v>1196460570</v>
      </c>
      <c r="C1752" s="21">
        <v>42292900</v>
      </c>
      <c r="D1752" s="93" t="s">
        <v>2587</v>
      </c>
      <c r="E1752" s="94" t="s">
        <v>2588</v>
      </c>
      <c r="F1752" s="28" t="s">
        <v>10</v>
      </c>
      <c r="G1752" s="58">
        <v>4760</v>
      </c>
      <c r="H1752" s="22">
        <v>0</v>
      </c>
      <c r="I1752" s="23">
        <f t="shared" si="177"/>
        <v>4760</v>
      </c>
    </row>
    <row r="1753" spans="1:9" s="62" customFormat="1" ht="81">
      <c r="A1753" s="31">
        <v>7</v>
      </c>
      <c r="B1753" s="92">
        <v>1196460601</v>
      </c>
      <c r="C1753" s="21">
        <v>42292900</v>
      </c>
      <c r="D1753" s="93" t="s">
        <v>2589</v>
      </c>
      <c r="E1753" s="94" t="s">
        <v>2589</v>
      </c>
      <c r="F1753" s="28" t="s">
        <v>10</v>
      </c>
      <c r="G1753" s="58">
        <v>5227</v>
      </c>
      <c r="H1753" s="22">
        <v>0</v>
      </c>
      <c r="I1753" s="23">
        <f t="shared" si="177"/>
        <v>5227</v>
      </c>
    </row>
    <row r="1754" spans="1:9" s="62" customFormat="1" ht="45">
      <c r="A1754" s="31">
        <v>8</v>
      </c>
      <c r="B1754" s="92">
        <v>1196460620</v>
      </c>
      <c r="C1754" s="21">
        <v>42292900</v>
      </c>
      <c r="D1754" s="93" t="s">
        <v>2590</v>
      </c>
      <c r="E1754" s="94" t="s">
        <v>2591</v>
      </c>
      <c r="F1754" s="28" t="s">
        <v>10</v>
      </c>
      <c r="G1754" s="58">
        <v>4947</v>
      </c>
      <c r="H1754" s="22">
        <v>0</v>
      </c>
      <c r="I1754" s="23">
        <f t="shared" si="177"/>
        <v>4947</v>
      </c>
    </row>
    <row r="1755" spans="1:9" s="62" customFormat="1" ht="45">
      <c r="A1755" s="31">
        <v>9</v>
      </c>
      <c r="B1755" s="92">
        <v>1196460062</v>
      </c>
      <c r="C1755" s="21">
        <v>42292900</v>
      </c>
      <c r="D1755" s="93" t="s">
        <v>2592</v>
      </c>
      <c r="E1755" s="94" t="s">
        <v>2593</v>
      </c>
      <c r="F1755" s="28" t="s">
        <v>10</v>
      </c>
      <c r="G1755" s="58">
        <v>5042</v>
      </c>
      <c r="H1755" s="22">
        <v>0</v>
      </c>
      <c r="I1755" s="23">
        <f t="shared" si="177"/>
        <v>5042</v>
      </c>
    </row>
    <row r="1756" spans="1:9" s="62" customFormat="1" ht="36">
      <c r="A1756" s="31">
        <v>10</v>
      </c>
      <c r="B1756" s="95">
        <v>1196460081</v>
      </c>
      <c r="C1756" s="21">
        <v>42292900</v>
      </c>
      <c r="D1756" s="93" t="s">
        <v>2594</v>
      </c>
      <c r="E1756" s="94" t="s">
        <v>2595</v>
      </c>
      <c r="F1756" s="28" t="s">
        <v>10</v>
      </c>
      <c r="G1756" s="58">
        <v>8464</v>
      </c>
      <c r="H1756" s="22">
        <v>0</v>
      </c>
      <c r="I1756" s="23">
        <f t="shared" si="177"/>
        <v>8464</v>
      </c>
    </row>
    <row r="1757" spans="1:9" s="62" customFormat="1" ht="36">
      <c r="A1757" s="31">
        <v>11</v>
      </c>
      <c r="B1757" s="92">
        <v>1196460050</v>
      </c>
      <c r="C1757" s="21">
        <v>42292900</v>
      </c>
      <c r="D1757" s="93" t="s">
        <v>2596</v>
      </c>
      <c r="E1757" s="94" t="s">
        <v>2597</v>
      </c>
      <c r="F1757" s="28" t="s">
        <v>10</v>
      </c>
      <c r="G1757" s="58">
        <v>8464</v>
      </c>
      <c r="H1757" s="22">
        <v>0</v>
      </c>
      <c r="I1757" s="23">
        <f t="shared" si="177"/>
        <v>8464</v>
      </c>
    </row>
    <row r="1758" spans="1:9" s="62" customFormat="1" ht="45">
      <c r="A1758" s="31">
        <v>12</v>
      </c>
      <c r="B1758" s="92">
        <v>1196460082</v>
      </c>
      <c r="C1758" s="21">
        <v>42292900</v>
      </c>
      <c r="D1758" s="93" t="s">
        <v>2598</v>
      </c>
      <c r="E1758" s="94" t="s">
        <v>2599</v>
      </c>
      <c r="F1758" s="28" t="s">
        <v>10</v>
      </c>
      <c r="G1758" s="58">
        <v>8111</v>
      </c>
      <c r="H1758" s="22">
        <v>0</v>
      </c>
      <c r="I1758" s="23">
        <f t="shared" si="177"/>
        <v>8111</v>
      </c>
    </row>
    <row r="1759" spans="1:9" s="62" customFormat="1" ht="36">
      <c r="A1759" s="31">
        <v>13</v>
      </c>
      <c r="B1759" s="92">
        <v>1196460083</v>
      </c>
      <c r="C1759" s="21">
        <v>42292900</v>
      </c>
      <c r="D1759" s="93" t="s">
        <v>2600</v>
      </c>
      <c r="E1759" s="94" t="s">
        <v>2601</v>
      </c>
      <c r="F1759" s="28" t="s">
        <v>10</v>
      </c>
      <c r="G1759" s="58">
        <v>8464</v>
      </c>
      <c r="H1759" s="22">
        <v>0</v>
      </c>
      <c r="I1759" s="23">
        <f t="shared" si="177"/>
        <v>8464</v>
      </c>
    </row>
    <row r="1760" spans="1:9" s="62" customFormat="1" ht="45">
      <c r="A1760" s="31">
        <v>14</v>
      </c>
      <c r="B1760" s="92">
        <v>1196460020</v>
      </c>
      <c r="C1760" s="21">
        <v>42292900</v>
      </c>
      <c r="D1760" s="93" t="s">
        <v>2602</v>
      </c>
      <c r="E1760" s="94" t="s">
        <v>2603</v>
      </c>
      <c r="F1760" s="28" t="s">
        <v>10</v>
      </c>
      <c r="G1760" s="58">
        <v>8464</v>
      </c>
      <c r="H1760" s="22">
        <v>0</v>
      </c>
      <c r="I1760" s="23">
        <f t="shared" si="177"/>
        <v>8464</v>
      </c>
    </row>
    <row r="1761" spans="1:9" s="62" customFormat="1" ht="36">
      <c r="A1761" s="31">
        <v>15</v>
      </c>
      <c r="B1761" s="92">
        <v>1196460030</v>
      </c>
      <c r="C1761" s="21">
        <v>42292900</v>
      </c>
      <c r="D1761" s="93" t="s">
        <v>2604</v>
      </c>
      <c r="E1761" s="94" t="s">
        <v>2605</v>
      </c>
      <c r="F1761" s="28" t="s">
        <v>10</v>
      </c>
      <c r="G1761" s="58">
        <v>8464</v>
      </c>
      <c r="H1761" s="22">
        <v>0</v>
      </c>
      <c r="I1761" s="23">
        <f t="shared" si="177"/>
        <v>8464</v>
      </c>
    </row>
    <row r="1762" spans="1:9" s="62" customFormat="1" ht="45">
      <c r="A1762" s="31">
        <v>16</v>
      </c>
      <c r="B1762" s="92">
        <v>1196490073</v>
      </c>
      <c r="C1762" s="21">
        <v>42292900</v>
      </c>
      <c r="D1762" s="93" t="s">
        <v>2606</v>
      </c>
      <c r="E1762" s="94" t="s">
        <v>2607</v>
      </c>
      <c r="F1762" s="28" t="s">
        <v>10</v>
      </c>
      <c r="G1762" s="58">
        <v>140305</v>
      </c>
      <c r="H1762" s="22">
        <v>0</v>
      </c>
      <c r="I1762" s="23">
        <f t="shared" si="177"/>
        <v>140305</v>
      </c>
    </row>
    <row r="1763" spans="1:9" s="62" customFormat="1" ht="36">
      <c r="A1763" s="31">
        <v>17</v>
      </c>
      <c r="B1763" s="96">
        <v>1196490079</v>
      </c>
      <c r="C1763" s="21">
        <v>42292900</v>
      </c>
      <c r="D1763" s="74" t="s">
        <v>2608</v>
      </c>
      <c r="E1763" s="49" t="s">
        <v>2608</v>
      </c>
      <c r="F1763" s="28" t="s">
        <v>10</v>
      </c>
      <c r="G1763" s="58">
        <v>8464</v>
      </c>
      <c r="H1763" s="22">
        <v>0</v>
      </c>
      <c r="I1763" s="23">
        <f t="shared" si="177"/>
        <v>8464</v>
      </c>
    </row>
    <row r="1764" spans="1:9" s="62" customFormat="1" ht="45">
      <c r="A1764" s="31">
        <v>18</v>
      </c>
      <c r="B1764" s="92">
        <v>1196460580</v>
      </c>
      <c r="C1764" s="21">
        <v>42292900</v>
      </c>
      <c r="D1764" s="93" t="s">
        <v>2609</v>
      </c>
      <c r="E1764" s="94" t="s">
        <v>2610</v>
      </c>
      <c r="F1764" s="28" t="s">
        <v>10</v>
      </c>
      <c r="G1764" s="58">
        <v>4902</v>
      </c>
      <c r="H1764" s="22">
        <v>0</v>
      </c>
      <c r="I1764" s="23">
        <f t="shared" si="177"/>
        <v>4902</v>
      </c>
    </row>
    <row r="1765" spans="1:9" s="62" customFormat="1" ht="45">
      <c r="A1765" s="31">
        <v>19</v>
      </c>
      <c r="B1765" s="92">
        <v>1196460650</v>
      </c>
      <c r="C1765" s="21">
        <v>42292900</v>
      </c>
      <c r="D1765" s="93" t="s">
        <v>2611</v>
      </c>
      <c r="E1765" s="94" t="s">
        <v>2612</v>
      </c>
      <c r="F1765" s="28" t="s">
        <v>10</v>
      </c>
      <c r="G1765" s="58">
        <v>6224</v>
      </c>
      <c r="H1765" s="22">
        <v>0</v>
      </c>
      <c r="I1765" s="23">
        <f t="shared" si="177"/>
        <v>6224</v>
      </c>
    </row>
    <row r="1766" spans="1:9" s="62" customFormat="1" ht="45">
      <c r="A1766" s="31">
        <v>20</v>
      </c>
      <c r="B1766" s="92">
        <v>1196460640</v>
      </c>
      <c r="C1766" s="21">
        <v>42292900</v>
      </c>
      <c r="D1766" s="93" t="s">
        <v>2613</v>
      </c>
      <c r="E1766" s="94" t="s">
        <v>2614</v>
      </c>
      <c r="F1766" s="28" t="s">
        <v>10</v>
      </c>
      <c r="G1766" s="58">
        <v>5791</v>
      </c>
      <c r="H1766" s="22">
        <v>0</v>
      </c>
      <c r="I1766" s="23">
        <f t="shared" si="177"/>
        <v>5791</v>
      </c>
    </row>
    <row r="1767" spans="1:9" s="62" customFormat="1" ht="45">
      <c r="A1767" s="31">
        <v>21</v>
      </c>
      <c r="B1767" s="92">
        <v>1196460660</v>
      </c>
      <c r="C1767" s="21">
        <v>42292900</v>
      </c>
      <c r="D1767" s="93" t="s">
        <v>2615</v>
      </c>
      <c r="E1767" s="94" t="s">
        <v>2616</v>
      </c>
      <c r="F1767" s="28" t="s">
        <v>10</v>
      </c>
      <c r="G1767" s="58">
        <v>8044</v>
      </c>
      <c r="H1767" s="22">
        <v>0</v>
      </c>
      <c r="I1767" s="23">
        <f t="shared" si="177"/>
        <v>8044</v>
      </c>
    </row>
    <row r="1768" spans="1:9" s="62" customFormat="1" ht="36">
      <c r="A1768" s="31">
        <v>22</v>
      </c>
      <c r="B1768" s="92">
        <v>1196460630</v>
      </c>
      <c r="C1768" s="21">
        <v>42292900</v>
      </c>
      <c r="D1768" s="93" t="s">
        <v>2617</v>
      </c>
      <c r="E1768" s="94" t="s">
        <v>2618</v>
      </c>
      <c r="F1768" s="28" t="s">
        <v>10</v>
      </c>
      <c r="G1768" s="58">
        <v>7132</v>
      </c>
      <c r="H1768" s="22">
        <v>0</v>
      </c>
      <c r="I1768" s="23">
        <f t="shared" si="177"/>
        <v>7132</v>
      </c>
    </row>
    <row r="1769" spans="1:9" s="62" customFormat="1" ht="45">
      <c r="A1769" s="31">
        <v>23</v>
      </c>
      <c r="B1769" s="92">
        <v>1196460610</v>
      </c>
      <c r="C1769" s="21">
        <v>42292900</v>
      </c>
      <c r="D1769" s="93" t="s">
        <v>2619</v>
      </c>
      <c r="E1769" s="94" t="s">
        <v>2620</v>
      </c>
      <c r="F1769" s="28" t="s">
        <v>10</v>
      </c>
      <c r="G1769" s="58">
        <v>5120</v>
      </c>
      <c r="H1769" s="22">
        <v>0</v>
      </c>
      <c r="I1769" s="23">
        <f t="shared" si="177"/>
        <v>5120</v>
      </c>
    </row>
    <row r="1770" spans="1:9" s="62" customFormat="1" ht="54">
      <c r="A1770" s="31">
        <v>24</v>
      </c>
      <c r="B1770" s="92">
        <v>1196460084</v>
      </c>
      <c r="C1770" s="21">
        <v>42292900</v>
      </c>
      <c r="D1770" s="93" t="s">
        <v>2621</v>
      </c>
      <c r="E1770" s="94" t="s">
        <v>2622</v>
      </c>
      <c r="F1770" s="28" t="s">
        <v>10</v>
      </c>
      <c r="G1770" s="58">
        <v>8464</v>
      </c>
      <c r="H1770" s="22">
        <v>0</v>
      </c>
      <c r="I1770" s="23">
        <f t="shared" si="177"/>
        <v>8464</v>
      </c>
    </row>
    <row r="1771" spans="1:9" s="62" customFormat="1" ht="54">
      <c r="A1771" s="31">
        <v>25</v>
      </c>
      <c r="B1771" s="92">
        <v>1196460023</v>
      </c>
      <c r="C1771" s="21">
        <v>42292900</v>
      </c>
      <c r="D1771" s="93" t="s">
        <v>2623</v>
      </c>
      <c r="E1771" s="94" t="s">
        <v>2624</v>
      </c>
      <c r="F1771" s="28" t="s">
        <v>10</v>
      </c>
      <c r="G1771" s="58">
        <v>7710</v>
      </c>
      <c r="H1771" s="22">
        <v>0</v>
      </c>
      <c r="I1771" s="23">
        <f t="shared" si="177"/>
        <v>7710</v>
      </c>
    </row>
    <row r="1772" spans="1:9" s="62" customFormat="1" ht="45">
      <c r="A1772" s="31">
        <v>26</v>
      </c>
      <c r="B1772" s="92">
        <v>1196490073</v>
      </c>
      <c r="C1772" s="21">
        <v>42292900</v>
      </c>
      <c r="D1772" s="93" t="s">
        <v>2606</v>
      </c>
      <c r="E1772" s="94" t="s">
        <v>2625</v>
      </c>
      <c r="F1772" s="28" t="s">
        <v>10</v>
      </c>
      <c r="G1772" s="58">
        <v>140305</v>
      </c>
      <c r="H1772" s="22">
        <v>0</v>
      </c>
      <c r="I1772" s="23">
        <f t="shared" si="177"/>
        <v>140305</v>
      </c>
    </row>
    <row r="1773" spans="1:9" s="150" customFormat="1">
      <c r="A1773" s="142" t="s">
        <v>3996</v>
      </c>
      <c r="B1773" s="17"/>
      <c r="C1773" s="143"/>
      <c r="D1773" s="143"/>
      <c r="E1773" s="143"/>
      <c r="F1773" s="143"/>
      <c r="G1773" s="144"/>
      <c r="H1773" s="145"/>
      <c r="I1773" s="151">
        <f>SUM(I1747:I1772)</f>
        <v>448377</v>
      </c>
    </row>
    <row r="1774" spans="1:9" s="62" customFormat="1" ht="18">
      <c r="A1774" s="39" t="s">
        <v>2575</v>
      </c>
      <c r="B1774" s="166" t="s">
        <v>2627</v>
      </c>
      <c r="C1774" s="166"/>
      <c r="D1774" s="166"/>
      <c r="E1774" s="166"/>
      <c r="F1774" s="29" t="s">
        <v>740</v>
      </c>
      <c r="G1774" s="174" t="s">
        <v>3870</v>
      </c>
      <c r="H1774" s="175"/>
      <c r="I1774" s="176"/>
    </row>
    <row r="1775" spans="1:9" s="62" customFormat="1" ht="27">
      <c r="A1775" s="14" t="s">
        <v>2</v>
      </c>
      <c r="B1775" s="14" t="s">
        <v>3</v>
      </c>
      <c r="C1775" s="15" t="s">
        <v>4</v>
      </c>
      <c r="D1775" s="15" t="s">
        <v>5</v>
      </c>
      <c r="E1775" s="15" t="s">
        <v>3366</v>
      </c>
      <c r="F1775" s="15" t="s">
        <v>7</v>
      </c>
      <c r="G1775" s="16" t="s">
        <v>3347</v>
      </c>
      <c r="H1775" s="16" t="s">
        <v>3348</v>
      </c>
      <c r="I1775" s="16" t="s">
        <v>3349</v>
      </c>
    </row>
    <row r="1776" spans="1:9" s="62" customFormat="1" ht="18">
      <c r="A1776" s="31">
        <v>1</v>
      </c>
      <c r="B1776" s="21">
        <v>1196490015</v>
      </c>
      <c r="C1776" s="28">
        <v>42291600</v>
      </c>
      <c r="D1776" s="33" t="s">
        <v>2628</v>
      </c>
      <c r="E1776" s="28" t="s">
        <v>2629</v>
      </c>
      <c r="F1776" s="28" t="s">
        <v>10</v>
      </c>
      <c r="G1776" s="22">
        <v>255</v>
      </c>
      <c r="H1776" s="22">
        <f>ROUND(G1776*0.19,0)</f>
        <v>48</v>
      </c>
      <c r="I1776" s="23">
        <f t="shared" ref="I1776:I1781" si="178">+G1776+H1776</f>
        <v>303</v>
      </c>
    </row>
    <row r="1777" spans="1:9" s="62" customFormat="1" ht="18">
      <c r="A1777" s="31">
        <v>2</v>
      </c>
      <c r="B1777" s="21">
        <v>1196490020</v>
      </c>
      <c r="C1777" s="28">
        <v>42291600</v>
      </c>
      <c r="D1777" s="33" t="s">
        <v>2630</v>
      </c>
      <c r="E1777" s="28" t="s">
        <v>2631</v>
      </c>
      <c r="F1777" s="28" t="s">
        <v>10</v>
      </c>
      <c r="G1777" s="22">
        <v>255</v>
      </c>
      <c r="H1777" s="22">
        <f t="shared" ref="H1777:H1781" si="179">ROUND(G1777*0.19,0)</f>
        <v>48</v>
      </c>
      <c r="I1777" s="23">
        <f t="shared" si="178"/>
        <v>303</v>
      </c>
    </row>
    <row r="1778" spans="1:9" s="62" customFormat="1" ht="18">
      <c r="A1778" s="31">
        <v>3</v>
      </c>
      <c r="B1778" s="21">
        <v>1196490025</v>
      </c>
      <c r="C1778" s="28">
        <v>42291600</v>
      </c>
      <c r="D1778" s="33" t="s">
        <v>2632</v>
      </c>
      <c r="E1778" s="28" t="s">
        <v>2633</v>
      </c>
      <c r="F1778" s="28" t="s">
        <v>10</v>
      </c>
      <c r="G1778" s="22">
        <v>255</v>
      </c>
      <c r="H1778" s="22">
        <f t="shared" si="179"/>
        <v>48</v>
      </c>
      <c r="I1778" s="23">
        <f t="shared" si="178"/>
        <v>303</v>
      </c>
    </row>
    <row r="1779" spans="1:9" s="62" customFormat="1" ht="18">
      <c r="A1779" s="31">
        <v>4</v>
      </c>
      <c r="B1779" s="21">
        <v>1196490030</v>
      </c>
      <c r="C1779" s="28">
        <v>42291600</v>
      </c>
      <c r="D1779" s="33" t="s">
        <v>2634</v>
      </c>
      <c r="E1779" s="28" t="s">
        <v>2635</v>
      </c>
      <c r="F1779" s="28" t="s">
        <v>10</v>
      </c>
      <c r="G1779" s="22">
        <v>255</v>
      </c>
      <c r="H1779" s="22">
        <f t="shared" si="179"/>
        <v>48</v>
      </c>
      <c r="I1779" s="23">
        <f t="shared" si="178"/>
        <v>303</v>
      </c>
    </row>
    <row r="1780" spans="1:9" s="62" customFormat="1" ht="18">
      <c r="A1780" s="31">
        <v>5</v>
      </c>
      <c r="B1780" s="21">
        <v>1196490035</v>
      </c>
      <c r="C1780" s="28">
        <v>42291600</v>
      </c>
      <c r="D1780" s="33" t="s">
        <v>2636</v>
      </c>
      <c r="E1780" s="28" t="s">
        <v>2637</v>
      </c>
      <c r="F1780" s="28" t="s">
        <v>10</v>
      </c>
      <c r="G1780" s="22">
        <v>255</v>
      </c>
      <c r="H1780" s="22">
        <f t="shared" si="179"/>
        <v>48</v>
      </c>
      <c r="I1780" s="23">
        <f t="shared" si="178"/>
        <v>303</v>
      </c>
    </row>
    <row r="1781" spans="1:9" s="62" customFormat="1" ht="18">
      <c r="A1781" s="31">
        <v>6</v>
      </c>
      <c r="B1781" s="21">
        <v>1196490045</v>
      </c>
      <c r="C1781" s="28">
        <v>42291601</v>
      </c>
      <c r="D1781" s="33" t="s">
        <v>2638</v>
      </c>
      <c r="E1781" s="28" t="s">
        <v>2639</v>
      </c>
      <c r="F1781" s="28" t="s">
        <v>10</v>
      </c>
      <c r="G1781" s="22">
        <v>255</v>
      </c>
      <c r="H1781" s="22">
        <f t="shared" si="179"/>
        <v>48</v>
      </c>
      <c r="I1781" s="23">
        <f t="shared" si="178"/>
        <v>303</v>
      </c>
    </row>
    <row r="1782" spans="1:9" s="150" customFormat="1">
      <c r="A1782" s="142" t="s">
        <v>3997</v>
      </c>
      <c r="B1782" s="17"/>
      <c r="C1782" s="143"/>
      <c r="D1782" s="143"/>
      <c r="E1782" s="143"/>
      <c r="F1782" s="143"/>
      <c r="G1782" s="148"/>
      <c r="H1782" s="148"/>
      <c r="I1782" s="149">
        <f>SUM(I1776:I1781)</f>
        <v>1818</v>
      </c>
    </row>
    <row r="1783" spans="1:9" s="62" customFormat="1" ht="18">
      <c r="A1783" s="39" t="s">
        <v>2626</v>
      </c>
      <c r="B1783" s="166" t="s">
        <v>2641</v>
      </c>
      <c r="C1783" s="166"/>
      <c r="D1783" s="166"/>
      <c r="E1783" s="166"/>
      <c r="F1783" s="29" t="s">
        <v>740</v>
      </c>
      <c r="G1783" s="174" t="s">
        <v>3870</v>
      </c>
      <c r="H1783" s="175"/>
      <c r="I1783" s="176"/>
    </row>
    <row r="1784" spans="1:9" s="62" customFormat="1" ht="27">
      <c r="A1784" s="14" t="s">
        <v>2</v>
      </c>
      <c r="B1784" s="14" t="s">
        <v>3</v>
      </c>
      <c r="C1784" s="15" t="s">
        <v>4</v>
      </c>
      <c r="D1784" s="15" t="s">
        <v>5</v>
      </c>
      <c r="E1784" s="15" t="s">
        <v>3366</v>
      </c>
      <c r="F1784" s="15" t="s">
        <v>7</v>
      </c>
      <c r="G1784" s="16" t="s">
        <v>3347</v>
      </c>
      <c r="H1784" s="16" t="s">
        <v>3348</v>
      </c>
      <c r="I1784" s="16" t="s">
        <v>3349</v>
      </c>
    </row>
    <row r="1785" spans="1:9" s="62" customFormat="1" ht="36">
      <c r="A1785" s="31">
        <v>1</v>
      </c>
      <c r="B1785" s="27">
        <v>1199030140</v>
      </c>
      <c r="C1785" s="28" t="s">
        <v>2642</v>
      </c>
      <c r="D1785" s="36" t="s">
        <v>2643</v>
      </c>
      <c r="E1785" s="37" t="s">
        <v>2644</v>
      </c>
      <c r="F1785" s="28" t="s">
        <v>10</v>
      </c>
      <c r="G1785" s="22">
        <v>1320</v>
      </c>
      <c r="H1785" s="22">
        <f t="shared" ref="H1785:H1793" si="180">ROUND(G1785*0.19,0)</f>
        <v>251</v>
      </c>
      <c r="I1785" s="23">
        <f t="shared" ref="I1785:I1793" si="181">+G1785+H1785</f>
        <v>1571</v>
      </c>
    </row>
    <row r="1786" spans="1:9" s="62" customFormat="1" ht="36">
      <c r="A1786" s="31">
        <v>2</v>
      </c>
      <c r="B1786" s="27">
        <v>1199030167</v>
      </c>
      <c r="C1786" s="28" t="s">
        <v>2642</v>
      </c>
      <c r="D1786" s="36" t="s">
        <v>2645</v>
      </c>
      <c r="E1786" s="37" t="s">
        <v>2646</v>
      </c>
      <c r="F1786" s="28" t="s">
        <v>10</v>
      </c>
      <c r="G1786" s="22">
        <v>1320</v>
      </c>
      <c r="H1786" s="22">
        <f t="shared" si="180"/>
        <v>251</v>
      </c>
      <c r="I1786" s="23">
        <f t="shared" si="181"/>
        <v>1571</v>
      </c>
    </row>
    <row r="1787" spans="1:9" s="62" customFormat="1" ht="36">
      <c r="A1787" s="31">
        <v>3</v>
      </c>
      <c r="B1787" s="27">
        <v>1199030142</v>
      </c>
      <c r="C1787" s="28" t="s">
        <v>2642</v>
      </c>
      <c r="D1787" s="36" t="s">
        <v>2647</v>
      </c>
      <c r="E1787" s="37" t="s">
        <v>2648</v>
      </c>
      <c r="F1787" s="28" t="s">
        <v>10</v>
      </c>
      <c r="G1787" s="22">
        <v>1320</v>
      </c>
      <c r="H1787" s="22">
        <f t="shared" si="180"/>
        <v>251</v>
      </c>
      <c r="I1787" s="23">
        <f t="shared" si="181"/>
        <v>1571</v>
      </c>
    </row>
    <row r="1788" spans="1:9" s="62" customFormat="1" ht="36">
      <c r="A1788" s="31">
        <v>4</v>
      </c>
      <c r="B1788" s="27">
        <v>1199030135</v>
      </c>
      <c r="C1788" s="28" t="s">
        <v>2642</v>
      </c>
      <c r="D1788" s="36" t="s">
        <v>2649</v>
      </c>
      <c r="E1788" s="37" t="s">
        <v>2650</v>
      </c>
      <c r="F1788" s="28" t="s">
        <v>10</v>
      </c>
      <c r="G1788" s="22">
        <v>1320</v>
      </c>
      <c r="H1788" s="22">
        <f t="shared" si="180"/>
        <v>251</v>
      </c>
      <c r="I1788" s="23">
        <f t="shared" si="181"/>
        <v>1571</v>
      </c>
    </row>
    <row r="1789" spans="1:9" s="62" customFormat="1" ht="36">
      <c r="A1789" s="31">
        <v>5</v>
      </c>
      <c r="B1789" s="27">
        <v>1199030137</v>
      </c>
      <c r="C1789" s="28" t="s">
        <v>2642</v>
      </c>
      <c r="D1789" s="36" t="s">
        <v>2651</v>
      </c>
      <c r="E1789" s="37" t="s">
        <v>2652</v>
      </c>
      <c r="F1789" s="28" t="s">
        <v>10</v>
      </c>
      <c r="G1789" s="22">
        <v>1320</v>
      </c>
      <c r="H1789" s="22">
        <f t="shared" si="180"/>
        <v>251</v>
      </c>
      <c r="I1789" s="23">
        <f t="shared" si="181"/>
        <v>1571</v>
      </c>
    </row>
    <row r="1790" spans="1:9" s="62" customFormat="1" ht="36">
      <c r="A1790" s="31">
        <v>6</v>
      </c>
      <c r="B1790" s="27">
        <v>1199030138</v>
      </c>
      <c r="C1790" s="28" t="s">
        <v>2642</v>
      </c>
      <c r="D1790" s="36" t="s">
        <v>2653</v>
      </c>
      <c r="E1790" s="37" t="s">
        <v>2654</v>
      </c>
      <c r="F1790" s="28" t="s">
        <v>10</v>
      </c>
      <c r="G1790" s="22">
        <v>1320</v>
      </c>
      <c r="H1790" s="22">
        <f t="shared" si="180"/>
        <v>251</v>
      </c>
      <c r="I1790" s="23">
        <f t="shared" si="181"/>
        <v>1571</v>
      </c>
    </row>
    <row r="1791" spans="1:9" s="62" customFormat="1" ht="36">
      <c r="A1791" s="31">
        <v>7</v>
      </c>
      <c r="B1791" s="27">
        <v>1199030154</v>
      </c>
      <c r="C1791" s="28" t="s">
        <v>2642</v>
      </c>
      <c r="D1791" s="36" t="s">
        <v>2655</v>
      </c>
      <c r="E1791" s="37" t="s">
        <v>2656</v>
      </c>
      <c r="F1791" s="28" t="s">
        <v>10</v>
      </c>
      <c r="G1791" s="22">
        <v>204</v>
      </c>
      <c r="H1791" s="22">
        <f t="shared" si="180"/>
        <v>39</v>
      </c>
      <c r="I1791" s="23">
        <f t="shared" si="181"/>
        <v>243</v>
      </c>
    </row>
    <row r="1792" spans="1:9" s="62" customFormat="1" ht="36">
      <c r="A1792" s="31">
        <v>8</v>
      </c>
      <c r="B1792" s="27">
        <v>1199030151</v>
      </c>
      <c r="C1792" s="28" t="s">
        <v>2642</v>
      </c>
      <c r="D1792" s="36" t="s">
        <v>2657</v>
      </c>
      <c r="E1792" s="37" t="s">
        <v>2658</v>
      </c>
      <c r="F1792" s="28" t="s">
        <v>10</v>
      </c>
      <c r="G1792" s="22">
        <v>204</v>
      </c>
      <c r="H1792" s="22">
        <f t="shared" si="180"/>
        <v>39</v>
      </c>
      <c r="I1792" s="23">
        <f t="shared" si="181"/>
        <v>243</v>
      </c>
    </row>
    <row r="1793" spans="1:9" s="62" customFormat="1" ht="36">
      <c r="A1793" s="31">
        <v>9</v>
      </c>
      <c r="B1793" s="27">
        <v>1199030141</v>
      </c>
      <c r="C1793" s="28" t="s">
        <v>2642</v>
      </c>
      <c r="D1793" s="36" t="s">
        <v>2659</v>
      </c>
      <c r="E1793" s="37" t="s">
        <v>2660</v>
      </c>
      <c r="F1793" s="28" t="s">
        <v>10</v>
      </c>
      <c r="G1793" s="22">
        <v>204</v>
      </c>
      <c r="H1793" s="22">
        <f t="shared" si="180"/>
        <v>39</v>
      </c>
      <c r="I1793" s="23">
        <f t="shared" si="181"/>
        <v>243</v>
      </c>
    </row>
    <row r="1794" spans="1:9" s="150" customFormat="1">
      <c r="A1794" s="142" t="s">
        <v>3998</v>
      </c>
      <c r="B1794" s="17"/>
      <c r="C1794" s="143"/>
      <c r="D1794" s="143"/>
      <c r="E1794" s="143"/>
      <c r="F1794" s="143"/>
      <c r="G1794" s="144"/>
      <c r="H1794" s="145"/>
      <c r="I1794" s="151">
        <f>SUM(I1785:I1793)</f>
        <v>10155</v>
      </c>
    </row>
    <row r="1795" spans="1:9" s="62" customFormat="1" ht="27">
      <c r="A1795" s="39" t="s">
        <v>2640</v>
      </c>
      <c r="B1795" s="166" t="s">
        <v>2662</v>
      </c>
      <c r="C1795" s="166"/>
      <c r="D1795" s="166"/>
      <c r="E1795" s="166"/>
      <c r="F1795" s="29" t="s">
        <v>3368</v>
      </c>
      <c r="G1795" s="174" t="s">
        <v>3870</v>
      </c>
      <c r="H1795" s="175"/>
      <c r="I1795" s="176"/>
    </row>
    <row r="1796" spans="1:9" s="62" customFormat="1" ht="27">
      <c r="A1796" s="14" t="s">
        <v>2</v>
      </c>
      <c r="B1796" s="14" t="s">
        <v>3</v>
      </c>
      <c r="C1796" s="15" t="s">
        <v>4</v>
      </c>
      <c r="D1796" s="15" t="s">
        <v>5</v>
      </c>
      <c r="E1796" s="15" t="s">
        <v>3366</v>
      </c>
      <c r="F1796" s="15" t="s">
        <v>7</v>
      </c>
      <c r="G1796" s="16" t="s">
        <v>3347</v>
      </c>
      <c r="H1796" s="16" t="s">
        <v>3348</v>
      </c>
      <c r="I1796" s="16" t="s">
        <v>3349</v>
      </c>
    </row>
    <row r="1797" spans="1:9" s="62" customFormat="1" ht="153">
      <c r="A1797" s="31">
        <v>1</v>
      </c>
      <c r="B1797" s="27">
        <v>1199030147</v>
      </c>
      <c r="C1797" s="28">
        <v>42311902</v>
      </c>
      <c r="D1797" s="36" t="s">
        <v>2663</v>
      </c>
      <c r="E1797" s="43" t="s">
        <v>3369</v>
      </c>
      <c r="F1797" s="28" t="s">
        <v>10</v>
      </c>
      <c r="G1797" s="22">
        <v>9500</v>
      </c>
      <c r="H1797" s="22">
        <f t="shared" ref="H1797:H1798" si="182">ROUND(G1797*0.19,0)</f>
        <v>1805</v>
      </c>
      <c r="I1797" s="23">
        <f t="shared" ref="I1797:I1798" si="183">+G1797+H1797</f>
        <v>11305</v>
      </c>
    </row>
    <row r="1798" spans="1:9" s="62" customFormat="1" ht="153">
      <c r="A1798" s="31">
        <v>2</v>
      </c>
      <c r="B1798" s="27">
        <v>1199030132</v>
      </c>
      <c r="C1798" s="28">
        <v>42311902</v>
      </c>
      <c r="D1798" s="36" t="s">
        <v>2664</v>
      </c>
      <c r="E1798" s="43" t="s">
        <v>3370</v>
      </c>
      <c r="F1798" s="28" t="s">
        <v>10</v>
      </c>
      <c r="G1798" s="22">
        <v>8300</v>
      </c>
      <c r="H1798" s="22">
        <f t="shared" si="182"/>
        <v>1577</v>
      </c>
      <c r="I1798" s="23">
        <f t="shared" si="183"/>
        <v>9877</v>
      </c>
    </row>
    <row r="1799" spans="1:9" s="150" customFormat="1">
      <c r="A1799" s="142" t="s">
        <v>3999</v>
      </c>
      <c r="B1799" s="17"/>
      <c r="C1799" s="143"/>
      <c r="D1799" s="143"/>
      <c r="E1799" s="143"/>
      <c r="F1799" s="143"/>
      <c r="G1799" s="144"/>
      <c r="H1799" s="145"/>
      <c r="I1799" s="151">
        <f>SUM(I1797:I1798)</f>
        <v>21182</v>
      </c>
    </row>
    <row r="1800" spans="1:9" s="62" customFormat="1" ht="27">
      <c r="A1800" s="39" t="s">
        <v>2661</v>
      </c>
      <c r="B1800" s="166" t="s">
        <v>2666</v>
      </c>
      <c r="C1800" s="166"/>
      <c r="D1800" s="166"/>
      <c r="E1800" s="166"/>
      <c r="F1800" s="29" t="s">
        <v>1311</v>
      </c>
      <c r="G1800" s="174" t="s">
        <v>3870</v>
      </c>
      <c r="H1800" s="175"/>
      <c r="I1800" s="176"/>
    </row>
    <row r="1801" spans="1:9" s="62" customFormat="1" ht="27">
      <c r="A1801" s="14" t="s">
        <v>2</v>
      </c>
      <c r="B1801" s="14" t="s">
        <v>3</v>
      </c>
      <c r="C1801" s="15" t="s">
        <v>4</v>
      </c>
      <c r="D1801" s="15" t="s">
        <v>5</v>
      </c>
      <c r="E1801" s="15" t="s">
        <v>3366</v>
      </c>
      <c r="F1801" s="15" t="s">
        <v>7</v>
      </c>
      <c r="G1801" s="16" t="s">
        <v>3347</v>
      </c>
      <c r="H1801" s="16" t="s">
        <v>3348</v>
      </c>
      <c r="I1801" s="16" t="s">
        <v>3349</v>
      </c>
    </row>
    <row r="1802" spans="1:9" s="62" customFormat="1" ht="36">
      <c r="A1802" s="31">
        <v>1</v>
      </c>
      <c r="B1802" s="27">
        <v>1196410601</v>
      </c>
      <c r="C1802" s="21">
        <v>42142402</v>
      </c>
      <c r="D1802" s="36" t="s">
        <v>2667</v>
      </c>
      <c r="E1802" s="37" t="s">
        <v>2668</v>
      </c>
      <c r="F1802" s="28" t="s">
        <v>10</v>
      </c>
      <c r="G1802" s="58">
        <v>2708</v>
      </c>
      <c r="H1802" s="22">
        <f t="shared" ref="H1802:H1804" si="184">ROUND(G1802*0.19,0)</f>
        <v>515</v>
      </c>
      <c r="I1802" s="23">
        <f t="shared" ref="I1802:I1804" si="185">+G1802+H1802</f>
        <v>3223</v>
      </c>
    </row>
    <row r="1803" spans="1:9" s="62" customFormat="1" ht="36">
      <c r="A1803" s="31">
        <v>2</v>
      </c>
      <c r="B1803" s="27">
        <v>1196430001</v>
      </c>
      <c r="C1803" s="21">
        <v>42142402</v>
      </c>
      <c r="D1803" s="36" t="s">
        <v>2669</v>
      </c>
      <c r="E1803" s="37" t="s">
        <v>2670</v>
      </c>
      <c r="F1803" s="28" t="s">
        <v>10</v>
      </c>
      <c r="G1803" s="58">
        <v>4651</v>
      </c>
      <c r="H1803" s="22">
        <f t="shared" si="184"/>
        <v>884</v>
      </c>
      <c r="I1803" s="23">
        <f t="shared" si="185"/>
        <v>5535</v>
      </c>
    </row>
    <row r="1804" spans="1:9" s="62" customFormat="1" ht="27">
      <c r="A1804" s="31">
        <v>3</v>
      </c>
      <c r="B1804" s="27">
        <v>1199010014</v>
      </c>
      <c r="C1804" s="21">
        <v>42142619</v>
      </c>
      <c r="D1804" s="36" t="s">
        <v>2671</v>
      </c>
      <c r="E1804" s="37" t="s">
        <v>2672</v>
      </c>
      <c r="F1804" s="28" t="s">
        <v>10</v>
      </c>
      <c r="G1804" s="58">
        <v>3920</v>
      </c>
      <c r="H1804" s="22">
        <f t="shared" si="184"/>
        <v>745</v>
      </c>
      <c r="I1804" s="23">
        <f t="shared" si="185"/>
        <v>4665</v>
      </c>
    </row>
    <row r="1805" spans="1:9" s="150" customFormat="1">
      <c r="A1805" s="142" t="s">
        <v>4000</v>
      </c>
      <c r="B1805" s="17"/>
      <c r="C1805" s="143"/>
      <c r="D1805" s="143"/>
      <c r="E1805" s="143"/>
      <c r="F1805" s="143"/>
      <c r="G1805" s="144"/>
      <c r="H1805" s="145"/>
      <c r="I1805" s="151">
        <f>SUM(I1802:I1804)</f>
        <v>13423</v>
      </c>
    </row>
    <row r="1806" spans="1:9" s="62" customFormat="1" ht="13.5" customHeight="1">
      <c r="A1806" s="39" t="s">
        <v>2665</v>
      </c>
      <c r="B1806" s="166" t="s">
        <v>2674</v>
      </c>
      <c r="C1806" s="166"/>
      <c r="D1806" s="166"/>
      <c r="E1806" s="166"/>
      <c r="F1806" s="29" t="s">
        <v>375</v>
      </c>
      <c r="G1806" s="174" t="s">
        <v>3870</v>
      </c>
      <c r="H1806" s="175"/>
      <c r="I1806" s="176"/>
    </row>
    <row r="1807" spans="1:9" s="62" customFormat="1" ht="27">
      <c r="A1807" s="14" t="s">
        <v>2</v>
      </c>
      <c r="B1807" s="14" t="s">
        <v>3</v>
      </c>
      <c r="C1807" s="15" t="s">
        <v>4</v>
      </c>
      <c r="D1807" s="15" t="s">
        <v>5</v>
      </c>
      <c r="E1807" s="15" t="s">
        <v>3366</v>
      </c>
      <c r="F1807" s="15" t="s">
        <v>7</v>
      </c>
      <c r="G1807" s="16" t="s">
        <v>3347</v>
      </c>
      <c r="H1807" s="16" t="s">
        <v>3348</v>
      </c>
      <c r="I1807" s="16" t="s">
        <v>3349</v>
      </c>
    </row>
    <row r="1808" spans="1:9" s="62" customFormat="1" ht="27">
      <c r="A1808" s="31">
        <v>1</v>
      </c>
      <c r="B1808" s="27">
        <v>1128599003</v>
      </c>
      <c r="C1808" s="28">
        <v>42272224</v>
      </c>
      <c r="D1808" s="36" t="s">
        <v>2674</v>
      </c>
      <c r="E1808" s="37" t="s">
        <v>2675</v>
      </c>
      <c r="F1808" s="28" t="s">
        <v>10</v>
      </c>
      <c r="G1808" s="22">
        <v>4240</v>
      </c>
      <c r="H1808" s="22">
        <v>0</v>
      </c>
      <c r="I1808" s="23">
        <f>+G1808+H1808</f>
        <v>4240</v>
      </c>
    </row>
    <row r="1809" spans="1:9" s="150" customFormat="1">
      <c r="A1809" s="142" t="s">
        <v>4001</v>
      </c>
      <c r="B1809" s="17"/>
      <c r="C1809" s="143"/>
      <c r="D1809" s="143"/>
      <c r="E1809" s="143"/>
      <c r="F1809" s="143"/>
      <c r="G1809" s="148"/>
      <c r="H1809" s="148"/>
      <c r="I1809" s="149">
        <f>SUM(I1808)</f>
        <v>4240</v>
      </c>
    </row>
    <row r="1810" spans="1:9" s="62" customFormat="1" ht="13.5" customHeight="1">
      <c r="A1810" s="39" t="s">
        <v>2673</v>
      </c>
      <c r="B1810" s="166" t="s">
        <v>2677</v>
      </c>
      <c r="C1810" s="166"/>
      <c r="D1810" s="166"/>
      <c r="E1810" s="166"/>
      <c r="F1810" s="29" t="s">
        <v>375</v>
      </c>
      <c r="G1810" s="174" t="s">
        <v>3870</v>
      </c>
      <c r="H1810" s="175"/>
      <c r="I1810" s="176"/>
    </row>
    <row r="1811" spans="1:9" s="62" customFormat="1" ht="27">
      <c r="A1811" s="14" t="s">
        <v>2</v>
      </c>
      <c r="B1811" s="14" t="s">
        <v>3</v>
      </c>
      <c r="C1811" s="15" t="s">
        <v>4</v>
      </c>
      <c r="D1811" s="15" t="s">
        <v>5</v>
      </c>
      <c r="E1811" s="15" t="s">
        <v>3366</v>
      </c>
      <c r="F1811" s="15" t="s">
        <v>7</v>
      </c>
      <c r="G1811" s="16" t="s">
        <v>3347</v>
      </c>
      <c r="H1811" s="16" t="s">
        <v>3348</v>
      </c>
      <c r="I1811" s="16" t="s">
        <v>3349</v>
      </c>
    </row>
    <row r="1812" spans="1:9" s="62" customFormat="1" ht="36">
      <c r="A1812" s="31">
        <v>1</v>
      </c>
      <c r="B1812" s="21">
        <v>1196491494</v>
      </c>
      <c r="C1812" s="28">
        <v>42294705</v>
      </c>
      <c r="D1812" s="36" t="s">
        <v>2677</v>
      </c>
      <c r="E1812" s="37" t="s">
        <v>2678</v>
      </c>
      <c r="F1812" s="28" t="s">
        <v>10</v>
      </c>
      <c r="G1812" s="22">
        <v>807300</v>
      </c>
      <c r="H1812" s="22">
        <v>0</v>
      </c>
      <c r="I1812" s="23">
        <f>+G1812+H1812</f>
        <v>807300</v>
      </c>
    </row>
    <row r="1813" spans="1:9" s="150" customFormat="1">
      <c r="A1813" s="142" t="s">
        <v>4002</v>
      </c>
      <c r="B1813" s="17"/>
      <c r="C1813" s="143"/>
      <c r="D1813" s="143"/>
      <c r="E1813" s="143"/>
      <c r="F1813" s="143"/>
      <c r="G1813" s="148"/>
      <c r="H1813" s="148"/>
      <c r="I1813" s="149">
        <f>SUM(I1812)</f>
        <v>807300</v>
      </c>
    </row>
    <row r="1814" spans="1:9" s="62" customFormat="1" ht="18">
      <c r="A1814" s="39" t="s">
        <v>2676</v>
      </c>
      <c r="B1814" s="166" t="s">
        <v>2681</v>
      </c>
      <c r="C1814" s="166"/>
      <c r="D1814" s="166"/>
      <c r="E1814" s="166"/>
      <c r="F1814" s="29" t="s">
        <v>2679</v>
      </c>
      <c r="G1814" s="174" t="s">
        <v>3870</v>
      </c>
      <c r="H1814" s="175"/>
      <c r="I1814" s="176"/>
    </row>
    <row r="1815" spans="1:9" s="62" customFormat="1" ht="27">
      <c r="A1815" s="14" t="s">
        <v>2</v>
      </c>
      <c r="B1815" s="14" t="s">
        <v>3</v>
      </c>
      <c r="C1815" s="15" t="s">
        <v>4</v>
      </c>
      <c r="D1815" s="15" t="s">
        <v>5</v>
      </c>
      <c r="E1815" s="15" t="s">
        <v>3366</v>
      </c>
      <c r="F1815" s="15" t="s">
        <v>7</v>
      </c>
      <c r="G1815" s="16" t="s">
        <v>3347</v>
      </c>
      <c r="H1815" s="16" t="s">
        <v>3348</v>
      </c>
      <c r="I1815" s="16" t="s">
        <v>3349</v>
      </c>
    </row>
    <row r="1816" spans="1:9" s="62" customFormat="1" ht="72">
      <c r="A1816" s="31">
        <v>1</v>
      </c>
      <c r="B1816" s="27">
        <v>1196490290</v>
      </c>
      <c r="C1816" s="28">
        <v>42291709</v>
      </c>
      <c r="D1816" s="36" t="s">
        <v>2681</v>
      </c>
      <c r="E1816" s="37" t="s">
        <v>2682</v>
      </c>
      <c r="F1816" s="28" t="s">
        <v>10</v>
      </c>
      <c r="G1816" s="22">
        <v>37806</v>
      </c>
      <c r="H1816" s="22">
        <f>ROUND(G1816*0.19,0)</f>
        <v>7183</v>
      </c>
      <c r="I1816" s="23">
        <f>+G1816+H1816</f>
        <v>44989</v>
      </c>
    </row>
    <row r="1817" spans="1:9" s="150" customFormat="1">
      <c r="A1817" s="142" t="s">
        <v>4003</v>
      </c>
      <c r="B1817" s="17"/>
      <c r="C1817" s="143"/>
      <c r="D1817" s="143"/>
      <c r="E1817" s="143"/>
      <c r="F1817" s="143"/>
      <c r="G1817" s="144"/>
      <c r="H1817" s="145"/>
      <c r="I1817" s="151">
        <f>SUM(I1816)</f>
        <v>44989</v>
      </c>
    </row>
    <row r="1818" spans="1:9" s="62" customFormat="1" ht="15.75" customHeight="1">
      <c r="A1818" s="39" t="s">
        <v>2680</v>
      </c>
      <c r="B1818" s="166" t="s">
        <v>2684</v>
      </c>
      <c r="C1818" s="166"/>
      <c r="D1818" s="166"/>
      <c r="E1818" s="166"/>
      <c r="F1818" s="29" t="s">
        <v>375</v>
      </c>
      <c r="G1818" s="174" t="s">
        <v>3870</v>
      </c>
      <c r="H1818" s="175"/>
      <c r="I1818" s="176"/>
    </row>
    <row r="1819" spans="1:9" s="62" customFormat="1" ht="27">
      <c r="A1819" s="14" t="s">
        <v>2</v>
      </c>
      <c r="B1819" s="14" t="s">
        <v>3</v>
      </c>
      <c r="C1819" s="15" t="s">
        <v>4</v>
      </c>
      <c r="D1819" s="15" t="s">
        <v>5</v>
      </c>
      <c r="E1819" s="15" t="s">
        <v>3366</v>
      </c>
      <c r="F1819" s="15" t="s">
        <v>7</v>
      </c>
      <c r="G1819" s="16" t="s">
        <v>3347</v>
      </c>
      <c r="H1819" s="16" t="s">
        <v>3348</v>
      </c>
      <c r="I1819" s="16" t="s">
        <v>3349</v>
      </c>
    </row>
    <row r="1820" spans="1:9" s="62" customFormat="1" ht="54">
      <c r="A1820" s="31">
        <v>1</v>
      </c>
      <c r="B1820" s="28">
        <v>1128599331</v>
      </c>
      <c r="C1820" s="51">
        <v>42272301</v>
      </c>
      <c r="D1820" s="36" t="s">
        <v>2685</v>
      </c>
      <c r="E1820" s="53" t="s">
        <v>2686</v>
      </c>
      <c r="F1820" s="28" t="s">
        <v>10</v>
      </c>
      <c r="G1820" s="22">
        <v>61512</v>
      </c>
      <c r="H1820" s="22">
        <f t="shared" ref="H1820:H1822" si="186">ROUND(G1820*0.19,0)</f>
        <v>11687</v>
      </c>
      <c r="I1820" s="23">
        <f t="shared" ref="I1820:I1822" si="187">+G1820+H1820</f>
        <v>73199</v>
      </c>
    </row>
    <row r="1821" spans="1:9" s="62" customFormat="1" ht="54">
      <c r="A1821" s="31">
        <v>2</v>
      </c>
      <c r="B1821" s="28">
        <v>1128599213</v>
      </c>
      <c r="C1821" s="51">
        <v>42272301</v>
      </c>
      <c r="D1821" s="36" t="s">
        <v>2687</v>
      </c>
      <c r="E1821" s="53" t="s">
        <v>2688</v>
      </c>
      <c r="F1821" s="28" t="s">
        <v>10</v>
      </c>
      <c r="G1821" s="22">
        <v>61512</v>
      </c>
      <c r="H1821" s="22">
        <f t="shared" si="186"/>
        <v>11687</v>
      </c>
      <c r="I1821" s="23">
        <f t="shared" si="187"/>
        <v>73199</v>
      </c>
    </row>
    <row r="1822" spans="1:9" s="62" customFormat="1" ht="54">
      <c r="A1822" s="31">
        <v>3</v>
      </c>
      <c r="B1822" s="28">
        <v>1128599212</v>
      </c>
      <c r="C1822" s="51">
        <v>42272301</v>
      </c>
      <c r="D1822" s="36" t="s">
        <v>2689</v>
      </c>
      <c r="E1822" s="53" t="s">
        <v>2690</v>
      </c>
      <c r="F1822" s="28" t="s">
        <v>10</v>
      </c>
      <c r="G1822" s="22">
        <v>61512</v>
      </c>
      <c r="H1822" s="22">
        <f t="shared" si="186"/>
        <v>11687</v>
      </c>
      <c r="I1822" s="23">
        <f t="shared" si="187"/>
        <v>73199</v>
      </c>
    </row>
    <row r="1823" spans="1:9" s="150" customFormat="1">
      <c r="A1823" s="142" t="s">
        <v>4004</v>
      </c>
      <c r="B1823" s="17"/>
      <c r="C1823" s="143"/>
      <c r="D1823" s="143"/>
      <c r="E1823" s="143"/>
      <c r="F1823" s="143"/>
      <c r="G1823" s="148"/>
      <c r="H1823" s="148"/>
      <c r="I1823" s="149">
        <f>SUM(I1820:I1822)</f>
        <v>219597</v>
      </c>
    </row>
    <row r="1824" spans="1:9" s="62" customFormat="1" ht="13.5" customHeight="1">
      <c r="A1824" s="39" t="s">
        <v>2683</v>
      </c>
      <c r="B1824" s="166" t="s">
        <v>2692</v>
      </c>
      <c r="C1824" s="166"/>
      <c r="D1824" s="166"/>
      <c r="E1824" s="166"/>
      <c r="F1824" s="29" t="s">
        <v>375</v>
      </c>
      <c r="G1824" s="174" t="s">
        <v>3870</v>
      </c>
      <c r="H1824" s="175"/>
      <c r="I1824" s="176"/>
    </row>
    <row r="1825" spans="1:9" s="62" customFormat="1" ht="27">
      <c r="A1825" s="14" t="s">
        <v>2</v>
      </c>
      <c r="B1825" s="14" t="s">
        <v>3</v>
      </c>
      <c r="C1825" s="15" t="s">
        <v>4</v>
      </c>
      <c r="D1825" s="15" t="s">
        <v>5</v>
      </c>
      <c r="E1825" s="15" t="s">
        <v>3366</v>
      </c>
      <c r="F1825" s="15" t="s">
        <v>7</v>
      </c>
      <c r="G1825" s="16" t="s">
        <v>3347</v>
      </c>
      <c r="H1825" s="16" t="s">
        <v>3348</v>
      </c>
      <c r="I1825" s="16" t="s">
        <v>3349</v>
      </c>
    </row>
    <row r="1826" spans="1:9" s="62" customFormat="1" ht="36">
      <c r="A1826" s="31">
        <v>1</v>
      </c>
      <c r="B1826" s="35" t="s">
        <v>137</v>
      </c>
      <c r="C1826" s="21">
        <v>42171800</v>
      </c>
      <c r="D1826" s="36" t="s">
        <v>2693</v>
      </c>
      <c r="E1826" s="37" t="s">
        <v>2694</v>
      </c>
      <c r="F1826" s="28" t="s">
        <v>10</v>
      </c>
      <c r="G1826" s="22">
        <v>129965</v>
      </c>
      <c r="H1826" s="22">
        <f t="shared" ref="H1826:H1831" si="188">ROUND(G1826*0.19,0)</f>
        <v>24693</v>
      </c>
      <c r="I1826" s="23">
        <f t="shared" ref="I1826:I1831" si="189">+G1826+H1826</f>
        <v>154658</v>
      </c>
    </row>
    <row r="1827" spans="1:9" s="62" customFormat="1" ht="45">
      <c r="A1827" s="31">
        <v>2</v>
      </c>
      <c r="B1827" s="56">
        <v>1196490078</v>
      </c>
      <c r="C1827" s="21">
        <v>42171800</v>
      </c>
      <c r="D1827" s="44" t="s">
        <v>2695</v>
      </c>
      <c r="E1827" s="44" t="s">
        <v>2696</v>
      </c>
      <c r="F1827" s="28" t="s">
        <v>10</v>
      </c>
      <c r="G1827" s="22">
        <v>1182038</v>
      </c>
      <c r="H1827" s="22">
        <f t="shared" si="188"/>
        <v>224587</v>
      </c>
      <c r="I1827" s="23">
        <f t="shared" si="189"/>
        <v>1406625</v>
      </c>
    </row>
    <row r="1828" spans="1:9" s="62" customFormat="1" ht="36">
      <c r="A1828" s="31">
        <v>3</v>
      </c>
      <c r="B1828" s="35" t="s">
        <v>137</v>
      </c>
      <c r="C1828" s="21">
        <v>42171800</v>
      </c>
      <c r="D1828" s="44" t="s">
        <v>2697</v>
      </c>
      <c r="E1828" s="44" t="s">
        <v>2698</v>
      </c>
      <c r="F1828" s="28" t="s">
        <v>10</v>
      </c>
      <c r="G1828" s="22">
        <v>932800</v>
      </c>
      <c r="H1828" s="22">
        <f t="shared" si="188"/>
        <v>177232</v>
      </c>
      <c r="I1828" s="23">
        <f t="shared" si="189"/>
        <v>1110032</v>
      </c>
    </row>
    <row r="1829" spans="1:9" s="62" customFormat="1" ht="36">
      <c r="A1829" s="31">
        <v>4</v>
      </c>
      <c r="B1829" s="35" t="s">
        <v>137</v>
      </c>
      <c r="C1829" s="21">
        <v>42171800</v>
      </c>
      <c r="D1829" s="44" t="s">
        <v>2699</v>
      </c>
      <c r="E1829" s="44" t="s">
        <v>2700</v>
      </c>
      <c r="F1829" s="28" t="s">
        <v>10</v>
      </c>
      <c r="G1829" s="22">
        <v>1182038</v>
      </c>
      <c r="H1829" s="22">
        <f t="shared" si="188"/>
        <v>224587</v>
      </c>
      <c r="I1829" s="23">
        <f t="shared" si="189"/>
        <v>1406625</v>
      </c>
    </row>
    <row r="1830" spans="1:9" s="62" customFormat="1" ht="27">
      <c r="A1830" s="31">
        <v>5</v>
      </c>
      <c r="B1830" s="56">
        <v>1179090020</v>
      </c>
      <c r="C1830" s="21">
        <v>42171800</v>
      </c>
      <c r="D1830" s="36" t="s">
        <v>2702</v>
      </c>
      <c r="E1830" s="37" t="s">
        <v>2703</v>
      </c>
      <c r="F1830" s="28"/>
      <c r="G1830" s="22">
        <v>126117</v>
      </c>
      <c r="H1830" s="22">
        <f t="shared" si="188"/>
        <v>23962</v>
      </c>
      <c r="I1830" s="23">
        <f t="shared" si="189"/>
        <v>150079</v>
      </c>
    </row>
    <row r="1831" spans="1:9" s="62" customFormat="1" ht="36">
      <c r="A1831" s="31">
        <v>6</v>
      </c>
      <c r="B1831" s="56">
        <v>1179090021</v>
      </c>
      <c r="C1831" s="28" t="s">
        <v>2704</v>
      </c>
      <c r="D1831" s="36" t="s">
        <v>2705</v>
      </c>
      <c r="E1831" s="37" t="s">
        <v>2706</v>
      </c>
      <c r="F1831" s="28" t="s">
        <v>10</v>
      </c>
      <c r="G1831" s="22">
        <v>126117</v>
      </c>
      <c r="H1831" s="22">
        <f t="shared" si="188"/>
        <v>23962</v>
      </c>
      <c r="I1831" s="23">
        <f t="shared" si="189"/>
        <v>150079</v>
      </c>
    </row>
    <row r="1832" spans="1:9" s="150" customFormat="1">
      <c r="A1832" s="142" t="s">
        <v>4005</v>
      </c>
      <c r="B1832" s="17"/>
      <c r="C1832" s="143"/>
      <c r="D1832" s="143"/>
      <c r="E1832" s="143"/>
      <c r="F1832" s="143"/>
      <c r="G1832" s="148"/>
      <c r="H1832" s="148"/>
      <c r="I1832" s="149">
        <f>SUM(I1826:I1831)</f>
        <v>4378098</v>
      </c>
    </row>
    <row r="1833" spans="1:9" s="62" customFormat="1" ht="13.5" customHeight="1">
      <c r="A1833" s="39" t="s">
        <v>2691</v>
      </c>
      <c r="B1833" s="166" t="s">
        <v>2708</v>
      </c>
      <c r="C1833" s="166"/>
      <c r="D1833" s="166"/>
      <c r="E1833" s="166"/>
      <c r="F1833" s="29" t="s">
        <v>375</v>
      </c>
      <c r="G1833" s="174" t="s">
        <v>3870</v>
      </c>
      <c r="H1833" s="175"/>
      <c r="I1833" s="176"/>
    </row>
    <row r="1834" spans="1:9" s="62" customFormat="1" ht="27">
      <c r="A1834" s="14" t="s">
        <v>2</v>
      </c>
      <c r="B1834" s="14" t="s">
        <v>3</v>
      </c>
      <c r="C1834" s="15" t="s">
        <v>4</v>
      </c>
      <c r="D1834" s="15" t="s">
        <v>5</v>
      </c>
      <c r="E1834" s="15" t="s">
        <v>3366</v>
      </c>
      <c r="F1834" s="15" t="s">
        <v>7</v>
      </c>
      <c r="G1834" s="16" t="s">
        <v>3347</v>
      </c>
      <c r="H1834" s="16" t="s">
        <v>3348</v>
      </c>
      <c r="I1834" s="16" t="s">
        <v>3349</v>
      </c>
    </row>
    <row r="1835" spans="1:9" s="62" customFormat="1" ht="27">
      <c r="A1835" s="31">
        <v>1</v>
      </c>
      <c r="B1835" s="27">
        <v>1196490737</v>
      </c>
      <c r="C1835" s="21">
        <v>42271600</v>
      </c>
      <c r="D1835" s="33" t="s">
        <v>2709</v>
      </c>
      <c r="E1835" s="21" t="s">
        <v>2710</v>
      </c>
      <c r="F1835" s="28" t="s">
        <v>10</v>
      </c>
      <c r="G1835" s="22">
        <v>1024134</v>
      </c>
      <c r="H1835" s="22">
        <v>0</v>
      </c>
      <c r="I1835" s="23">
        <f>+G1835+H1835</f>
        <v>1024134</v>
      </c>
    </row>
    <row r="1836" spans="1:9" s="62" customFormat="1" ht="27">
      <c r="A1836" s="31">
        <v>2</v>
      </c>
      <c r="B1836" s="27">
        <v>1196490738</v>
      </c>
      <c r="C1836" s="21">
        <v>42271600</v>
      </c>
      <c r="D1836" s="33" t="s">
        <v>2711</v>
      </c>
      <c r="E1836" s="21" t="s">
        <v>2711</v>
      </c>
      <c r="F1836" s="28" t="s">
        <v>10</v>
      </c>
      <c r="G1836" s="22">
        <v>1024134</v>
      </c>
      <c r="H1836" s="22">
        <v>0</v>
      </c>
      <c r="I1836" s="23">
        <f>+G1836+H1836</f>
        <v>1024134</v>
      </c>
    </row>
    <row r="1837" spans="1:9" s="150" customFormat="1">
      <c r="A1837" s="142" t="s">
        <v>4006</v>
      </c>
      <c r="B1837" s="17"/>
      <c r="C1837" s="143"/>
      <c r="D1837" s="143"/>
      <c r="E1837" s="143"/>
      <c r="F1837" s="143"/>
      <c r="G1837" s="148"/>
      <c r="H1837" s="148"/>
      <c r="I1837" s="149">
        <f>SUM(I1835:I1836)</f>
        <v>2048268</v>
      </c>
    </row>
    <row r="1838" spans="1:9" s="62" customFormat="1" ht="13.5" customHeight="1">
      <c r="A1838" s="39" t="s">
        <v>2707</v>
      </c>
      <c r="B1838" s="166" t="s">
        <v>2713</v>
      </c>
      <c r="C1838" s="166"/>
      <c r="D1838" s="166"/>
      <c r="E1838" s="166"/>
      <c r="F1838" s="29" t="s">
        <v>375</v>
      </c>
      <c r="G1838" s="174" t="s">
        <v>3870</v>
      </c>
      <c r="H1838" s="175"/>
      <c r="I1838" s="176"/>
    </row>
    <row r="1839" spans="1:9" s="62" customFormat="1" ht="27">
      <c r="A1839" s="14" t="s">
        <v>2</v>
      </c>
      <c r="B1839" s="14" t="s">
        <v>3</v>
      </c>
      <c r="C1839" s="15" t="s">
        <v>4</v>
      </c>
      <c r="D1839" s="15" t="s">
        <v>5</v>
      </c>
      <c r="E1839" s="15" t="s">
        <v>3366</v>
      </c>
      <c r="F1839" s="15" t="s">
        <v>7</v>
      </c>
      <c r="G1839" s="16" t="s">
        <v>3347</v>
      </c>
      <c r="H1839" s="16" t="s">
        <v>3348</v>
      </c>
      <c r="I1839" s="16" t="s">
        <v>3349</v>
      </c>
    </row>
    <row r="1840" spans="1:9" s="62" customFormat="1" ht="36">
      <c r="A1840" s="31">
        <v>1</v>
      </c>
      <c r="B1840" s="27">
        <v>1186220196</v>
      </c>
      <c r="C1840" s="21">
        <v>42142600</v>
      </c>
      <c r="D1840" s="36" t="s">
        <v>2714</v>
      </c>
      <c r="E1840" s="37" t="s">
        <v>2715</v>
      </c>
      <c r="F1840" s="28" t="s">
        <v>10</v>
      </c>
      <c r="G1840" s="22">
        <v>485333</v>
      </c>
      <c r="H1840" s="22">
        <f>ROUND(G1840*0.19,0)</f>
        <v>92213</v>
      </c>
      <c r="I1840" s="23">
        <f>+G1840+H1840</f>
        <v>577546</v>
      </c>
    </row>
    <row r="1841" spans="1:9" s="62" customFormat="1" ht="36">
      <c r="A1841" s="31">
        <v>2</v>
      </c>
      <c r="B1841" s="27">
        <v>1186220177</v>
      </c>
      <c r="C1841" s="21">
        <v>42142600</v>
      </c>
      <c r="D1841" s="36" t="s">
        <v>2716</v>
      </c>
      <c r="E1841" s="37" t="s">
        <v>2717</v>
      </c>
      <c r="F1841" s="28" t="s">
        <v>10</v>
      </c>
      <c r="G1841" s="22">
        <v>485333</v>
      </c>
      <c r="H1841" s="22">
        <f>ROUND(G1841*0.19,0)</f>
        <v>92213</v>
      </c>
      <c r="I1841" s="23">
        <f>+G1841+H1841</f>
        <v>577546</v>
      </c>
    </row>
    <row r="1842" spans="1:9" s="150" customFormat="1">
      <c r="A1842" s="142" t="s">
        <v>4007</v>
      </c>
      <c r="B1842" s="17"/>
      <c r="C1842" s="143"/>
      <c r="D1842" s="143"/>
      <c r="E1842" s="143"/>
      <c r="F1842" s="143"/>
      <c r="G1842" s="144"/>
      <c r="H1842" s="144"/>
      <c r="I1842" s="144">
        <f>SUM(I1840:I1841)</f>
        <v>1155092</v>
      </c>
    </row>
    <row r="1843" spans="1:9" s="62" customFormat="1" ht="13.5" customHeight="1">
      <c r="A1843" s="39" t="s">
        <v>2712</v>
      </c>
      <c r="B1843" s="166" t="s">
        <v>2719</v>
      </c>
      <c r="C1843" s="166"/>
      <c r="D1843" s="166"/>
      <c r="E1843" s="166"/>
      <c r="F1843" s="29" t="s">
        <v>375</v>
      </c>
      <c r="G1843" s="174" t="s">
        <v>3870</v>
      </c>
      <c r="H1843" s="175"/>
      <c r="I1843" s="176"/>
    </row>
    <row r="1844" spans="1:9" s="62" customFormat="1" ht="27">
      <c r="A1844" s="14" t="s">
        <v>2</v>
      </c>
      <c r="B1844" s="14" t="s">
        <v>3</v>
      </c>
      <c r="C1844" s="15" t="s">
        <v>4</v>
      </c>
      <c r="D1844" s="15" t="s">
        <v>5</v>
      </c>
      <c r="E1844" s="15" t="s">
        <v>3366</v>
      </c>
      <c r="F1844" s="15" t="s">
        <v>7</v>
      </c>
      <c r="G1844" s="16" t="s">
        <v>3347</v>
      </c>
      <c r="H1844" s="16" t="s">
        <v>3348</v>
      </c>
      <c r="I1844" s="16" t="s">
        <v>3349</v>
      </c>
    </row>
    <row r="1845" spans="1:9" s="62" customFormat="1" ht="18">
      <c r="A1845" s="31">
        <v>1</v>
      </c>
      <c r="B1845" s="27">
        <v>1196410702</v>
      </c>
      <c r="C1845" s="21">
        <v>42221500</v>
      </c>
      <c r="D1845" s="36" t="s">
        <v>2720</v>
      </c>
      <c r="E1845" s="37" t="s">
        <v>2720</v>
      </c>
      <c r="F1845" s="28" t="s">
        <v>10</v>
      </c>
      <c r="G1845" s="22">
        <v>5540</v>
      </c>
      <c r="H1845" s="22">
        <v>0</v>
      </c>
      <c r="I1845" s="23">
        <f>+G1845+H1845</f>
        <v>5540</v>
      </c>
    </row>
    <row r="1846" spans="1:9" s="62" customFormat="1" ht="18">
      <c r="A1846" s="31">
        <v>2</v>
      </c>
      <c r="B1846" s="27">
        <v>1196410703</v>
      </c>
      <c r="C1846" s="21">
        <v>42221500</v>
      </c>
      <c r="D1846" s="36" t="s">
        <v>2721</v>
      </c>
      <c r="E1846" s="37" t="s">
        <v>2721</v>
      </c>
      <c r="F1846" s="28" t="s">
        <v>10</v>
      </c>
      <c r="G1846" s="22">
        <v>5540</v>
      </c>
      <c r="H1846" s="22">
        <v>0</v>
      </c>
      <c r="I1846" s="23">
        <f>+G1846+H1846</f>
        <v>5540</v>
      </c>
    </row>
    <row r="1847" spans="1:9" s="150" customFormat="1">
      <c r="A1847" s="142" t="s">
        <v>4008</v>
      </c>
      <c r="B1847" s="17"/>
      <c r="C1847" s="143"/>
      <c r="D1847" s="143"/>
      <c r="E1847" s="143"/>
      <c r="F1847" s="143"/>
      <c r="G1847" s="148"/>
      <c r="H1847" s="148"/>
      <c r="I1847" s="149">
        <f>SUM(I1845:I1846)</f>
        <v>11080</v>
      </c>
    </row>
    <row r="1848" spans="1:9" s="62" customFormat="1" ht="18">
      <c r="A1848" s="39" t="s">
        <v>2718</v>
      </c>
      <c r="B1848" s="166" t="s">
        <v>2723</v>
      </c>
      <c r="C1848" s="166"/>
      <c r="D1848" s="166"/>
      <c r="E1848" s="166"/>
      <c r="F1848" s="29" t="s">
        <v>297</v>
      </c>
      <c r="G1848" s="174" t="s">
        <v>3870</v>
      </c>
      <c r="H1848" s="175"/>
      <c r="I1848" s="176"/>
    </row>
    <row r="1849" spans="1:9" s="62" customFormat="1" ht="27">
      <c r="A1849" s="14" t="s">
        <v>2</v>
      </c>
      <c r="B1849" s="14" t="s">
        <v>3</v>
      </c>
      <c r="C1849" s="15" t="s">
        <v>4</v>
      </c>
      <c r="D1849" s="15" t="s">
        <v>5</v>
      </c>
      <c r="E1849" s="15" t="s">
        <v>3366</v>
      </c>
      <c r="F1849" s="15" t="s">
        <v>7</v>
      </c>
      <c r="G1849" s="16" t="s">
        <v>3347</v>
      </c>
      <c r="H1849" s="16" t="s">
        <v>3348</v>
      </c>
      <c r="I1849" s="16" t="s">
        <v>3349</v>
      </c>
    </row>
    <row r="1850" spans="1:9" s="62" customFormat="1" ht="45">
      <c r="A1850" s="31">
        <v>1</v>
      </c>
      <c r="B1850" s="27">
        <v>1196430575</v>
      </c>
      <c r="C1850" s="21">
        <v>42294922</v>
      </c>
      <c r="D1850" s="36" t="s">
        <v>2724</v>
      </c>
      <c r="E1850" s="37" t="s">
        <v>2725</v>
      </c>
      <c r="F1850" s="28" t="s">
        <v>399</v>
      </c>
      <c r="G1850" s="22">
        <v>826305</v>
      </c>
      <c r="H1850" s="22">
        <f t="shared" ref="H1850:H1853" si="190">ROUND(G1850*0.19,0)</f>
        <v>156998</v>
      </c>
      <c r="I1850" s="23">
        <f t="shared" ref="I1850:I1857" si="191">+G1850+H1850</f>
        <v>983303</v>
      </c>
    </row>
    <row r="1851" spans="1:9" s="62" customFormat="1" ht="63">
      <c r="A1851" s="31">
        <v>2</v>
      </c>
      <c r="B1851" s="56">
        <v>1196420037</v>
      </c>
      <c r="C1851" s="56">
        <v>42312000</v>
      </c>
      <c r="D1851" s="40" t="s">
        <v>2726</v>
      </c>
      <c r="E1851" s="43" t="s">
        <v>2727</v>
      </c>
      <c r="F1851" s="28" t="s">
        <v>10</v>
      </c>
      <c r="G1851" s="22">
        <v>690184</v>
      </c>
      <c r="H1851" s="22">
        <f t="shared" si="190"/>
        <v>131135</v>
      </c>
      <c r="I1851" s="23">
        <f t="shared" si="191"/>
        <v>821319</v>
      </c>
    </row>
    <row r="1852" spans="1:9" s="62" customFormat="1" ht="18">
      <c r="A1852" s="31">
        <v>3</v>
      </c>
      <c r="B1852" s="56">
        <v>1196410076</v>
      </c>
      <c r="C1852" s="35" t="s">
        <v>2728</v>
      </c>
      <c r="D1852" s="40" t="s">
        <v>2729</v>
      </c>
      <c r="E1852" s="43" t="s">
        <v>2730</v>
      </c>
      <c r="F1852" s="28" t="s">
        <v>10</v>
      </c>
      <c r="G1852" s="22">
        <v>6332340</v>
      </c>
      <c r="H1852" s="22">
        <f t="shared" si="190"/>
        <v>1203145</v>
      </c>
      <c r="I1852" s="23">
        <f t="shared" si="191"/>
        <v>7535485</v>
      </c>
    </row>
    <row r="1853" spans="1:9" s="62" customFormat="1" ht="45">
      <c r="A1853" s="31">
        <v>4</v>
      </c>
      <c r="B1853" s="35" t="s">
        <v>3363</v>
      </c>
      <c r="C1853" s="56">
        <v>42312000</v>
      </c>
      <c r="D1853" s="40" t="s">
        <v>2731</v>
      </c>
      <c r="E1853" s="43" t="s">
        <v>2732</v>
      </c>
      <c r="F1853" s="28" t="s">
        <v>10</v>
      </c>
      <c r="G1853" s="22">
        <v>11440000</v>
      </c>
      <c r="H1853" s="22">
        <f t="shared" si="190"/>
        <v>2173600</v>
      </c>
      <c r="I1853" s="23">
        <f t="shared" si="191"/>
        <v>13613600</v>
      </c>
    </row>
    <row r="1854" spans="1:9" s="62" customFormat="1" ht="36">
      <c r="A1854" s="31">
        <v>5</v>
      </c>
      <c r="B1854" s="35" t="s">
        <v>3363</v>
      </c>
      <c r="C1854" s="56">
        <v>42312000</v>
      </c>
      <c r="D1854" s="40" t="s">
        <v>2733</v>
      </c>
      <c r="E1854" s="43" t="s">
        <v>2734</v>
      </c>
      <c r="F1854" s="28" t="s">
        <v>10</v>
      </c>
      <c r="G1854" s="22">
        <v>4840000</v>
      </c>
      <c r="H1854" s="22">
        <v>0</v>
      </c>
      <c r="I1854" s="23">
        <f t="shared" si="191"/>
        <v>4840000</v>
      </c>
    </row>
    <row r="1855" spans="1:9" s="62" customFormat="1" ht="81">
      <c r="A1855" s="31">
        <v>6</v>
      </c>
      <c r="B1855" s="56">
        <v>1186220443</v>
      </c>
      <c r="C1855" s="56">
        <v>42311901</v>
      </c>
      <c r="D1855" s="40" t="s">
        <v>2735</v>
      </c>
      <c r="E1855" s="43" t="s">
        <v>2736</v>
      </c>
      <c r="F1855" s="28" t="s">
        <v>10</v>
      </c>
      <c r="G1855" s="22">
        <v>1184000</v>
      </c>
      <c r="H1855" s="22">
        <v>0</v>
      </c>
      <c r="I1855" s="23">
        <f t="shared" si="191"/>
        <v>1184000</v>
      </c>
    </row>
    <row r="1856" spans="1:9" s="62" customFormat="1" ht="27">
      <c r="A1856" s="31">
        <v>7</v>
      </c>
      <c r="B1856" s="35">
        <v>1186220133</v>
      </c>
      <c r="C1856" s="56">
        <v>42311901</v>
      </c>
      <c r="D1856" s="40" t="s">
        <v>2737</v>
      </c>
      <c r="E1856" s="43" t="s">
        <v>3371</v>
      </c>
      <c r="F1856" s="28" t="s">
        <v>10</v>
      </c>
      <c r="G1856" s="22">
        <v>1800000</v>
      </c>
      <c r="H1856" s="22">
        <v>0</v>
      </c>
      <c r="I1856" s="23">
        <f t="shared" si="191"/>
        <v>1800000</v>
      </c>
    </row>
    <row r="1857" spans="1:9" s="62" customFormat="1" ht="18">
      <c r="A1857" s="31">
        <v>8</v>
      </c>
      <c r="B1857" s="35" t="s">
        <v>3362</v>
      </c>
      <c r="C1857" s="56">
        <v>42311901</v>
      </c>
      <c r="D1857" s="40" t="s">
        <v>2738</v>
      </c>
      <c r="E1857" s="43" t="s">
        <v>2739</v>
      </c>
      <c r="F1857" s="28" t="s">
        <v>10</v>
      </c>
      <c r="G1857" s="22">
        <v>5000000</v>
      </c>
      <c r="H1857" s="22">
        <f t="shared" ref="H1857" si="192">ROUND(G1857*0.19,0)</f>
        <v>950000</v>
      </c>
      <c r="I1857" s="23">
        <f t="shared" si="191"/>
        <v>5950000</v>
      </c>
    </row>
    <row r="1858" spans="1:9" s="150" customFormat="1">
      <c r="A1858" s="142" t="s">
        <v>4009</v>
      </c>
      <c r="B1858" s="17"/>
      <c r="C1858" s="143"/>
      <c r="D1858" s="143"/>
      <c r="E1858" s="143"/>
      <c r="F1858" s="143"/>
      <c r="G1858" s="144"/>
      <c r="H1858" s="145"/>
      <c r="I1858" s="151">
        <f>SUM(I1850:I1857)</f>
        <v>36727707</v>
      </c>
    </row>
    <row r="1859" spans="1:9" s="62" customFormat="1" ht="36">
      <c r="A1859" s="39" t="s">
        <v>2722</v>
      </c>
      <c r="B1859" s="166" t="s">
        <v>2741</v>
      </c>
      <c r="C1859" s="166"/>
      <c r="D1859" s="166"/>
      <c r="E1859" s="166"/>
      <c r="F1859" s="29" t="s">
        <v>3356</v>
      </c>
      <c r="G1859" s="174" t="s">
        <v>3870</v>
      </c>
      <c r="H1859" s="175"/>
      <c r="I1859" s="176"/>
    </row>
    <row r="1860" spans="1:9" s="62" customFormat="1" ht="27">
      <c r="A1860" s="14" t="s">
        <v>2</v>
      </c>
      <c r="B1860" s="14" t="s">
        <v>3</v>
      </c>
      <c r="C1860" s="15" t="s">
        <v>4</v>
      </c>
      <c r="D1860" s="15" t="s">
        <v>5</v>
      </c>
      <c r="E1860" s="15" t="s">
        <v>3366</v>
      </c>
      <c r="F1860" s="15" t="s">
        <v>7</v>
      </c>
      <c r="G1860" s="16" t="s">
        <v>3347</v>
      </c>
      <c r="H1860" s="16" t="s">
        <v>3348</v>
      </c>
      <c r="I1860" s="16" t="s">
        <v>3349</v>
      </c>
    </row>
    <row r="1861" spans="1:9" s="62" customFormat="1" ht="36">
      <c r="A1861" s="31">
        <v>1</v>
      </c>
      <c r="B1861" s="27">
        <v>1186220109</v>
      </c>
      <c r="C1861" s="21">
        <v>42294934</v>
      </c>
      <c r="D1861" s="36" t="s">
        <v>2742</v>
      </c>
      <c r="E1861" s="37" t="s">
        <v>2743</v>
      </c>
      <c r="F1861" s="28" t="s">
        <v>10</v>
      </c>
      <c r="G1861" s="22">
        <v>3750000</v>
      </c>
      <c r="H1861" s="22">
        <v>0</v>
      </c>
      <c r="I1861" s="23">
        <f t="shared" ref="I1861:I1867" si="193">+G1861+H1861</f>
        <v>3750000</v>
      </c>
    </row>
    <row r="1862" spans="1:9" s="62" customFormat="1" ht="36">
      <c r="A1862" s="31">
        <v>2</v>
      </c>
      <c r="B1862" s="27">
        <v>1186220791</v>
      </c>
      <c r="C1862" s="21">
        <v>42295905</v>
      </c>
      <c r="D1862" s="36" t="s">
        <v>2744</v>
      </c>
      <c r="E1862" s="37" t="s">
        <v>2745</v>
      </c>
      <c r="F1862" s="28" t="s">
        <v>10</v>
      </c>
      <c r="G1862" s="22">
        <v>3750000</v>
      </c>
      <c r="H1862" s="22">
        <v>0</v>
      </c>
      <c r="I1862" s="23">
        <f t="shared" si="193"/>
        <v>3750000</v>
      </c>
    </row>
    <row r="1863" spans="1:9" s="62" customFormat="1" ht="36">
      <c r="A1863" s="31">
        <v>3</v>
      </c>
      <c r="B1863" s="27">
        <v>1186820100</v>
      </c>
      <c r="C1863" s="21">
        <v>42295905</v>
      </c>
      <c r="D1863" s="36" t="s">
        <v>2746</v>
      </c>
      <c r="E1863" s="37" t="s">
        <v>2747</v>
      </c>
      <c r="F1863" s="28" t="s">
        <v>10</v>
      </c>
      <c r="G1863" s="22">
        <v>3750000</v>
      </c>
      <c r="H1863" s="22">
        <v>0</v>
      </c>
      <c r="I1863" s="23">
        <f t="shared" si="193"/>
        <v>3750000</v>
      </c>
    </row>
    <row r="1864" spans="1:9" s="62" customFormat="1" ht="72">
      <c r="A1864" s="31">
        <v>4</v>
      </c>
      <c r="B1864" s="27">
        <v>1186220428</v>
      </c>
      <c r="C1864" s="21">
        <v>42294941</v>
      </c>
      <c r="D1864" s="36" t="s">
        <v>2748</v>
      </c>
      <c r="E1864" s="37" t="s">
        <v>2749</v>
      </c>
      <c r="F1864" s="28" t="s">
        <v>10</v>
      </c>
      <c r="G1864" s="22">
        <v>615708</v>
      </c>
      <c r="H1864" s="22">
        <v>0</v>
      </c>
      <c r="I1864" s="23">
        <f t="shared" si="193"/>
        <v>615708</v>
      </c>
    </row>
    <row r="1865" spans="1:9" s="62" customFormat="1" ht="54">
      <c r="A1865" s="31">
        <v>5</v>
      </c>
      <c r="B1865" s="27">
        <v>1196490220</v>
      </c>
      <c r="C1865" s="21">
        <v>42294941</v>
      </c>
      <c r="D1865" s="36" t="s">
        <v>2750</v>
      </c>
      <c r="E1865" s="37" t="s">
        <v>2751</v>
      </c>
      <c r="F1865" s="28" t="s">
        <v>10</v>
      </c>
      <c r="G1865" s="58">
        <v>615708</v>
      </c>
      <c r="H1865" s="22">
        <v>0</v>
      </c>
      <c r="I1865" s="23">
        <f t="shared" si="193"/>
        <v>615708</v>
      </c>
    </row>
    <row r="1866" spans="1:9" s="62" customFormat="1" ht="72">
      <c r="A1866" s="31">
        <v>6</v>
      </c>
      <c r="B1866" s="27">
        <v>1196490409</v>
      </c>
      <c r="C1866" s="21">
        <v>42294941</v>
      </c>
      <c r="D1866" s="36" t="s">
        <v>2752</v>
      </c>
      <c r="E1866" s="37" t="s">
        <v>2753</v>
      </c>
      <c r="F1866" s="28" t="s">
        <v>10</v>
      </c>
      <c r="G1866" s="58">
        <v>850000</v>
      </c>
      <c r="H1866" s="22">
        <v>0</v>
      </c>
      <c r="I1866" s="23">
        <f t="shared" si="193"/>
        <v>850000</v>
      </c>
    </row>
    <row r="1867" spans="1:9" s="62" customFormat="1" ht="27">
      <c r="A1867" s="31">
        <v>7</v>
      </c>
      <c r="B1867" s="27">
        <v>1186220711</v>
      </c>
      <c r="C1867" s="21">
        <v>42294941</v>
      </c>
      <c r="D1867" s="36" t="s">
        <v>2754</v>
      </c>
      <c r="E1867" s="37" t="s">
        <v>2755</v>
      </c>
      <c r="F1867" s="28" t="s">
        <v>10</v>
      </c>
      <c r="G1867" s="58">
        <v>582750</v>
      </c>
      <c r="H1867" s="22">
        <v>0</v>
      </c>
      <c r="I1867" s="23">
        <f t="shared" si="193"/>
        <v>582750</v>
      </c>
    </row>
    <row r="1868" spans="1:9" s="150" customFormat="1">
      <c r="A1868" s="142" t="s">
        <v>4010</v>
      </c>
      <c r="B1868" s="17"/>
      <c r="C1868" s="143"/>
      <c r="D1868" s="143"/>
      <c r="E1868" s="143"/>
      <c r="F1868" s="143"/>
      <c r="G1868" s="144"/>
      <c r="H1868" s="145"/>
      <c r="I1868" s="151">
        <f>SUM(I1861:I1867)</f>
        <v>13914166</v>
      </c>
    </row>
    <row r="1869" spans="1:9" s="62" customFormat="1" ht="18">
      <c r="A1869" s="39" t="s">
        <v>2740</v>
      </c>
      <c r="B1869" s="166" t="s">
        <v>2757</v>
      </c>
      <c r="C1869" s="166"/>
      <c r="D1869" s="166"/>
      <c r="E1869" s="166"/>
      <c r="F1869" s="29" t="s">
        <v>405</v>
      </c>
      <c r="G1869" s="174" t="s">
        <v>3870</v>
      </c>
      <c r="H1869" s="175"/>
      <c r="I1869" s="176"/>
    </row>
    <row r="1870" spans="1:9" s="62" customFormat="1" ht="27">
      <c r="A1870" s="14" t="s">
        <v>2</v>
      </c>
      <c r="B1870" s="14" t="s">
        <v>3</v>
      </c>
      <c r="C1870" s="15" t="s">
        <v>4</v>
      </c>
      <c r="D1870" s="15" t="s">
        <v>5</v>
      </c>
      <c r="E1870" s="15" t="s">
        <v>3366</v>
      </c>
      <c r="F1870" s="15" t="s">
        <v>7</v>
      </c>
      <c r="G1870" s="16" t="s">
        <v>3347</v>
      </c>
      <c r="H1870" s="16" t="s">
        <v>3348</v>
      </c>
      <c r="I1870" s="16" t="s">
        <v>3349</v>
      </c>
    </row>
    <row r="1871" spans="1:9" s="62" customFormat="1" ht="36">
      <c r="A1871" s="31">
        <v>1</v>
      </c>
      <c r="B1871" s="27">
        <v>1186260081</v>
      </c>
      <c r="C1871" s="21">
        <v>42203414</v>
      </c>
      <c r="D1871" s="36" t="s">
        <v>2758</v>
      </c>
      <c r="E1871" s="37" t="s">
        <v>2759</v>
      </c>
      <c r="F1871" s="28" t="s">
        <v>10</v>
      </c>
      <c r="G1871" s="22">
        <v>3552000</v>
      </c>
      <c r="H1871" s="22">
        <v>0</v>
      </c>
      <c r="I1871" s="23">
        <f>+G1871</f>
        <v>3552000</v>
      </c>
    </row>
    <row r="1872" spans="1:9" s="62" customFormat="1">
      <c r="A1872" s="142" t="s">
        <v>4011</v>
      </c>
      <c r="B1872" s="31"/>
      <c r="C1872" s="51"/>
      <c r="D1872" s="51"/>
      <c r="E1872" s="51"/>
      <c r="F1872" s="51"/>
      <c r="G1872" s="22"/>
      <c r="H1872" s="22"/>
      <c r="I1872" s="23"/>
    </row>
    <row r="1873" spans="1:9" s="62" customFormat="1" ht="13.5" customHeight="1">
      <c r="A1873" s="39" t="s">
        <v>2756</v>
      </c>
      <c r="B1873" s="166" t="s">
        <v>2761</v>
      </c>
      <c r="C1873" s="166"/>
      <c r="D1873" s="166"/>
      <c r="E1873" s="166"/>
      <c r="F1873" s="29" t="s">
        <v>375</v>
      </c>
      <c r="G1873" s="174" t="s">
        <v>3870</v>
      </c>
      <c r="H1873" s="175"/>
      <c r="I1873" s="176"/>
    </row>
    <row r="1874" spans="1:9" s="62" customFormat="1" ht="27">
      <c r="A1874" s="14" t="s">
        <v>2</v>
      </c>
      <c r="B1874" s="14" t="s">
        <v>3</v>
      </c>
      <c r="C1874" s="15" t="s">
        <v>4</v>
      </c>
      <c r="D1874" s="15" t="s">
        <v>5</v>
      </c>
      <c r="E1874" s="15" t="s">
        <v>3366</v>
      </c>
      <c r="F1874" s="15" t="s">
        <v>7</v>
      </c>
      <c r="G1874" s="16" t="s">
        <v>3347</v>
      </c>
      <c r="H1874" s="16" t="s">
        <v>3348</v>
      </c>
      <c r="I1874" s="16" t="s">
        <v>3349</v>
      </c>
    </row>
    <row r="1875" spans="1:9" s="62" customFormat="1" ht="72">
      <c r="A1875" s="31">
        <v>1</v>
      </c>
      <c r="B1875" s="56">
        <v>1196491220</v>
      </c>
      <c r="C1875" s="21">
        <v>42221700</v>
      </c>
      <c r="D1875" s="38" t="s">
        <v>2762</v>
      </c>
      <c r="E1875" s="38" t="s">
        <v>2762</v>
      </c>
      <c r="F1875" s="28" t="s">
        <v>53</v>
      </c>
      <c r="G1875" s="22">
        <v>101502</v>
      </c>
      <c r="H1875" s="22">
        <f>ROUND(G1875*0.19,0)</f>
        <v>19285</v>
      </c>
      <c r="I1875" s="23">
        <f>+G1875+H1875</f>
        <v>120787</v>
      </c>
    </row>
    <row r="1876" spans="1:9" s="62" customFormat="1" ht="90">
      <c r="A1876" s="31">
        <v>2</v>
      </c>
      <c r="B1876" s="35" t="s">
        <v>194</v>
      </c>
      <c r="C1876" s="21">
        <v>42221700</v>
      </c>
      <c r="D1876" s="28" t="s">
        <v>2763</v>
      </c>
      <c r="E1876" s="28" t="s">
        <v>2763</v>
      </c>
      <c r="F1876" s="28" t="s">
        <v>53</v>
      </c>
      <c r="G1876" s="22">
        <v>400000</v>
      </c>
      <c r="H1876" s="22">
        <f t="shared" ref="H1876:H1879" si="194">ROUND(G1876*0.19,0)</f>
        <v>76000</v>
      </c>
      <c r="I1876" s="23">
        <f t="shared" ref="I1876:I1879" si="195">+G1876+H1876</f>
        <v>476000</v>
      </c>
    </row>
    <row r="1877" spans="1:9" s="62" customFormat="1" ht="54">
      <c r="A1877" s="31">
        <v>3</v>
      </c>
      <c r="B1877" s="35" t="s">
        <v>194</v>
      </c>
      <c r="C1877" s="21">
        <v>42221700</v>
      </c>
      <c r="D1877" s="38" t="s">
        <v>2764</v>
      </c>
      <c r="E1877" s="38" t="s">
        <v>2764</v>
      </c>
      <c r="F1877" s="28" t="s">
        <v>53</v>
      </c>
      <c r="G1877" s="22">
        <v>84000</v>
      </c>
      <c r="H1877" s="22">
        <f t="shared" si="194"/>
        <v>15960</v>
      </c>
      <c r="I1877" s="23">
        <f t="shared" si="195"/>
        <v>99960</v>
      </c>
    </row>
    <row r="1878" spans="1:9" s="62" customFormat="1" ht="45">
      <c r="A1878" s="31">
        <v>4</v>
      </c>
      <c r="B1878" s="56">
        <v>1196491498</v>
      </c>
      <c r="C1878" s="21">
        <v>42221700</v>
      </c>
      <c r="D1878" s="38" t="s">
        <v>2765</v>
      </c>
      <c r="E1878" s="38" t="s">
        <v>2766</v>
      </c>
      <c r="F1878" s="28" t="s">
        <v>10</v>
      </c>
      <c r="G1878" s="22">
        <v>81230</v>
      </c>
      <c r="H1878" s="22">
        <f t="shared" si="194"/>
        <v>15434</v>
      </c>
      <c r="I1878" s="23">
        <f t="shared" si="195"/>
        <v>96664</v>
      </c>
    </row>
    <row r="1879" spans="1:9" s="62" customFormat="1" ht="45">
      <c r="A1879" s="31">
        <v>5</v>
      </c>
      <c r="B1879" s="27">
        <v>1196490036</v>
      </c>
      <c r="C1879" s="21">
        <v>42221700</v>
      </c>
      <c r="D1879" s="38" t="s">
        <v>2767</v>
      </c>
      <c r="E1879" s="28" t="s">
        <v>2768</v>
      </c>
      <c r="F1879" s="28" t="s">
        <v>10</v>
      </c>
      <c r="G1879" s="22">
        <v>82341</v>
      </c>
      <c r="H1879" s="22">
        <f t="shared" si="194"/>
        <v>15645</v>
      </c>
      <c r="I1879" s="23">
        <f t="shared" si="195"/>
        <v>97986</v>
      </c>
    </row>
    <row r="1880" spans="1:9" s="150" customFormat="1">
      <c r="A1880" s="142" t="s">
        <v>4012</v>
      </c>
      <c r="B1880" s="17"/>
      <c r="C1880" s="143"/>
      <c r="D1880" s="143"/>
      <c r="E1880" s="143"/>
      <c r="F1880" s="143"/>
      <c r="G1880" s="144"/>
      <c r="H1880" s="145"/>
      <c r="I1880" s="151">
        <f>SUM(I1875:I1879)</f>
        <v>891397</v>
      </c>
    </row>
    <row r="1881" spans="1:9" s="62" customFormat="1" ht="18">
      <c r="A1881" s="39" t="s">
        <v>2760</v>
      </c>
      <c r="B1881" s="166" t="s">
        <v>2770</v>
      </c>
      <c r="C1881" s="166"/>
      <c r="D1881" s="166"/>
      <c r="E1881" s="166"/>
      <c r="F1881" s="29" t="s">
        <v>297</v>
      </c>
      <c r="G1881" s="174" t="s">
        <v>3870</v>
      </c>
      <c r="H1881" s="175"/>
      <c r="I1881" s="176"/>
    </row>
    <row r="1882" spans="1:9" s="62" customFormat="1" ht="27">
      <c r="A1882" s="14" t="s">
        <v>2</v>
      </c>
      <c r="B1882" s="14" t="s">
        <v>3</v>
      </c>
      <c r="C1882" s="15" t="s">
        <v>4</v>
      </c>
      <c r="D1882" s="15" t="s">
        <v>5</v>
      </c>
      <c r="E1882" s="15" t="s">
        <v>3366</v>
      </c>
      <c r="F1882" s="15" t="s">
        <v>7</v>
      </c>
      <c r="G1882" s="16" t="s">
        <v>3347</v>
      </c>
      <c r="H1882" s="16" t="s">
        <v>3348</v>
      </c>
      <c r="I1882" s="16" t="s">
        <v>3349</v>
      </c>
    </row>
    <row r="1883" spans="1:9" s="62" customFormat="1" ht="27">
      <c r="A1883" s="31">
        <v>1</v>
      </c>
      <c r="B1883" s="27">
        <v>1196491283</v>
      </c>
      <c r="C1883" s="21">
        <v>42294913</v>
      </c>
      <c r="D1883" s="36" t="s">
        <v>2771</v>
      </c>
      <c r="E1883" s="37" t="s">
        <v>2772</v>
      </c>
      <c r="F1883" s="28" t="s">
        <v>10</v>
      </c>
      <c r="G1883" s="22">
        <v>3900000</v>
      </c>
      <c r="H1883" s="22">
        <v>0</v>
      </c>
      <c r="I1883" s="23">
        <f t="shared" ref="I1883:I1884" si="196">+G1883+H1883</f>
        <v>3900000</v>
      </c>
    </row>
    <row r="1884" spans="1:9" s="62" customFormat="1" ht="36">
      <c r="A1884" s="31">
        <v>2</v>
      </c>
      <c r="B1884" s="27">
        <v>1186220298</v>
      </c>
      <c r="C1884" s="21">
        <v>42294913</v>
      </c>
      <c r="D1884" s="36" t="s">
        <v>3838</v>
      </c>
      <c r="E1884" s="37" t="s">
        <v>2773</v>
      </c>
      <c r="F1884" s="28" t="s">
        <v>399</v>
      </c>
      <c r="G1884" s="22">
        <v>1106116</v>
      </c>
      <c r="H1884" s="22">
        <v>0</v>
      </c>
      <c r="I1884" s="23">
        <f t="shared" si="196"/>
        <v>1106116</v>
      </c>
    </row>
    <row r="1885" spans="1:9" s="150" customFormat="1">
      <c r="A1885" s="142" t="s">
        <v>4013</v>
      </c>
      <c r="B1885" s="17"/>
      <c r="C1885" s="143"/>
      <c r="D1885" s="143"/>
      <c r="E1885" s="143"/>
      <c r="F1885" s="143"/>
      <c r="G1885" s="148"/>
      <c r="H1885" s="148"/>
      <c r="I1885" s="149">
        <f>SUM(I1883:I1884)</f>
        <v>5006116</v>
      </c>
    </row>
    <row r="1886" spans="1:9" s="62" customFormat="1" ht="13.5" customHeight="1">
      <c r="A1886" s="39" t="s">
        <v>2769</v>
      </c>
      <c r="B1886" s="166" t="s">
        <v>2775</v>
      </c>
      <c r="C1886" s="166"/>
      <c r="D1886" s="166"/>
      <c r="E1886" s="166"/>
      <c r="F1886" s="29" t="s">
        <v>375</v>
      </c>
      <c r="G1886" s="174" t="s">
        <v>3870</v>
      </c>
      <c r="H1886" s="175"/>
      <c r="I1886" s="176"/>
    </row>
    <row r="1887" spans="1:9" s="62" customFormat="1" ht="27">
      <c r="A1887" s="14" t="s">
        <v>2</v>
      </c>
      <c r="B1887" s="14" t="s">
        <v>3</v>
      </c>
      <c r="C1887" s="15" t="s">
        <v>4</v>
      </c>
      <c r="D1887" s="15" t="s">
        <v>5</v>
      </c>
      <c r="E1887" s="15" t="s">
        <v>3366</v>
      </c>
      <c r="F1887" s="15" t="s">
        <v>7</v>
      </c>
      <c r="G1887" s="16" t="s">
        <v>3347</v>
      </c>
      <c r="H1887" s="16" t="s">
        <v>3348</v>
      </c>
      <c r="I1887" s="16" t="s">
        <v>3349</v>
      </c>
    </row>
    <row r="1888" spans="1:9" s="62" customFormat="1" ht="117">
      <c r="A1888" s="31">
        <v>1</v>
      </c>
      <c r="B1888" s="27">
        <v>1196491092</v>
      </c>
      <c r="C1888" s="28">
        <v>42272500</v>
      </c>
      <c r="D1888" s="36" t="s">
        <v>2776</v>
      </c>
      <c r="E1888" s="37" t="s">
        <v>2777</v>
      </c>
      <c r="F1888" s="28" t="s">
        <v>10</v>
      </c>
      <c r="G1888" s="22">
        <v>96483</v>
      </c>
      <c r="H1888" s="22">
        <f>ROUND(G1888*0.19,0)</f>
        <v>18332</v>
      </c>
      <c r="I1888" s="23">
        <f>+G1888+H1888</f>
        <v>114815</v>
      </c>
    </row>
    <row r="1889" spans="1:9" s="150" customFormat="1">
      <c r="A1889" s="142" t="s">
        <v>4014</v>
      </c>
      <c r="B1889" s="17"/>
      <c r="C1889" s="143"/>
      <c r="D1889" s="143"/>
      <c r="E1889" s="143"/>
      <c r="F1889" s="143"/>
      <c r="G1889" s="148"/>
      <c r="H1889" s="148"/>
      <c r="I1889" s="149">
        <f>SUM(I1888)</f>
        <v>114815</v>
      </c>
    </row>
    <row r="1890" spans="1:9" s="62" customFormat="1" ht="18">
      <c r="A1890" s="39" t="s">
        <v>2774</v>
      </c>
      <c r="B1890" s="166" t="s">
        <v>2779</v>
      </c>
      <c r="C1890" s="166"/>
      <c r="D1890" s="166"/>
      <c r="E1890" s="166"/>
      <c r="F1890" s="29" t="s">
        <v>648</v>
      </c>
      <c r="G1890" s="174" t="s">
        <v>3870</v>
      </c>
      <c r="H1890" s="175"/>
      <c r="I1890" s="176"/>
    </row>
    <row r="1891" spans="1:9" s="62" customFormat="1" ht="27">
      <c r="A1891" s="14" t="s">
        <v>2</v>
      </c>
      <c r="B1891" s="14" t="s">
        <v>3</v>
      </c>
      <c r="C1891" s="15" t="s">
        <v>4</v>
      </c>
      <c r="D1891" s="15" t="s">
        <v>5</v>
      </c>
      <c r="E1891" s="15" t="s">
        <v>3366</v>
      </c>
      <c r="F1891" s="15" t="s">
        <v>7</v>
      </c>
      <c r="G1891" s="16" t="s">
        <v>3347</v>
      </c>
      <c r="H1891" s="16" t="s">
        <v>3348</v>
      </c>
      <c r="I1891" s="16" t="s">
        <v>3349</v>
      </c>
    </row>
    <row r="1892" spans="1:9" s="62" customFormat="1" ht="27">
      <c r="A1892" s="31">
        <v>1</v>
      </c>
      <c r="B1892" s="56">
        <v>1196490642</v>
      </c>
      <c r="C1892" s="21">
        <v>42221512</v>
      </c>
      <c r="D1892" s="36" t="s">
        <v>2780</v>
      </c>
      <c r="E1892" s="37" t="s">
        <v>2781</v>
      </c>
      <c r="F1892" s="28" t="s">
        <v>10</v>
      </c>
      <c r="G1892" s="22">
        <v>199591</v>
      </c>
      <c r="H1892" s="22">
        <f>ROUND(G1892*0.19,0)</f>
        <v>37922</v>
      </c>
      <c r="I1892" s="23">
        <f>+G1892+H1892</f>
        <v>237513</v>
      </c>
    </row>
    <row r="1893" spans="1:9" s="62" customFormat="1" ht="27">
      <c r="A1893" s="31">
        <v>2</v>
      </c>
      <c r="B1893" s="56">
        <v>1196410153</v>
      </c>
      <c r="C1893" s="21">
        <v>42221512</v>
      </c>
      <c r="D1893" s="36" t="s">
        <v>2782</v>
      </c>
      <c r="E1893" s="37" t="s">
        <v>2783</v>
      </c>
      <c r="F1893" s="28" t="s">
        <v>10</v>
      </c>
      <c r="G1893" s="22">
        <v>199591</v>
      </c>
      <c r="H1893" s="22">
        <f t="shared" ref="H1893:H1941" si="197">ROUND(G1893*0.19,0)</f>
        <v>37922</v>
      </c>
      <c r="I1893" s="23">
        <f t="shared" ref="I1893:I1941" si="198">+G1893+H1893</f>
        <v>237513</v>
      </c>
    </row>
    <row r="1894" spans="1:9" s="62" customFormat="1" ht="36">
      <c r="A1894" s="31">
        <v>3</v>
      </c>
      <c r="B1894" s="56">
        <v>1196490646</v>
      </c>
      <c r="C1894" s="21">
        <v>42221512</v>
      </c>
      <c r="D1894" s="36" t="s">
        <v>2784</v>
      </c>
      <c r="E1894" s="37" t="s">
        <v>2785</v>
      </c>
      <c r="F1894" s="28" t="s">
        <v>10</v>
      </c>
      <c r="G1894" s="22">
        <v>178614</v>
      </c>
      <c r="H1894" s="22">
        <f t="shared" si="197"/>
        <v>33937</v>
      </c>
      <c r="I1894" s="23">
        <f t="shared" si="198"/>
        <v>212551</v>
      </c>
    </row>
    <row r="1895" spans="1:9" s="62" customFormat="1" ht="36">
      <c r="A1895" s="31">
        <v>4</v>
      </c>
      <c r="B1895" s="52" t="s">
        <v>194</v>
      </c>
      <c r="C1895" s="21">
        <v>42221512</v>
      </c>
      <c r="D1895" s="36" t="s">
        <v>2786</v>
      </c>
      <c r="E1895" s="37" t="s">
        <v>2787</v>
      </c>
      <c r="F1895" s="28" t="s">
        <v>10</v>
      </c>
      <c r="G1895" s="22">
        <v>178614</v>
      </c>
      <c r="H1895" s="22">
        <f t="shared" si="197"/>
        <v>33937</v>
      </c>
      <c r="I1895" s="23">
        <f t="shared" si="198"/>
        <v>212551</v>
      </c>
    </row>
    <row r="1896" spans="1:9" s="62" customFormat="1" ht="45">
      <c r="A1896" s="31">
        <v>5</v>
      </c>
      <c r="B1896" s="56">
        <v>1196410154</v>
      </c>
      <c r="C1896" s="21">
        <v>42221512</v>
      </c>
      <c r="D1896" s="36" t="s">
        <v>2788</v>
      </c>
      <c r="E1896" s="37" t="s">
        <v>2789</v>
      </c>
      <c r="F1896" s="28" t="s">
        <v>10</v>
      </c>
      <c r="G1896" s="22">
        <v>178614</v>
      </c>
      <c r="H1896" s="22">
        <f t="shared" si="197"/>
        <v>33937</v>
      </c>
      <c r="I1896" s="23">
        <f t="shared" si="198"/>
        <v>212551</v>
      </c>
    </row>
    <row r="1897" spans="1:9" s="62" customFormat="1" ht="36">
      <c r="A1897" s="31">
        <v>6</v>
      </c>
      <c r="B1897" s="56">
        <v>1196410155</v>
      </c>
      <c r="C1897" s="21">
        <v>42221512</v>
      </c>
      <c r="D1897" s="36" t="s">
        <v>2790</v>
      </c>
      <c r="E1897" s="37" t="s">
        <v>2791</v>
      </c>
      <c r="F1897" s="28" t="s">
        <v>10</v>
      </c>
      <c r="G1897" s="22">
        <v>1100000</v>
      </c>
      <c r="H1897" s="22">
        <f t="shared" si="197"/>
        <v>209000</v>
      </c>
      <c r="I1897" s="23">
        <f t="shared" si="198"/>
        <v>1309000</v>
      </c>
    </row>
    <row r="1898" spans="1:9" s="62" customFormat="1" ht="36">
      <c r="A1898" s="31">
        <v>7</v>
      </c>
      <c r="B1898" s="52" t="s">
        <v>194</v>
      </c>
      <c r="C1898" s="21">
        <v>42221512</v>
      </c>
      <c r="D1898" s="36" t="s">
        <v>2792</v>
      </c>
      <c r="E1898" s="37" t="s">
        <v>2793</v>
      </c>
      <c r="F1898" s="28" t="s">
        <v>10</v>
      </c>
      <c r="G1898" s="22">
        <v>1100000</v>
      </c>
      <c r="H1898" s="22">
        <f t="shared" si="197"/>
        <v>209000</v>
      </c>
      <c r="I1898" s="23">
        <f t="shared" si="198"/>
        <v>1309000</v>
      </c>
    </row>
    <row r="1899" spans="1:9" s="62" customFormat="1" ht="36">
      <c r="A1899" s="31">
        <v>8</v>
      </c>
      <c r="B1899" s="56" t="s">
        <v>2794</v>
      </c>
      <c r="C1899" s="21">
        <v>42295308</v>
      </c>
      <c r="D1899" s="36" t="s">
        <v>2795</v>
      </c>
      <c r="E1899" s="37" t="s">
        <v>2796</v>
      </c>
      <c r="F1899" s="28" t="s">
        <v>10</v>
      </c>
      <c r="G1899" s="22">
        <v>178614</v>
      </c>
      <c r="H1899" s="22">
        <f t="shared" si="197"/>
        <v>33937</v>
      </c>
      <c r="I1899" s="23">
        <f t="shared" si="198"/>
        <v>212551</v>
      </c>
    </row>
    <row r="1900" spans="1:9" s="62" customFormat="1" ht="36">
      <c r="A1900" s="31">
        <v>9</v>
      </c>
      <c r="B1900" s="52" t="s">
        <v>194</v>
      </c>
      <c r="C1900" s="21">
        <v>42295308</v>
      </c>
      <c r="D1900" s="36" t="s">
        <v>2797</v>
      </c>
      <c r="E1900" s="37" t="s">
        <v>2798</v>
      </c>
      <c r="F1900" s="28" t="s">
        <v>10</v>
      </c>
      <c r="G1900" s="22">
        <v>180000</v>
      </c>
      <c r="H1900" s="22">
        <f t="shared" si="197"/>
        <v>34200</v>
      </c>
      <c r="I1900" s="23">
        <f t="shared" si="198"/>
        <v>214200</v>
      </c>
    </row>
    <row r="1901" spans="1:9" s="62" customFormat="1" ht="45">
      <c r="A1901" s="31">
        <v>10</v>
      </c>
      <c r="B1901" s="56">
        <v>1196490644</v>
      </c>
      <c r="C1901" s="21">
        <v>42295308</v>
      </c>
      <c r="D1901" s="36" t="s">
        <v>2799</v>
      </c>
      <c r="E1901" s="37" t="s">
        <v>2800</v>
      </c>
      <c r="F1901" s="28" t="s">
        <v>10</v>
      </c>
      <c r="G1901" s="22">
        <v>144821</v>
      </c>
      <c r="H1901" s="22">
        <f t="shared" si="197"/>
        <v>27516</v>
      </c>
      <c r="I1901" s="23">
        <f t="shared" si="198"/>
        <v>172337</v>
      </c>
    </row>
    <row r="1902" spans="1:9" s="62" customFormat="1" ht="27">
      <c r="A1902" s="31">
        <v>11</v>
      </c>
      <c r="B1902" s="56">
        <v>1196490643</v>
      </c>
      <c r="C1902" s="21">
        <v>42294703</v>
      </c>
      <c r="D1902" s="36" t="s">
        <v>2801</v>
      </c>
      <c r="E1902" s="37" t="s">
        <v>2802</v>
      </c>
      <c r="F1902" s="28" t="s">
        <v>10</v>
      </c>
      <c r="G1902" s="22">
        <v>163040</v>
      </c>
      <c r="H1902" s="22">
        <f t="shared" si="197"/>
        <v>30978</v>
      </c>
      <c r="I1902" s="23">
        <f t="shared" si="198"/>
        <v>194018</v>
      </c>
    </row>
    <row r="1903" spans="1:9" s="62" customFormat="1" ht="18">
      <c r="A1903" s="31">
        <v>12</v>
      </c>
      <c r="B1903" s="56">
        <v>1196430704</v>
      </c>
      <c r="C1903" s="21">
        <v>42294703</v>
      </c>
      <c r="D1903" s="36" t="s">
        <v>2803</v>
      </c>
      <c r="E1903" s="37" t="s">
        <v>2804</v>
      </c>
      <c r="F1903" s="28" t="s">
        <v>10</v>
      </c>
      <c r="G1903" s="22">
        <v>103794</v>
      </c>
      <c r="H1903" s="22">
        <f t="shared" si="197"/>
        <v>19721</v>
      </c>
      <c r="I1903" s="23">
        <f t="shared" si="198"/>
        <v>123515</v>
      </c>
    </row>
    <row r="1904" spans="1:9" s="62" customFormat="1" ht="27">
      <c r="A1904" s="31">
        <v>13</v>
      </c>
      <c r="B1904" s="56">
        <v>1196430410</v>
      </c>
      <c r="C1904" s="21">
        <v>42294703</v>
      </c>
      <c r="D1904" s="36" t="s">
        <v>2805</v>
      </c>
      <c r="E1904" s="37" t="s">
        <v>2806</v>
      </c>
      <c r="F1904" s="28" t="s">
        <v>10</v>
      </c>
      <c r="G1904" s="22">
        <v>88705</v>
      </c>
      <c r="H1904" s="22">
        <f t="shared" si="197"/>
        <v>16854</v>
      </c>
      <c r="I1904" s="23">
        <f t="shared" si="198"/>
        <v>105559</v>
      </c>
    </row>
    <row r="1905" spans="1:9" s="62" customFormat="1" ht="18">
      <c r="A1905" s="31">
        <v>14</v>
      </c>
      <c r="B1905" s="56">
        <v>1197011113</v>
      </c>
      <c r="C1905" s="21">
        <v>42221512</v>
      </c>
      <c r="D1905" s="36" t="s">
        <v>2807</v>
      </c>
      <c r="E1905" s="37" t="s">
        <v>2808</v>
      </c>
      <c r="F1905" s="28" t="s">
        <v>399</v>
      </c>
      <c r="G1905" s="22">
        <v>131624</v>
      </c>
      <c r="H1905" s="22">
        <f t="shared" si="197"/>
        <v>25009</v>
      </c>
      <c r="I1905" s="23">
        <f t="shared" si="198"/>
        <v>156633</v>
      </c>
    </row>
    <row r="1906" spans="1:9" s="62" customFormat="1" ht="18">
      <c r="A1906" s="31">
        <v>15</v>
      </c>
      <c r="B1906" s="52" t="s">
        <v>194</v>
      </c>
      <c r="C1906" s="21">
        <v>42221512</v>
      </c>
      <c r="D1906" s="36" t="s">
        <v>2809</v>
      </c>
      <c r="E1906" s="37" t="s">
        <v>2810</v>
      </c>
      <c r="F1906" s="28" t="s">
        <v>997</v>
      </c>
      <c r="G1906" s="22">
        <v>129684</v>
      </c>
      <c r="H1906" s="22">
        <f t="shared" si="197"/>
        <v>24640</v>
      </c>
      <c r="I1906" s="23">
        <f t="shared" si="198"/>
        <v>154324</v>
      </c>
    </row>
    <row r="1907" spans="1:9" s="62" customFormat="1" ht="27">
      <c r="A1907" s="31">
        <v>16</v>
      </c>
      <c r="B1907" s="56" t="s">
        <v>2811</v>
      </c>
      <c r="C1907" s="21">
        <v>42221512</v>
      </c>
      <c r="D1907" s="36" t="s">
        <v>2812</v>
      </c>
      <c r="E1907" s="37" t="s">
        <v>2813</v>
      </c>
      <c r="F1907" s="28" t="s">
        <v>10</v>
      </c>
      <c r="G1907" s="22">
        <v>46714</v>
      </c>
      <c r="H1907" s="22">
        <f t="shared" si="197"/>
        <v>8876</v>
      </c>
      <c r="I1907" s="23">
        <f t="shared" si="198"/>
        <v>55590</v>
      </c>
    </row>
    <row r="1908" spans="1:9" s="62" customFormat="1" ht="27">
      <c r="A1908" s="31">
        <v>17</v>
      </c>
      <c r="B1908" s="56" t="s">
        <v>2814</v>
      </c>
      <c r="C1908" s="21">
        <v>42221512</v>
      </c>
      <c r="D1908" s="36" t="s">
        <v>2815</v>
      </c>
      <c r="E1908" s="28" t="s">
        <v>2816</v>
      </c>
      <c r="F1908" s="28" t="s">
        <v>10</v>
      </c>
      <c r="G1908" s="22">
        <v>1338247</v>
      </c>
      <c r="H1908" s="22">
        <f t="shared" si="197"/>
        <v>254267</v>
      </c>
      <c r="I1908" s="23">
        <f t="shared" si="198"/>
        <v>1592514</v>
      </c>
    </row>
    <row r="1909" spans="1:9" s="62" customFormat="1" ht="27">
      <c r="A1909" s="31">
        <v>18</v>
      </c>
      <c r="B1909" s="52" t="s">
        <v>194</v>
      </c>
      <c r="C1909" s="21">
        <v>42294721</v>
      </c>
      <c r="D1909" s="36" t="s">
        <v>2817</v>
      </c>
      <c r="E1909" s="37" t="s">
        <v>2818</v>
      </c>
      <c r="F1909" s="28" t="s">
        <v>10</v>
      </c>
      <c r="G1909" s="22">
        <v>1338247</v>
      </c>
      <c r="H1909" s="22">
        <f t="shared" si="197"/>
        <v>254267</v>
      </c>
      <c r="I1909" s="23">
        <f t="shared" si="198"/>
        <v>1592514</v>
      </c>
    </row>
    <row r="1910" spans="1:9" s="62" customFormat="1" ht="27">
      <c r="A1910" s="31">
        <v>19</v>
      </c>
      <c r="B1910" s="52" t="s">
        <v>194</v>
      </c>
      <c r="C1910" s="21">
        <v>42294201</v>
      </c>
      <c r="D1910" s="36" t="s">
        <v>2819</v>
      </c>
      <c r="E1910" s="37" t="s">
        <v>2820</v>
      </c>
      <c r="F1910" s="28" t="s">
        <v>10</v>
      </c>
      <c r="G1910" s="22">
        <v>1595747</v>
      </c>
      <c r="H1910" s="22">
        <f t="shared" si="197"/>
        <v>303192</v>
      </c>
      <c r="I1910" s="23">
        <f t="shared" si="198"/>
        <v>1898939</v>
      </c>
    </row>
    <row r="1911" spans="1:9" s="62" customFormat="1" ht="27">
      <c r="A1911" s="31">
        <v>20</v>
      </c>
      <c r="B1911" s="52" t="s">
        <v>194</v>
      </c>
      <c r="C1911" s="21">
        <v>42294201</v>
      </c>
      <c r="D1911" s="36" t="s">
        <v>2821</v>
      </c>
      <c r="E1911" s="37" t="s">
        <v>2822</v>
      </c>
      <c r="F1911" s="28" t="s">
        <v>10</v>
      </c>
      <c r="G1911" s="22">
        <v>1595747</v>
      </c>
      <c r="H1911" s="22">
        <f t="shared" si="197"/>
        <v>303192</v>
      </c>
      <c r="I1911" s="23">
        <f t="shared" si="198"/>
        <v>1898939</v>
      </c>
    </row>
    <row r="1912" spans="1:9" s="62" customFormat="1" ht="27">
      <c r="A1912" s="31">
        <v>21</v>
      </c>
      <c r="B1912" s="56" t="s">
        <v>2823</v>
      </c>
      <c r="C1912" s="21">
        <v>42295305</v>
      </c>
      <c r="D1912" s="36" t="s">
        <v>2824</v>
      </c>
      <c r="E1912" s="37" t="s">
        <v>2825</v>
      </c>
      <c r="F1912" s="28" t="s">
        <v>10</v>
      </c>
      <c r="G1912" s="22">
        <v>2200000</v>
      </c>
      <c r="H1912" s="22">
        <f t="shared" si="197"/>
        <v>418000</v>
      </c>
      <c r="I1912" s="23">
        <f t="shared" si="198"/>
        <v>2618000</v>
      </c>
    </row>
    <row r="1913" spans="1:9" s="62" customFormat="1" ht="27">
      <c r="A1913" s="31">
        <v>22</v>
      </c>
      <c r="B1913" s="52" t="s">
        <v>194</v>
      </c>
      <c r="C1913" s="21">
        <v>42222306</v>
      </c>
      <c r="D1913" s="36" t="s">
        <v>2826</v>
      </c>
      <c r="E1913" s="37" t="s">
        <v>2827</v>
      </c>
      <c r="F1913" s="28" t="s">
        <v>10</v>
      </c>
      <c r="G1913" s="22">
        <v>2200000</v>
      </c>
      <c r="H1913" s="22">
        <f t="shared" si="197"/>
        <v>418000</v>
      </c>
      <c r="I1913" s="23">
        <f t="shared" si="198"/>
        <v>2618000</v>
      </c>
    </row>
    <row r="1914" spans="1:9" s="62" customFormat="1" ht="27">
      <c r="A1914" s="31">
        <v>23</v>
      </c>
      <c r="B1914" s="52" t="s">
        <v>194</v>
      </c>
      <c r="C1914" s="21">
        <v>42221512</v>
      </c>
      <c r="D1914" s="36" t="s">
        <v>2828</v>
      </c>
      <c r="E1914" s="37" t="s">
        <v>2829</v>
      </c>
      <c r="F1914" s="28" t="s">
        <v>10</v>
      </c>
      <c r="G1914" s="22">
        <v>2200000</v>
      </c>
      <c r="H1914" s="22">
        <f t="shared" si="197"/>
        <v>418000</v>
      </c>
      <c r="I1914" s="23">
        <f t="shared" si="198"/>
        <v>2618000</v>
      </c>
    </row>
    <row r="1915" spans="1:9" s="62" customFormat="1" ht="18">
      <c r="A1915" s="31">
        <v>24</v>
      </c>
      <c r="B1915" s="56">
        <v>1196490681</v>
      </c>
      <c r="C1915" s="21">
        <v>42294721</v>
      </c>
      <c r="D1915" s="36" t="s">
        <v>2830</v>
      </c>
      <c r="E1915" s="37" t="s">
        <v>2831</v>
      </c>
      <c r="F1915" s="28" t="s">
        <v>10</v>
      </c>
      <c r="G1915" s="22">
        <v>204965</v>
      </c>
      <c r="H1915" s="22">
        <f t="shared" si="197"/>
        <v>38943</v>
      </c>
      <c r="I1915" s="23">
        <f t="shared" si="198"/>
        <v>243908</v>
      </c>
    </row>
    <row r="1916" spans="1:9" s="62" customFormat="1" ht="27">
      <c r="A1916" s="31">
        <v>25</v>
      </c>
      <c r="B1916" s="56">
        <v>1196490773</v>
      </c>
      <c r="C1916" s="21">
        <v>42294201</v>
      </c>
      <c r="D1916" s="36" t="s">
        <v>2832</v>
      </c>
      <c r="E1916" s="37" t="s">
        <v>2833</v>
      </c>
      <c r="F1916" s="28" t="s">
        <v>10</v>
      </c>
      <c r="G1916" s="22">
        <v>1600000</v>
      </c>
      <c r="H1916" s="22">
        <f t="shared" si="197"/>
        <v>304000</v>
      </c>
      <c r="I1916" s="23">
        <f t="shared" si="198"/>
        <v>1904000</v>
      </c>
    </row>
    <row r="1917" spans="1:9" s="62" customFormat="1" ht="27">
      <c r="A1917" s="31">
        <v>26</v>
      </c>
      <c r="B1917" s="56">
        <v>1196490779</v>
      </c>
      <c r="C1917" s="21">
        <v>42294201</v>
      </c>
      <c r="D1917" s="36" t="s">
        <v>2834</v>
      </c>
      <c r="E1917" s="37" t="s">
        <v>2835</v>
      </c>
      <c r="F1917" s="28" t="s">
        <v>10</v>
      </c>
      <c r="G1917" s="22">
        <v>2602709</v>
      </c>
      <c r="H1917" s="22">
        <f t="shared" si="197"/>
        <v>494515</v>
      </c>
      <c r="I1917" s="23">
        <f t="shared" si="198"/>
        <v>3097224</v>
      </c>
    </row>
    <row r="1918" spans="1:9" s="62" customFormat="1" ht="36">
      <c r="A1918" s="31">
        <v>27</v>
      </c>
      <c r="B1918" s="56" t="s">
        <v>2836</v>
      </c>
      <c r="C1918" s="21">
        <v>42295305</v>
      </c>
      <c r="D1918" s="36" t="s">
        <v>2837</v>
      </c>
      <c r="E1918" s="37" t="s">
        <v>2838</v>
      </c>
      <c r="F1918" s="28" t="s">
        <v>10</v>
      </c>
      <c r="G1918" s="22">
        <v>330000</v>
      </c>
      <c r="H1918" s="22">
        <f t="shared" si="197"/>
        <v>62700</v>
      </c>
      <c r="I1918" s="23">
        <f t="shared" si="198"/>
        <v>392700</v>
      </c>
    </row>
    <row r="1919" spans="1:9" s="62" customFormat="1" ht="36">
      <c r="A1919" s="31">
        <v>28</v>
      </c>
      <c r="B1919" s="52" t="s">
        <v>194</v>
      </c>
      <c r="C1919" s="21">
        <v>42222306</v>
      </c>
      <c r="D1919" s="36" t="s">
        <v>2839</v>
      </c>
      <c r="E1919" s="37" t="s">
        <v>2840</v>
      </c>
      <c r="F1919" s="28" t="s">
        <v>10</v>
      </c>
      <c r="G1919" s="22">
        <v>330000</v>
      </c>
      <c r="H1919" s="22">
        <f t="shared" si="197"/>
        <v>62700</v>
      </c>
      <c r="I1919" s="23">
        <f t="shared" si="198"/>
        <v>392700</v>
      </c>
    </row>
    <row r="1920" spans="1:9" s="62" customFormat="1" ht="36">
      <c r="A1920" s="31">
        <v>29</v>
      </c>
      <c r="B1920" s="52" t="s">
        <v>194</v>
      </c>
      <c r="C1920" s="21">
        <v>42222306</v>
      </c>
      <c r="D1920" s="36" t="s">
        <v>2841</v>
      </c>
      <c r="E1920" s="37" t="s">
        <v>2842</v>
      </c>
      <c r="F1920" s="28" t="s">
        <v>10</v>
      </c>
      <c r="G1920" s="22">
        <v>330000</v>
      </c>
      <c r="H1920" s="22">
        <f t="shared" si="197"/>
        <v>62700</v>
      </c>
      <c r="I1920" s="23">
        <f t="shared" si="198"/>
        <v>392700</v>
      </c>
    </row>
    <row r="1921" spans="1:9" s="62" customFormat="1" ht="36">
      <c r="A1921" s="31">
        <v>30</v>
      </c>
      <c r="B1921" s="52" t="s">
        <v>194</v>
      </c>
      <c r="C1921" s="21">
        <v>42222306</v>
      </c>
      <c r="D1921" s="36" t="s">
        <v>2843</v>
      </c>
      <c r="E1921" s="37" t="s">
        <v>2844</v>
      </c>
      <c r="F1921" s="28" t="s">
        <v>10</v>
      </c>
      <c r="G1921" s="22">
        <v>330000</v>
      </c>
      <c r="H1921" s="22">
        <f t="shared" si="197"/>
        <v>62700</v>
      </c>
      <c r="I1921" s="23">
        <f t="shared" si="198"/>
        <v>392700</v>
      </c>
    </row>
    <row r="1922" spans="1:9" s="62" customFormat="1" ht="27">
      <c r="A1922" s="31">
        <v>31</v>
      </c>
      <c r="B1922" s="56">
        <v>1228405012</v>
      </c>
      <c r="C1922" s="21">
        <v>42222306</v>
      </c>
      <c r="D1922" s="36" t="s">
        <v>2845</v>
      </c>
      <c r="E1922" s="37" t="s">
        <v>2846</v>
      </c>
      <c r="F1922" s="28" t="s">
        <v>10</v>
      </c>
      <c r="G1922" s="22">
        <v>14163</v>
      </c>
      <c r="H1922" s="22">
        <f t="shared" si="197"/>
        <v>2691</v>
      </c>
      <c r="I1922" s="23">
        <f t="shared" si="198"/>
        <v>16854</v>
      </c>
    </row>
    <row r="1923" spans="1:9" s="62" customFormat="1" ht="63">
      <c r="A1923" s="31">
        <v>32</v>
      </c>
      <c r="B1923" s="56">
        <v>1196490651</v>
      </c>
      <c r="C1923" s="21">
        <v>42222306</v>
      </c>
      <c r="D1923" s="36" t="s">
        <v>2847</v>
      </c>
      <c r="E1923" s="37" t="s">
        <v>2848</v>
      </c>
      <c r="F1923" s="28" t="s">
        <v>10</v>
      </c>
      <c r="G1923" s="22">
        <v>594741</v>
      </c>
      <c r="H1923" s="22">
        <f t="shared" si="197"/>
        <v>113001</v>
      </c>
      <c r="I1923" s="23">
        <f t="shared" si="198"/>
        <v>707742</v>
      </c>
    </row>
    <row r="1924" spans="1:9" s="62" customFormat="1" ht="90">
      <c r="A1924" s="31">
        <v>33</v>
      </c>
      <c r="B1924" s="52" t="s">
        <v>194</v>
      </c>
      <c r="C1924" s="21">
        <v>42222306</v>
      </c>
      <c r="D1924" s="36" t="s">
        <v>2849</v>
      </c>
      <c r="E1924" s="37" t="s">
        <v>2849</v>
      </c>
      <c r="F1924" s="28" t="s">
        <v>10</v>
      </c>
      <c r="G1924" s="22">
        <v>641290</v>
      </c>
      <c r="H1924" s="22">
        <f t="shared" si="197"/>
        <v>121845</v>
      </c>
      <c r="I1924" s="23">
        <f t="shared" si="198"/>
        <v>763135</v>
      </c>
    </row>
    <row r="1925" spans="1:9" s="62" customFormat="1" ht="27">
      <c r="A1925" s="31">
        <v>34</v>
      </c>
      <c r="B1925" s="56">
        <v>1196410069</v>
      </c>
      <c r="C1925" s="21">
        <v>42222306</v>
      </c>
      <c r="D1925" s="36" t="s">
        <v>2850</v>
      </c>
      <c r="E1925" s="37" t="s">
        <v>2851</v>
      </c>
      <c r="F1925" s="28" t="s">
        <v>10</v>
      </c>
      <c r="G1925" s="22">
        <v>778740</v>
      </c>
      <c r="H1925" s="22">
        <f t="shared" si="197"/>
        <v>147961</v>
      </c>
      <c r="I1925" s="23">
        <f t="shared" si="198"/>
        <v>926701</v>
      </c>
    </row>
    <row r="1926" spans="1:9" s="62" customFormat="1">
      <c r="A1926" s="31">
        <v>35</v>
      </c>
      <c r="B1926" s="56">
        <v>1196491335</v>
      </c>
      <c r="C1926" s="21">
        <v>42222306</v>
      </c>
      <c r="D1926" s="36" t="s">
        <v>2852</v>
      </c>
      <c r="E1926" s="37" t="s">
        <v>2853</v>
      </c>
      <c r="F1926" s="28" t="s">
        <v>10</v>
      </c>
      <c r="G1926" s="22">
        <v>63000</v>
      </c>
      <c r="H1926" s="22">
        <f t="shared" si="197"/>
        <v>11970</v>
      </c>
      <c r="I1926" s="23">
        <f t="shared" si="198"/>
        <v>74970</v>
      </c>
    </row>
    <row r="1927" spans="1:9" s="62" customFormat="1" ht="27">
      <c r="A1927" s="31">
        <v>36</v>
      </c>
      <c r="B1927" s="56">
        <v>1196410079</v>
      </c>
      <c r="C1927" s="21">
        <v>42222306</v>
      </c>
      <c r="D1927" s="36" t="s">
        <v>2854</v>
      </c>
      <c r="E1927" s="37" t="s">
        <v>2855</v>
      </c>
      <c r="F1927" s="28" t="s">
        <v>10</v>
      </c>
      <c r="G1927" s="22">
        <v>160000</v>
      </c>
      <c r="H1927" s="22">
        <f t="shared" si="197"/>
        <v>30400</v>
      </c>
      <c r="I1927" s="23">
        <f t="shared" si="198"/>
        <v>190400</v>
      </c>
    </row>
    <row r="1928" spans="1:9" s="62" customFormat="1" ht="27">
      <c r="A1928" s="31">
        <v>37</v>
      </c>
      <c r="B1928" s="52" t="s">
        <v>194</v>
      </c>
      <c r="C1928" s="21">
        <v>42222306</v>
      </c>
      <c r="D1928" s="36" t="s">
        <v>2856</v>
      </c>
      <c r="E1928" s="37" t="s">
        <v>2857</v>
      </c>
      <c r="F1928" s="28" t="s">
        <v>10</v>
      </c>
      <c r="G1928" s="22">
        <v>160000</v>
      </c>
      <c r="H1928" s="22">
        <f t="shared" si="197"/>
        <v>30400</v>
      </c>
      <c r="I1928" s="23">
        <f t="shared" si="198"/>
        <v>190400</v>
      </c>
    </row>
    <row r="1929" spans="1:9" s="62" customFormat="1" ht="27">
      <c r="A1929" s="31">
        <v>38</v>
      </c>
      <c r="B1929" s="56">
        <v>1196410080</v>
      </c>
      <c r="C1929" s="21">
        <v>42222306</v>
      </c>
      <c r="D1929" s="36" t="s">
        <v>2858</v>
      </c>
      <c r="E1929" s="37" t="s">
        <v>2859</v>
      </c>
      <c r="F1929" s="28" t="s">
        <v>10</v>
      </c>
      <c r="G1929" s="22">
        <v>158000</v>
      </c>
      <c r="H1929" s="22">
        <f t="shared" si="197"/>
        <v>30020</v>
      </c>
      <c r="I1929" s="23">
        <f t="shared" si="198"/>
        <v>188020</v>
      </c>
    </row>
    <row r="1930" spans="1:9" s="62" customFormat="1" ht="27">
      <c r="A1930" s="31">
        <v>39</v>
      </c>
      <c r="B1930" s="56">
        <v>1196410081</v>
      </c>
      <c r="C1930" s="21">
        <v>42222306</v>
      </c>
      <c r="D1930" s="36" t="s">
        <v>2860</v>
      </c>
      <c r="E1930" s="37" t="s">
        <v>2861</v>
      </c>
      <c r="F1930" s="28" t="s">
        <v>10</v>
      </c>
      <c r="G1930" s="22">
        <v>227659</v>
      </c>
      <c r="H1930" s="22">
        <f t="shared" si="197"/>
        <v>43255</v>
      </c>
      <c r="I1930" s="23">
        <f t="shared" si="198"/>
        <v>270914</v>
      </c>
    </row>
    <row r="1931" spans="1:9" s="62" customFormat="1" ht="27">
      <c r="A1931" s="31">
        <v>40</v>
      </c>
      <c r="B1931" s="52" t="s">
        <v>194</v>
      </c>
      <c r="C1931" s="21">
        <v>42222306</v>
      </c>
      <c r="D1931" s="36" t="s">
        <v>2862</v>
      </c>
      <c r="E1931" s="37" t="s">
        <v>2863</v>
      </c>
      <c r="F1931" s="28" t="s">
        <v>10</v>
      </c>
      <c r="G1931" s="22">
        <v>227659</v>
      </c>
      <c r="H1931" s="22">
        <f t="shared" si="197"/>
        <v>43255</v>
      </c>
      <c r="I1931" s="23">
        <f t="shared" si="198"/>
        <v>270914</v>
      </c>
    </row>
    <row r="1932" spans="1:9" s="62" customFormat="1" ht="27">
      <c r="A1932" s="31">
        <v>41</v>
      </c>
      <c r="B1932" s="52" t="s">
        <v>194</v>
      </c>
      <c r="C1932" s="21">
        <v>42222306</v>
      </c>
      <c r="D1932" s="36" t="s">
        <v>2864</v>
      </c>
      <c r="E1932" s="37" t="s">
        <v>2865</v>
      </c>
      <c r="F1932" s="28" t="s">
        <v>10</v>
      </c>
      <c r="G1932" s="22">
        <v>227659</v>
      </c>
      <c r="H1932" s="22">
        <f t="shared" si="197"/>
        <v>43255</v>
      </c>
      <c r="I1932" s="23">
        <f t="shared" si="198"/>
        <v>270914</v>
      </c>
    </row>
    <row r="1933" spans="1:9" s="62" customFormat="1" ht="27">
      <c r="A1933" s="31">
        <v>42</v>
      </c>
      <c r="B1933" s="52" t="s">
        <v>194</v>
      </c>
      <c r="C1933" s="21">
        <v>42222306</v>
      </c>
      <c r="D1933" s="36" t="s">
        <v>2866</v>
      </c>
      <c r="E1933" s="37" t="s">
        <v>2867</v>
      </c>
      <c r="F1933" s="28" t="s">
        <v>10</v>
      </c>
      <c r="G1933" s="22">
        <v>227659</v>
      </c>
      <c r="H1933" s="22">
        <f t="shared" si="197"/>
        <v>43255</v>
      </c>
      <c r="I1933" s="23">
        <f t="shared" si="198"/>
        <v>270914</v>
      </c>
    </row>
    <row r="1934" spans="1:9" s="62" customFormat="1" ht="27">
      <c r="A1934" s="31">
        <v>43</v>
      </c>
      <c r="B1934" s="52" t="s">
        <v>194</v>
      </c>
      <c r="C1934" s="21">
        <v>42222306</v>
      </c>
      <c r="D1934" s="36" t="s">
        <v>2868</v>
      </c>
      <c r="E1934" s="37" t="s">
        <v>2869</v>
      </c>
      <c r="F1934" s="28" t="s">
        <v>10</v>
      </c>
      <c r="G1934" s="22">
        <v>227659</v>
      </c>
      <c r="H1934" s="22">
        <f t="shared" si="197"/>
        <v>43255</v>
      </c>
      <c r="I1934" s="23">
        <f t="shared" si="198"/>
        <v>270914</v>
      </c>
    </row>
    <row r="1935" spans="1:9" s="62" customFormat="1" ht="45">
      <c r="A1935" s="31">
        <v>44</v>
      </c>
      <c r="B1935" s="56">
        <v>1196410082</v>
      </c>
      <c r="C1935" s="21">
        <v>42222306</v>
      </c>
      <c r="D1935" s="36" t="s">
        <v>2870</v>
      </c>
      <c r="E1935" s="37" t="s">
        <v>2871</v>
      </c>
      <c r="F1935" s="28" t="s">
        <v>10</v>
      </c>
      <c r="G1935" s="22">
        <v>290737</v>
      </c>
      <c r="H1935" s="22">
        <f t="shared" si="197"/>
        <v>55240</v>
      </c>
      <c r="I1935" s="23">
        <f t="shared" si="198"/>
        <v>345977</v>
      </c>
    </row>
    <row r="1936" spans="1:9" s="62" customFormat="1" ht="18">
      <c r="A1936" s="31">
        <v>45</v>
      </c>
      <c r="B1936" s="52" t="s">
        <v>194</v>
      </c>
      <c r="C1936" s="21">
        <v>42222306</v>
      </c>
      <c r="D1936" s="97" t="s">
        <v>2872</v>
      </c>
      <c r="E1936" s="98" t="s">
        <v>2873</v>
      </c>
      <c r="F1936" s="28" t="s">
        <v>10</v>
      </c>
      <c r="G1936" s="22">
        <v>190000</v>
      </c>
      <c r="H1936" s="22">
        <f t="shared" si="197"/>
        <v>36100</v>
      </c>
      <c r="I1936" s="23">
        <f t="shared" si="198"/>
        <v>226100</v>
      </c>
    </row>
    <row r="1937" spans="1:9" s="62" customFormat="1" ht="18">
      <c r="A1937" s="31">
        <v>46</v>
      </c>
      <c r="B1937" s="52" t="s">
        <v>194</v>
      </c>
      <c r="C1937" s="21">
        <v>42222306</v>
      </c>
      <c r="D1937" s="99" t="s">
        <v>2874</v>
      </c>
      <c r="E1937" s="100" t="s">
        <v>2875</v>
      </c>
      <c r="F1937" s="28" t="s">
        <v>10</v>
      </c>
      <c r="G1937" s="22">
        <v>190000</v>
      </c>
      <c r="H1937" s="22">
        <f t="shared" si="197"/>
        <v>36100</v>
      </c>
      <c r="I1937" s="23">
        <f t="shared" si="198"/>
        <v>226100</v>
      </c>
    </row>
    <row r="1938" spans="1:9" s="62" customFormat="1" ht="63">
      <c r="A1938" s="31">
        <v>47</v>
      </c>
      <c r="B1938" s="52" t="s">
        <v>194</v>
      </c>
      <c r="C1938" s="21">
        <v>42222306</v>
      </c>
      <c r="D1938" s="101" t="s">
        <v>2876</v>
      </c>
      <c r="E1938" s="102" t="s">
        <v>2876</v>
      </c>
      <c r="F1938" s="28" t="s">
        <v>399</v>
      </c>
      <c r="G1938" s="22">
        <v>1300000</v>
      </c>
      <c r="H1938" s="22">
        <f t="shared" si="197"/>
        <v>247000</v>
      </c>
      <c r="I1938" s="23">
        <f t="shared" si="198"/>
        <v>1547000</v>
      </c>
    </row>
    <row r="1939" spans="1:9" s="62" customFormat="1" ht="63">
      <c r="A1939" s="31">
        <v>48</v>
      </c>
      <c r="B1939" s="52" t="s">
        <v>194</v>
      </c>
      <c r="C1939" s="21">
        <v>42222306</v>
      </c>
      <c r="D1939" s="101" t="s">
        <v>2877</v>
      </c>
      <c r="E1939" s="102" t="s">
        <v>2877</v>
      </c>
      <c r="F1939" s="28" t="s">
        <v>399</v>
      </c>
      <c r="G1939" s="22">
        <v>1300000</v>
      </c>
      <c r="H1939" s="22">
        <f t="shared" si="197"/>
        <v>247000</v>
      </c>
      <c r="I1939" s="23">
        <f t="shared" si="198"/>
        <v>1547000</v>
      </c>
    </row>
    <row r="1940" spans="1:9" s="62" customFormat="1" ht="63">
      <c r="A1940" s="31">
        <v>49</v>
      </c>
      <c r="B1940" s="52" t="s">
        <v>194</v>
      </c>
      <c r="C1940" s="21">
        <v>42222306</v>
      </c>
      <c r="D1940" s="101" t="s">
        <v>2878</v>
      </c>
      <c r="E1940" s="102" t="s">
        <v>2878</v>
      </c>
      <c r="F1940" s="28" t="s">
        <v>399</v>
      </c>
      <c r="G1940" s="22">
        <v>1300000</v>
      </c>
      <c r="H1940" s="22">
        <f t="shared" si="197"/>
        <v>247000</v>
      </c>
      <c r="I1940" s="23">
        <f t="shared" si="198"/>
        <v>1547000</v>
      </c>
    </row>
    <row r="1941" spans="1:9" s="62" customFormat="1" ht="63">
      <c r="A1941" s="31">
        <v>50</v>
      </c>
      <c r="B1941" s="52" t="s">
        <v>194</v>
      </c>
      <c r="C1941" s="21">
        <v>42222306</v>
      </c>
      <c r="D1941" s="101" t="s">
        <v>2879</v>
      </c>
      <c r="E1941" s="102" t="s">
        <v>2879</v>
      </c>
      <c r="F1941" s="28" t="s">
        <v>10</v>
      </c>
      <c r="G1941" s="22">
        <v>1300000</v>
      </c>
      <c r="H1941" s="22">
        <f t="shared" si="197"/>
        <v>247000</v>
      </c>
      <c r="I1941" s="23">
        <f t="shared" si="198"/>
        <v>1547000</v>
      </c>
    </row>
    <row r="1942" spans="1:9" s="150" customFormat="1">
      <c r="A1942" s="142" t="s">
        <v>4015</v>
      </c>
      <c r="B1942" s="17"/>
      <c r="C1942" s="143"/>
      <c r="D1942" s="143"/>
      <c r="E1942" s="143"/>
      <c r="F1942" s="143"/>
      <c r="G1942" s="148"/>
      <c r="H1942" s="148"/>
      <c r="I1942" s="149">
        <f>SUM(I1892:I1941)</f>
        <v>38171213</v>
      </c>
    </row>
    <row r="1943" spans="1:9" s="62" customFormat="1" ht="18">
      <c r="A1943" s="39" t="s">
        <v>2778</v>
      </c>
      <c r="B1943" s="166" t="s">
        <v>2881</v>
      </c>
      <c r="C1943" s="166"/>
      <c r="D1943" s="166"/>
      <c r="E1943" s="166"/>
      <c r="F1943" s="29" t="s">
        <v>648</v>
      </c>
      <c r="G1943" s="174" t="s">
        <v>3870</v>
      </c>
      <c r="H1943" s="175"/>
      <c r="I1943" s="176"/>
    </row>
    <row r="1944" spans="1:9" s="62" customFormat="1" ht="27">
      <c r="A1944" s="14" t="s">
        <v>2</v>
      </c>
      <c r="B1944" s="14" t="s">
        <v>3</v>
      </c>
      <c r="C1944" s="15" t="s">
        <v>4</v>
      </c>
      <c r="D1944" s="15" t="s">
        <v>5</v>
      </c>
      <c r="E1944" s="15" t="s">
        <v>3366</v>
      </c>
      <c r="F1944" s="15" t="s">
        <v>7</v>
      </c>
      <c r="G1944" s="16" t="s">
        <v>3347</v>
      </c>
      <c r="H1944" s="16" t="s">
        <v>3348</v>
      </c>
      <c r="I1944" s="16" t="s">
        <v>3349</v>
      </c>
    </row>
    <row r="1945" spans="1:9" s="62" customFormat="1" ht="54">
      <c r="A1945" s="31">
        <v>1</v>
      </c>
      <c r="B1945" s="27">
        <v>1196460022</v>
      </c>
      <c r="C1945" s="28">
        <v>42295300</v>
      </c>
      <c r="D1945" s="36" t="s">
        <v>2882</v>
      </c>
      <c r="E1945" s="38" t="s">
        <v>2883</v>
      </c>
      <c r="F1945" s="28" t="s">
        <v>399</v>
      </c>
      <c r="G1945" s="22">
        <v>3498000</v>
      </c>
      <c r="H1945" s="22">
        <f>ROUND(G1945*0.19,0)</f>
        <v>664620</v>
      </c>
      <c r="I1945" s="23">
        <f>+G1945+H1945</f>
        <v>4162620</v>
      </c>
    </row>
    <row r="1946" spans="1:9" s="62" customFormat="1" ht="63">
      <c r="A1946" s="31">
        <v>2</v>
      </c>
      <c r="B1946" s="27">
        <v>1196460046</v>
      </c>
      <c r="C1946" s="28">
        <v>42295300</v>
      </c>
      <c r="D1946" s="36" t="s">
        <v>2884</v>
      </c>
      <c r="E1946" s="38" t="s">
        <v>2885</v>
      </c>
      <c r="F1946" s="28" t="s">
        <v>399</v>
      </c>
      <c r="G1946" s="22">
        <v>2796000</v>
      </c>
      <c r="H1946" s="22">
        <f t="shared" ref="H1946:H1949" si="199">ROUND(G1946*0.19,0)</f>
        <v>531240</v>
      </c>
      <c r="I1946" s="23">
        <f t="shared" ref="I1946:I1949" si="200">+G1946+H1946</f>
        <v>3327240</v>
      </c>
    </row>
    <row r="1947" spans="1:9" s="62" customFormat="1" ht="63">
      <c r="A1947" s="31">
        <v>3</v>
      </c>
      <c r="B1947" s="27">
        <v>1196460047</v>
      </c>
      <c r="C1947" s="28">
        <v>42295300</v>
      </c>
      <c r="D1947" s="36" t="s">
        <v>2886</v>
      </c>
      <c r="E1947" s="38" t="s">
        <v>2887</v>
      </c>
      <c r="F1947" s="28" t="s">
        <v>399</v>
      </c>
      <c r="G1947" s="22">
        <v>16143600</v>
      </c>
      <c r="H1947" s="22">
        <f t="shared" si="199"/>
        <v>3067284</v>
      </c>
      <c r="I1947" s="23">
        <f t="shared" si="200"/>
        <v>19210884</v>
      </c>
    </row>
    <row r="1948" spans="1:9" ht="63">
      <c r="A1948" s="31">
        <v>4</v>
      </c>
      <c r="B1948" s="27">
        <v>1196460408</v>
      </c>
      <c r="C1948" s="28">
        <v>42295300</v>
      </c>
      <c r="D1948" s="36" t="s">
        <v>2888</v>
      </c>
      <c r="E1948" s="38" t="s">
        <v>2888</v>
      </c>
      <c r="F1948" s="28" t="s">
        <v>1286</v>
      </c>
      <c r="G1948" s="22">
        <v>1498457</v>
      </c>
      <c r="H1948" s="22">
        <f t="shared" si="199"/>
        <v>284707</v>
      </c>
      <c r="I1948" s="23">
        <f t="shared" si="200"/>
        <v>1783164</v>
      </c>
    </row>
    <row r="1949" spans="1:9" ht="45">
      <c r="A1949" s="31">
        <v>5</v>
      </c>
      <c r="B1949" s="27">
        <v>1196460702</v>
      </c>
      <c r="C1949" s="28">
        <v>42295300</v>
      </c>
      <c r="D1949" s="36" t="s">
        <v>2889</v>
      </c>
      <c r="E1949" s="38" t="s">
        <v>2890</v>
      </c>
      <c r="F1949" s="28" t="s">
        <v>399</v>
      </c>
      <c r="G1949" s="22">
        <v>1482762</v>
      </c>
      <c r="H1949" s="22">
        <f t="shared" si="199"/>
        <v>281725</v>
      </c>
      <c r="I1949" s="23">
        <f t="shared" si="200"/>
        <v>1764487</v>
      </c>
    </row>
    <row r="1950" spans="1:9" s="147" customFormat="1">
      <c r="A1950" s="142" t="s">
        <v>4016</v>
      </c>
      <c r="B1950" s="17"/>
      <c r="C1950" s="143"/>
      <c r="D1950" s="143"/>
      <c r="E1950" s="143"/>
      <c r="F1950" s="143"/>
      <c r="G1950" s="148"/>
      <c r="H1950" s="148"/>
      <c r="I1950" s="149">
        <f>SUM(I1945:I1949)</f>
        <v>30248395</v>
      </c>
    </row>
    <row r="1951" spans="1:9" ht="13.5" customHeight="1">
      <c r="A1951" s="39" t="s">
        <v>2880</v>
      </c>
      <c r="B1951" s="166" t="s">
        <v>2892</v>
      </c>
      <c r="C1951" s="166"/>
      <c r="D1951" s="166"/>
      <c r="E1951" s="166"/>
      <c r="F1951" s="29" t="s">
        <v>355</v>
      </c>
      <c r="G1951" s="174" t="s">
        <v>3870</v>
      </c>
      <c r="H1951" s="175"/>
      <c r="I1951" s="176"/>
    </row>
    <row r="1952" spans="1:9" ht="27">
      <c r="A1952" s="14" t="s">
        <v>2</v>
      </c>
      <c r="B1952" s="14" t="s">
        <v>3</v>
      </c>
      <c r="C1952" s="15" t="s">
        <v>4</v>
      </c>
      <c r="D1952" s="15" t="s">
        <v>5</v>
      </c>
      <c r="E1952" s="15" t="s">
        <v>3366</v>
      </c>
      <c r="F1952" s="15" t="s">
        <v>7</v>
      </c>
      <c r="G1952" s="16" t="s">
        <v>3347</v>
      </c>
      <c r="H1952" s="16" t="s">
        <v>3348</v>
      </c>
      <c r="I1952" s="16" t="s">
        <v>3349</v>
      </c>
    </row>
    <row r="1953" spans="1:9" ht="27">
      <c r="A1953" s="31">
        <v>1</v>
      </c>
      <c r="B1953" s="27">
        <v>1128599001</v>
      </c>
      <c r="C1953" s="28" t="s">
        <v>2893</v>
      </c>
      <c r="D1953" s="36" t="s">
        <v>2892</v>
      </c>
      <c r="E1953" s="28" t="s">
        <v>2894</v>
      </c>
      <c r="F1953" s="28" t="s">
        <v>53</v>
      </c>
      <c r="G1953" s="22">
        <v>792000</v>
      </c>
      <c r="H1953" s="22">
        <f>ROUND(G1953*0.19,0)</f>
        <v>150480</v>
      </c>
      <c r="I1953" s="152">
        <f>+G1953+H1953</f>
        <v>942480</v>
      </c>
    </row>
    <row r="1954" spans="1:9" s="147" customFormat="1">
      <c r="A1954" s="142" t="s">
        <v>4017</v>
      </c>
      <c r="B1954" s="17"/>
      <c r="C1954" s="143"/>
      <c r="D1954" s="143"/>
      <c r="E1954" s="143"/>
      <c r="F1954" s="143"/>
      <c r="G1954" s="144"/>
      <c r="H1954" s="145"/>
      <c r="I1954" s="146">
        <f>SUM(I1953)</f>
        <v>942480</v>
      </c>
    </row>
    <row r="1955" spans="1:9" ht="13.5" customHeight="1">
      <c r="A1955" s="39" t="s">
        <v>2891</v>
      </c>
      <c r="B1955" s="166" t="s">
        <v>2896</v>
      </c>
      <c r="C1955" s="166"/>
      <c r="D1955" s="166"/>
      <c r="E1955" s="166"/>
      <c r="F1955" s="166" t="s">
        <v>2895</v>
      </c>
      <c r="G1955" s="180" t="s">
        <v>3870</v>
      </c>
      <c r="H1955" s="181"/>
      <c r="I1955" s="182"/>
    </row>
    <row r="1956" spans="1:9" ht="19.5" customHeight="1">
      <c r="A1956" s="166" t="s">
        <v>2891</v>
      </c>
      <c r="B1956" s="170"/>
      <c r="C1956" s="166"/>
      <c r="D1956" s="166" t="s">
        <v>2897</v>
      </c>
      <c r="E1956" s="166"/>
      <c r="F1956" s="166"/>
      <c r="G1956" s="183"/>
      <c r="H1956" s="184"/>
      <c r="I1956" s="185"/>
    </row>
    <row r="1957" spans="1:9" ht="57" customHeight="1">
      <c r="A1957" s="166"/>
      <c r="B1957" s="170"/>
      <c r="C1957" s="166"/>
      <c r="D1957" s="166" t="s">
        <v>2898</v>
      </c>
      <c r="E1957" s="166"/>
      <c r="F1957" s="166"/>
      <c r="G1957" s="183"/>
      <c r="H1957" s="184"/>
      <c r="I1957" s="185"/>
    </row>
    <row r="1958" spans="1:9" ht="34.5" customHeight="1">
      <c r="A1958" s="166"/>
      <c r="B1958" s="170"/>
      <c r="C1958" s="166"/>
      <c r="D1958" s="166" t="s">
        <v>2899</v>
      </c>
      <c r="E1958" s="166"/>
      <c r="F1958" s="166"/>
      <c r="G1958" s="177"/>
      <c r="H1958" s="178"/>
      <c r="I1958" s="179"/>
    </row>
    <row r="1959" spans="1:9" ht="27">
      <c r="A1959" s="14" t="s">
        <v>2</v>
      </c>
      <c r="B1959" s="14" t="s">
        <v>2900</v>
      </c>
      <c r="C1959" s="15" t="s">
        <v>2901</v>
      </c>
      <c r="D1959" s="15" t="s">
        <v>5</v>
      </c>
      <c r="E1959" s="15" t="s">
        <v>3366</v>
      </c>
      <c r="F1959" s="15" t="s">
        <v>6</v>
      </c>
      <c r="G1959" s="16" t="s">
        <v>3347</v>
      </c>
      <c r="H1959" s="16" t="s">
        <v>3348</v>
      </c>
      <c r="I1959" s="15" t="s">
        <v>3349</v>
      </c>
    </row>
    <row r="1960" spans="1:9" ht="72">
      <c r="A1960" s="52">
        <v>1</v>
      </c>
      <c r="B1960" s="87">
        <v>1186220408</v>
      </c>
      <c r="C1960" s="87" t="s">
        <v>2902</v>
      </c>
      <c r="D1960" s="172" t="s">
        <v>2903</v>
      </c>
      <c r="E1960" s="43" t="s">
        <v>2904</v>
      </c>
      <c r="F1960" s="87" t="s">
        <v>3497</v>
      </c>
      <c r="G1960" s="104">
        <v>7500000</v>
      </c>
      <c r="H1960" s="23">
        <v>0</v>
      </c>
      <c r="I1960" s="23">
        <f>+G1960+H1960</f>
        <v>7500000</v>
      </c>
    </row>
    <row r="1961" spans="1:9" ht="90">
      <c r="A1961" s="52">
        <v>2</v>
      </c>
      <c r="B1961" s="87">
        <v>1186220409</v>
      </c>
      <c r="C1961" s="87" t="s">
        <v>2902</v>
      </c>
      <c r="D1961" s="172"/>
      <c r="E1961" s="43" t="s">
        <v>2905</v>
      </c>
      <c r="F1961" s="87" t="s">
        <v>3498</v>
      </c>
      <c r="G1961" s="104">
        <v>820000</v>
      </c>
      <c r="H1961" s="23">
        <v>0</v>
      </c>
      <c r="I1961" s="23">
        <f t="shared" ref="I1961:I2024" si="201">+G1961+H1961</f>
        <v>820000</v>
      </c>
    </row>
    <row r="1962" spans="1:9" ht="90">
      <c r="A1962" s="52">
        <v>3</v>
      </c>
      <c r="B1962" s="87">
        <v>1186220410</v>
      </c>
      <c r="C1962" s="87" t="s">
        <v>2902</v>
      </c>
      <c r="D1962" s="172"/>
      <c r="E1962" s="43" t="s">
        <v>2906</v>
      </c>
      <c r="F1962" s="87" t="s">
        <v>3499</v>
      </c>
      <c r="G1962" s="104">
        <v>820000</v>
      </c>
      <c r="H1962" s="23">
        <v>0</v>
      </c>
      <c r="I1962" s="23">
        <f t="shared" si="201"/>
        <v>820000</v>
      </c>
    </row>
    <row r="1963" spans="1:9" ht="108">
      <c r="A1963" s="52">
        <v>4</v>
      </c>
      <c r="B1963" s="56">
        <v>1186220411</v>
      </c>
      <c r="C1963" s="87" t="s">
        <v>2902</v>
      </c>
      <c r="D1963" s="172"/>
      <c r="E1963" s="43" t="s">
        <v>3375</v>
      </c>
      <c r="F1963" s="35" t="s">
        <v>3500</v>
      </c>
      <c r="G1963" s="104">
        <v>2500000</v>
      </c>
      <c r="H1963" s="23">
        <v>0</v>
      </c>
      <c r="I1963" s="23">
        <f t="shared" si="201"/>
        <v>2500000</v>
      </c>
    </row>
    <row r="1964" spans="1:9" ht="90">
      <c r="A1964" s="52">
        <v>5</v>
      </c>
      <c r="B1964" s="56">
        <v>1186220412</v>
      </c>
      <c r="C1964" s="87" t="s">
        <v>2902</v>
      </c>
      <c r="D1964" s="172"/>
      <c r="E1964" s="43" t="s">
        <v>2907</v>
      </c>
      <c r="F1964" s="35" t="s">
        <v>3501</v>
      </c>
      <c r="G1964" s="104">
        <v>382000</v>
      </c>
      <c r="H1964" s="23">
        <v>0</v>
      </c>
      <c r="I1964" s="23">
        <f t="shared" si="201"/>
        <v>382000</v>
      </c>
    </row>
    <row r="1965" spans="1:9" ht="36">
      <c r="A1965" s="52">
        <v>6</v>
      </c>
      <c r="B1965" s="56" t="s">
        <v>46</v>
      </c>
      <c r="C1965" s="87" t="s">
        <v>2902</v>
      </c>
      <c r="D1965" s="172"/>
      <c r="E1965" s="43" t="s">
        <v>2908</v>
      </c>
      <c r="F1965" s="87" t="s">
        <v>2908</v>
      </c>
      <c r="G1965" s="104">
        <v>800000</v>
      </c>
      <c r="H1965" s="23">
        <f>ROUND(G1965*0.19,0)</f>
        <v>152000</v>
      </c>
      <c r="I1965" s="23">
        <f t="shared" si="201"/>
        <v>952000</v>
      </c>
    </row>
    <row r="1966" spans="1:9" ht="36">
      <c r="A1966" s="52">
        <v>7</v>
      </c>
      <c r="B1966" s="56" t="s">
        <v>46</v>
      </c>
      <c r="C1966" s="87" t="s">
        <v>2902</v>
      </c>
      <c r="D1966" s="172"/>
      <c r="E1966" s="43" t="s">
        <v>2909</v>
      </c>
      <c r="F1966" s="87" t="s">
        <v>2909</v>
      </c>
      <c r="G1966" s="104">
        <v>400000</v>
      </c>
      <c r="H1966" s="23">
        <v>0</v>
      </c>
      <c r="I1966" s="23">
        <f t="shared" si="201"/>
        <v>400000</v>
      </c>
    </row>
    <row r="1967" spans="1:9" ht="45">
      <c r="A1967" s="52">
        <v>8</v>
      </c>
      <c r="B1967" s="56">
        <v>1186220414</v>
      </c>
      <c r="C1967" s="87" t="s">
        <v>2902</v>
      </c>
      <c r="D1967" s="172"/>
      <c r="E1967" s="43" t="s">
        <v>2910</v>
      </c>
      <c r="F1967" s="87" t="s">
        <v>2910</v>
      </c>
      <c r="G1967" s="104">
        <v>170000</v>
      </c>
      <c r="H1967" s="23">
        <f>ROUND(G1967*0.19,0)</f>
        <v>32300</v>
      </c>
      <c r="I1967" s="23">
        <f t="shared" si="201"/>
        <v>202300</v>
      </c>
    </row>
    <row r="1968" spans="1:9" ht="45">
      <c r="A1968" s="52">
        <v>9</v>
      </c>
      <c r="B1968" s="56" t="s">
        <v>46</v>
      </c>
      <c r="C1968" s="87" t="s">
        <v>2902</v>
      </c>
      <c r="D1968" s="172"/>
      <c r="E1968" s="43" t="s">
        <v>2911</v>
      </c>
      <c r="F1968" s="87" t="s">
        <v>2911</v>
      </c>
      <c r="G1968" s="104">
        <v>400000</v>
      </c>
      <c r="H1968" s="23">
        <f t="shared" ref="H1968:H1969" si="202">ROUND(G1968*0.19,0)</f>
        <v>76000</v>
      </c>
      <c r="I1968" s="23">
        <f t="shared" si="201"/>
        <v>476000</v>
      </c>
    </row>
    <row r="1969" spans="1:9" ht="54">
      <c r="A1969" s="52">
        <v>10</v>
      </c>
      <c r="B1969" s="56" t="s">
        <v>46</v>
      </c>
      <c r="C1969" s="87" t="s">
        <v>2902</v>
      </c>
      <c r="D1969" s="172"/>
      <c r="E1969" s="43" t="s">
        <v>2912</v>
      </c>
      <c r="F1969" s="87" t="s">
        <v>2913</v>
      </c>
      <c r="G1969" s="104">
        <v>170000</v>
      </c>
      <c r="H1969" s="23">
        <f t="shared" si="202"/>
        <v>32300</v>
      </c>
      <c r="I1969" s="23">
        <f t="shared" si="201"/>
        <v>202300</v>
      </c>
    </row>
    <row r="1970" spans="1:9" ht="36">
      <c r="A1970" s="52">
        <v>11</v>
      </c>
      <c r="B1970" s="56" t="s">
        <v>46</v>
      </c>
      <c r="C1970" s="87" t="s">
        <v>2902</v>
      </c>
      <c r="D1970" s="172"/>
      <c r="E1970" s="43" t="s">
        <v>2914</v>
      </c>
      <c r="F1970" s="87" t="s">
        <v>2914</v>
      </c>
      <c r="G1970" s="104">
        <v>1700000</v>
      </c>
      <c r="H1970" s="23">
        <v>0</v>
      </c>
      <c r="I1970" s="23">
        <f t="shared" si="201"/>
        <v>1700000</v>
      </c>
    </row>
    <row r="1971" spans="1:9" ht="90">
      <c r="A1971" s="52">
        <v>12</v>
      </c>
      <c r="B1971" s="56" t="s">
        <v>46</v>
      </c>
      <c r="C1971" s="87" t="s">
        <v>2902</v>
      </c>
      <c r="D1971" s="172"/>
      <c r="E1971" s="43" t="s">
        <v>2915</v>
      </c>
      <c r="F1971" s="87" t="s">
        <v>2915</v>
      </c>
      <c r="G1971" s="104">
        <v>107000</v>
      </c>
      <c r="H1971" s="23">
        <f>ROUND(G1971*0.19,0)</f>
        <v>20330</v>
      </c>
      <c r="I1971" s="23">
        <f t="shared" si="201"/>
        <v>127330</v>
      </c>
    </row>
    <row r="1972" spans="1:9" ht="108">
      <c r="A1972" s="52">
        <v>13</v>
      </c>
      <c r="B1972" s="56">
        <v>1186220413</v>
      </c>
      <c r="C1972" s="87" t="s">
        <v>2902</v>
      </c>
      <c r="D1972" s="172"/>
      <c r="E1972" s="43" t="s">
        <v>4084</v>
      </c>
      <c r="F1972" s="87" t="s">
        <v>4084</v>
      </c>
      <c r="G1972" s="104">
        <v>115000</v>
      </c>
      <c r="H1972" s="23">
        <v>0</v>
      </c>
      <c r="I1972" s="23">
        <f t="shared" si="201"/>
        <v>115000</v>
      </c>
    </row>
    <row r="1973" spans="1:9" ht="38.25" customHeight="1">
      <c r="A1973" s="11">
        <v>14</v>
      </c>
      <c r="B1973" s="56">
        <v>1186220416</v>
      </c>
      <c r="C1973" s="87" t="s">
        <v>2902</v>
      </c>
      <c r="D1973" s="172" t="s">
        <v>2916</v>
      </c>
      <c r="E1973" s="43" t="s">
        <v>2917</v>
      </c>
      <c r="F1973" s="35" t="s">
        <v>2917</v>
      </c>
      <c r="G1973" s="104">
        <v>19000000</v>
      </c>
      <c r="H1973" s="23">
        <v>0</v>
      </c>
      <c r="I1973" s="23">
        <f t="shared" si="201"/>
        <v>19000000</v>
      </c>
    </row>
    <row r="1974" spans="1:9" ht="90">
      <c r="A1974" s="11">
        <v>15</v>
      </c>
      <c r="B1974" s="56">
        <v>1186220417</v>
      </c>
      <c r="C1974" s="87" t="s">
        <v>2902</v>
      </c>
      <c r="D1974" s="172"/>
      <c r="E1974" s="43" t="s">
        <v>2918</v>
      </c>
      <c r="F1974" s="35" t="s">
        <v>2918</v>
      </c>
      <c r="G1974" s="104">
        <v>820000</v>
      </c>
      <c r="H1974" s="23">
        <v>0</v>
      </c>
      <c r="I1974" s="23">
        <f t="shared" si="201"/>
        <v>820000</v>
      </c>
    </row>
    <row r="1975" spans="1:9" ht="108">
      <c r="A1975" s="11">
        <v>16</v>
      </c>
      <c r="B1975" s="56">
        <v>1186220418</v>
      </c>
      <c r="C1975" s="87" t="s">
        <v>2902</v>
      </c>
      <c r="D1975" s="172"/>
      <c r="E1975" s="43" t="s">
        <v>2919</v>
      </c>
      <c r="F1975" s="87" t="s">
        <v>2919</v>
      </c>
      <c r="G1975" s="104">
        <v>3000000</v>
      </c>
      <c r="H1975" s="23">
        <v>0</v>
      </c>
      <c r="I1975" s="23">
        <f t="shared" si="201"/>
        <v>3000000</v>
      </c>
    </row>
    <row r="1976" spans="1:9" ht="117">
      <c r="A1976" s="11">
        <v>17</v>
      </c>
      <c r="B1976" s="56">
        <v>1186220419</v>
      </c>
      <c r="C1976" s="87" t="s">
        <v>2902</v>
      </c>
      <c r="D1976" s="172"/>
      <c r="E1976" s="43" t="s">
        <v>2920</v>
      </c>
      <c r="F1976" s="87" t="s">
        <v>2920</v>
      </c>
      <c r="G1976" s="104">
        <v>2500000</v>
      </c>
      <c r="H1976" s="23">
        <v>0</v>
      </c>
      <c r="I1976" s="23">
        <f t="shared" si="201"/>
        <v>2500000</v>
      </c>
    </row>
    <row r="1977" spans="1:9" ht="81">
      <c r="A1977" s="11">
        <v>18</v>
      </c>
      <c r="B1977" s="56">
        <v>1186220423</v>
      </c>
      <c r="C1977" s="87" t="s">
        <v>2902</v>
      </c>
      <c r="D1977" s="172"/>
      <c r="E1977" s="43" t="s">
        <v>2921</v>
      </c>
      <c r="F1977" s="35" t="s">
        <v>2922</v>
      </c>
      <c r="G1977" s="104">
        <v>450000</v>
      </c>
      <c r="H1977" s="23">
        <v>0</v>
      </c>
      <c r="I1977" s="23">
        <f t="shared" si="201"/>
        <v>450000</v>
      </c>
    </row>
    <row r="1978" spans="1:9" ht="36">
      <c r="A1978" s="11">
        <v>19</v>
      </c>
      <c r="B1978" s="56" t="s">
        <v>46</v>
      </c>
      <c r="C1978" s="87" t="s">
        <v>2902</v>
      </c>
      <c r="D1978" s="172"/>
      <c r="E1978" s="43" t="s">
        <v>2908</v>
      </c>
      <c r="F1978" s="87" t="s">
        <v>2908</v>
      </c>
      <c r="G1978" s="104">
        <v>800000</v>
      </c>
      <c r="H1978" s="23">
        <f>ROUND(G1978*0.19,0)</f>
        <v>152000</v>
      </c>
      <c r="I1978" s="23">
        <f t="shared" si="201"/>
        <v>952000</v>
      </c>
    </row>
    <row r="1979" spans="1:9" ht="36">
      <c r="A1979" s="11">
        <v>20</v>
      </c>
      <c r="B1979" s="56" t="s">
        <v>46</v>
      </c>
      <c r="C1979" s="87" t="s">
        <v>2902</v>
      </c>
      <c r="D1979" s="172"/>
      <c r="E1979" s="43" t="s">
        <v>2909</v>
      </c>
      <c r="F1979" s="87" t="s">
        <v>2909</v>
      </c>
      <c r="G1979" s="104">
        <v>400000</v>
      </c>
      <c r="H1979" s="23">
        <v>0</v>
      </c>
      <c r="I1979" s="23">
        <f t="shared" si="201"/>
        <v>400000</v>
      </c>
    </row>
    <row r="1980" spans="1:9" ht="45">
      <c r="A1980" s="11">
        <v>21</v>
      </c>
      <c r="B1980" s="56" t="s">
        <v>46</v>
      </c>
      <c r="C1980" s="87" t="s">
        <v>2902</v>
      </c>
      <c r="D1980" s="172"/>
      <c r="E1980" s="43" t="s">
        <v>2910</v>
      </c>
      <c r="F1980" s="87" t="s">
        <v>2910</v>
      </c>
      <c r="G1980" s="104">
        <v>400000</v>
      </c>
      <c r="H1980" s="23">
        <f>ROUND(G1980*0.19,0)</f>
        <v>76000</v>
      </c>
      <c r="I1980" s="23">
        <f t="shared" si="201"/>
        <v>476000</v>
      </c>
    </row>
    <row r="1981" spans="1:9" ht="45">
      <c r="A1981" s="11">
        <v>22</v>
      </c>
      <c r="B1981" s="56" t="s">
        <v>46</v>
      </c>
      <c r="C1981" s="87" t="s">
        <v>2902</v>
      </c>
      <c r="D1981" s="172"/>
      <c r="E1981" s="43" t="s">
        <v>2911</v>
      </c>
      <c r="F1981" s="87" t="s">
        <v>2911</v>
      </c>
      <c r="G1981" s="104">
        <v>400000</v>
      </c>
      <c r="H1981" s="23">
        <f t="shared" ref="H1981:H1982" si="203">ROUND(G1981*0.19,0)</f>
        <v>76000</v>
      </c>
      <c r="I1981" s="23">
        <f t="shared" si="201"/>
        <v>476000</v>
      </c>
    </row>
    <row r="1982" spans="1:9" ht="18">
      <c r="A1982" s="11">
        <v>23</v>
      </c>
      <c r="B1982" s="56" t="s">
        <v>46</v>
      </c>
      <c r="C1982" s="87" t="s">
        <v>2902</v>
      </c>
      <c r="D1982" s="172"/>
      <c r="E1982" s="43" t="s">
        <v>2923</v>
      </c>
      <c r="F1982" s="87" t="s">
        <v>2923</v>
      </c>
      <c r="G1982" s="104">
        <v>170000</v>
      </c>
      <c r="H1982" s="23">
        <f t="shared" si="203"/>
        <v>32300</v>
      </c>
      <c r="I1982" s="23">
        <f t="shared" si="201"/>
        <v>202300</v>
      </c>
    </row>
    <row r="1983" spans="1:9" ht="36">
      <c r="A1983" s="11">
        <v>24</v>
      </c>
      <c r="B1983" s="56" t="s">
        <v>46</v>
      </c>
      <c r="C1983" s="87" t="s">
        <v>2902</v>
      </c>
      <c r="D1983" s="172"/>
      <c r="E1983" s="43" t="s">
        <v>2914</v>
      </c>
      <c r="F1983" s="87" t="s">
        <v>2914</v>
      </c>
      <c r="G1983" s="104">
        <v>1700000</v>
      </c>
      <c r="H1983" s="23">
        <v>0</v>
      </c>
      <c r="I1983" s="23">
        <f t="shared" si="201"/>
        <v>1700000</v>
      </c>
    </row>
    <row r="1984" spans="1:9" ht="90">
      <c r="A1984" s="11">
        <v>25</v>
      </c>
      <c r="B1984" s="56" t="s">
        <v>46</v>
      </c>
      <c r="C1984" s="87" t="s">
        <v>2902</v>
      </c>
      <c r="D1984" s="172"/>
      <c r="E1984" s="43" t="s">
        <v>2915</v>
      </c>
      <c r="F1984" s="87" t="s">
        <v>2915</v>
      </c>
      <c r="G1984" s="104">
        <v>107000</v>
      </c>
      <c r="H1984" s="23">
        <f t="shared" ref="H1984" si="204">ROUND(G1984*0.19,0)</f>
        <v>20330</v>
      </c>
      <c r="I1984" s="23">
        <f t="shared" si="201"/>
        <v>127330</v>
      </c>
    </row>
    <row r="1985" spans="1:9" ht="90">
      <c r="A1985" s="11">
        <v>26</v>
      </c>
      <c r="B1985" s="56">
        <v>1186220448</v>
      </c>
      <c r="C1985" s="87" t="s">
        <v>2902</v>
      </c>
      <c r="D1985" s="172"/>
      <c r="E1985" s="43" t="s">
        <v>2924</v>
      </c>
      <c r="F1985" s="35" t="s">
        <v>2925</v>
      </c>
      <c r="G1985" s="104">
        <v>115000</v>
      </c>
      <c r="H1985" s="23">
        <v>0</v>
      </c>
      <c r="I1985" s="23">
        <f t="shared" si="201"/>
        <v>115000</v>
      </c>
    </row>
    <row r="1986" spans="1:9" ht="153">
      <c r="A1986" s="11">
        <v>27</v>
      </c>
      <c r="B1986" s="56">
        <v>1186220455</v>
      </c>
      <c r="C1986" s="87" t="s">
        <v>2902</v>
      </c>
      <c r="D1986" s="172" t="s">
        <v>2926</v>
      </c>
      <c r="E1986" s="43" t="s">
        <v>2927</v>
      </c>
      <c r="F1986" s="87" t="s">
        <v>2927</v>
      </c>
      <c r="G1986" s="104">
        <v>19000000</v>
      </c>
      <c r="H1986" s="23">
        <v>0</v>
      </c>
      <c r="I1986" s="23">
        <f t="shared" si="201"/>
        <v>19000000</v>
      </c>
    </row>
    <row r="1987" spans="1:9" ht="162">
      <c r="A1987" s="11">
        <v>28</v>
      </c>
      <c r="B1987" s="56">
        <v>1186220467</v>
      </c>
      <c r="C1987" s="87" t="s">
        <v>2902</v>
      </c>
      <c r="D1987" s="172"/>
      <c r="E1987" s="43" t="s">
        <v>2928</v>
      </c>
      <c r="F1987" s="87" t="s">
        <v>2928</v>
      </c>
      <c r="G1987" s="104">
        <v>19000000</v>
      </c>
      <c r="H1987" s="23">
        <v>0</v>
      </c>
      <c r="I1987" s="23">
        <f t="shared" si="201"/>
        <v>19000000</v>
      </c>
    </row>
    <row r="1988" spans="1:9" ht="135">
      <c r="A1988" s="11">
        <v>29</v>
      </c>
      <c r="B1988" s="56">
        <v>1186220468</v>
      </c>
      <c r="C1988" s="87" t="s">
        <v>2902</v>
      </c>
      <c r="D1988" s="172"/>
      <c r="E1988" s="43" t="s">
        <v>2929</v>
      </c>
      <c r="F1988" s="87" t="s">
        <v>2929</v>
      </c>
      <c r="G1988" s="104">
        <v>9550000</v>
      </c>
      <c r="H1988" s="23">
        <v>0</v>
      </c>
      <c r="I1988" s="23">
        <f t="shared" si="201"/>
        <v>9550000</v>
      </c>
    </row>
    <row r="1989" spans="1:9" ht="162">
      <c r="A1989" s="11">
        <v>30</v>
      </c>
      <c r="B1989" s="56">
        <v>1186220465</v>
      </c>
      <c r="C1989" s="87" t="s">
        <v>2902</v>
      </c>
      <c r="D1989" s="172"/>
      <c r="E1989" s="43" t="s">
        <v>2930</v>
      </c>
      <c r="F1989" s="87" t="s">
        <v>2930</v>
      </c>
      <c r="G1989" s="104">
        <v>19000000</v>
      </c>
      <c r="H1989" s="23">
        <v>0</v>
      </c>
      <c r="I1989" s="23">
        <f t="shared" si="201"/>
        <v>19000000</v>
      </c>
    </row>
    <row r="1990" spans="1:9" ht="144">
      <c r="A1990" s="11">
        <v>31</v>
      </c>
      <c r="B1990" s="56">
        <v>1186220466</v>
      </c>
      <c r="C1990" s="87" t="s">
        <v>2902</v>
      </c>
      <c r="D1990" s="172"/>
      <c r="E1990" s="43" t="s">
        <v>2931</v>
      </c>
      <c r="F1990" s="87" t="s">
        <v>2931</v>
      </c>
      <c r="G1990" s="104">
        <v>826000</v>
      </c>
      <c r="H1990" s="23">
        <v>0</v>
      </c>
      <c r="I1990" s="23">
        <f t="shared" si="201"/>
        <v>826000</v>
      </c>
    </row>
    <row r="1991" spans="1:9" ht="180">
      <c r="A1991" s="11">
        <v>32</v>
      </c>
      <c r="B1991" s="56">
        <v>1186220469</v>
      </c>
      <c r="C1991" s="87" t="s">
        <v>2902</v>
      </c>
      <c r="D1991" s="172"/>
      <c r="E1991" s="43" t="s">
        <v>2932</v>
      </c>
      <c r="F1991" s="87" t="s">
        <v>2932</v>
      </c>
      <c r="G1991" s="104">
        <v>3000000</v>
      </c>
      <c r="H1991" s="23">
        <v>0</v>
      </c>
      <c r="I1991" s="23">
        <f t="shared" si="201"/>
        <v>3000000</v>
      </c>
    </row>
    <row r="1992" spans="1:9" ht="117">
      <c r="A1992" s="11">
        <v>33</v>
      </c>
      <c r="B1992" s="56">
        <v>1186220470</v>
      </c>
      <c r="C1992" s="87" t="s">
        <v>2902</v>
      </c>
      <c r="D1992" s="172"/>
      <c r="E1992" s="43" t="s">
        <v>2933</v>
      </c>
      <c r="F1992" s="87" t="s">
        <v>2933</v>
      </c>
      <c r="G1992" s="104">
        <v>2500000</v>
      </c>
      <c r="H1992" s="23">
        <v>0</v>
      </c>
      <c r="I1992" s="23">
        <f t="shared" si="201"/>
        <v>2500000</v>
      </c>
    </row>
    <row r="1993" spans="1:9" ht="84" customHeight="1">
      <c r="A1993" s="11">
        <v>34</v>
      </c>
      <c r="B1993" s="56">
        <v>1186220471</v>
      </c>
      <c r="C1993" s="87" t="s">
        <v>2902</v>
      </c>
      <c r="D1993" s="172"/>
      <c r="E1993" s="43" t="s">
        <v>2934</v>
      </c>
      <c r="F1993" s="87" t="s">
        <v>2934</v>
      </c>
      <c r="G1993" s="104">
        <v>820000</v>
      </c>
      <c r="H1993" s="23">
        <v>0</v>
      </c>
      <c r="I1993" s="23">
        <f t="shared" si="201"/>
        <v>820000</v>
      </c>
    </row>
    <row r="1994" spans="1:9" ht="72">
      <c r="A1994" s="11">
        <v>35</v>
      </c>
      <c r="B1994" s="56">
        <v>1186220472</v>
      </c>
      <c r="C1994" s="87" t="s">
        <v>2902</v>
      </c>
      <c r="D1994" s="172"/>
      <c r="E1994" s="43" t="s">
        <v>2935</v>
      </c>
      <c r="F1994" s="87" t="s">
        <v>2935</v>
      </c>
      <c r="G1994" s="104">
        <v>382000</v>
      </c>
      <c r="H1994" s="23">
        <v>0</v>
      </c>
      <c r="I1994" s="23">
        <f t="shared" si="201"/>
        <v>382000</v>
      </c>
    </row>
    <row r="1995" spans="1:9" ht="72">
      <c r="A1995" s="11">
        <v>36</v>
      </c>
      <c r="B1995" s="56">
        <v>1186220473</v>
      </c>
      <c r="C1995" s="87" t="s">
        <v>2902</v>
      </c>
      <c r="D1995" s="172"/>
      <c r="E1995" s="43" t="s">
        <v>2936</v>
      </c>
      <c r="F1995" s="35" t="s">
        <v>2936</v>
      </c>
      <c r="G1995" s="104">
        <v>115000</v>
      </c>
      <c r="H1995" s="23">
        <v>0</v>
      </c>
      <c r="I1995" s="23">
        <f t="shared" si="201"/>
        <v>115000</v>
      </c>
    </row>
    <row r="1996" spans="1:9" ht="153">
      <c r="A1996" s="11">
        <v>37</v>
      </c>
      <c r="B1996" s="56">
        <v>1186220345</v>
      </c>
      <c r="C1996" s="87" t="s">
        <v>2902</v>
      </c>
      <c r="D1996" s="172"/>
      <c r="E1996" s="43" t="s">
        <v>2937</v>
      </c>
      <c r="F1996" s="35" t="s">
        <v>2938</v>
      </c>
      <c r="G1996" s="104">
        <v>820000</v>
      </c>
      <c r="H1996" s="23">
        <v>0</v>
      </c>
      <c r="I1996" s="23">
        <f t="shared" si="201"/>
        <v>820000</v>
      </c>
    </row>
    <row r="1997" spans="1:9" ht="189">
      <c r="A1997" s="11">
        <v>38</v>
      </c>
      <c r="B1997" s="56">
        <v>1186220346</v>
      </c>
      <c r="C1997" s="87" t="s">
        <v>2902</v>
      </c>
      <c r="D1997" s="172"/>
      <c r="E1997" s="43" t="s">
        <v>2939</v>
      </c>
      <c r="F1997" s="87" t="s">
        <v>2939</v>
      </c>
      <c r="G1997" s="104">
        <v>3000000</v>
      </c>
      <c r="H1997" s="23">
        <v>0</v>
      </c>
      <c r="I1997" s="23">
        <f t="shared" si="201"/>
        <v>3000000</v>
      </c>
    </row>
    <row r="1998" spans="1:9" ht="180">
      <c r="A1998" s="11">
        <v>39</v>
      </c>
      <c r="B1998" s="56">
        <v>1186220348</v>
      </c>
      <c r="C1998" s="87" t="s">
        <v>2902</v>
      </c>
      <c r="D1998" s="172"/>
      <c r="E1998" s="43" t="s">
        <v>2940</v>
      </c>
      <c r="F1998" s="87" t="s">
        <v>2940</v>
      </c>
      <c r="G1998" s="104">
        <v>2500000</v>
      </c>
      <c r="H1998" s="23">
        <v>0</v>
      </c>
      <c r="I1998" s="23">
        <f t="shared" si="201"/>
        <v>2500000</v>
      </c>
    </row>
    <row r="1999" spans="1:9" ht="27">
      <c r="A1999" s="11">
        <v>40</v>
      </c>
      <c r="B1999" s="56" t="s">
        <v>46</v>
      </c>
      <c r="C1999" s="87" t="s">
        <v>2902</v>
      </c>
      <c r="D1999" s="172"/>
      <c r="E1999" s="105" t="s">
        <v>2941</v>
      </c>
      <c r="F1999" s="106" t="s">
        <v>2941</v>
      </c>
      <c r="G1999" s="104">
        <v>800000</v>
      </c>
      <c r="H1999" s="23">
        <f t="shared" ref="H1999:H2004" si="205">ROUND(G1999*0.19,0)</f>
        <v>152000</v>
      </c>
      <c r="I1999" s="23">
        <f t="shared" si="201"/>
        <v>952000</v>
      </c>
    </row>
    <row r="2000" spans="1:9" ht="108">
      <c r="A2000" s="11">
        <v>41</v>
      </c>
      <c r="B2000" s="56" t="s">
        <v>46</v>
      </c>
      <c r="C2000" s="87" t="s">
        <v>2902</v>
      </c>
      <c r="D2000" s="172"/>
      <c r="E2000" s="35" t="s">
        <v>2942</v>
      </c>
      <c r="F2000" s="35" t="s">
        <v>2942</v>
      </c>
      <c r="G2000" s="104">
        <v>107000</v>
      </c>
      <c r="H2000" s="23">
        <f t="shared" si="205"/>
        <v>20330</v>
      </c>
      <c r="I2000" s="23">
        <f t="shared" si="201"/>
        <v>127330</v>
      </c>
    </row>
    <row r="2001" spans="1:9" ht="99">
      <c r="A2001" s="11">
        <v>42</v>
      </c>
      <c r="B2001" s="56" t="s">
        <v>46</v>
      </c>
      <c r="C2001" s="87" t="s">
        <v>2902</v>
      </c>
      <c r="D2001" s="172"/>
      <c r="E2001" s="43" t="s">
        <v>2943</v>
      </c>
      <c r="F2001" s="87" t="s">
        <v>2943</v>
      </c>
      <c r="G2001" s="104">
        <v>45500</v>
      </c>
      <c r="H2001" s="23">
        <f t="shared" si="205"/>
        <v>8645</v>
      </c>
      <c r="I2001" s="23">
        <f t="shared" si="201"/>
        <v>54145</v>
      </c>
    </row>
    <row r="2002" spans="1:9" ht="119.25" customHeight="1">
      <c r="A2002" s="11">
        <v>43</v>
      </c>
      <c r="B2002" s="56" t="s">
        <v>46</v>
      </c>
      <c r="C2002" s="87" t="s">
        <v>2902</v>
      </c>
      <c r="D2002" s="172"/>
      <c r="E2002" s="107" t="s">
        <v>2944</v>
      </c>
      <c r="F2002" s="108" t="s">
        <v>2944</v>
      </c>
      <c r="G2002" s="104">
        <v>250000</v>
      </c>
      <c r="H2002" s="23">
        <f t="shared" si="205"/>
        <v>47500</v>
      </c>
      <c r="I2002" s="23">
        <f t="shared" si="201"/>
        <v>297500</v>
      </c>
    </row>
    <row r="2003" spans="1:9" ht="18">
      <c r="A2003" s="11">
        <v>44</v>
      </c>
      <c r="B2003" s="56" t="s">
        <v>46</v>
      </c>
      <c r="C2003" s="87" t="s">
        <v>2902</v>
      </c>
      <c r="D2003" s="172"/>
      <c r="E2003" s="107" t="s">
        <v>2945</v>
      </c>
      <c r="F2003" s="108" t="s">
        <v>2945</v>
      </c>
      <c r="G2003" s="104">
        <v>250000</v>
      </c>
      <c r="H2003" s="23">
        <f t="shared" si="205"/>
        <v>47500</v>
      </c>
      <c r="I2003" s="23">
        <f t="shared" si="201"/>
        <v>297500</v>
      </c>
    </row>
    <row r="2004" spans="1:9" ht="45">
      <c r="A2004" s="11">
        <v>45</v>
      </c>
      <c r="B2004" s="56" t="s">
        <v>46</v>
      </c>
      <c r="C2004" s="87" t="s">
        <v>2902</v>
      </c>
      <c r="D2004" s="172"/>
      <c r="E2004" s="43" t="s">
        <v>2946</v>
      </c>
      <c r="F2004" s="87" t="s">
        <v>2946</v>
      </c>
      <c r="G2004" s="104">
        <v>250000</v>
      </c>
      <c r="H2004" s="23">
        <f t="shared" si="205"/>
        <v>47500</v>
      </c>
      <c r="I2004" s="23">
        <f t="shared" si="201"/>
        <v>297500</v>
      </c>
    </row>
    <row r="2005" spans="1:9" ht="153">
      <c r="A2005" s="11">
        <v>46</v>
      </c>
      <c r="B2005" s="56">
        <v>1186220350</v>
      </c>
      <c r="C2005" s="87" t="s">
        <v>2902</v>
      </c>
      <c r="D2005" s="172"/>
      <c r="E2005" s="43" t="s">
        <v>2947</v>
      </c>
      <c r="F2005" s="35" t="s">
        <v>2947</v>
      </c>
      <c r="G2005" s="104">
        <v>820000</v>
      </c>
      <c r="H2005" s="23">
        <v>0</v>
      </c>
      <c r="I2005" s="23">
        <f t="shared" si="201"/>
        <v>820000</v>
      </c>
    </row>
    <row r="2006" spans="1:9" ht="72">
      <c r="A2006" s="11">
        <v>47</v>
      </c>
      <c r="B2006" s="27">
        <v>1186220475</v>
      </c>
      <c r="C2006" s="38" t="s">
        <v>2902</v>
      </c>
      <c r="D2006" s="173" t="s">
        <v>2948</v>
      </c>
      <c r="E2006" s="109" t="s">
        <v>2949</v>
      </c>
      <c r="F2006" s="110" t="s">
        <v>2949</v>
      </c>
      <c r="G2006" s="104">
        <v>15000000</v>
      </c>
      <c r="H2006" s="23">
        <v>0</v>
      </c>
      <c r="I2006" s="23">
        <f t="shared" si="201"/>
        <v>15000000</v>
      </c>
    </row>
    <row r="2007" spans="1:9" ht="99">
      <c r="A2007" s="11">
        <v>48</v>
      </c>
      <c r="B2007" s="27">
        <v>1186220476</v>
      </c>
      <c r="C2007" s="38" t="s">
        <v>2902</v>
      </c>
      <c r="D2007" s="173"/>
      <c r="E2007" s="109" t="s">
        <v>2950</v>
      </c>
      <c r="F2007" s="110" t="s">
        <v>2950</v>
      </c>
      <c r="G2007" s="104">
        <v>3000000</v>
      </c>
      <c r="H2007" s="23">
        <v>0</v>
      </c>
      <c r="I2007" s="23">
        <f t="shared" si="201"/>
        <v>3000000</v>
      </c>
    </row>
    <row r="2008" spans="1:9" ht="54">
      <c r="A2008" s="11">
        <v>49</v>
      </c>
      <c r="B2008" s="27">
        <v>1186220477</v>
      </c>
      <c r="C2008" s="38" t="s">
        <v>2902</v>
      </c>
      <c r="D2008" s="173"/>
      <c r="E2008" s="109" t="s">
        <v>2951</v>
      </c>
      <c r="F2008" s="110" t="s">
        <v>2951</v>
      </c>
      <c r="G2008" s="104">
        <v>115000</v>
      </c>
      <c r="H2008" s="23">
        <v>0</v>
      </c>
      <c r="I2008" s="23">
        <f t="shared" si="201"/>
        <v>115000</v>
      </c>
    </row>
    <row r="2009" spans="1:9" ht="63">
      <c r="A2009" s="11">
        <v>50</v>
      </c>
      <c r="B2009" s="27">
        <v>1186220478</v>
      </c>
      <c r="C2009" s="87" t="s">
        <v>2902</v>
      </c>
      <c r="D2009" s="172" t="s">
        <v>2952</v>
      </c>
      <c r="E2009" s="43" t="s">
        <v>2953</v>
      </c>
      <c r="F2009" s="87" t="s">
        <v>2953</v>
      </c>
      <c r="G2009" s="104">
        <v>15000000</v>
      </c>
      <c r="H2009" s="23">
        <v>0</v>
      </c>
      <c r="I2009" s="23">
        <f t="shared" si="201"/>
        <v>15000000</v>
      </c>
    </row>
    <row r="2010" spans="1:9" ht="108">
      <c r="A2010" s="11">
        <v>51</v>
      </c>
      <c r="B2010" s="27">
        <v>1186220480</v>
      </c>
      <c r="C2010" s="87" t="s">
        <v>2902</v>
      </c>
      <c r="D2010" s="172"/>
      <c r="E2010" s="43" t="s">
        <v>2954</v>
      </c>
      <c r="F2010" s="87" t="s">
        <v>2954</v>
      </c>
      <c r="G2010" s="104">
        <v>3000000</v>
      </c>
      <c r="H2010" s="23">
        <v>0</v>
      </c>
      <c r="I2010" s="23">
        <f t="shared" si="201"/>
        <v>3000000</v>
      </c>
    </row>
    <row r="2011" spans="1:9" ht="72">
      <c r="A2011" s="11">
        <v>52</v>
      </c>
      <c r="B2011" s="27">
        <v>1186220483</v>
      </c>
      <c r="C2011" s="87" t="s">
        <v>2902</v>
      </c>
      <c r="D2011" s="172"/>
      <c r="E2011" s="43" t="s">
        <v>2955</v>
      </c>
      <c r="F2011" s="35" t="s">
        <v>2955</v>
      </c>
      <c r="G2011" s="104">
        <v>820000</v>
      </c>
      <c r="H2011" s="23">
        <v>0</v>
      </c>
      <c r="I2011" s="23">
        <f t="shared" si="201"/>
        <v>820000</v>
      </c>
    </row>
    <row r="2012" spans="1:9" ht="72">
      <c r="A2012" s="11">
        <v>53</v>
      </c>
      <c r="B2012" s="27">
        <v>1186220307</v>
      </c>
      <c r="C2012" s="87" t="s">
        <v>2902</v>
      </c>
      <c r="D2012" s="172"/>
      <c r="E2012" s="43" t="s">
        <v>2956</v>
      </c>
      <c r="F2012" s="87" t="s">
        <v>2956</v>
      </c>
      <c r="G2012" s="104">
        <v>115000</v>
      </c>
      <c r="H2012" s="23">
        <v>0</v>
      </c>
      <c r="I2012" s="23">
        <f t="shared" si="201"/>
        <v>115000</v>
      </c>
    </row>
    <row r="2013" spans="1:9" ht="90">
      <c r="A2013" s="11">
        <v>54</v>
      </c>
      <c r="B2013" s="56">
        <v>1186220308</v>
      </c>
      <c r="C2013" s="87" t="s">
        <v>2902</v>
      </c>
      <c r="D2013" s="172" t="s">
        <v>2957</v>
      </c>
      <c r="E2013" s="43" t="s">
        <v>2958</v>
      </c>
      <c r="F2013" s="87" t="s">
        <v>2958</v>
      </c>
      <c r="G2013" s="104">
        <v>15000000</v>
      </c>
      <c r="H2013" s="23">
        <v>0</v>
      </c>
      <c r="I2013" s="23">
        <f t="shared" si="201"/>
        <v>15000000</v>
      </c>
    </row>
    <row r="2014" spans="1:9" ht="99">
      <c r="A2014" s="11">
        <v>55</v>
      </c>
      <c r="B2014" s="56">
        <v>1186220351</v>
      </c>
      <c r="C2014" s="87" t="s">
        <v>2902</v>
      </c>
      <c r="D2014" s="172"/>
      <c r="E2014" s="43" t="s">
        <v>2959</v>
      </c>
      <c r="F2014" s="87" t="s">
        <v>2959</v>
      </c>
      <c r="G2014" s="104">
        <v>4500000</v>
      </c>
      <c r="H2014" s="23">
        <v>0</v>
      </c>
      <c r="I2014" s="23">
        <f t="shared" si="201"/>
        <v>4500000</v>
      </c>
    </row>
    <row r="2015" spans="1:9" ht="81">
      <c r="A2015" s="11">
        <v>56</v>
      </c>
      <c r="B2015" s="56">
        <v>1186220451</v>
      </c>
      <c r="C2015" s="87" t="s">
        <v>2902</v>
      </c>
      <c r="D2015" s="172"/>
      <c r="E2015" s="43" t="s">
        <v>2960</v>
      </c>
      <c r="F2015" s="87" t="s">
        <v>2960</v>
      </c>
      <c r="G2015" s="104">
        <v>820000</v>
      </c>
      <c r="H2015" s="23">
        <v>0</v>
      </c>
      <c r="I2015" s="23">
        <f t="shared" si="201"/>
        <v>820000</v>
      </c>
    </row>
    <row r="2016" spans="1:9" ht="117">
      <c r="A2016" s="11">
        <v>57</v>
      </c>
      <c r="B2016" s="56">
        <v>1186220335</v>
      </c>
      <c r="C2016" s="87" t="s">
        <v>2902</v>
      </c>
      <c r="D2016" s="172"/>
      <c r="E2016" s="43" t="s">
        <v>2961</v>
      </c>
      <c r="F2016" s="87" t="s">
        <v>2961</v>
      </c>
      <c r="G2016" s="104">
        <v>3000000</v>
      </c>
      <c r="H2016" s="23">
        <v>0</v>
      </c>
      <c r="I2016" s="23">
        <f t="shared" si="201"/>
        <v>3000000</v>
      </c>
    </row>
    <row r="2017" spans="1:9" ht="63">
      <c r="A2017" s="11">
        <v>58</v>
      </c>
      <c r="B2017" s="56">
        <v>1186220345</v>
      </c>
      <c r="C2017" s="87" t="s">
        <v>2902</v>
      </c>
      <c r="D2017" s="172"/>
      <c r="E2017" s="43" t="s">
        <v>2962</v>
      </c>
      <c r="F2017" s="87" t="s">
        <v>2962</v>
      </c>
      <c r="G2017" s="104">
        <v>115000</v>
      </c>
      <c r="H2017" s="23">
        <v>0</v>
      </c>
      <c r="I2017" s="23">
        <f t="shared" si="201"/>
        <v>115000</v>
      </c>
    </row>
    <row r="2018" spans="1:9" ht="27">
      <c r="A2018" s="11">
        <v>59</v>
      </c>
      <c r="B2018" s="56"/>
      <c r="C2018" s="87" t="s">
        <v>2902</v>
      </c>
      <c r="D2018" s="172"/>
      <c r="E2018" s="43" t="s">
        <v>2941</v>
      </c>
      <c r="F2018" s="87" t="s">
        <v>2941</v>
      </c>
      <c r="G2018" s="104">
        <v>800000</v>
      </c>
      <c r="H2018" s="23">
        <f t="shared" ref="H2018:H2023" si="206">ROUND(G2018*0.19,0)</f>
        <v>152000</v>
      </c>
      <c r="I2018" s="23">
        <f t="shared" si="201"/>
        <v>952000</v>
      </c>
    </row>
    <row r="2019" spans="1:9" ht="108">
      <c r="A2019" s="11">
        <v>60</v>
      </c>
      <c r="B2019" s="56">
        <v>1186220354</v>
      </c>
      <c r="C2019" s="87" t="s">
        <v>2902</v>
      </c>
      <c r="D2019" s="172"/>
      <c r="E2019" s="35" t="s">
        <v>2942</v>
      </c>
      <c r="F2019" s="35" t="s">
        <v>2942</v>
      </c>
      <c r="G2019" s="104">
        <v>107000</v>
      </c>
      <c r="H2019" s="23">
        <f t="shared" si="206"/>
        <v>20330</v>
      </c>
      <c r="I2019" s="23">
        <f t="shared" si="201"/>
        <v>127330</v>
      </c>
    </row>
    <row r="2020" spans="1:9" ht="99">
      <c r="A2020" s="11">
        <v>61</v>
      </c>
      <c r="B2020" s="56">
        <v>1186220353</v>
      </c>
      <c r="C2020" s="87" t="s">
        <v>2902</v>
      </c>
      <c r="D2020" s="172"/>
      <c r="E2020" s="43" t="s">
        <v>2943</v>
      </c>
      <c r="F2020" s="87" t="s">
        <v>2943</v>
      </c>
      <c r="G2020" s="104">
        <v>45000</v>
      </c>
      <c r="H2020" s="23">
        <f t="shared" si="206"/>
        <v>8550</v>
      </c>
      <c r="I2020" s="23">
        <f t="shared" si="201"/>
        <v>53550</v>
      </c>
    </row>
    <row r="2021" spans="1:9" ht="108">
      <c r="A2021" s="11">
        <v>62</v>
      </c>
      <c r="B2021" s="35" t="s">
        <v>137</v>
      </c>
      <c r="C2021" s="87" t="s">
        <v>2902</v>
      </c>
      <c r="D2021" s="172"/>
      <c r="E2021" s="107" t="s">
        <v>2944</v>
      </c>
      <c r="F2021" s="108" t="s">
        <v>2944</v>
      </c>
      <c r="G2021" s="104">
        <v>250000</v>
      </c>
      <c r="H2021" s="23">
        <f t="shared" si="206"/>
        <v>47500</v>
      </c>
      <c r="I2021" s="23">
        <f t="shared" si="201"/>
        <v>297500</v>
      </c>
    </row>
    <row r="2022" spans="1:9" ht="18">
      <c r="A2022" s="11">
        <v>63</v>
      </c>
      <c r="B2022" s="35" t="s">
        <v>137</v>
      </c>
      <c r="C2022" s="87" t="s">
        <v>2902</v>
      </c>
      <c r="D2022" s="172"/>
      <c r="E2022" s="107" t="s">
        <v>2945</v>
      </c>
      <c r="F2022" s="108" t="s">
        <v>2945</v>
      </c>
      <c r="G2022" s="104">
        <v>250000</v>
      </c>
      <c r="H2022" s="23">
        <f t="shared" si="206"/>
        <v>47500</v>
      </c>
      <c r="I2022" s="23">
        <f t="shared" si="201"/>
        <v>297500</v>
      </c>
    </row>
    <row r="2023" spans="1:9" ht="45">
      <c r="A2023" s="11">
        <v>64</v>
      </c>
      <c r="B2023" s="35" t="s">
        <v>137</v>
      </c>
      <c r="C2023" s="87" t="s">
        <v>2902</v>
      </c>
      <c r="D2023" s="172"/>
      <c r="E2023" s="43" t="s">
        <v>2946</v>
      </c>
      <c r="F2023" s="87" t="s">
        <v>2946</v>
      </c>
      <c r="G2023" s="104">
        <v>250000</v>
      </c>
      <c r="H2023" s="23">
        <f t="shared" si="206"/>
        <v>47500</v>
      </c>
      <c r="I2023" s="23">
        <f t="shared" si="201"/>
        <v>297500</v>
      </c>
    </row>
    <row r="2024" spans="1:9" ht="63.75" customHeight="1">
      <c r="A2024" s="11">
        <v>65</v>
      </c>
      <c r="B2024" s="35" t="s">
        <v>137</v>
      </c>
      <c r="C2024" s="87" t="s">
        <v>2902</v>
      </c>
      <c r="D2024" s="172" t="s">
        <v>4085</v>
      </c>
      <c r="E2024" s="43" t="s">
        <v>2963</v>
      </c>
      <c r="F2024" s="87" t="s">
        <v>2963</v>
      </c>
      <c r="G2024" s="104">
        <v>7500000</v>
      </c>
      <c r="H2024" s="23">
        <v>0</v>
      </c>
      <c r="I2024" s="23">
        <f t="shared" si="201"/>
        <v>7500000</v>
      </c>
    </row>
    <row r="2025" spans="1:9" ht="99">
      <c r="A2025" s="11">
        <v>66</v>
      </c>
      <c r="B2025" s="87">
        <v>1186220409</v>
      </c>
      <c r="C2025" s="87" t="s">
        <v>2902</v>
      </c>
      <c r="D2025" s="172"/>
      <c r="E2025" s="43" t="s">
        <v>2905</v>
      </c>
      <c r="F2025" s="87" t="s">
        <v>2905</v>
      </c>
      <c r="G2025" s="104">
        <v>820000</v>
      </c>
      <c r="H2025" s="23">
        <v>0</v>
      </c>
      <c r="I2025" s="23">
        <f t="shared" ref="I2025:I2041" si="207">+G2025+H2025</f>
        <v>820000</v>
      </c>
    </row>
    <row r="2026" spans="1:9" ht="99">
      <c r="A2026" s="11">
        <v>67</v>
      </c>
      <c r="B2026" s="87">
        <v>1186220410</v>
      </c>
      <c r="C2026" s="87" t="s">
        <v>2902</v>
      </c>
      <c r="D2026" s="172"/>
      <c r="E2026" s="43" t="s">
        <v>2964</v>
      </c>
      <c r="F2026" s="87" t="s">
        <v>2906</v>
      </c>
      <c r="G2026" s="104">
        <v>820000</v>
      </c>
      <c r="H2026" s="23">
        <v>0</v>
      </c>
      <c r="I2026" s="23">
        <f t="shared" si="207"/>
        <v>820000</v>
      </c>
    </row>
    <row r="2027" spans="1:9" ht="117">
      <c r="A2027" s="11">
        <v>68</v>
      </c>
      <c r="B2027" s="35" t="s">
        <v>137</v>
      </c>
      <c r="C2027" s="87" t="s">
        <v>2902</v>
      </c>
      <c r="D2027" s="172"/>
      <c r="E2027" s="43" t="s">
        <v>2965</v>
      </c>
      <c r="F2027" s="87" t="s">
        <v>2965</v>
      </c>
      <c r="G2027" s="104">
        <v>1200000</v>
      </c>
      <c r="H2027" s="23">
        <v>0</v>
      </c>
      <c r="I2027" s="23">
        <f t="shared" si="207"/>
        <v>1200000</v>
      </c>
    </row>
    <row r="2028" spans="1:9" ht="171">
      <c r="A2028" s="11">
        <v>69</v>
      </c>
      <c r="B2028" s="35" t="s">
        <v>137</v>
      </c>
      <c r="C2028" s="87" t="s">
        <v>2902</v>
      </c>
      <c r="D2028" s="172"/>
      <c r="E2028" s="43" t="s">
        <v>2966</v>
      </c>
      <c r="F2028" s="87" t="s">
        <v>2966</v>
      </c>
      <c r="G2028" s="104">
        <v>1800000</v>
      </c>
      <c r="H2028" s="23">
        <v>0</v>
      </c>
      <c r="I2028" s="23">
        <f t="shared" si="207"/>
        <v>1800000</v>
      </c>
    </row>
    <row r="2029" spans="1:9" ht="126">
      <c r="A2029" s="11">
        <v>70</v>
      </c>
      <c r="B2029" s="35" t="s">
        <v>137</v>
      </c>
      <c r="C2029" s="87" t="s">
        <v>2902</v>
      </c>
      <c r="D2029" s="172"/>
      <c r="E2029" s="43" t="s">
        <v>2967</v>
      </c>
      <c r="F2029" s="87" t="s">
        <v>2967</v>
      </c>
      <c r="G2029" s="104">
        <v>1800000</v>
      </c>
      <c r="H2029" s="23">
        <v>0</v>
      </c>
      <c r="I2029" s="23">
        <f t="shared" si="207"/>
        <v>1800000</v>
      </c>
    </row>
    <row r="2030" spans="1:9" ht="27">
      <c r="A2030" s="11">
        <v>71</v>
      </c>
      <c r="B2030" s="35" t="s">
        <v>137</v>
      </c>
      <c r="C2030" s="87" t="s">
        <v>2902</v>
      </c>
      <c r="D2030" s="172"/>
      <c r="E2030" s="43" t="s">
        <v>2941</v>
      </c>
      <c r="F2030" s="87" t="s">
        <v>2941</v>
      </c>
      <c r="G2030" s="104">
        <v>800000</v>
      </c>
      <c r="H2030" s="23">
        <f t="shared" ref="H2030:H2031" si="208">ROUND(G2030*0.19,0)</f>
        <v>152000</v>
      </c>
      <c r="I2030" s="23">
        <f t="shared" si="207"/>
        <v>952000</v>
      </c>
    </row>
    <row r="2031" spans="1:9" ht="108">
      <c r="A2031" s="11">
        <v>72</v>
      </c>
      <c r="B2031" s="35" t="s">
        <v>137</v>
      </c>
      <c r="C2031" s="87" t="s">
        <v>2902</v>
      </c>
      <c r="D2031" s="172"/>
      <c r="E2031" s="35" t="s">
        <v>2942</v>
      </c>
      <c r="F2031" s="35" t="s">
        <v>2942</v>
      </c>
      <c r="G2031" s="104">
        <v>107000</v>
      </c>
      <c r="H2031" s="23">
        <f t="shared" si="208"/>
        <v>20330</v>
      </c>
      <c r="I2031" s="23">
        <f t="shared" si="207"/>
        <v>127330</v>
      </c>
    </row>
    <row r="2032" spans="1:9" ht="108">
      <c r="A2032" s="11">
        <v>73</v>
      </c>
      <c r="B2032" s="56">
        <v>1186220413</v>
      </c>
      <c r="C2032" s="87" t="s">
        <v>2902</v>
      </c>
      <c r="D2032" s="172"/>
      <c r="E2032" s="43" t="s">
        <v>4086</v>
      </c>
      <c r="F2032" s="35" t="s">
        <v>4087</v>
      </c>
      <c r="G2032" s="104">
        <v>115000</v>
      </c>
      <c r="H2032" s="23">
        <v>0</v>
      </c>
      <c r="I2032" s="23">
        <f t="shared" si="207"/>
        <v>115000</v>
      </c>
    </row>
    <row r="2033" spans="1:9" ht="81">
      <c r="A2033" s="11">
        <v>74</v>
      </c>
      <c r="B2033" s="35" t="s">
        <v>137</v>
      </c>
      <c r="C2033" s="87" t="s">
        <v>2902</v>
      </c>
      <c r="D2033" s="172" t="s">
        <v>2968</v>
      </c>
      <c r="E2033" s="43" t="s">
        <v>2969</v>
      </c>
      <c r="F2033" s="35" t="s">
        <v>2970</v>
      </c>
      <c r="G2033" s="104">
        <v>19000000</v>
      </c>
      <c r="H2033" s="23">
        <v>0</v>
      </c>
      <c r="I2033" s="23">
        <f t="shared" si="207"/>
        <v>19000000</v>
      </c>
    </row>
    <row r="2034" spans="1:9" ht="90">
      <c r="A2034" s="11">
        <v>75</v>
      </c>
      <c r="B2034" s="56">
        <v>1186220417</v>
      </c>
      <c r="C2034" s="87" t="s">
        <v>2902</v>
      </c>
      <c r="D2034" s="172"/>
      <c r="E2034" s="43" t="s">
        <v>2918</v>
      </c>
      <c r="F2034" s="35" t="s">
        <v>2918</v>
      </c>
      <c r="G2034" s="104">
        <v>820000</v>
      </c>
      <c r="H2034" s="23">
        <v>0</v>
      </c>
      <c r="I2034" s="23">
        <f t="shared" si="207"/>
        <v>820000</v>
      </c>
    </row>
    <row r="2035" spans="1:9" ht="108">
      <c r="A2035" s="11">
        <v>76</v>
      </c>
      <c r="B2035" s="56">
        <v>1186220418</v>
      </c>
      <c r="C2035" s="87" t="s">
        <v>2902</v>
      </c>
      <c r="D2035" s="172"/>
      <c r="E2035" s="43" t="s">
        <v>2971</v>
      </c>
      <c r="F2035" s="35" t="s">
        <v>2971</v>
      </c>
      <c r="G2035" s="104">
        <v>3000000</v>
      </c>
      <c r="H2035" s="23">
        <v>0</v>
      </c>
      <c r="I2035" s="23">
        <f t="shared" si="207"/>
        <v>3000000</v>
      </c>
    </row>
    <row r="2036" spans="1:9" ht="126">
      <c r="A2036" s="11">
        <v>77</v>
      </c>
      <c r="B2036" s="35" t="s">
        <v>137</v>
      </c>
      <c r="C2036" s="87" t="s">
        <v>2902</v>
      </c>
      <c r="D2036" s="172"/>
      <c r="E2036" s="43" t="s">
        <v>2972</v>
      </c>
      <c r="F2036" s="87" t="s">
        <v>2972</v>
      </c>
      <c r="G2036" s="104">
        <v>1200000</v>
      </c>
      <c r="H2036" s="23">
        <v>0</v>
      </c>
      <c r="I2036" s="23">
        <f t="shared" si="207"/>
        <v>1200000</v>
      </c>
    </row>
    <row r="2037" spans="1:9" ht="180">
      <c r="A2037" s="11">
        <v>78</v>
      </c>
      <c r="B2037" s="35" t="s">
        <v>137</v>
      </c>
      <c r="C2037" s="87" t="s">
        <v>2902</v>
      </c>
      <c r="D2037" s="172"/>
      <c r="E2037" s="43" t="s">
        <v>2973</v>
      </c>
      <c r="F2037" s="87" t="s">
        <v>2973</v>
      </c>
      <c r="G2037" s="104">
        <v>1800000</v>
      </c>
      <c r="H2037" s="23">
        <v>0</v>
      </c>
      <c r="I2037" s="23">
        <f t="shared" si="207"/>
        <v>1800000</v>
      </c>
    </row>
    <row r="2038" spans="1:9" ht="135">
      <c r="A2038" s="11">
        <v>79</v>
      </c>
      <c r="B2038" s="35" t="s">
        <v>137</v>
      </c>
      <c r="C2038" s="87" t="s">
        <v>2902</v>
      </c>
      <c r="D2038" s="172"/>
      <c r="E2038" s="43" t="s">
        <v>2974</v>
      </c>
      <c r="F2038" s="87" t="s">
        <v>2974</v>
      </c>
      <c r="G2038" s="104">
        <v>1800000</v>
      </c>
      <c r="H2038" s="23">
        <v>0</v>
      </c>
      <c r="I2038" s="23">
        <f t="shared" si="207"/>
        <v>1800000</v>
      </c>
    </row>
    <row r="2039" spans="1:9" ht="153">
      <c r="A2039" s="11">
        <v>80</v>
      </c>
      <c r="B2039" s="56">
        <v>1186220448</v>
      </c>
      <c r="C2039" s="87" t="s">
        <v>2902</v>
      </c>
      <c r="D2039" s="172"/>
      <c r="E2039" s="43" t="s">
        <v>4088</v>
      </c>
      <c r="F2039" s="87" t="s">
        <v>4089</v>
      </c>
      <c r="G2039" s="104">
        <v>115000</v>
      </c>
      <c r="H2039" s="23">
        <v>0</v>
      </c>
      <c r="I2039" s="23">
        <f t="shared" si="207"/>
        <v>115000</v>
      </c>
    </row>
    <row r="2040" spans="1:9" ht="29.25" customHeight="1">
      <c r="A2040" s="11">
        <v>81</v>
      </c>
      <c r="B2040" s="35" t="s">
        <v>137</v>
      </c>
      <c r="C2040" s="87" t="s">
        <v>2902</v>
      </c>
      <c r="D2040" s="172"/>
      <c r="E2040" s="43" t="s">
        <v>2908</v>
      </c>
      <c r="F2040" s="87" t="s">
        <v>2908</v>
      </c>
      <c r="G2040" s="104">
        <v>800000</v>
      </c>
      <c r="H2040" s="23">
        <f t="shared" ref="H2040:H2041" si="209">ROUND(G2040*0.19,0)</f>
        <v>152000</v>
      </c>
      <c r="I2040" s="23">
        <f t="shared" si="207"/>
        <v>952000</v>
      </c>
    </row>
    <row r="2041" spans="1:9" ht="45">
      <c r="A2041" s="11">
        <v>82</v>
      </c>
      <c r="B2041" s="56">
        <v>1186220414</v>
      </c>
      <c r="C2041" s="87" t="s">
        <v>2902</v>
      </c>
      <c r="D2041" s="172"/>
      <c r="E2041" s="43" t="s">
        <v>2910</v>
      </c>
      <c r="F2041" s="87" t="s">
        <v>2910</v>
      </c>
      <c r="G2041" s="104">
        <v>400000</v>
      </c>
      <c r="H2041" s="23">
        <f t="shared" si="209"/>
        <v>76000</v>
      </c>
      <c r="I2041" s="23">
        <f t="shared" si="207"/>
        <v>476000</v>
      </c>
    </row>
    <row r="2042" spans="1:9" ht="45">
      <c r="A2042" s="11">
        <v>83</v>
      </c>
      <c r="B2042" s="35" t="s">
        <v>137</v>
      </c>
      <c r="C2042" s="87" t="s">
        <v>2902</v>
      </c>
      <c r="D2042" s="172"/>
      <c r="E2042" s="43" t="s">
        <v>2911</v>
      </c>
      <c r="F2042" s="87" t="s">
        <v>2911</v>
      </c>
      <c r="G2042" s="104">
        <v>400000</v>
      </c>
      <c r="H2042" s="23">
        <v>0</v>
      </c>
      <c r="I2042" s="23">
        <f>+G2042+H2042</f>
        <v>400000</v>
      </c>
    </row>
    <row r="2043" spans="1:9" ht="54">
      <c r="A2043" s="11">
        <v>84</v>
      </c>
      <c r="B2043" s="35" t="s">
        <v>137</v>
      </c>
      <c r="C2043" s="87" t="s">
        <v>2902</v>
      </c>
      <c r="D2043" s="172"/>
      <c r="E2043" s="43" t="s">
        <v>2913</v>
      </c>
      <c r="F2043" s="87" t="s">
        <v>2912</v>
      </c>
      <c r="G2043" s="104">
        <v>170000</v>
      </c>
      <c r="H2043" s="23">
        <v>0</v>
      </c>
      <c r="I2043" s="23">
        <f>+G2043+H2043</f>
        <v>170000</v>
      </c>
    </row>
    <row r="2044" spans="1:9" ht="36">
      <c r="A2044" s="11">
        <v>85</v>
      </c>
      <c r="B2044" s="35" t="s">
        <v>137</v>
      </c>
      <c r="C2044" s="87" t="s">
        <v>2902</v>
      </c>
      <c r="D2044" s="172"/>
      <c r="E2044" s="43" t="s">
        <v>2914</v>
      </c>
      <c r="F2044" s="87" t="s">
        <v>2914</v>
      </c>
      <c r="G2044" s="104">
        <v>1700000</v>
      </c>
      <c r="H2044" s="23">
        <v>0</v>
      </c>
      <c r="I2044" s="23">
        <f t="shared" ref="I2044:I2065" si="210">+G2044+H2044</f>
        <v>1700000</v>
      </c>
    </row>
    <row r="2045" spans="1:9" ht="90">
      <c r="A2045" s="11">
        <v>86</v>
      </c>
      <c r="B2045" s="35" t="s">
        <v>137</v>
      </c>
      <c r="C2045" s="87" t="s">
        <v>2902</v>
      </c>
      <c r="D2045" s="172"/>
      <c r="E2045" s="43" t="s">
        <v>2915</v>
      </c>
      <c r="F2045" s="87" t="s">
        <v>2915</v>
      </c>
      <c r="G2045" s="104">
        <v>107000</v>
      </c>
      <c r="H2045" s="23">
        <f t="shared" ref="H2045" si="211">ROUND(G2045*0.19,0)</f>
        <v>20330</v>
      </c>
      <c r="I2045" s="23">
        <f t="shared" si="210"/>
        <v>127330</v>
      </c>
    </row>
    <row r="2046" spans="1:9" ht="64.5" customHeight="1">
      <c r="A2046" s="11">
        <v>87</v>
      </c>
      <c r="B2046" s="35" t="s">
        <v>137</v>
      </c>
      <c r="C2046" s="87" t="s">
        <v>2902</v>
      </c>
      <c r="D2046" s="172" t="s">
        <v>2975</v>
      </c>
      <c r="E2046" s="43" t="s">
        <v>2969</v>
      </c>
      <c r="F2046" s="35" t="s">
        <v>2970</v>
      </c>
      <c r="G2046" s="104">
        <v>19000000</v>
      </c>
      <c r="H2046" s="23">
        <v>0</v>
      </c>
      <c r="I2046" s="23">
        <f t="shared" si="210"/>
        <v>19000000</v>
      </c>
    </row>
    <row r="2047" spans="1:9" ht="81">
      <c r="A2047" s="11">
        <v>88</v>
      </c>
      <c r="B2047" s="35" t="s">
        <v>137</v>
      </c>
      <c r="C2047" s="87" t="s">
        <v>2902</v>
      </c>
      <c r="D2047" s="172"/>
      <c r="E2047" s="43" t="s">
        <v>2969</v>
      </c>
      <c r="F2047" s="35" t="s">
        <v>2970</v>
      </c>
      <c r="G2047" s="104">
        <v>19000000</v>
      </c>
      <c r="H2047" s="23">
        <v>0</v>
      </c>
      <c r="I2047" s="23">
        <f t="shared" si="210"/>
        <v>19000000</v>
      </c>
    </row>
    <row r="2048" spans="1:9" ht="171">
      <c r="A2048" s="11">
        <v>89</v>
      </c>
      <c r="B2048" s="35" t="s">
        <v>137</v>
      </c>
      <c r="C2048" s="87" t="s">
        <v>2902</v>
      </c>
      <c r="D2048" s="172"/>
      <c r="E2048" s="43" t="s">
        <v>2976</v>
      </c>
      <c r="F2048" s="87" t="s">
        <v>2976</v>
      </c>
      <c r="G2048" s="104">
        <v>1200000</v>
      </c>
      <c r="H2048" s="23">
        <v>0</v>
      </c>
      <c r="I2048" s="23">
        <f t="shared" si="210"/>
        <v>1200000</v>
      </c>
    </row>
    <row r="2049" spans="1:9" ht="180">
      <c r="A2049" s="11">
        <v>90</v>
      </c>
      <c r="B2049" s="35" t="s">
        <v>137</v>
      </c>
      <c r="C2049" s="87" t="s">
        <v>2902</v>
      </c>
      <c r="D2049" s="172"/>
      <c r="E2049" s="43" t="s">
        <v>2977</v>
      </c>
      <c r="F2049" s="87" t="s">
        <v>2978</v>
      </c>
      <c r="G2049" s="104">
        <v>450000</v>
      </c>
      <c r="H2049" s="23">
        <v>0</v>
      </c>
      <c r="I2049" s="23">
        <f t="shared" si="210"/>
        <v>450000</v>
      </c>
    </row>
    <row r="2050" spans="1:9" ht="207">
      <c r="A2050" s="11">
        <v>91</v>
      </c>
      <c r="B2050" s="35" t="s">
        <v>137</v>
      </c>
      <c r="C2050" s="87" t="s">
        <v>2902</v>
      </c>
      <c r="D2050" s="172"/>
      <c r="E2050" s="43" t="s">
        <v>2979</v>
      </c>
      <c r="F2050" s="87" t="s">
        <v>2979</v>
      </c>
      <c r="G2050" s="104">
        <v>1800000</v>
      </c>
      <c r="H2050" s="23">
        <v>0</v>
      </c>
      <c r="I2050" s="23">
        <f t="shared" si="210"/>
        <v>1800000</v>
      </c>
    </row>
    <row r="2051" spans="1:9" ht="99">
      <c r="A2051" s="11">
        <v>92</v>
      </c>
      <c r="B2051" s="35" t="s">
        <v>137</v>
      </c>
      <c r="C2051" s="87" t="s">
        <v>2902</v>
      </c>
      <c r="D2051" s="172"/>
      <c r="E2051" s="43" t="s">
        <v>2980</v>
      </c>
      <c r="F2051" s="87" t="s">
        <v>2980</v>
      </c>
      <c r="G2051" s="104">
        <v>400000</v>
      </c>
      <c r="H2051" s="23">
        <v>0</v>
      </c>
      <c r="I2051" s="23">
        <f t="shared" si="210"/>
        <v>400000</v>
      </c>
    </row>
    <row r="2052" spans="1:9" ht="81">
      <c r="A2052" s="11">
        <v>93</v>
      </c>
      <c r="B2052" s="35" t="s">
        <v>137</v>
      </c>
      <c r="C2052" s="87" t="s">
        <v>2902</v>
      </c>
      <c r="D2052" s="172"/>
      <c r="E2052" s="43" t="s">
        <v>2981</v>
      </c>
      <c r="F2052" s="87" t="s">
        <v>2981</v>
      </c>
      <c r="G2052" s="104">
        <v>400000</v>
      </c>
      <c r="H2052" s="23">
        <f t="shared" ref="H2052" si="212">ROUND(G2052*0.19,0)</f>
        <v>76000</v>
      </c>
      <c r="I2052" s="23">
        <f t="shared" si="210"/>
        <v>476000</v>
      </c>
    </row>
    <row r="2053" spans="1:9" ht="153">
      <c r="A2053" s="11">
        <v>94</v>
      </c>
      <c r="B2053" s="56">
        <v>1186220345</v>
      </c>
      <c r="C2053" s="87" t="s">
        <v>2902</v>
      </c>
      <c r="D2053" s="172"/>
      <c r="E2053" s="43" t="s">
        <v>2938</v>
      </c>
      <c r="F2053" s="87" t="s">
        <v>2938</v>
      </c>
      <c r="G2053" s="104">
        <v>820000</v>
      </c>
      <c r="H2053" s="23">
        <v>0</v>
      </c>
      <c r="I2053" s="23">
        <f t="shared" si="210"/>
        <v>820000</v>
      </c>
    </row>
    <row r="2054" spans="1:9" ht="189">
      <c r="A2054" s="11">
        <v>95</v>
      </c>
      <c r="B2054" s="56">
        <v>1186220346</v>
      </c>
      <c r="C2054" s="87" t="s">
        <v>2902</v>
      </c>
      <c r="D2054" s="172"/>
      <c r="E2054" s="43" t="s">
        <v>2982</v>
      </c>
      <c r="F2054" s="87" t="s">
        <v>2983</v>
      </c>
      <c r="G2054" s="104">
        <v>3000000</v>
      </c>
      <c r="H2054" s="23">
        <v>0</v>
      </c>
      <c r="I2054" s="23">
        <f t="shared" si="210"/>
        <v>3000000</v>
      </c>
    </row>
    <row r="2055" spans="1:9" ht="180">
      <c r="A2055" s="11">
        <v>96</v>
      </c>
      <c r="B2055" s="56">
        <v>1186220348</v>
      </c>
      <c r="C2055" s="87" t="s">
        <v>2902</v>
      </c>
      <c r="D2055" s="172"/>
      <c r="E2055" s="43" t="s">
        <v>2984</v>
      </c>
      <c r="F2055" s="87" t="s">
        <v>2984</v>
      </c>
      <c r="G2055" s="104">
        <v>2500000</v>
      </c>
      <c r="H2055" s="23">
        <v>0</v>
      </c>
      <c r="I2055" s="23">
        <f t="shared" si="210"/>
        <v>2500000</v>
      </c>
    </row>
    <row r="2056" spans="1:9" ht="153">
      <c r="A2056" s="11">
        <v>97</v>
      </c>
      <c r="B2056" s="56">
        <v>1186220350</v>
      </c>
      <c r="C2056" s="87" t="s">
        <v>2902</v>
      </c>
      <c r="D2056" s="172"/>
      <c r="E2056" s="43" t="s">
        <v>2947</v>
      </c>
      <c r="F2056" s="35" t="s">
        <v>2947</v>
      </c>
      <c r="G2056" s="104">
        <v>820000</v>
      </c>
      <c r="H2056" s="23">
        <v>0</v>
      </c>
      <c r="I2056" s="23">
        <f t="shared" si="210"/>
        <v>820000</v>
      </c>
    </row>
    <row r="2057" spans="1:9" ht="27">
      <c r="A2057" s="11">
        <v>98</v>
      </c>
      <c r="B2057" s="56" t="s">
        <v>46</v>
      </c>
      <c r="C2057" s="87" t="s">
        <v>2902</v>
      </c>
      <c r="D2057" s="172"/>
      <c r="E2057" s="43" t="s">
        <v>2941</v>
      </c>
      <c r="F2057" s="87" t="s">
        <v>2941</v>
      </c>
      <c r="G2057" s="104">
        <v>800000</v>
      </c>
      <c r="H2057" s="23">
        <f t="shared" ref="H2057:H2062" si="213">ROUND(G2057*0.19,0)</f>
        <v>152000</v>
      </c>
      <c r="I2057" s="23">
        <f t="shared" si="210"/>
        <v>952000</v>
      </c>
    </row>
    <row r="2058" spans="1:9" ht="108">
      <c r="A2058" s="11">
        <v>99</v>
      </c>
      <c r="B2058" s="56" t="s">
        <v>46</v>
      </c>
      <c r="C2058" s="87" t="s">
        <v>2902</v>
      </c>
      <c r="D2058" s="172"/>
      <c r="E2058" s="35" t="s">
        <v>2942</v>
      </c>
      <c r="F2058" s="35" t="s">
        <v>2942</v>
      </c>
      <c r="G2058" s="104">
        <v>107000</v>
      </c>
      <c r="H2058" s="23">
        <f t="shared" si="213"/>
        <v>20330</v>
      </c>
      <c r="I2058" s="23">
        <f t="shared" si="210"/>
        <v>127330</v>
      </c>
    </row>
    <row r="2059" spans="1:9" ht="99">
      <c r="A2059" s="11">
        <v>100</v>
      </c>
      <c r="B2059" s="56" t="s">
        <v>46</v>
      </c>
      <c r="C2059" s="87" t="s">
        <v>2902</v>
      </c>
      <c r="D2059" s="172"/>
      <c r="E2059" s="43" t="s">
        <v>2943</v>
      </c>
      <c r="F2059" s="87" t="s">
        <v>2943</v>
      </c>
      <c r="G2059" s="104">
        <v>45500</v>
      </c>
      <c r="H2059" s="23">
        <f t="shared" si="213"/>
        <v>8645</v>
      </c>
      <c r="I2059" s="23">
        <f t="shared" si="210"/>
        <v>54145</v>
      </c>
    </row>
    <row r="2060" spans="1:9" ht="108">
      <c r="A2060" s="11">
        <v>101</v>
      </c>
      <c r="B2060" s="56" t="s">
        <v>46</v>
      </c>
      <c r="C2060" s="87" t="s">
        <v>2902</v>
      </c>
      <c r="D2060" s="172"/>
      <c r="E2060" s="107" t="s">
        <v>2944</v>
      </c>
      <c r="F2060" s="108" t="s">
        <v>2944</v>
      </c>
      <c r="G2060" s="104">
        <v>250000</v>
      </c>
      <c r="H2060" s="23">
        <f t="shared" si="213"/>
        <v>47500</v>
      </c>
      <c r="I2060" s="23">
        <f t="shared" si="210"/>
        <v>297500</v>
      </c>
    </row>
    <row r="2061" spans="1:9" ht="18">
      <c r="A2061" s="11">
        <v>102</v>
      </c>
      <c r="B2061" s="56" t="s">
        <v>46</v>
      </c>
      <c r="C2061" s="87" t="s">
        <v>2902</v>
      </c>
      <c r="D2061" s="172"/>
      <c r="E2061" s="107" t="s">
        <v>2945</v>
      </c>
      <c r="F2061" s="108" t="s">
        <v>2945</v>
      </c>
      <c r="G2061" s="104">
        <v>250000</v>
      </c>
      <c r="H2061" s="23">
        <f t="shared" si="213"/>
        <v>47500</v>
      </c>
      <c r="I2061" s="23">
        <f t="shared" si="210"/>
        <v>297500</v>
      </c>
    </row>
    <row r="2062" spans="1:9" ht="45">
      <c r="A2062" s="11">
        <v>103</v>
      </c>
      <c r="B2062" s="56" t="s">
        <v>46</v>
      </c>
      <c r="C2062" s="87" t="s">
        <v>2902</v>
      </c>
      <c r="D2062" s="172"/>
      <c r="E2062" s="43" t="s">
        <v>2946</v>
      </c>
      <c r="F2062" s="87" t="s">
        <v>2946</v>
      </c>
      <c r="G2062" s="104">
        <v>250000</v>
      </c>
      <c r="H2062" s="23">
        <f t="shared" si="213"/>
        <v>47500</v>
      </c>
      <c r="I2062" s="23">
        <f t="shared" si="210"/>
        <v>297500</v>
      </c>
    </row>
    <row r="2063" spans="1:9" ht="63.75" customHeight="1">
      <c r="A2063" s="11">
        <v>104</v>
      </c>
      <c r="B2063" s="56">
        <v>1186220475</v>
      </c>
      <c r="C2063" s="87" t="s">
        <v>2902</v>
      </c>
      <c r="D2063" s="172" t="s">
        <v>2985</v>
      </c>
      <c r="E2063" s="43" t="s">
        <v>2986</v>
      </c>
      <c r="F2063" s="35" t="s">
        <v>2986</v>
      </c>
      <c r="G2063" s="104">
        <v>15000000</v>
      </c>
      <c r="H2063" s="23">
        <v>0</v>
      </c>
      <c r="I2063" s="23">
        <f t="shared" si="210"/>
        <v>15000000</v>
      </c>
    </row>
    <row r="2064" spans="1:9" ht="117">
      <c r="A2064" s="11">
        <v>105</v>
      </c>
      <c r="B2064" s="56">
        <v>1186220476</v>
      </c>
      <c r="C2064" s="87" t="s">
        <v>2902</v>
      </c>
      <c r="D2064" s="172"/>
      <c r="E2064" s="40" t="s">
        <v>2987</v>
      </c>
      <c r="F2064" s="35" t="s">
        <v>2988</v>
      </c>
      <c r="G2064" s="104">
        <v>3000000</v>
      </c>
      <c r="H2064" s="23">
        <v>0</v>
      </c>
      <c r="I2064" s="23">
        <f t="shared" si="210"/>
        <v>3000000</v>
      </c>
    </row>
    <row r="2065" spans="1:9" ht="54">
      <c r="A2065" s="11">
        <v>106</v>
      </c>
      <c r="B2065" s="56">
        <v>1186220477</v>
      </c>
      <c r="C2065" s="87" t="s">
        <v>2902</v>
      </c>
      <c r="D2065" s="172"/>
      <c r="E2065" s="40" t="s">
        <v>2989</v>
      </c>
      <c r="F2065" s="35" t="s">
        <v>2989</v>
      </c>
      <c r="G2065" s="104">
        <v>115000</v>
      </c>
      <c r="H2065" s="23">
        <v>0</v>
      </c>
      <c r="I2065" s="23">
        <f t="shared" si="210"/>
        <v>115000</v>
      </c>
    </row>
    <row r="2066" spans="1:9" s="147" customFormat="1">
      <c r="A2066" s="142" t="s">
        <v>4018</v>
      </c>
      <c r="B2066" s="154"/>
      <c r="C2066" s="155"/>
      <c r="D2066" s="156"/>
      <c r="E2066" s="156"/>
      <c r="F2066" s="155"/>
      <c r="G2066" s="157"/>
      <c r="H2066" s="146"/>
      <c r="I2066" s="149">
        <f>SUM(I1960:I2065)</f>
        <v>308586550</v>
      </c>
    </row>
    <row r="2067" spans="1:9" ht="18">
      <c r="A2067" s="39" t="s">
        <v>3536</v>
      </c>
      <c r="B2067" s="166" t="s">
        <v>2991</v>
      </c>
      <c r="C2067" s="166"/>
      <c r="D2067" s="166"/>
      <c r="E2067" s="166"/>
      <c r="F2067" s="29" t="s">
        <v>2895</v>
      </c>
      <c r="G2067" s="177" t="s">
        <v>3870</v>
      </c>
      <c r="H2067" s="178"/>
      <c r="I2067" s="179"/>
    </row>
    <row r="2068" spans="1:9" ht="27">
      <c r="A2068" s="14" t="s">
        <v>2</v>
      </c>
      <c r="B2068" s="14" t="s">
        <v>3</v>
      </c>
      <c r="C2068" s="15" t="s">
        <v>4</v>
      </c>
      <c r="D2068" s="15" t="s">
        <v>5</v>
      </c>
      <c r="E2068" s="15" t="s">
        <v>3366</v>
      </c>
      <c r="F2068" s="15" t="s">
        <v>7</v>
      </c>
      <c r="G2068" s="16" t="s">
        <v>3347</v>
      </c>
      <c r="H2068" s="16" t="s">
        <v>3348</v>
      </c>
      <c r="I2068" s="16" t="s">
        <v>3349</v>
      </c>
    </row>
    <row r="2069" spans="1:9" ht="90">
      <c r="A2069" s="31">
        <v>1</v>
      </c>
      <c r="B2069" s="35" t="s">
        <v>3364</v>
      </c>
      <c r="C2069" s="21">
        <v>42295143</v>
      </c>
      <c r="D2069" s="36" t="s">
        <v>2992</v>
      </c>
      <c r="E2069" s="37" t="s">
        <v>2992</v>
      </c>
      <c r="F2069" s="28" t="s">
        <v>53</v>
      </c>
      <c r="G2069" s="22">
        <v>700000</v>
      </c>
      <c r="H2069" s="22">
        <f>ROUND(G2069*0.19,0)</f>
        <v>133000</v>
      </c>
      <c r="I2069" s="23">
        <f>+G2069+H2069</f>
        <v>833000</v>
      </c>
    </row>
    <row r="2070" spans="1:9" s="147" customFormat="1">
      <c r="A2070" s="142" t="s">
        <v>4018</v>
      </c>
      <c r="B2070" s="17"/>
      <c r="C2070" s="143"/>
      <c r="D2070" s="143"/>
      <c r="E2070" s="143"/>
      <c r="F2070" s="143"/>
      <c r="G2070" s="148"/>
      <c r="H2070" s="148"/>
      <c r="I2070" s="149">
        <f>SUM(I2069)</f>
        <v>833000</v>
      </c>
    </row>
    <row r="2071" spans="1:9" s="62" customFormat="1" ht="18">
      <c r="A2071" s="39" t="s">
        <v>2990</v>
      </c>
      <c r="B2071" s="166" t="s">
        <v>2994</v>
      </c>
      <c r="C2071" s="166"/>
      <c r="D2071" s="166"/>
      <c r="E2071" s="166"/>
      <c r="F2071" s="29" t="s">
        <v>405</v>
      </c>
      <c r="G2071" s="174" t="s">
        <v>3870</v>
      </c>
      <c r="H2071" s="175"/>
      <c r="I2071" s="176"/>
    </row>
    <row r="2072" spans="1:9" s="62" customFormat="1" ht="27">
      <c r="A2072" s="14" t="s">
        <v>2</v>
      </c>
      <c r="B2072" s="14" t="s">
        <v>3</v>
      </c>
      <c r="C2072" s="15" t="s">
        <v>4</v>
      </c>
      <c r="D2072" s="15" t="s">
        <v>5</v>
      </c>
      <c r="E2072" s="15" t="s">
        <v>3366</v>
      </c>
      <c r="F2072" s="15" t="s">
        <v>7</v>
      </c>
      <c r="G2072" s="16" t="s">
        <v>3347</v>
      </c>
      <c r="H2072" s="16" t="s">
        <v>3348</v>
      </c>
      <c r="I2072" s="16" t="s">
        <v>3349</v>
      </c>
    </row>
    <row r="2073" spans="1:9" s="62" customFormat="1" ht="45">
      <c r="A2073" s="31">
        <v>1</v>
      </c>
      <c r="B2073" s="35" t="s">
        <v>3364</v>
      </c>
      <c r="C2073" s="28">
        <v>42203400</v>
      </c>
      <c r="D2073" s="36" t="s">
        <v>2995</v>
      </c>
      <c r="E2073" s="37" t="s">
        <v>2996</v>
      </c>
      <c r="F2073" s="28" t="s">
        <v>10</v>
      </c>
      <c r="G2073" s="22">
        <v>737400</v>
      </c>
      <c r="H2073" s="22">
        <v>0</v>
      </c>
      <c r="I2073" s="23">
        <f>+G2073+H2073</f>
        <v>737400</v>
      </c>
    </row>
    <row r="2074" spans="1:9" s="62" customFormat="1" ht="45">
      <c r="A2074" s="31">
        <v>2</v>
      </c>
      <c r="B2074" s="35" t="s">
        <v>3364</v>
      </c>
      <c r="C2074" s="28">
        <v>42203400</v>
      </c>
      <c r="D2074" s="36" t="s">
        <v>2997</v>
      </c>
      <c r="E2074" s="37" t="s">
        <v>2996</v>
      </c>
      <c r="F2074" s="28" t="s">
        <v>10</v>
      </c>
      <c r="G2074" s="22">
        <v>737400</v>
      </c>
      <c r="H2074" s="22">
        <v>0</v>
      </c>
      <c r="I2074" s="23">
        <f>+G2074+H2074</f>
        <v>737400</v>
      </c>
    </row>
    <row r="2075" spans="1:9" s="150" customFormat="1">
      <c r="A2075" s="142" t="s">
        <v>4019</v>
      </c>
      <c r="B2075" s="17"/>
      <c r="C2075" s="143"/>
      <c r="D2075" s="143"/>
      <c r="E2075" s="143"/>
      <c r="F2075" s="143"/>
      <c r="G2075" s="144"/>
      <c r="H2075" s="145"/>
      <c r="I2075" s="151">
        <f>SUM(I2073:I2074)</f>
        <v>1474800</v>
      </c>
    </row>
    <row r="2076" spans="1:9" s="62" customFormat="1" ht="13.5" customHeight="1">
      <c r="A2076" s="39" t="s">
        <v>2993</v>
      </c>
      <c r="B2076" s="166" t="s">
        <v>2999</v>
      </c>
      <c r="C2076" s="166"/>
      <c r="D2076" s="166"/>
      <c r="E2076" s="166"/>
      <c r="F2076" s="29" t="s">
        <v>375</v>
      </c>
      <c r="G2076" s="174" t="s">
        <v>3870</v>
      </c>
      <c r="H2076" s="175"/>
      <c r="I2076" s="176"/>
    </row>
    <row r="2077" spans="1:9" s="62" customFormat="1" ht="27">
      <c r="A2077" s="14" t="s">
        <v>2</v>
      </c>
      <c r="B2077" s="14" t="s">
        <v>3</v>
      </c>
      <c r="C2077" s="15" t="s">
        <v>4</v>
      </c>
      <c r="D2077" s="15" t="s">
        <v>5</v>
      </c>
      <c r="E2077" s="15" t="s">
        <v>3366</v>
      </c>
      <c r="F2077" s="15" t="s">
        <v>7</v>
      </c>
      <c r="G2077" s="16" t="s">
        <v>3347</v>
      </c>
      <c r="H2077" s="16" t="s">
        <v>3348</v>
      </c>
      <c r="I2077" s="16" t="s">
        <v>3349</v>
      </c>
    </row>
    <row r="2078" spans="1:9" s="62" customFormat="1" ht="45">
      <c r="A2078" s="31">
        <v>1</v>
      </c>
      <c r="B2078" s="46">
        <v>1196490223</v>
      </c>
      <c r="C2078" s="69" t="s">
        <v>3000</v>
      </c>
      <c r="D2078" s="46" t="s">
        <v>3001</v>
      </c>
      <c r="E2078" s="46" t="s">
        <v>3001</v>
      </c>
      <c r="F2078" s="28" t="s">
        <v>10</v>
      </c>
      <c r="G2078" s="22">
        <v>148315</v>
      </c>
      <c r="H2078" s="22">
        <v>0</v>
      </c>
      <c r="I2078" s="23">
        <f>+G2078+H2078</f>
        <v>148315</v>
      </c>
    </row>
    <row r="2079" spans="1:9" s="62" customFormat="1" ht="45">
      <c r="A2079" s="31">
        <v>2</v>
      </c>
      <c r="B2079" s="46">
        <v>1196490139</v>
      </c>
      <c r="C2079" s="69" t="s">
        <v>3000</v>
      </c>
      <c r="D2079" s="46" t="s">
        <v>3002</v>
      </c>
      <c r="E2079" s="46" t="s">
        <v>3002</v>
      </c>
      <c r="F2079" s="28" t="s">
        <v>10</v>
      </c>
      <c r="G2079" s="22">
        <v>148315</v>
      </c>
      <c r="H2079" s="22">
        <v>0</v>
      </c>
      <c r="I2079" s="23">
        <f>+G2079+H2079</f>
        <v>148315</v>
      </c>
    </row>
    <row r="2080" spans="1:9" s="150" customFormat="1">
      <c r="A2080" s="142" t="s">
        <v>4020</v>
      </c>
      <c r="B2080" s="17"/>
      <c r="C2080" s="143"/>
      <c r="D2080" s="143"/>
      <c r="E2080" s="143"/>
      <c r="F2080" s="143"/>
      <c r="G2080" s="144"/>
      <c r="H2080" s="145"/>
      <c r="I2080" s="151">
        <f>SUM(I2078:I2079)</f>
        <v>296630</v>
      </c>
    </row>
    <row r="2081" spans="1:9" s="62" customFormat="1" ht="13.5" customHeight="1">
      <c r="A2081" s="39" t="s">
        <v>2998</v>
      </c>
      <c r="B2081" s="166" t="s">
        <v>3005</v>
      </c>
      <c r="C2081" s="166"/>
      <c r="D2081" s="166"/>
      <c r="E2081" s="166"/>
      <c r="F2081" s="29" t="s">
        <v>3003</v>
      </c>
      <c r="G2081" s="174" t="s">
        <v>3870</v>
      </c>
      <c r="H2081" s="175"/>
      <c r="I2081" s="176"/>
    </row>
    <row r="2082" spans="1:9" s="62" customFormat="1" ht="27">
      <c r="A2082" s="14" t="s">
        <v>2</v>
      </c>
      <c r="B2082" s="14" t="s">
        <v>3</v>
      </c>
      <c r="C2082" s="15" t="s">
        <v>4</v>
      </c>
      <c r="D2082" s="15" t="s">
        <v>5</v>
      </c>
      <c r="E2082" s="15" t="s">
        <v>3366</v>
      </c>
      <c r="F2082" s="15" t="s">
        <v>7</v>
      </c>
      <c r="G2082" s="16" t="s">
        <v>3347</v>
      </c>
      <c r="H2082" s="16" t="s">
        <v>3348</v>
      </c>
      <c r="I2082" s="16" t="s">
        <v>3349</v>
      </c>
    </row>
    <row r="2083" spans="1:9" s="62" customFormat="1" ht="45">
      <c r="A2083" s="31">
        <v>1</v>
      </c>
      <c r="B2083" s="27">
        <v>1186220809</v>
      </c>
      <c r="C2083" s="21">
        <v>42295900</v>
      </c>
      <c r="D2083" s="36" t="s">
        <v>3006</v>
      </c>
      <c r="E2083" s="37" t="s">
        <v>3007</v>
      </c>
      <c r="F2083" s="28" t="s">
        <v>10</v>
      </c>
      <c r="G2083" s="22">
        <v>350200</v>
      </c>
      <c r="H2083" s="22">
        <v>0</v>
      </c>
      <c r="I2083" s="23">
        <f>+G2083+H2083</f>
        <v>350200</v>
      </c>
    </row>
    <row r="2084" spans="1:9" s="150" customFormat="1">
      <c r="A2084" s="142" t="s">
        <v>4021</v>
      </c>
      <c r="B2084" s="17"/>
      <c r="C2084" s="143"/>
      <c r="D2084" s="143"/>
      <c r="E2084" s="143"/>
      <c r="F2084" s="143"/>
      <c r="G2084" s="148"/>
      <c r="H2084" s="148"/>
      <c r="I2084" s="149">
        <f>SUM(I2083)</f>
        <v>350200</v>
      </c>
    </row>
    <row r="2085" spans="1:9" s="62" customFormat="1" ht="18">
      <c r="A2085" s="39" t="s">
        <v>3004</v>
      </c>
      <c r="B2085" s="166" t="s">
        <v>3009</v>
      </c>
      <c r="C2085" s="166"/>
      <c r="D2085" s="166"/>
      <c r="E2085" s="166"/>
      <c r="F2085" s="29" t="s">
        <v>648</v>
      </c>
      <c r="G2085" s="174" t="s">
        <v>3870</v>
      </c>
      <c r="H2085" s="175"/>
      <c r="I2085" s="176"/>
    </row>
    <row r="2086" spans="1:9" s="62" customFormat="1" ht="27">
      <c r="A2086" s="14" t="s">
        <v>2</v>
      </c>
      <c r="B2086" s="14" t="s">
        <v>3</v>
      </c>
      <c r="C2086" s="15" t="s">
        <v>4</v>
      </c>
      <c r="D2086" s="15" t="s">
        <v>5</v>
      </c>
      <c r="E2086" s="15" t="s">
        <v>3366</v>
      </c>
      <c r="F2086" s="15" t="s">
        <v>7</v>
      </c>
      <c r="G2086" s="16" t="s">
        <v>3347</v>
      </c>
      <c r="H2086" s="16" t="s">
        <v>3348</v>
      </c>
      <c r="I2086" s="16" t="s">
        <v>3349</v>
      </c>
    </row>
    <row r="2087" spans="1:9" s="62" customFormat="1" ht="36">
      <c r="A2087" s="31">
        <v>1</v>
      </c>
      <c r="B2087" s="35" t="s">
        <v>1696</v>
      </c>
      <c r="C2087" s="46">
        <v>42295905</v>
      </c>
      <c r="D2087" s="44" t="s">
        <v>3010</v>
      </c>
      <c r="E2087" s="46" t="s">
        <v>3011</v>
      </c>
      <c r="F2087" s="28" t="s">
        <v>10</v>
      </c>
      <c r="G2087" s="22">
        <v>1501200</v>
      </c>
      <c r="H2087" s="22">
        <v>0</v>
      </c>
      <c r="I2087" s="23">
        <f t="shared" ref="I2087:I2097" si="214">+G2087+H2087</f>
        <v>1501200</v>
      </c>
    </row>
    <row r="2088" spans="1:9" s="62" customFormat="1" ht="36">
      <c r="A2088" s="31">
        <v>2</v>
      </c>
      <c r="B2088" s="35" t="s">
        <v>1696</v>
      </c>
      <c r="C2088" s="46">
        <v>42295905</v>
      </c>
      <c r="D2088" s="44" t="s">
        <v>3012</v>
      </c>
      <c r="E2088" s="46" t="s">
        <v>3013</v>
      </c>
      <c r="F2088" s="28" t="s">
        <v>10</v>
      </c>
      <c r="G2088" s="22">
        <v>1245600</v>
      </c>
      <c r="H2088" s="22">
        <v>0</v>
      </c>
      <c r="I2088" s="23">
        <f t="shared" si="214"/>
        <v>1245600</v>
      </c>
    </row>
    <row r="2089" spans="1:9" s="62" customFormat="1" ht="72">
      <c r="A2089" s="31">
        <v>3</v>
      </c>
      <c r="B2089" s="56">
        <v>1196420125</v>
      </c>
      <c r="C2089" s="46">
        <v>42295905</v>
      </c>
      <c r="D2089" s="44" t="s">
        <v>3014</v>
      </c>
      <c r="E2089" s="46" t="s">
        <v>3015</v>
      </c>
      <c r="F2089" s="28" t="s">
        <v>10</v>
      </c>
      <c r="G2089" s="22">
        <f>1349787.075*1.03*1.03*1.03*1.03*1.1562</f>
        <v>1756495.8541332523</v>
      </c>
      <c r="H2089" s="22">
        <v>0</v>
      </c>
      <c r="I2089" s="23">
        <f t="shared" si="214"/>
        <v>1756495.8541332523</v>
      </c>
    </row>
    <row r="2090" spans="1:9" s="62" customFormat="1" ht="72">
      <c r="A2090" s="31">
        <v>4</v>
      </c>
      <c r="B2090" s="111">
        <v>1196420126</v>
      </c>
      <c r="C2090" s="46">
        <v>42295905</v>
      </c>
      <c r="D2090" s="44" t="s">
        <v>3016</v>
      </c>
      <c r="E2090" s="46" t="s">
        <v>3017</v>
      </c>
      <c r="F2090" s="28" t="s">
        <v>10</v>
      </c>
      <c r="G2090" s="22">
        <f>1275000*1.03*1.03*1.03*1.03*1.1562</f>
        <v>1659174.43980555</v>
      </c>
      <c r="H2090" s="22">
        <v>0</v>
      </c>
      <c r="I2090" s="23">
        <f t="shared" si="214"/>
        <v>1659174.43980555</v>
      </c>
    </row>
    <row r="2091" spans="1:9" s="62" customFormat="1" ht="72">
      <c r="A2091" s="31">
        <v>5</v>
      </c>
      <c r="B2091" s="111">
        <v>1196420127</v>
      </c>
      <c r="C2091" s="46">
        <v>42295905</v>
      </c>
      <c r="D2091" s="44" t="s">
        <v>3018</v>
      </c>
      <c r="E2091" s="46" t="s">
        <v>3019</v>
      </c>
      <c r="F2091" s="28" t="s">
        <v>10</v>
      </c>
      <c r="G2091" s="22">
        <f>1043000*1.03*1.03*1.03*1.03*1.0162</f>
        <v>1192922.9609890459</v>
      </c>
      <c r="H2091" s="22">
        <v>0</v>
      </c>
      <c r="I2091" s="23">
        <f t="shared" si="214"/>
        <v>1192922.9609890459</v>
      </c>
    </row>
    <row r="2092" spans="1:9" s="62" customFormat="1" ht="72">
      <c r="A2092" s="31">
        <v>6</v>
      </c>
      <c r="B2092" s="111">
        <v>1196420128</v>
      </c>
      <c r="C2092" s="46">
        <v>42295905</v>
      </c>
      <c r="D2092" s="44" t="s">
        <v>3020</v>
      </c>
      <c r="E2092" s="46" t="s">
        <v>3021</v>
      </c>
      <c r="F2092" s="28" t="s">
        <v>10</v>
      </c>
      <c r="G2092" s="22">
        <f>990000*1.03*1.03*1.03*1.03*1.1562</f>
        <v>1288300.1532607798</v>
      </c>
      <c r="H2092" s="22">
        <v>0</v>
      </c>
      <c r="I2092" s="23">
        <f t="shared" si="214"/>
        <v>1288300.1532607798</v>
      </c>
    </row>
    <row r="2093" spans="1:9" s="62" customFormat="1" ht="72">
      <c r="A2093" s="31">
        <v>7</v>
      </c>
      <c r="B2093" s="111">
        <v>1196420129</v>
      </c>
      <c r="C2093" s="46">
        <v>42295905</v>
      </c>
      <c r="D2093" s="44" t="s">
        <v>3022</v>
      </c>
      <c r="E2093" s="46" t="s">
        <v>3023</v>
      </c>
      <c r="F2093" s="28" t="s">
        <v>10</v>
      </c>
      <c r="G2093" s="22">
        <f>1365000*1.03*1.03*1.03*1.03*1.1562</f>
        <v>1776292.6355565297</v>
      </c>
      <c r="H2093" s="22">
        <v>0</v>
      </c>
      <c r="I2093" s="23">
        <f t="shared" si="214"/>
        <v>1776292.6355565297</v>
      </c>
    </row>
    <row r="2094" spans="1:9" s="62" customFormat="1" ht="54">
      <c r="A2094" s="31">
        <v>8</v>
      </c>
      <c r="B2094" s="21">
        <v>1196420130</v>
      </c>
      <c r="C2094" s="28">
        <v>42295905</v>
      </c>
      <c r="D2094" s="33" t="s">
        <v>3024</v>
      </c>
      <c r="E2094" s="28" t="s">
        <v>3025</v>
      </c>
      <c r="F2094" s="28" t="s">
        <v>10</v>
      </c>
      <c r="G2094" s="22">
        <f>831100*1.03*1.03*1.03*1.03*1.1562</f>
        <v>1081521.472095994</v>
      </c>
      <c r="H2094" s="22">
        <v>0</v>
      </c>
      <c r="I2094" s="23">
        <f t="shared" si="214"/>
        <v>1081521.472095994</v>
      </c>
    </row>
    <row r="2095" spans="1:9" s="62" customFormat="1" ht="54">
      <c r="A2095" s="31">
        <v>9</v>
      </c>
      <c r="B2095" s="21">
        <v>1196420131</v>
      </c>
      <c r="C2095" s="28">
        <v>42295905</v>
      </c>
      <c r="D2095" s="33" t="s">
        <v>3026</v>
      </c>
      <c r="E2095" s="28" t="s">
        <v>3027</v>
      </c>
      <c r="F2095" s="28" t="s">
        <v>10</v>
      </c>
      <c r="G2095" s="22">
        <f>948900*1.03*1.03*1.03*1.03*1.1562</f>
        <v>1234816.1772011656</v>
      </c>
      <c r="H2095" s="22">
        <v>0</v>
      </c>
      <c r="I2095" s="23">
        <f t="shared" si="214"/>
        <v>1234816.1772011656</v>
      </c>
    </row>
    <row r="2096" spans="1:9" s="62" customFormat="1" ht="54">
      <c r="A2096" s="31">
        <v>10</v>
      </c>
      <c r="B2096" s="28">
        <v>1196420112</v>
      </c>
      <c r="C2096" s="28">
        <v>42295905</v>
      </c>
      <c r="D2096" s="33" t="s">
        <v>3028</v>
      </c>
      <c r="E2096" s="28" t="s">
        <v>3029</v>
      </c>
      <c r="F2096" s="28" t="s">
        <v>10</v>
      </c>
      <c r="G2096" s="22">
        <f>948900*1.03*1.03*1.03*1.03*1.1562</f>
        <v>1234816.1772011656</v>
      </c>
      <c r="H2096" s="22">
        <v>0</v>
      </c>
      <c r="I2096" s="23">
        <f t="shared" si="214"/>
        <v>1234816.1772011656</v>
      </c>
    </row>
    <row r="2097" spans="1:9" s="62" customFormat="1" ht="54">
      <c r="A2097" s="31">
        <v>11</v>
      </c>
      <c r="B2097" s="112">
        <v>1196420132</v>
      </c>
      <c r="C2097" s="28">
        <v>42295905</v>
      </c>
      <c r="D2097" s="33" t="s">
        <v>3030</v>
      </c>
      <c r="E2097" s="28" t="s">
        <v>3031</v>
      </c>
      <c r="F2097" s="28" t="s">
        <v>10</v>
      </c>
      <c r="G2097" s="22">
        <f>948900*1.03*1.03*1.03*1.03*1.1562</f>
        <v>1234816.1772011656</v>
      </c>
      <c r="H2097" s="22">
        <v>0</v>
      </c>
      <c r="I2097" s="23">
        <f t="shared" si="214"/>
        <v>1234816.1772011656</v>
      </c>
    </row>
    <row r="2098" spans="1:9" s="147" customFormat="1">
      <c r="A2098" s="142" t="s">
        <v>4022</v>
      </c>
      <c r="B2098" s="17"/>
      <c r="C2098" s="143"/>
      <c r="D2098" s="143"/>
      <c r="E2098" s="143"/>
      <c r="F2098" s="143"/>
      <c r="G2098" s="148"/>
      <c r="H2098" s="148"/>
      <c r="I2098" s="149">
        <f>SUM(I2087:I2097)</f>
        <v>15205956.047444647</v>
      </c>
    </row>
    <row r="2099" spans="1:9" s="62" customFormat="1" ht="13.5" customHeight="1">
      <c r="A2099" s="68" t="s">
        <v>3008</v>
      </c>
      <c r="B2099" s="166" t="s">
        <v>3033</v>
      </c>
      <c r="C2099" s="166"/>
      <c r="D2099" s="166"/>
      <c r="E2099" s="166"/>
      <c r="F2099" s="29" t="s">
        <v>675</v>
      </c>
      <c r="G2099" s="174" t="s">
        <v>3870</v>
      </c>
      <c r="H2099" s="175"/>
      <c r="I2099" s="176"/>
    </row>
    <row r="2100" spans="1:9" s="62" customFormat="1" ht="27">
      <c r="A2100" s="14" t="s">
        <v>2</v>
      </c>
      <c r="B2100" s="14" t="s">
        <v>3</v>
      </c>
      <c r="C2100" s="15" t="s">
        <v>4</v>
      </c>
      <c r="D2100" s="15" t="s">
        <v>5</v>
      </c>
      <c r="E2100" s="15" t="s">
        <v>3366</v>
      </c>
      <c r="F2100" s="15" t="s">
        <v>7</v>
      </c>
      <c r="G2100" s="16" t="s">
        <v>3347</v>
      </c>
      <c r="H2100" s="16" t="s">
        <v>3348</v>
      </c>
      <c r="I2100" s="16" t="s">
        <v>3349</v>
      </c>
    </row>
    <row r="2101" spans="1:9" s="62" customFormat="1" ht="63">
      <c r="A2101" s="31">
        <v>1</v>
      </c>
      <c r="B2101" s="21">
        <v>1196490293</v>
      </c>
      <c r="C2101" s="28">
        <v>42295513</v>
      </c>
      <c r="D2101" s="36" t="s">
        <v>3034</v>
      </c>
      <c r="E2101" s="37" t="s">
        <v>3035</v>
      </c>
      <c r="F2101" s="21" t="s">
        <v>10</v>
      </c>
      <c r="G2101" s="22">
        <f>2800000*1.03*1.03*1.03*1.03*1.562</f>
        <v>4922525.3314160006</v>
      </c>
      <c r="H2101" s="22">
        <v>0</v>
      </c>
      <c r="I2101" s="23">
        <f>+G2101+H2101</f>
        <v>4922525.3314160006</v>
      </c>
    </row>
    <row r="2102" spans="1:9" s="62" customFormat="1" ht="72">
      <c r="A2102" s="31">
        <v>2</v>
      </c>
      <c r="B2102" s="21">
        <v>1196490771</v>
      </c>
      <c r="C2102" s="28">
        <v>42295513</v>
      </c>
      <c r="D2102" s="36" t="s">
        <v>3036</v>
      </c>
      <c r="E2102" s="37" t="s">
        <v>3037</v>
      </c>
      <c r="F2102" s="21" t="s">
        <v>10</v>
      </c>
      <c r="G2102" s="22">
        <f>722300*1.03*1.03*1.03*1.03*1.0562</f>
        <v>858643.08521962084</v>
      </c>
      <c r="H2102" s="22">
        <v>0</v>
      </c>
      <c r="I2102" s="23">
        <f t="shared" ref="I2102:I2105" si="215">+G2102+H2102</f>
        <v>858643.08521962084</v>
      </c>
    </row>
    <row r="2103" spans="1:9" s="62" customFormat="1" ht="54">
      <c r="A2103" s="31">
        <v>3</v>
      </c>
      <c r="B2103" s="21">
        <v>1196490774</v>
      </c>
      <c r="C2103" s="28">
        <v>42295513</v>
      </c>
      <c r="D2103" s="36" t="s">
        <v>3038</v>
      </c>
      <c r="E2103" s="37" t="s">
        <v>3039</v>
      </c>
      <c r="F2103" s="21" t="s">
        <v>10</v>
      </c>
      <c r="G2103" s="22">
        <f>2850000*1.03*1.03*1.03*1.03*1.0562</f>
        <v>3387972.8545977003</v>
      </c>
      <c r="H2103" s="22">
        <v>0</v>
      </c>
      <c r="I2103" s="23">
        <f t="shared" si="215"/>
        <v>3387972.8545977003</v>
      </c>
    </row>
    <row r="2104" spans="1:9" s="62" customFormat="1" ht="54">
      <c r="A2104" s="31">
        <v>4</v>
      </c>
      <c r="B2104" s="21">
        <v>1196490874</v>
      </c>
      <c r="C2104" s="28">
        <v>42295513</v>
      </c>
      <c r="D2104" s="36" t="s">
        <v>3040</v>
      </c>
      <c r="E2104" s="37" t="s">
        <v>3502</v>
      </c>
      <c r="F2104" s="21" t="s">
        <v>10</v>
      </c>
      <c r="G2104" s="22">
        <f>2850000*1.03*1.03*1.03*1.03*1.0562</f>
        <v>3387972.8545977003</v>
      </c>
      <c r="H2104" s="22">
        <v>0</v>
      </c>
      <c r="I2104" s="23">
        <f t="shared" si="215"/>
        <v>3387972.8545977003</v>
      </c>
    </row>
    <row r="2105" spans="1:9" s="62" customFormat="1" ht="45">
      <c r="A2105" s="31">
        <v>5</v>
      </c>
      <c r="B2105" s="21">
        <v>1196490775</v>
      </c>
      <c r="C2105" s="28">
        <v>42295513</v>
      </c>
      <c r="D2105" s="36" t="s">
        <v>3041</v>
      </c>
      <c r="E2105" s="37" t="s">
        <v>3042</v>
      </c>
      <c r="F2105" s="21" t="s">
        <v>10</v>
      </c>
      <c r="G2105" s="22">
        <f>722300*1.03*1.03*1.03*1.03*1.0562</f>
        <v>858643.08521962084</v>
      </c>
      <c r="H2105" s="22">
        <v>0</v>
      </c>
      <c r="I2105" s="23">
        <f t="shared" si="215"/>
        <v>858643.08521962084</v>
      </c>
    </row>
    <row r="2106" spans="1:9" s="147" customFormat="1">
      <c r="A2106" s="142" t="s">
        <v>4023</v>
      </c>
      <c r="B2106" s="17"/>
      <c r="C2106" s="143"/>
      <c r="D2106" s="143"/>
      <c r="E2106" s="143"/>
      <c r="F2106" s="143"/>
      <c r="G2106" s="148"/>
      <c r="H2106" s="148"/>
      <c r="I2106" s="149">
        <f>SUM(I2101:I2105)</f>
        <v>13415757.211050645</v>
      </c>
    </row>
    <row r="2107" spans="1:9" s="62" customFormat="1" ht="36">
      <c r="A2107" s="39" t="s">
        <v>3032</v>
      </c>
      <c r="B2107" s="166" t="s">
        <v>3044</v>
      </c>
      <c r="C2107" s="166"/>
      <c r="D2107" s="166"/>
      <c r="E2107" s="166"/>
      <c r="F2107" s="29" t="s">
        <v>3372</v>
      </c>
      <c r="G2107" s="174" t="s">
        <v>3870</v>
      </c>
      <c r="H2107" s="175"/>
      <c r="I2107" s="176"/>
    </row>
    <row r="2108" spans="1:9" s="62" customFormat="1" ht="27">
      <c r="A2108" s="14" t="s">
        <v>2</v>
      </c>
      <c r="B2108" s="14" t="s">
        <v>3</v>
      </c>
      <c r="C2108" s="15" t="s">
        <v>4</v>
      </c>
      <c r="D2108" s="15" t="s">
        <v>5</v>
      </c>
      <c r="E2108" s="15" t="s">
        <v>3366</v>
      </c>
      <c r="F2108" s="15" t="s">
        <v>7</v>
      </c>
      <c r="G2108" s="16" t="s">
        <v>3347</v>
      </c>
      <c r="H2108" s="16" t="s">
        <v>3348</v>
      </c>
      <c r="I2108" s="16" t="s">
        <v>3349</v>
      </c>
    </row>
    <row r="2109" spans="1:9" s="62" customFormat="1" ht="45">
      <c r="A2109" s="31">
        <v>1</v>
      </c>
      <c r="B2109" s="35" t="s">
        <v>3364</v>
      </c>
      <c r="C2109" s="28">
        <v>42295513</v>
      </c>
      <c r="D2109" s="40" t="s">
        <v>3045</v>
      </c>
      <c r="E2109" s="41" t="s">
        <v>3046</v>
      </c>
      <c r="F2109" s="35" t="s">
        <v>10</v>
      </c>
      <c r="G2109" s="22">
        <v>12500000</v>
      </c>
      <c r="H2109" s="22">
        <v>0</v>
      </c>
      <c r="I2109" s="23">
        <f t="shared" ref="I2109:I2111" si="216">+G2109+H2109</f>
        <v>12500000</v>
      </c>
    </row>
    <row r="2110" spans="1:9" s="62" customFormat="1" ht="27">
      <c r="A2110" s="31">
        <v>2</v>
      </c>
      <c r="B2110" s="35" t="s">
        <v>3364</v>
      </c>
      <c r="C2110" s="28">
        <v>42295513</v>
      </c>
      <c r="D2110" s="40" t="s">
        <v>3047</v>
      </c>
      <c r="E2110" s="41" t="s">
        <v>3048</v>
      </c>
      <c r="F2110" s="35" t="s">
        <v>10</v>
      </c>
      <c r="G2110" s="22">
        <v>1700000</v>
      </c>
      <c r="H2110" s="22">
        <f t="shared" ref="H2110:H2111" si="217">ROUND(G2110*0.19,0)</f>
        <v>323000</v>
      </c>
      <c r="I2110" s="23">
        <f t="shared" si="216"/>
        <v>2023000</v>
      </c>
    </row>
    <row r="2111" spans="1:9" s="62" customFormat="1" ht="36">
      <c r="A2111" s="31">
        <v>3</v>
      </c>
      <c r="B2111" s="35" t="s">
        <v>3364</v>
      </c>
      <c r="C2111" s="28">
        <v>42295513</v>
      </c>
      <c r="D2111" s="40" t="s">
        <v>3049</v>
      </c>
      <c r="E2111" s="41" t="s">
        <v>3050</v>
      </c>
      <c r="F2111" s="35" t="s">
        <v>10</v>
      </c>
      <c r="G2111" s="22">
        <v>2091000</v>
      </c>
      <c r="H2111" s="22">
        <f t="shared" si="217"/>
        <v>397290</v>
      </c>
      <c r="I2111" s="23">
        <f t="shared" si="216"/>
        <v>2488290</v>
      </c>
    </row>
    <row r="2112" spans="1:9" s="62" customFormat="1" ht="45">
      <c r="A2112" s="31">
        <v>4</v>
      </c>
      <c r="B2112" s="35">
        <v>1186290943</v>
      </c>
      <c r="C2112" s="28">
        <v>42295513</v>
      </c>
      <c r="D2112" s="36" t="s">
        <v>3051</v>
      </c>
      <c r="E2112" s="34" t="s">
        <v>3052</v>
      </c>
      <c r="F2112" s="35" t="s">
        <v>10</v>
      </c>
      <c r="G2112" s="22">
        <v>1419600</v>
      </c>
      <c r="H2112" s="22">
        <v>0</v>
      </c>
      <c r="I2112" s="23">
        <f>+G2112+H2112</f>
        <v>1419600</v>
      </c>
    </row>
    <row r="2113" spans="1:9" s="62" customFormat="1">
      <c r="A2113" s="142" t="s">
        <v>4024</v>
      </c>
      <c r="B2113" s="31"/>
      <c r="C2113" s="51"/>
      <c r="D2113" s="51"/>
      <c r="E2113" s="51"/>
      <c r="F2113" s="51"/>
      <c r="G2113" s="22"/>
      <c r="H2113" s="22"/>
      <c r="I2113" s="149">
        <f>SUM(I2109:I2112)</f>
        <v>18430890</v>
      </c>
    </row>
    <row r="2114" spans="1:9" s="62" customFormat="1" ht="18">
      <c r="A2114" s="39" t="s">
        <v>3043</v>
      </c>
      <c r="B2114" s="166" t="s">
        <v>3054</v>
      </c>
      <c r="C2114" s="166"/>
      <c r="D2114" s="166"/>
      <c r="E2114" s="166"/>
      <c r="F2114" s="29" t="s">
        <v>740</v>
      </c>
      <c r="G2114" s="174" t="s">
        <v>3870</v>
      </c>
      <c r="H2114" s="175"/>
      <c r="I2114" s="176"/>
    </row>
    <row r="2115" spans="1:9" s="62" customFormat="1" ht="27">
      <c r="A2115" s="14" t="s">
        <v>2</v>
      </c>
      <c r="B2115" s="14" t="s">
        <v>3</v>
      </c>
      <c r="C2115" s="15" t="s">
        <v>4</v>
      </c>
      <c r="D2115" s="15" t="s">
        <v>5</v>
      </c>
      <c r="E2115" s="15" t="s">
        <v>3366</v>
      </c>
      <c r="F2115" s="15" t="s">
        <v>7</v>
      </c>
      <c r="G2115" s="16" t="s">
        <v>3347</v>
      </c>
      <c r="H2115" s="16" t="s">
        <v>3348</v>
      </c>
      <c r="I2115" s="16" t="s">
        <v>3349</v>
      </c>
    </row>
    <row r="2116" spans="1:9" s="62" customFormat="1" ht="99">
      <c r="A2116" s="31">
        <v>1</v>
      </c>
      <c r="B2116" s="35">
        <v>1186220781</v>
      </c>
      <c r="C2116" s="28">
        <v>42295513</v>
      </c>
      <c r="D2116" s="74" t="s">
        <v>3055</v>
      </c>
      <c r="E2116" s="53" t="s">
        <v>3056</v>
      </c>
      <c r="F2116" s="49" t="s">
        <v>10</v>
      </c>
      <c r="G2116" s="22">
        <v>11700000</v>
      </c>
      <c r="H2116" s="22">
        <v>0</v>
      </c>
      <c r="I2116" s="23">
        <f t="shared" ref="I2116:I2118" si="218">+G2116+H2116</f>
        <v>11700000</v>
      </c>
    </row>
    <row r="2117" spans="1:9" s="62" customFormat="1" ht="54">
      <c r="A2117" s="31">
        <v>2</v>
      </c>
      <c r="B2117" s="35">
        <v>1199010188</v>
      </c>
      <c r="C2117" s="28">
        <v>42295513</v>
      </c>
      <c r="D2117" s="74" t="s">
        <v>3057</v>
      </c>
      <c r="E2117" s="53" t="s">
        <v>3058</v>
      </c>
      <c r="F2117" s="49" t="s">
        <v>10</v>
      </c>
      <c r="G2117" s="22">
        <v>1890000</v>
      </c>
      <c r="H2117" s="22">
        <v>0</v>
      </c>
      <c r="I2117" s="23">
        <f t="shared" si="218"/>
        <v>1890000</v>
      </c>
    </row>
    <row r="2118" spans="1:9" s="62" customFormat="1" ht="36">
      <c r="A2118" s="31">
        <v>3</v>
      </c>
      <c r="B2118" s="35">
        <v>1176010319</v>
      </c>
      <c r="C2118" s="28">
        <v>42295513</v>
      </c>
      <c r="D2118" s="74" t="s">
        <v>3059</v>
      </c>
      <c r="E2118" s="53" t="s">
        <v>3060</v>
      </c>
      <c r="F2118" s="49" t="s">
        <v>10</v>
      </c>
      <c r="G2118" s="22">
        <v>920000</v>
      </c>
      <c r="H2118" s="22">
        <v>0</v>
      </c>
      <c r="I2118" s="23">
        <f t="shared" si="218"/>
        <v>920000</v>
      </c>
    </row>
    <row r="2119" spans="1:9" s="62" customFormat="1" ht="27">
      <c r="A2119" s="31">
        <v>4</v>
      </c>
      <c r="B2119" s="35" t="s">
        <v>194</v>
      </c>
      <c r="C2119" s="28">
        <v>42295513</v>
      </c>
      <c r="D2119" s="74" t="s">
        <v>3061</v>
      </c>
      <c r="E2119" s="53" t="s">
        <v>3062</v>
      </c>
      <c r="F2119" s="49" t="s">
        <v>3063</v>
      </c>
      <c r="G2119" s="22">
        <v>775000</v>
      </c>
      <c r="H2119" s="22">
        <v>0</v>
      </c>
      <c r="I2119" s="23">
        <f>+G2119+H2119</f>
        <v>775000</v>
      </c>
    </row>
    <row r="2120" spans="1:9" s="150" customFormat="1">
      <c r="A2120" s="142" t="s">
        <v>4025</v>
      </c>
      <c r="B2120" s="17"/>
      <c r="C2120" s="143"/>
      <c r="D2120" s="143"/>
      <c r="E2120" s="143"/>
      <c r="F2120" s="143"/>
      <c r="G2120" s="148"/>
      <c r="H2120" s="148"/>
      <c r="I2120" s="149">
        <f>SUM(I2116:I2119)</f>
        <v>15285000</v>
      </c>
    </row>
    <row r="2121" spans="1:9" s="62" customFormat="1" ht="13.5" customHeight="1">
      <c r="A2121" s="39" t="s">
        <v>3053</v>
      </c>
      <c r="B2121" s="166" t="s">
        <v>3065</v>
      </c>
      <c r="C2121" s="166"/>
      <c r="D2121" s="166"/>
      <c r="E2121" s="166"/>
      <c r="F2121" s="29" t="s">
        <v>355</v>
      </c>
      <c r="G2121" s="174" t="s">
        <v>3870</v>
      </c>
      <c r="H2121" s="175"/>
      <c r="I2121" s="176"/>
    </row>
    <row r="2122" spans="1:9" s="62" customFormat="1" ht="27">
      <c r="A2122" s="14" t="s">
        <v>2</v>
      </c>
      <c r="B2122" s="14" t="s">
        <v>3</v>
      </c>
      <c r="C2122" s="15" t="s">
        <v>4</v>
      </c>
      <c r="D2122" s="15" t="s">
        <v>5</v>
      </c>
      <c r="E2122" s="15" t="s">
        <v>3366</v>
      </c>
      <c r="F2122" s="15" t="s">
        <v>7</v>
      </c>
      <c r="G2122" s="16" t="s">
        <v>3347</v>
      </c>
      <c r="H2122" s="16" t="s">
        <v>3348</v>
      </c>
      <c r="I2122" s="16" t="s">
        <v>3349</v>
      </c>
    </row>
    <row r="2123" spans="1:9" s="62" customFormat="1" ht="45">
      <c r="A2123" s="31">
        <v>1</v>
      </c>
      <c r="B2123" s="18">
        <v>1186220253</v>
      </c>
      <c r="C2123" s="28" t="s">
        <v>2893</v>
      </c>
      <c r="D2123" s="74" t="s">
        <v>3065</v>
      </c>
      <c r="E2123" s="113" t="s">
        <v>3066</v>
      </c>
      <c r="F2123" s="49" t="s">
        <v>10</v>
      </c>
      <c r="G2123" s="22">
        <v>2480000</v>
      </c>
      <c r="H2123" s="22">
        <f>ROUND(G2123*0.19,0)</f>
        <v>471200</v>
      </c>
      <c r="I2123" s="23">
        <f>+G2123+H2123</f>
        <v>2951200</v>
      </c>
    </row>
    <row r="2124" spans="1:9" s="62" customFormat="1">
      <c r="A2124" s="142" t="s">
        <v>4026</v>
      </c>
      <c r="B2124" s="31"/>
      <c r="C2124" s="51"/>
      <c r="D2124" s="51"/>
      <c r="E2124" s="51"/>
      <c r="F2124" s="51"/>
      <c r="G2124" s="58"/>
      <c r="H2124" s="72"/>
      <c r="I2124" s="73"/>
    </row>
    <row r="2125" spans="1:9" s="62" customFormat="1" ht="13.5" customHeight="1">
      <c r="A2125" s="39" t="s">
        <v>3064</v>
      </c>
      <c r="B2125" s="166" t="s">
        <v>3069</v>
      </c>
      <c r="C2125" s="166"/>
      <c r="D2125" s="166"/>
      <c r="E2125" s="166"/>
      <c r="F2125" s="29" t="s">
        <v>462</v>
      </c>
      <c r="G2125" s="174" t="s">
        <v>3870</v>
      </c>
      <c r="H2125" s="175"/>
      <c r="I2125" s="176"/>
    </row>
    <row r="2126" spans="1:9" s="62" customFormat="1" ht="27">
      <c r="A2126" s="14" t="s">
        <v>2</v>
      </c>
      <c r="B2126" s="14" t="s">
        <v>3</v>
      </c>
      <c r="C2126" s="15" t="s">
        <v>4</v>
      </c>
      <c r="D2126" s="15" t="s">
        <v>5</v>
      </c>
      <c r="E2126" s="15" t="s">
        <v>3366</v>
      </c>
      <c r="F2126" s="15" t="s">
        <v>7</v>
      </c>
      <c r="G2126" s="16" t="s">
        <v>3347</v>
      </c>
      <c r="H2126" s="16" t="s">
        <v>3348</v>
      </c>
      <c r="I2126" s="16" t="s">
        <v>3349</v>
      </c>
    </row>
    <row r="2127" spans="1:9" s="62" customFormat="1" ht="27">
      <c r="A2127" s="31">
        <v>1</v>
      </c>
      <c r="B2127" s="31">
        <v>1186220240</v>
      </c>
      <c r="C2127" s="49" t="s">
        <v>3070</v>
      </c>
      <c r="D2127" s="74" t="s">
        <v>3071</v>
      </c>
      <c r="E2127" s="49" t="s">
        <v>3072</v>
      </c>
      <c r="F2127" s="49" t="s">
        <v>10</v>
      </c>
      <c r="G2127" s="22">
        <v>595897</v>
      </c>
      <c r="H2127" s="22">
        <v>0</v>
      </c>
      <c r="I2127" s="23">
        <f>+G2127+H2127</f>
        <v>595897</v>
      </c>
    </row>
    <row r="2128" spans="1:9" s="62" customFormat="1">
      <c r="A2128" s="31">
        <v>2</v>
      </c>
      <c r="B2128" s="31">
        <v>1186290565</v>
      </c>
      <c r="C2128" s="49">
        <v>42203405</v>
      </c>
      <c r="D2128" s="74" t="s">
        <v>3073</v>
      </c>
      <c r="E2128" s="49" t="s">
        <v>3074</v>
      </c>
      <c r="F2128" s="49" t="s">
        <v>10</v>
      </c>
      <c r="G2128" s="22">
        <v>3102102</v>
      </c>
      <c r="H2128" s="22">
        <v>0</v>
      </c>
      <c r="I2128" s="23">
        <f t="shared" ref="I2128:I2130" si="219">+G2128+H2128</f>
        <v>3102102</v>
      </c>
    </row>
    <row r="2129" spans="1:9" s="62" customFormat="1" ht="54">
      <c r="A2129" s="31">
        <v>3</v>
      </c>
      <c r="B2129" s="31">
        <v>1186290557</v>
      </c>
      <c r="C2129" s="49" t="s">
        <v>3075</v>
      </c>
      <c r="D2129" s="74" t="s">
        <v>3076</v>
      </c>
      <c r="E2129" s="49" t="s">
        <v>3077</v>
      </c>
      <c r="F2129" s="49" t="s">
        <v>10</v>
      </c>
      <c r="G2129" s="22">
        <v>1783439</v>
      </c>
      <c r="H2129" s="22">
        <f t="shared" ref="H2129:H2130" si="220">ROUND(G2129*0.19,0)</f>
        <v>338853</v>
      </c>
      <c r="I2129" s="23">
        <f t="shared" si="219"/>
        <v>2122292</v>
      </c>
    </row>
    <row r="2130" spans="1:9" s="62" customFormat="1" ht="36">
      <c r="A2130" s="31">
        <v>4</v>
      </c>
      <c r="B2130" s="31">
        <v>1186290561</v>
      </c>
      <c r="C2130" s="49" t="s">
        <v>3078</v>
      </c>
      <c r="D2130" s="74" t="s">
        <v>3079</v>
      </c>
      <c r="E2130" s="49" t="s">
        <v>3080</v>
      </c>
      <c r="F2130" s="49" t="s">
        <v>10</v>
      </c>
      <c r="G2130" s="22">
        <v>1405133</v>
      </c>
      <c r="H2130" s="22">
        <f t="shared" si="220"/>
        <v>266975</v>
      </c>
      <c r="I2130" s="23">
        <f t="shared" si="219"/>
        <v>1672108</v>
      </c>
    </row>
    <row r="2131" spans="1:9" s="62" customFormat="1" ht="18">
      <c r="A2131" s="31">
        <v>5</v>
      </c>
      <c r="B2131" s="31">
        <v>1186220048</v>
      </c>
      <c r="C2131" s="49">
        <v>42295905</v>
      </c>
      <c r="D2131" s="74" t="s">
        <v>3081</v>
      </c>
      <c r="E2131" s="49" t="s">
        <v>3082</v>
      </c>
      <c r="F2131" s="49" t="s">
        <v>10</v>
      </c>
      <c r="G2131" s="22">
        <v>2200000</v>
      </c>
      <c r="H2131" s="22">
        <v>0</v>
      </c>
      <c r="I2131" s="23">
        <f>+G2131+H2131</f>
        <v>2200000</v>
      </c>
    </row>
    <row r="2132" spans="1:9" s="62" customFormat="1" ht="36">
      <c r="A2132" s="31">
        <v>6</v>
      </c>
      <c r="B2132" s="31">
        <v>1186290057</v>
      </c>
      <c r="C2132" s="49">
        <v>42203406</v>
      </c>
      <c r="D2132" s="74" t="s">
        <v>3083</v>
      </c>
      <c r="E2132" s="49" t="s">
        <v>3083</v>
      </c>
      <c r="F2132" s="49" t="s">
        <v>10</v>
      </c>
      <c r="G2132" s="22">
        <v>1610500</v>
      </c>
      <c r="H2132" s="22">
        <f>ROUND(G2132*0.19,0)</f>
        <v>305995</v>
      </c>
      <c r="I2132" s="23">
        <f>+G2132+H2132</f>
        <v>1916495</v>
      </c>
    </row>
    <row r="2133" spans="1:9" s="62" customFormat="1" ht="27">
      <c r="A2133" s="31">
        <v>7</v>
      </c>
      <c r="B2133" s="31">
        <v>1186220050</v>
      </c>
      <c r="C2133" s="49">
        <v>42296100</v>
      </c>
      <c r="D2133" s="74" t="s">
        <v>3084</v>
      </c>
      <c r="E2133" s="49" t="s">
        <v>3084</v>
      </c>
      <c r="F2133" s="49" t="s">
        <v>10</v>
      </c>
      <c r="G2133" s="22">
        <v>2655134</v>
      </c>
      <c r="H2133" s="22">
        <f>ROUND(G2133*0.19,0)</f>
        <v>504475</v>
      </c>
      <c r="I2133" s="23">
        <f>+G2133+H2133</f>
        <v>3159609</v>
      </c>
    </row>
    <row r="2134" spans="1:9" s="62" customFormat="1" ht="45">
      <c r="A2134" s="31">
        <v>8</v>
      </c>
      <c r="B2134" s="31">
        <v>1186290056</v>
      </c>
      <c r="C2134" s="49">
        <v>42203403</v>
      </c>
      <c r="D2134" s="74" t="s">
        <v>3085</v>
      </c>
      <c r="E2134" s="49" t="s">
        <v>3086</v>
      </c>
      <c r="F2134" s="49" t="s">
        <v>10</v>
      </c>
      <c r="G2134" s="22">
        <v>1134916</v>
      </c>
      <c r="H2134" s="22">
        <v>0</v>
      </c>
      <c r="I2134" s="23">
        <f>+G2134+H2134</f>
        <v>1134916</v>
      </c>
    </row>
    <row r="2135" spans="1:9" s="147" customFormat="1">
      <c r="A2135" s="142" t="s">
        <v>4027</v>
      </c>
      <c r="B2135" s="17"/>
      <c r="C2135" s="143"/>
      <c r="D2135" s="143"/>
      <c r="E2135" s="143"/>
      <c r="F2135" s="143"/>
      <c r="G2135" s="144"/>
      <c r="H2135" s="145"/>
      <c r="I2135" s="149">
        <f>SUM(I2127:I2134)</f>
        <v>15903419</v>
      </c>
    </row>
    <row r="2136" spans="1:9" s="62" customFormat="1" ht="31.5" customHeight="1">
      <c r="A2136" s="68" t="s">
        <v>3067</v>
      </c>
      <c r="B2136" s="166" t="s">
        <v>3088</v>
      </c>
      <c r="C2136" s="166"/>
      <c r="D2136" s="166"/>
      <c r="E2136" s="166"/>
      <c r="F2136" s="29" t="s">
        <v>3373</v>
      </c>
      <c r="G2136" s="174" t="s">
        <v>3870</v>
      </c>
      <c r="H2136" s="175"/>
      <c r="I2136" s="176"/>
    </row>
    <row r="2137" spans="1:9" s="62" customFormat="1" ht="27">
      <c r="A2137" s="14" t="s">
        <v>2</v>
      </c>
      <c r="B2137" s="14" t="s">
        <v>3</v>
      </c>
      <c r="C2137" s="15" t="s">
        <v>4</v>
      </c>
      <c r="D2137" s="15" t="s">
        <v>5</v>
      </c>
      <c r="E2137" s="15" t="s">
        <v>3366</v>
      </c>
      <c r="F2137" s="15" t="s">
        <v>7</v>
      </c>
      <c r="G2137" s="16" t="s">
        <v>3347</v>
      </c>
      <c r="H2137" s="16" t="s">
        <v>3348</v>
      </c>
      <c r="I2137" s="16" t="s">
        <v>3349</v>
      </c>
    </row>
    <row r="2138" spans="1:9" s="62" customFormat="1" ht="45">
      <c r="A2138" s="31">
        <v>1</v>
      </c>
      <c r="B2138" s="35" t="s">
        <v>3365</v>
      </c>
      <c r="C2138" s="28">
        <v>42295905</v>
      </c>
      <c r="D2138" s="36" t="s">
        <v>3089</v>
      </c>
      <c r="E2138" s="37" t="s">
        <v>3090</v>
      </c>
      <c r="F2138" s="28" t="s">
        <v>3091</v>
      </c>
      <c r="G2138" s="22">
        <v>1790140</v>
      </c>
      <c r="H2138" s="22">
        <v>0</v>
      </c>
      <c r="I2138" s="23">
        <f t="shared" ref="I2138:I2153" si="221">+G2138+H2138</f>
        <v>1790140</v>
      </c>
    </row>
    <row r="2139" spans="1:9" s="62" customFormat="1" ht="54">
      <c r="A2139" s="31">
        <v>2</v>
      </c>
      <c r="B2139" s="35" t="s">
        <v>3365</v>
      </c>
      <c r="C2139" s="28">
        <v>42295905</v>
      </c>
      <c r="D2139" s="36" t="s">
        <v>3092</v>
      </c>
      <c r="E2139" s="76" t="s">
        <v>3093</v>
      </c>
      <c r="F2139" s="21" t="s">
        <v>10</v>
      </c>
      <c r="G2139" s="22">
        <v>1188959</v>
      </c>
      <c r="H2139" s="22">
        <v>0</v>
      </c>
      <c r="I2139" s="23">
        <f t="shared" si="221"/>
        <v>1188959</v>
      </c>
    </row>
    <row r="2140" spans="1:9" s="62" customFormat="1" ht="90">
      <c r="A2140" s="31">
        <v>3</v>
      </c>
      <c r="B2140" s="35" t="s">
        <v>3365</v>
      </c>
      <c r="C2140" s="28">
        <v>42295905</v>
      </c>
      <c r="D2140" s="36" t="s">
        <v>3094</v>
      </c>
      <c r="E2140" s="76" t="s">
        <v>3095</v>
      </c>
      <c r="F2140" s="21" t="s">
        <v>10</v>
      </c>
      <c r="G2140" s="22">
        <v>3249821</v>
      </c>
      <c r="H2140" s="22">
        <v>0</v>
      </c>
      <c r="I2140" s="23">
        <f t="shared" si="221"/>
        <v>3249821</v>
      </c>
    </row>
    <row r="2141" spans="1:9" s="62" customFormat="1" ht="36">
      <c r="A2141" s="31">
        <v>4</v>
      </c>
      <c r="B2141" s="35" t="s">
        <v>3365</v>
      </c>
      <c r="C2141" s="28">
        <v>42295905</v>
      </c>
      <c r="D2141" s="37" t="s">
        <v>3096</v>
      </c>
      <c r="E2141" s="37" t="s">
        <v>3096</v>
      </c>
      <c r="F2141" s="28" t="s">
        <v>10</v>
      </c>
      <c r="G2141" s="58">
        <v>1472044</v>
      </c>
      <c r="H2141" s="22">
        <f t="shared" ref="H2141:H2142" si="222">ROUND(G2141*0.19,0)</f>
        <v>279688</v>
      </c>
      <c r="I2141" s="23">
        <f t="shared" si="221"/>
        <v>1751732</v>
      </c>
    </row>
    <row r="2142" spans="1:9" s="62" customFormat="1" ht="36">
      <c r="A2142" s="31">
        <v>5</v>
      </c>
      <c r="B2142" s="35" t="s">
        <v>3365</v>
      </c>
      <c r="C2142" s="28">
        <v>42295905</v>
      </c>
      <c r="D2142" s="76" t="s">
        <v>3097</v>
      </c>
      <c r="E2142" s="114" t="s">
        <v>3098</v>
      </c>
      <c r="F2142" s="28" t="s">
        <v>10</v>
      </c>
      <c r="G2142" s="58">
        <v>1687188</v>
      </c>
      <c r="H2142" s="22">
        <f t="shared" si="222"/>
        <v>320566</v>
      </c>
      <c r="I2142" s="23">
        <f t="shared" si="221"/>
        <v>2007754</v>
      </c>
    </row>
    <row r="2143" spans="1:9" s="62" customFormat="1" ht="45">
      <c r="A2143" s="31">
        <v>6</v>
      </c>
      <c r="B2143" s="35" t="s">
        <v>3365</v>
      </c>
      <c r="C2143" s="28">
        <v>42295905</v>
      </c>
      <c r="D2143" s="76" t="s">
        <v>3099</v>
      </c>
      <c r="E2143" s="115" t="s">
        <v>3099</v>
      </c>
      <c r="F2143" s="28" t="s">
        <v>10</v>
      </c>
      <c r="G2143" s="58">
        <v>3307227</v>
      </c>
      <c r="H2143" s="22">
        <v>0</v>
      </c>
      <c r="I2143" s="23">
        <f t="shared" si="221"/>
        <v>3307227</v>
      </c>
    </row>
    <row r="2144" spans="1:9" s="62" customFormat="1" ht="27">
      <c r="A2144" s="31">
        <v>7</v>
      </c>
      <c r="B2144" s="35" t="s">
        <v>3365</v>
      </c>
      <c r="C2144" s="28">
        <v>42295905</v>
      </c>
      <c r="D2144" s="76" t="s">
        <v>3100</v>
      </c>
      <c r="E2144" s="115" t="s">
        <v>3100</v>
      </c>
      <c r="F2144" s="28" t="s">
        <v>10</v>
      </c>
      <c r="G2144" s="58">
        <v>1688170</v>
      </c>
      <c r="H2144" s="22">
        <v>0</v>
      </c>
      <c r="I2144" s="23">
        <f t="shared" si="221"/>
        <v>1688170</v>
      </c>
    </row>
    <row r="2145" spans="1:9" s="62" customFormat="1" ht="27">
      <c r="A2145" s="31">
        <v>8</v>
      </c>
      <c r="B2145" s="35" t="s">
        <v>3365</v>
      </c>
      <c r="C2145" s="28">
        <v>42295905</v>
      </c>
      <c r="D2145" s="76" t="s">
        <v>3101</v>
      </c>
      <c r="E2145" s="116" t="s">
        <v>3101</v>
      </c>
      <c r="F2145" s="28" t="s">
        <v>10</v>
      </c>
      <c r="G2145" s="58">
        <v>3740000</v>
      </c>
      <c r="H2145" s="22">
        <v>0</v>
      </c>
      <c r="I2145" s="23">
        <f t="shared" si="221"/>
        <v>3740000</v>
      </c>
    </row>
    <row r="2146" spans="1:9" s="62" customFormat="1" ht="18">
      <c r="A2146" s="31">
        <v>9</v>
      </c>
      <c r="B2146" s="35" t="s">
        <v>3365</v>
      </c>
      <c r="C2146" s="28">
        <v>42295905</v>
      </c>
      <c r="D2146" s="76" t="s">
        <v>3102</v>
      </c>
      <c r="E2146" s="115" t="s">
        <v>3102</v>
      </c>
      <c r="F2146" s="28" t="s">
        <v>10</v>
      </c>
      <c r="G2146" s="58">
        <v>3249821</v>
      </c>
      <c r="H2146" s="22">
        <v>0</v>
      </c>
      <c r="I2146" s="23">
        <f t="shared" si="221"/>
        <v>3249821</v>
      </c>
    </row>
    <row r="2147" spans="1:9" s="62" customFormat="1" ht="45">
      <c r="A2147" s="31">
        <v>10</v>
      </c>
      <c r="B2147" s="35" t="s">
        <v>3365</v>
      </c>
      <c r="C2147" s="28">
        <v>42295905</v>
      </c>
      <c r="D2147" s="76" t="s">
        <v>3103</v>
      </c>
      <c r="E2147" s="115" t="s">
        <v>3103</v>
      </c>
      <c r="F2147" s="28" t="s">
        <v>10</v>
      </c>
      <c r="G2147" s="58">
        <v>3031721</v>
      </c>
      <c r="H2147" s="22">
        <v>0</v>
      </c>
      <c r="I2147" s="23">
        <f t="shared" si="221"/>
        <v>3031721</v>
      </c>
    </row>
    <row r="2148" spans="1:9" s="62" customFormat="1" ht="18">
      <c r="A2148" s="31">
        <v>11</v>
      </c>
      <c r="B2148" s="35" t="s">
        <v>3365</v>
      </c>
      <c r="C2148" s="28">
        <v>42295905</v>
      </c>
      <c r="D2148" s="76" t="s">
        <v>3104</v>
      </c>
      <c r="E2148" s="115" t="s">
        <v>3104</v>
      </c>
      <c r="F2148" s="28" t="s">
        <v>3105</v>
      </c>
      <c r="G2148" s="58">
        <v>1416250</v>
      </c>
      <c r="H2148" s="22">
        <f t="shared" ref="H2148" si="223">ROUND(G2148*0.19,0)</f>
        <v>269088</v>
      </c>
      <c r="I2148" s="23">
        <f t="shared" si="221"/>
        <v>1685338</v>
      </c>
    </row>
    <row r="2149" spans="1:9" s="62" customFormat="1" ht="36">
      <c r="A2149" s="31">
        <v>12</v>
      </c>
      <c r="B2149" s="35" t="s">
        <v>3365</v>
      </c>
      <c r="C2149" s="28">
        <v>42295905</v>
      </c>
      <c r="D2149" s="76" t="s">
        <v>3106</v>
      </c>
      <c r="E2149" s="115" t="s">
        <v>3106</v>
      </c>
      <c r="F2149" s="28" t="s">
        <v>10</v>
      </c>
      <c r="G2149" s="58">
        <v>1790140</v>
      </c>
      <c r="H2149" s="22">
        <v>0</v>
      </c>
      <c r="I2149" s="23">
        <f t="shared" si="221"/>
        <v>1790140</v>
      </c>
    </row>
    <row r="2150" spans="1:9" s="62" customFormat="1" ht="36">
      <c r="A2150" s="31">
        <v>13</v>
      </c>
      <c r="B2150" s="35" t="s">
        <v>3365</v>
      </c>
      <c r="C2150" s="28">
        <v>42295905</v>
      </c>
      <c r="D2150" s="76" t="s">
        <v>3107</v>
      </c>
      <c r="E2150" s="115" t="s">
        <v>3107</v>
      </c>
      <c r="F2150" s="28" t="s">
        <v>10</v>
      </c>
      <c r="G2150" s="58">
        <v>1790140</v>
      </c>
      <c r="H2150" s="22">
        <v>0</v>
      </c>
      <c r="I2150" s="23">
        <f t="shared" si="221"/>
        <v>1790140</v>
      </c>
    </row>
    <row r="2151" spans="1:9" s="62" customFormat="1" ht="36">
      <c r="A2151" s="31">
        <v>14</v>
      </c>
      <c r="B2151" s="35" t="s">
        <v>3365</v>
      </c>
      <c r="C2151" s="28">
        <v>42295905</v>
      </c>
      <c r="D2151" s="76" t="s">
        <v>3108</v>
      </c>
      <c r="E2151" s="115" t="s">
        <v>3108</v>
      </c>
      <c r="F2151" s="28" t="s">
        <v>10</v>
      </c>
      <c r="G2151" s="58">
        <v>1790140</v>
      </c>
      <c r="H2151" s="22">
        <v>0</v>
      </c>
      <c r="I2151" s="23">
        <f t="shared" si="221"/>
        <v>1790140</v>
      </c>
    </row>
    <row r="2152" spans="1:9" s="62" customFormat="1" ht="36">
      <c r="A2152" s="31">
        <v>15</v>
      </c>
      <c r="B2152" s="35" t="s">
        <v>3365</v>
      </c>
      <c r="C2152" s="28">
        <v>42295905</v>
      </c>
      <c r="D2152" s="76" t="s">
        <v>3109</v>
      </c>
      <c r="E2152" s="115" t="s">
        <v>3109</v>
      </c>
      <c r="F2152" s="28" t="s">
        <v>10</v>
      </c>
      <c r="G2152" s="58">
        <v>1790140</v>
      </c>
      <c r="H2152" s="22">
        <v>0</v>
      </c>
      <c r="I2152" s="23">
        <f t="shared" si="221"/>
        <v>1790140</v>
      </c>
    </row>
    <row r="2153" spans="1:9" s="62" customFormat="1" ht="36">
      <c r="A2153" s="31">
        <v>16</v>
      </c>
      <c r="B2153" s="35" t="s">
        <v>3365</v>
      </c>
      <c r="C2153" s="28">
        <v>42295905</v>
      </c>
      <c r="D2153" s="76" t="s">
        <v>3110</v>
      </c>
      <c r="E2153" s="115" t="s">
        <v>3110</v>
      </c>
      <c r="F2153" s="28" t="s">
        <v>10</v>
      </c>
      <c r="G2153" s="58">
        <v>1790140</v>
      </c>
      <c r="H2153" s="22">
        <v>0</v>
      </c>
      <c r="I2153" s="23">
        <f t="shared" si="221"/>
        <v>1790140</v>
      </c>
    </row>
    <row r="2154" spans="1:9" s="150" customFormat="1">
      <c r="A2154" s="142" t="s">
        <v>4028</v>
      </c>
      <c r="B2154" s="17"/>
      <c r="C2154" s="143"/>
      <c r="D2154" s="143"/>
      <c r="E2154" s="143"/>
      <c r="F2154" s="143"/>
      <c r="G2154" s="144"/>
      <c r="H2154" s="145"/>
      <c r="I2154" s="151">
        <f>SUM(I2138:I2153)</f>
        <v>35641383</v>
      </c>
    </row>
    <row r="2155" spans="1:9" s="62" customFormat="1" ht="13.5" customHeight="1">
      <c r="A2155" s="39" t="s">
        <v>3068</v>
      </c>
      <c r="B2155" s="166" t="s">
        <v>3113</v>
      </c>
      <c r="C2155" s="166"/>
      <c r="D2155" s="166"/>
      <c r="E2155" s="166"/>
      <c r="F2155" s="29" t="s">
        <v>462</v>
      </c>
      <c r="G2155" s="174" t="s">
        <v>3870</v>
      </c>
      <c r="H2155" s="175"/>
      <c r="I2155" s="176"/>
    </row>
    <row r="2156" spans="1:9" s="62" customFormat="1" ht="27">
      <c r="A2156" s="14" t="s">
        <v>2</v>
      </c>
      <c r="B2156" s="14" t="s">
        <v>3</v>
      </c>
      <c r="C2156" s="15" t="s">
        <v>4</v>
      </c>
      <c r="D2156" s="15" t="s">
        <v>5</v>
      </c>
      <c r="E2156" s="15" t="s">
        <v>3366</v>
      </c>
      <c r="F2156" s="15" t="s">
        <v>7</v>
      </c>
      <c r="G2156" s="16" t="s">
        <v>3347</v>
      </c>
      <c r="H2156" s="16" t="s">
        <v>3348</v>
      </c>
      <c r="I2156" s="16" t="s">
        <v>3349</v>
      </c>
    </row>
    <row r="2157" spans="1:9" s="62" customFormat="1" ht="54">
      <c r="A2157" s="31">
        <v>1</v>
      </c>
      <c r="B2157" s="31">
        <v>1196491792</v>
      </c>
      <c r="C2157" s="49">
        <v>4214000</v>
      </c>
      <c r="D2157" s="74" t="s">
        <v>3114</v>
      </c>
      <c r="E2157" s="49" t="s">
        <v>3114</v>
      </c>
      <c r="F2157" s="21" t="s">
        <v>10</v>
      </c>
      <c r="G2157" s="22">
        <v>1250000</v>
      </c>
      <c r="H2157" s="22">
        <f t="shared" ref="H2157:H2168" si="224">ROUND(G2157*0.19,0)</f>
        <v>237500</v>
      </c>
      <c r="I2157" s="23">
        <f t="shared" ref="I2157:I2168" si="225">+G2157+H2157</f>
        <v>1487500</v>
      </c>
    </row>
    <row r="2158" spans="1:9" s="62" customFormat="1" ht="63">
      <c r="A2158" s="31">
        <v>2</v>
      </c>
      <c r="B2158" s="31">
        <v>1196491780</v>
      </c>
      <c r="C2158" s="49">
        <v>4214000</v>
      </c>
      <c r="D2158" s="74" t="s">
        <v>3115</v>
      </c>
      <c r="E2158" s="49" t="s">
        <v>3115</v>
      </c>
      <c r="F2158" s="21" t="s">
        <v>10</v>
      </c>
      <c r="G2158" s="22">
        <v>970000</v>
      </c>
      <c r="H2158" s="22">
        <f t="shared" si="224"/>
        <v>184300</v>
      </c>
      <c r="I2158" s="23">
        <f t="shared" si="225"/>
        <v>1154300</v>
      </c>
    </row>
    <row r="2159" spans="1:9" s="62" customFormat="1" ht="54">
      <c r="A2159" s="31">
        <v>3</v>
      </c>
      <c r="B2159" s="31">
        <v>1196491781</v>
      </c>
      <c r="C2159" s="49">
        <v>4214000</v>
      </c>
      <c r="D2159" s="74" t="s">
        <v>3116</v>
      </c>
      <c r="E2159" s="49" t="s">
        <v>3116</v>
      </c>
      <c r="F2159" s="21" t="s">
        <v>10</v>
      </c>
      <c r="G2159" s="22">
        <v>1980000</v>
      </c>
      <c r="H2159" s="22">
        <f t="shared" si="224"/>
        <v>376200</v>
      </c>
      <c r="I2159" s="23">
        <f t="shared" si="225"/>
        <v>2356200</v>
      </c>
    </row>
    <row r="2160" spans="1:9" s="62" customFormat="1" ht="72">
      <c r="A2160" s="31">
        <v>4</v>
      </c>
      <c r="B2160" s="31">
        <v>1196491782</v>
      </c>
      <c r="C2160" s="49">
        <v>4214000</v>
      </c>
      <c r="D2160" s="74" t="s">
        <v>3117</v>
      </c>
      <c r="E2160" s="49" t="s">
        <v>3117</v>
      </c>
      <c r="F2160" s="21" t="s">
        <v>10</v>
      </c>
      <c r="G2160" s="22">
        <v>1600000</v>
      </c>
      <c r="H2160" s="22">
        <f t="shared" si="224"/>
        <v>304000</v>
      </c>
      <c r="I2160" s="23">
        <f t="shared" si="225"/>
        <v>1904000</v>
      </c>
    </row>
    <row r="2161" spans="1:9" s="62" customFormat="1" ht="90">
      <c r="A2161" s="31">
        <v>5</v>
      </c>
      <c r="B2161" s="31">
        <v>1196491783</v>
      </c>
      <c r="C2161" s="49">
        <v>4214000</v>
      </c>
      <c r="D2161" s="74" t="s">
        <v>3118</v>
      </c>
      <c r="E2161" s="49" t="s">
        <v>3118</v>
      </c>
      <c r="F2161" s="21" t="s">
        <v>10</v>
      </c>
      <c r="G2161" s="22">
        <v>1600000</v>
      </c>
      <c r="H2161" s="22">
        <f t="shared" si="224"/>
        <v>304000</v>
      </c>
      <c r="I2161" s="23">
        <f t="shared" si="225"/>
        <v>1904000</v>
      </c>
    </row>
    <row r="2162" spans="1:9" s="62" customFormat="1" ht="72">
      <c r="A2162" s="31">
        <v>6</v>
      </c>
      <c r="B2162" s="31">
        <v>1196491784</v>
      </c>
      <c r="C2162" s="49">
        <v>4214000</v>
      </c>
      <c r="D2162" s="74" t="s">
        <v>3119</v>
      </c>
      <c r="E2162" s="49" t="s">
        <v>3119</v>
      </c>
      <c r="F2162" s="21" t="s">
        <v>10</v>
      </c>
      <c r="G2162" s="22">
        <v>1600000</v>
      </c>
      <c r="H2162" s="22">
        <f t="shared" si="224"/>
        <v>304000</v>
      </c>
      <c r="I2162" s="23">
        <f t="shared" si="225"/>
        <v>1904000</v>
      </c>
    </row>
    <row r="2163" spans="1:9" s="62" customFormat="1" ht="54">
      <c r="A2163" s="31">
        <v>7</v>
      </c>
      <c r="B2163" s="31">
        <v>1196491786</v>
      </c>
      <c r="C2163" s="49">
        <v>4214000</v>
      </c>
      <c r="D2163" s="74" t="s">
        <v>3120</v>
      </c>
      <c r="E2163" s="49" t="s">
        <v>3120</v>
      </c>
      <c r="F2163" s="21" t="s">
        <v>10</v>
      </c>
      <c r="G2163" s="22">
        <v>4500000</v>
      </c>
      <c r="H2163" s="22">
        <f t="shared" si="224"/>
        <v>855000</v>
      </c>
      <c r="I2163" s="23">
        <f t="shared" si="225"/>
        <v>5355000</v>
      </c>
    </row>
    <row r="2164" spans="1:9" s="62" customFormat="1" ht="63">
      <c r="A2164" s="31">
        <v>8</v>
      </c>
      <c r="B2164" s="31">
        <v>1196491791</v>
      </c>
      <c r="C2164" s="49">
        <v>4214000</v>
      </c>
      <c r="D2164" s="74" t="s">
        <v>3121</v>
      </c>
      <c r="E2164" s="49" t="s">
        <v>3121</v>
      </c>
      <c r="F2164" s="21" t="s">
        <v>10</v>
      </c>
      <c r="G2164" s="22">
        <v>2000000</v>
      </c>
      <c r="H2164" s="22">
        <f t="shared" si="224"/>
        <v>380000</v>
      </c>
      <c r="I2164" s="23">
        <f t="shared" si="225"/>
        <v>2380000</v>
      </c>
    </row>
    <row r="2165" spans="1:9" s="62" customFormat="1">
      <c r="A2165" s="31">
        <v>9</v>
      </c>
      <c r="B2165" s="31">
        <v>1196491785</v>
      </c>
      <c r="C2165" s="49">
        <v>4214000</v>
      </c>
      <c r="D2165" s="74" t="s">
        <v>3122</v>
      </c>
      <c r="E2165" s="49" t="s">
        <v>3122</v>
      </c>
      <c r="F2165" s="21" t="s">
        <v>10</v>
      </c>
      <c r="G2165" s="22">
        <v>3450000</v>
      </c>
      <c r="H2165" s="22">
        <f t="shared" si="224"/>
        <v>655500</v>
      </c>
      <c r="I2165" s="23">
        <f t="shared" si="225"/>
        <v>4105500</v>
      </c>
    </row>
    <row r="2166" spans="1:9" s="62" customFormat="1" ht="54">
      <c r="A2166" s="31">
        <v>10</v>
      </c>
      <c r="B2166" s="31">
        <v>1196491787</v>
      </c>
      <c r="C2166" s="49">
        <v>4214000</v>
      </c>
      <c r="D2166" s="74" t="s">
        <v>3123</v>
      </c>
      <c r="E2166" s="49" t="s">
        <v>3123</v>
      </c>
      <c r="F2166" s="21" t="s">
        <v>10</v>
      </c>
      <c r="G2166" s="22">
        <v>1200000</v>
      </c>
      <c r="H2166" s="22">
        <f t="shared" si="224"/>
        <v>228000</v>
      </c>
      <c r="I2166" s="23">
        <f t="shared" si="225"/>
        <v>1428000</v>
      </c>
    </row>
    <row r="2167" spans="1:9" s="62" customFormat="1" ht="45">
      <c r="A2167" s="31">
        <v>11</v>
      </c>
      <c r="B2167" s="31">
        <v>1196491788</v>
      </c>
      <c r="C2167" s="49">
        <v>4214000</v>
      </c>
      <c r="D2167" s="74" t="s">
        <v>3124</v>
      </c>
      <c r="E2167" s="49" t="s">
        <v>3124</v>
      </c>
      <c r="F2167" s="21" t="s">
        <v>10</v>
      </c>
      <c r="G2167" s="22">
        <v>2500000</v>
      </c>
      <c r="H2167" s="22">
        <f t="shared" si="224"/>
        <v>475000</v>
      </c>
      <c r="I2167" s="23">
        <f t="shared" si="225"/>
        <v>2975000</v>
      </c>
    </row>
    <row r="2168" spans="1:9" s="62" customFormat="1" ht="45">
      <c r="A2168" s="31">
        <v>12</v>
      </c>
      <c r="B2168" s="31">
        <v>1196491789</v>
      </c>
      <c r="C2168" s="49">
        <v>4214000</v>
      </c>
      <c r="D2168" s="74" t="s">
        <v>3125</v>
      </c>
      <c r="E2168" s="49" t="s">
        <v>3125</v>
      </c>
      <c r="F2168" s="21" t="s">
        <v>10</v>
      </c>
      <c r="G2168" s="22">
        <v>1000000</v>
      </c>
      <c r="H2168" s="22">
        <f t="shared" si="224"/>
        <v>190000</v>
      </c>
      <c r="I2168" s="23">
        <f t="shared" si="225"/>
        <v>1190000</v>
      </c>
    </row>
    <row r="2169" spans="1:9" s="150" customFormat="1">
      <c r="A2169" s="142" t="s">
        <v>4029</v>
      </c>
      <c r="B2169" s="17"/>
      <c r="C2169" s="143"/>
      <c r="D2169" s="143"/>
      <c r="E2169" s="143"/>
      <c r="F2169" s="143"/>
      <c r="G2169" s="148"/>
      <c r="H2169" s="148"/>
      <c r="I2169" s="149">
        <f>SUM(I2157:I2168)</f>
        <v>28143500</v>
      </c>
    </row>
    <row r="2170" spans="1:9" s="62" customFormat="1" ht="18">
      <c r="A2170" s="39" t="s">
        <v>3087</v>
      </c>
      <c r="B2170" s="166" t="s">
        <v>3128</v>
      </c>
      <c r="C2170" s="166"/>
      <c r="D2170" s="166"/>
      <c r="E2170" s="166"/>
      <c r="F2170" s="29" t="s">
        <v>3126</v>
      </c>
      <c r="G2170" s="174" t="s">
        <v>3870</v>
      </c>
      <c r="H2170" s="175"/>
      <c r="I2170" s="176"/>
    </row>
    <row r="2171" spans="1:9" s="62" customFormat="1" ht="27">
      <c r="A2171" s="14" t="s">
        <v>2</v>
      </c>
      <c r="B2171" s="14" t="s">
        <v>3</v>
      </c>
      <c r="C2171" s="15" t="s">
        <v>4</v>
      </c>
      <c r="D2171" s="15" t="s">
        <v>5</v>
      </c>
      <c r="E2171" s="15" t="s">
        <v>3366</v>
      </c>
      <c r="F2171" s="15" t="s">
        <v>7</v>
      </c>
      <c r="G2171" s="16" t="s">
        <v>3347</v>
      </c>
      <c r="H2171" s="16" t="s">
        <v>3348</v>
      </c>
      <c r="I2171" s="16" t="s">
        <v>3349</v>
      </c>
    </row>
    <row r="2172" spans="1:9" s="62" customFormat="1">
      <c r="A2172" s="31">
        <v>1</v>
      </c>
      <c r="B2172" s="31">
        <v>1196491007</v>
      </c>
      <c r="C2172" s="49">
        <v>42181600</v>
      </c>
      <c r="D2172" s="74" t="s">
        <v>3129</v>
      </c>
      <c r="E2172" s="49" t="s">
        <v>3129</v>
      </c>
      <c r="F2172" s="21" t="s">
        <v>10</v>
      </c>
      <c r="G2172" s="22">
        <v>143000</v>
      </c>
      <c r="H2172" s="22">
        <f t="shared" ref="H2172" si="226">ROUND(G2172*0.19,0)</f>
        <v>27170</v>
      </c>
      <c r="I2172" s="23">
        <f t="shared" ref="I2172:I2178" si="227">+G2172+H2172</f>
        <v>170170</v>
      </c>
    </row>
    <row r="2173" spans="1:9" s="62" customFormat="1" ht="18">
      <c r="A2173" s="31">
        <v>2</v>
      </c>
      <c r="B2173" s="31">
        <v>1196491008</v>
      </c>
      <c r="C2173" s="49">
        <v>42000000</v>
      </c>
      <c r="D2173" s="74" t="s">
        <v>3130</v>
      </c>
      <c r="E2173" s="49" t="s">
        <v>3130</v>
      </c>
      <c r="F2173" s="21" t="s">
        <v>10</v>
      </c>
      <c r="G2173" s="22">
        <v>372466</v>
      </c>
      <c r="H2173" s="22">
        <v>0</v>
      </c>
      <c r="I2173" s="23">
        <f t="shared" si="227"/>
        <v>372466</v>
      </c>
    </row>
    <row r="2174" spans="1:9" s="62" customFormat="1" ht="27">
      <c r="A2174" s="31">
        <v>3</v>
      </c>
      <c r="B2174" s="31">
        <v>1196491009</v>
      </c>
      <c r="C2174" s="49">
        <v>42000000</v>
      </c>
      <c r="D2174" s="74" t="s">
        <v>3131</v>
      </c>
      <c r="E2174" s="49" t="s">
        <v>3131</v>
      </c>
      <c r="F2174" s="21" t="s">
        <v>10</v>
      </c>
      <c r="G2174" s="22">
        <v>1901952</v>
      </c>
      <c r="H2174" s="22">
        <v>0</v>
      </c>
      <c r="I2174" s="23">
        <f t="shared" si="227"/>
        <v>1901952</v>
      </c>
    </row>
    <row r="2175" spans="1:9" s="62" customFormat="1">
      <c r="A2175" s="31">
        <v>4</v>
      </c>
      <c r="B2175" s="31">
        <v>1196491142</v>
      </c>
      <c r="C2175" s="49">
        <v>42181600</v>
      </c>
      <c r="D2175" s="74" t="s">
        <v>3132</v>
      </c>
      <c r="E2175" s="49" t="s">
        <v>3132</v>
      </c>
      <c r="F2175" s="21" t="s">
        <v>10</v>
      </c>
      <c r="G2175" s="22">
        <v>17963</v>
      </c>
      <c r="H2175" s="22">
        <v>0</v>
      </c>
      <c r="I2175" s="23">
        <f t="shared" si="227"/>
        <v>17963</v>
      </c>
    </row>
    <row r="2176" spans="1:9" s="62" customFormat="1" ht="90">
      <c r="A2176" s="31">
        <v>5</v>
      </c>
      <c r="B2176" s="31">
        <v>1196490018</v>
      </c>
      <c r="C2176" s="49">
        <v>42181600</v>
      </c>
      <c r="D2176" s="74" t="s">
        <v>3133</v>
      </c>
      <c r="E2176" s="49" t="s">
        <v>3133</v>
      </c>
      <c r="F2176" s="21" t="s">
        <v>10</v>
      </c>
      <c r="G2176" s="22">
        <v>15331846</v>
      </c>
      <c r="H2176" s="22">
        <v>0</v>
      </c>
      <c r="I2176" s="23">
        <f t="shared" si="227"/>
        <v>15331846</v>
      </c>
    </row>
    <row r="2177" spans="1:9" s="62" customFormat="1" ht="45">
      <c r="A2177" s="31">
        <v>6</v>
      </c>
      <c r="B2177" s="31">
        <v>1196490019</v>
      </c>
      <c r="C2177" s="49">
        <v>42181600</v>
      </c>
      <c r="D2177" s="74" t="s">
        <v>3134</v>
      </c>
      <c r="E2177" s="49" t="s">
        <v>3134</v>
      </c>
      <c r="F2177" s="21" t="s">
        <v>10</v>
      </c>
      <c r="G2177" s="22">
        <v>3643586</v>
      </c>
      <c r="H2177" s="22">
        <v>0</v>
      </c>
      <c r="I2177" s="23">
        <f t="shared" si="227"/>
        <v>3643586</v>
      </c>
    </row>
    <row r="2178" spans="1:9" s="62" customFormat="1">
      <c r="A2178" s="31">
        <v>7</v>
      </c>
      <c r="B2178" s="31">
        <v>1196491144</v>
      </c>
      <c r="C2178" s="49">
        <v>42181600</v>
      </c>
      <c r="D2178" s="74" t="s">
        <v>3135</v>
      </c>
      <c r="E2178" s="49" t="s">
        <v>3135</v>
      </c>
      <c r="F2178" s="21" t="s">
        <v>10</v>
      </c>
      <c r="G2178" s="22">
        <v>58200</v>
      </c>
      <c r="H2178" s="22">
        <f t="shared" ref="H2178" si="228">ROUND(G2178*0.19,0)</f>
        <v>11058</v>
      </c>
      <c r="I2178" s="23">
        <f t="shared" si="227"/>
        <v>69258</v>
      </c>
    </row>
    <row r="2179" spans="1:9" s="150" customFormat="1">
      <c r="A2179" s="142" t="s">
        <v>4030</v>
      </c>
      <c r="B2179" s="17"/>
      <c r="C2179" s="143"/>
      <c r="D2179" s="143"/>
      <c r="E2179" s="143"/>
      <c r="F2179" s="143"/>
      <c r="G2179" s="164"/>
      <c r="H2179" s="164"/>
      <c r="I2179" s="151">
        <f>SUM(I2172:I2178)</f>
        <v>21507241</v>
      </c>
    </row>
    <row r="2180" spans="1:9" s="62" customFormat="1" ht="27">
      <c r="A2180" s="39" t="s">
        <v>3111</v>
      </c>
      <c r="B2180" s="166" t="s">
        <v>3138</v>
      </c>
      <c r="C2180" s="166"/>
      <c r="D2180" s="166"/>
      <c r="E2180" s="166"/>
      <c r="F2180" s="29" t="s">
        <v>1311</v>
      </c>
      <c r="G2180" s="174" t="s">
        <v>3870</v>
      </c>
      <c r="H2180" s="175"/>
      <c r="I2180" s="176"/>
    </row>
    <row r="2181" spans="1:9" s="62" customFormat="1" ht="27">
      <c r="A2181" s="14" t="s">
        <v>2</v>
      </c>
      <c r="B2181" s="14" t="s">
        <v>3</v>
      </c>
      <c r="C2181" s="15" t="s">
        <v>4</v>
      </c>
      <c r="D2181" s="15" t="s">
        <v>5</v>
      </c>
      <c r="E2181" s="15" t="s">
        <v>3366</v>
      </c>
      <c r="F2181" s="15" t="s">
        <v>7</v>
      </c>
      <c r="G2181" s="16" t="s">
        <v>3347</v>
      </c>
      <c r="H2181" s="16" t="s">
        <v>3348</v>
      </c>
      <c r="I2181" s="16" t="s">
        <v>3349</v>
      </c>
    </row>
    <row r="2182" spans="1:9" s="62" customFormat="1" ht="81">
      <c r="A2182" s="31">
        <v>1</v>
      </c>
      <c r="B2182" s="28">
        <v>1196491496</v>
      </c>
      <c r="C2182" s="21">
        <v>42311707</v>
      </c>
      <c r="D2182" s="33" t="s">
        <v>3139</v>
      </c>
      <c r="E2182" s="28" t="s">
        <v>4090</v>
      </c>
      <c r="F2182" s="28" t="s">
        <v>10</v>
      </c>
      <c r="G2182" s="22">
        <v>2300</v>
      </c>
      <c r="H2182" s="22">
        <v>0</v>
      </c>
      <c r="I2182" s="23">
        <f>+G2182+H2182</f>
        <v>2300</v>
      </c>
    </row>
    <row r="2183" spans="1:9" s="62" customFormat="1" ht="36">
      <c r="A2183" s="31">
        <v>2</v>
      </c>
      <c r="B2183" s="28">
        <v>1199020010</v>
      </c>
      <c r="C2183" s="21">
        <v>42311707</v>
      </c>
      <c r="D2183" s="33" t="s">
        <v>3140</v>
      </c>
      <c r="E2183" s="28" t="s">
        <v>3141</v>
      </c>
      <c r="F2183" s="28" t="s">
        <v>10</v>
      </c>
      <c r="G2183" s="22">
        <v>886</v>
      </c>
      <c r="H2183" s="22">
        <v>0</v>
      </c>
      <c r="I2183" s="23">
        <f t="shared" ref="I2183:I2195" si="229">+G2183+H2183</f>
        <v>886</v>
      </c>
    </row>
    <row r="2184" spans="1:9" s="62" customFormat="1" ht="72">
      <c r="A2184" s="31">
        <v>3</v>
      </c>
      <c r="B2184" s="28">
        <v>1199010018</v>
      </c>
      <c r="C2184" s="21">
        <v>42311707</v>
      </c>
      <c r="D2184" s="33" t="s">
        <v>3142</v>
      </c>
      <c r="E2184" s="28" t="s">
        <v>3143</v>
      </c>
      <c r="F2184" s="28" t="s">
        <v>10</v>
      </c>
      <c r="G2184" s="22">
        <v>400</v>
      </c>
      <c r="H2184" s="22">
        <v>0</v>
      </c>
      <c r="I2184" s="23">
        <f t="shared" si="229"/>
        <v>400</v>
      </c>
    </row>
    <row r="2185" spans="1:9" s="62" customFormat="1" ht="90">
      <c r="A2185" s="31">
        <v>4</v>
      </c>
      <c r="B2185" s="28">
        <v>1199010017</v>
      </c>
      <c r="C2185" s="21">
        <v>42311707</v>
      </c>
      <c r="D2185" s="33" t="s">
        <v>3144</v>
      </c>
      <c r="E2185" s="28" t="s">
        <v>3145</v>
      </c>
      <c r="F2185" s="28" t="s">
        <v>10</v>
      </c>
      <c r="G2185" s="22">
        <v>3500</v>
      </c>
      <c r="H2185" s="22">
        <v>0</v>
      </c>
      <c r="I2185" s="23">
        <f t="shared" si="229"/>
        <v>3500</v>
      </c>
    </row>
    <row r="2186" spans="1:9" s="62" customFormat="1" ht="90">
      <c r="A2186" s="31">
        <v>5</v>
      </c>
      <c r="B2186" s="28">
        <v>1199010016</v>
      </c>
      <c r="C2186" s="21">
        <v>42311707</v>
      </c>
      <c r="D2186" s="33" t="s">
        <v>3146</v>
      </c>
      <c r="E2186" s="28" t="s">
        <v>3147</v>
      </c>
      <c r="F2186" s="28" t="s">
        <v>10</v>
      </c>
      <c r="G2186" s="22">
        <v>3078</v>
      </c>
      <c r="H2186" s="22">
        <v>0</v>
      </c>
      <c r="I2186" s="23">
        <f t="shared" si="229"/>
        <v>3078</v>
      </c>
    </row>
    <row r="2187" spans="1:9" s="62" customFormat="1" ht="117">
      <c r="A2187" s="31">
        <v>6</v>
      </c>
      <c r="B2187" s="28">
        <v>1196490026</v>
      </c>
      <c r="C2187" s="21">
        <v>42311600</v>
      </c>
      <c r="D2187" s="33" t="s">
        <v>3148</v>
      </c>
      <c r="E2187" s="28" t="s">
        <v>4091</v>
      </c>
      <c r="F2187" s="28" t="s">
        <v>10</v>
      </c>
      <c r="G2187" s="22">
        <v>3388</v>
      </c>
      <c r="H2187" s="22">
        <v>0</v>
      </c>
      <c r="I2187" s="23">
        <f t="shared" si="229"/>
        <v>3388</v>
      </c>
    </row>
    <row r="2188" spans="1:9" s="62" customFormat="1" ht="18">
      <c r="A2188" s="31">
        <v>7</v>
      </c>
      <c r="B2188" s="28">
        <v>1176020079</v>
      </c>
      <c r="C2188" s="21">
        <v>42311521</v>
      </c>
      <c r="D2188" s="33" t="s">
        <v>3149</v>
      </c>
      <c r="E2188" s="28" t="s">
        <v>3150</v>
      </c>
      <c r="F2188" s="28" t="s">
        <v>10</v>
      </c>
      <c r="G2188" s="22">
        <v>7500</v>
      </c>
      <c r="H2188" s="22">
        <v>0</v>
      </c>
      <c r="I2188" s="23">
        <f t="shared" si="229"/>
        <v>7500</v>
      </c>
    </row>
    <row r="2189" spans="1:9" s="62" customFormat="1" ht="81">
      <c r="A2189" s="31">
        <v>8</v>
      </c>
      <c r="B2189" s="28">
        <v>1196491464</v>
      </c>
      <c r="C2189" s="21">
        <v>42311707</v>
      </c>
      <c r="D2189" s="33" t="s">
        <v>4092</v>
      </c>
      <c r="E2189" s="28" t="s">
        <v>3151</v>
      </c>
      <c r="F2189" s="28" t="s">
        <v>10</v>
      </c>
      <c r="G2189" s="22">
        <v>150</v>
      </c>
      <c r="H2189" s="22">
        <v>0</v>
      </c>
      <c r="I2189" s="23">
        <f t="shared" si="229"/>
        <v>150</v>
      </c>
    </row>
    <row r="2190" spans="1:9" s="62" customFormat="1" ht="63">
      <c r="A2190" s="31">
        <v>9</v>
      </c>
      <c r="B2190" s="28">
        <v>1196491465</v>
      </c>
      <c r="C2190" s="21">
        <v>42311707</v>
      </c>
      <c r="D2190" s="33" t="s">
        <v>4093</v>
      </c>
      <c r="E2190" s="28" t="s">
        <v>3152</v>
      </c>
      <c r="F2190" s="28" t="s">
        <v>10</v>
      </c>
      <c r="G2190" s="22">
        <v>200</v>
      </c>
      <c r="H2190" s="22">
        <v>0</v>
      </c>
      <c r="I2190" s="23">
        <f t="shared" si="229"/>
        <v>200</v>
      </c>
    </row>
    <row r="2191" spans="1:9" s="62" customFormat="1" ht="81">
      <c r="A2191" s="31">
        <v>10</v>
      </c>
      <c r="B2191" s="28">
        <v>1196490528</v>
      </c>
      <c r="C2191" s="21">
        <v>42311707</v>
      </c>
      <c r="D2191" s="33" t="s">
        <v>3153</v>
      </c>
      <c r="E2191" s="28" t="s">
        <v>3154</v>
      </c>
      <c r="F2191" s="28" t="s">
        <v>10</v>
      </c>
      <c r="G2191" s="22">
        <v>400</v>
      </c>
      <c r="H2191" s="22">
        <v>0</v>
      </c>
      <c r="I2191" s="23">
        <f t="shared" si="229"/>
        <v>400</v>
      </c>
    </row>
    <row r="2192" spans="1:9" s="62" customFormat="1" ht="54">
      <c r="A2192" s="31">
        <v>11</v>
      </c>
      <c r="B2192" s="28">
        <v>1196490703</v>
      </c>
      <c r="C2192" s="21">
        <v>42311707</v>
      </c>
      <c r="D2192" s="33" t="s">
        <v>3155</v>
      </c>
      <c r="E2192" s="28" t="s">
        <v>3156</v>
      </c>
      <c r="F2192" s="28" t="s">
        <v>10</v>
      </c>
      <c r="G2192" s="22">
        <v>200</v>
      </c>
      <c r="H2192" s="22">
        <v>0</v>
      </c>
      <c r="I2192" s="23">
        <f t="shared" si="229"/>
        <v>200</v>
      </c>
    </row>
    <row r="2193" spans="1:9" s="62" customFormat="1" ht="45">
      <c r="A2193" s="31">
        <v>12</v>
      </c>
      <c r="B2193" s="28">
        <v>1196491495</v>
      </c>
      <c r="C2193" s="21">
        <v>42311521</v>
      </c>
      <c r="D2193" s="33" t="s">
        <v>3157</v>
      </c>
      <c r="E2193" s="28" t="s">
        <v>3158</v>
      </c>
      <c r="F2193" s="28" t="s">
        <v>10</v>
      </c>
      <c r="G2193" s="22">
        <v>4400</v>
      </c>
      <c r="H2193" s="22">
        <v>0</v>
      </c>
      <c r="I2193" s="23">
        <f t="shared" si="229"/>
        <v>4400</v>
      </c>
    </row>
    <row r="2194" spans="1:9" s="62" customFormat="1" ht="36">
      <c r="A2194" s="31">
        <v>13</v>
      </c>
      <c r="B2194" s="28">
        <v>1196490999</v>
      </c>
      <c r="C2194" s="21">
        <v>42311521</v>
      </c>
      <c r="D2194" s="33" t="s">
        <v>3159</v>
      </c>
      <c r="E2194" s="28" t="s">
        <v>3160</v>
      </c>
      <c r="F2194" s="28" t="s">
        <v>10</v>
      </c>
      <c r="G2194" s="22">
        <v>6604</v>
      </c>
      <c r="H2194" s="22">
        <v>0</v>
      </c>
      <c r="I2194" s="23">
        <f t="shared" si="229"/>
        <v>6604</v>
      </c>
    </row>
    <row r="2195" spans="1:9" s="62" customFormat="1" ht="45">
      <c r="A2195" s="31">
        <v>14</v>
      </c>
      <c r="B2195" s="28">
        <v>1196490676</v>
      </c>
      <c r="C2195" s="21">
        <v>42311521</v>
      </c>
      <c r="D2195" s="33" t="s">
        <v>3161</v>
      </c>
      <c r="E2195" s="28" t="s">
        <v>3162</v>
      </c>
      <c r="F2195" s="28" t="s">
        <v>10</v>
      </c>
      <c r="G2195" s="22">
        <v>1242</v>
      </c>
      <c r="H2195" s="22">
        <v>0</v>
      </c>
      <c r="I2195" s="23">
        <f t="shared" si="229"/>
        <v>1242</v>
      </c>
    </row>
    <row r="2196" spans="1:9" s="150" customFormat="1">
      <c r="A2196" s="142" t="s">
        <v>4031</v>
      </c>
      <c r="B2196" s="17"/>
      <c r="C2196" s="143"/>
      <c r="D2196" s="143"/>
      <c r="E2196" s="143"/>
      <c r="F2196" s="143"/>
      <c r="G2196" s="144"/>
      <c r="H2196" s="145"/>
      <c r="I2196" s="151">
        <f>SUM(I2182:I2195)</f>
        <v>34248</v>
      </c>
    </row>
    <row r="2197" spans="1:9" s="62" customFormat="1" ht="18">
      <c r="A2197" s="39" t="s">
        <v>3112</v>
      </c>
      <c r="B2197" s="166" t="s">
        <v>3164</v>
      </c>
      <c r="C2197" s="166"/>
      <c r="D2197" s="166"/>
      <c r="E2197" s="166"/>
      <c r="F2197" s="29" t="s">
        <v>648</v>
      </c>
      <c r="G2197" s="174" t="s">
        <v>3870</v>
      </c>
      <c r="H2197" s="175"/>
      <c r="I2197" s="176"/>
    </row>
    <row r="2198" spans="1:9" s="62" customFormat="1" ht="27">
      <c r="A2198" s="14" t="s">
        <v>2</v>
      </c>
      <c r="B2198" s="14" t="s">
        <v>3</v>
      </c>
      <c r="C2198" s="15" t="s">
        <v>4</v>
      </c>
      <c r="D2198" s="15" t="s">
        <v>5</v>
      </c>
      <c r="E2198" s="15" t="s">
        <v>3366</v>
      </c>
      <c r="F2198" s="15" t="s">
        <v>7</v>
      </c>
      <c r="G2198" s="16" t="s">
        <v>3347</v>
      </c>
      <c r="H2198" s="16" t="s">
        <v>3348</v>
      </c>
      <c r="I2198" s="16" t="s">
        <v>3349</v>
      </c>
    </row>
    <row r="2199" spans="1:9" s="62" customFormat="1" ht="108">
      <c r="A2199" s="31">
        <v>1</v>
      </c>
      <c r="B2199" s="21">
        <v>1196490630</v>
      </c>
      <c r="C2199" s="21">
        <v>42294713</v>
      </c>
      <c r="D2199" s="33" t="s">
        <v>3165</v>
      </c>
      <c r="E2199" s="28" t="s">
        <v>3166</v>
      </c>
      <c r="F2199" s="28" t="s">
        <v>10</v>
      </c>
      <c r="G2199" s="22">
        <v>1365386</v>
      </c>
      <c r="H2199" s="22">
        <f>ROUND(G2199*0.19,0)</f>
        <v>259423</v>
      </c>
      <c r="I2199" s="23">
        <f>+G2199+H2199</f>
        <v>1624809</v>
      </c>
    </row>
    <row r="2200" spans="1:9" s="62" customFormat="1" ht="99">
      <c r="A2200" s="31">
        <v>2</v>
      </c>
      <c r="B2200" s="21">
        <v>1196490683</v>
      </c>
      <c r="C2200" s="21">
        <v>42294713</v>
      </c>
      <c r="D2200" s="33" t="s">
        <v>3167</v>
      </c>
      <c r="E2200" s="28" t="s">
        <v>3168</v>
      </c>
      <c r="F2200" s="28" t="s">
        <v>10</v>
      </c>
      <c r="G2200" s="22">
        <v>1365386</v>
      </c>
      <c r="H2200" s="22">
        <f t="shared" ref="H2200:H2204" si="230">ROUND(G2200*0.19,0)</f>
        <v>259423</v>
      </c>
      <c r="I2200" s="23">
        <f t="shared" ref="I2200:I2204" si="231">+G2200+H2200</f>
        <v>1624809</v>
      </c>
    </row>
    <row r="2201" spans="1:9" s="62" customFormat="1" ht="27">
      <c r="A2201" s="31">
        <v>3</v>
      </c>
      <c r="B2201" s="21">
        <v>1196491023</v>
      </c>
      <c r="C2201" s="21">
        <v>42294711</v>
      </c>
      <c r="D2201" s="33" t="s">
        <v>3169</v>
      </c>
      <c r="E2201" s="28" t="s">
        <v>3170</v>
      </c>
      <c r="F2201" s="28" t="s">
        <v>10</v>
      </c>
      <c r="G2201" s="22">
        <v>351736</v>
      </c>
      <c r="H2201" s="22">
        <f t="shared" si="230"/>
        <v>66830</v>
      </c>
      <c r="I2201" s="23">
        <f t="shared" si="231"/>
        <v>418566</v>
      </c>
    </row>
    <row r="2202" spans="1:9" s="62" customFormat="1" ht="27">
      <c r="A2202" s="31">
        <v>4</v>
      </c>
      <c r="B2202" s="21">
        <v>1196491024</v>
      </c>
      <c r="C2202" s="21">
        <v>42295303</v>
      </c>
      <c r="D2202" s="33" t="s">
        <v>3171</v>
      </c>
      <c r="E2202" s="28" t="s">
        <v>3172</v>
      </c>
      <c r="F2202" s="28" t="s">
        <v>10</v>
      </c>
      <c r="G2202" s="22">
        <v>12017</v>
      </c>
      <c r="H2202" s="22">
        <f t="shared" si="230"/>
        <v>2283</v>
      </c>
      <c r="I2202" s="23">
        <f t="shared" si="231"/>
        <v>14300</v>
      </c>
    </row>
    <row r="2203" spans="1:9" s="62" customFormat="1" ht="27">
      <c r="A2203" s="31">
        <v>5</v>
      </c>
      <c r="B2203" s="21">
        <v>1196430018</v>
      </c>
      <c r="C2203" s="21">
        <v>42294713</v>
      </c>
      <c r="D2203" s="33" t="s">
        <v>3173</v>
      </c>
      <c r="E2203" s="28" t="s">
        <v>3174</v>
      </c>
      <c r="F2203" s="28" t="s">
        <v>10</v>
      </c>
      <c r="G2203" s="22">
        <v>375050</v>
      </c>
      <c r="H2203" s="22">
        <f t="shared" si="230"/>
        <v>71260</v>
      </c>
      <c r="I2203" s="23">
        <f t="shared" si="231"/>
        <v>446310</v>
      </c>
    </row>
    <row r="2204" spans="1:9" s="62" customFormat="1" ht="27">
      <c r="A2204" s="31">
        <v>6</v>
      </c>
      <c r="B2204" s="21">
        <v>1128599232</v>
      </c>
      <c r="C2204" s="21">
        <v>42294713</v>
      </c>
      <c r="D2204" s="33" t="s">
        <v>3175</v>
      </c>
      <c r="E2204" s="28" t="s">
        <v>3176</v>
      </c>
      <c r="F2204" s="28" t="s">
        <v>3177</v>
      </c>
      <c r="G2204" s="22">
        <v>140000</v>
      </c>
      <c r="H2204" s="22">
        <f t="shared" si="230"/>
        <v>26600</v>
      </c>
      <c r="I2204" s="23">
        <f t="shared" si="231"/>
        <v>166600</v>
      </c>
    </row>
    <row r="2205" spans="1:9" s="150" customFormat="1">
      <c r="A2205" s="142" t="s">
        <v>4032</v>
      </c>
      <c r="B2205" s="17"/>
      <c r="C2205" s="143"/>
      <c r="D2205" s="143"/>
      <c r="E2205" s="143"/>
      <c r="F2205" s="143"/>
      <c r="G2205" s="148"/>
      <c r="H2205" s="148"/>
      <c r="I2205" s="149">
        <f>SUM(I2199:I2204)</f>
        <v>4295394</v>
      </c>
    </row>
    <row r="2206" spans="1:9" s="62" customFormat="1" ht="27">
      <c r="A2206" s="39" t="s">
        <v>3127</v>
      </c>
      <c r="B2206" s="166" t="s">
        <v>3181</v>
      </c>
      <c r="C2206" s="166"/>
      <c r="D2206" s="166"/>
      <c r="E2206" s="166"/>
      <c r="F2206" s="29" t="s">
        <v>1311</v>
      </c>
      <c r="G2206" s="174" t="s">
        <v>3870</v>
      </c>
      <c r="H2206" s="175"/>
      <c r="I2206" s="176"/>
    </row>
    <row r="2207" spans="1:9" s="62" customFormat="1" ht="27">
      <c r="A2207" s="14" t="s">
        <v>2</v>
      </c>
      <c r="B2207" s="14" t="s">
        <v>3</v>
      </c>
      <c r="C2207" s="15" t="s">
        <v>4</v>
      </c>
      <c r="D2207" s="15" t="s">
        <v>5</v>
      </c>
      <c r="E2207" s="15" t="s">
        <v>3366</v>
      </c>
      <c r="F2207" s="15" t="s">
        <v>7</v>
      </c>
      <c r="G2207" s="16" t="s">
        <v>3347</v>
      </c>
      <c r="H2207" s="16" t="s">
        <v>3348</v>
      </c>
      <c r="I2207" s="16" t="s">
        <v>3349</v>
      </c>
    </row>
    <row r="2208" spans="1:9" s="62" customFormat="1" ht="45">
      <c r="A2208" s="31">
        <v>1</v>
      </c>
      <c r="B2208" s="27">
        <v>1197011053</v>
      </c>
      <c r="C2208" s="28">
        <v>42131700</v>
      </c>
      <c r="D2208" s="36" t="s">
        <v>3182</v>
      </c>
      <c r="E2208" s="38" t="s">
        <v>3183</v>
      </c>
      <c r="F2208" s="28" t="s">
        <v>10</v>
      </c>
      <c r="G2208" s="22">
        <v>1190</v>
      </c>
      <c r="H2208" s="22">
        <f t="shared" ref="H2208:H2209" si="232">ROUND(G2208*0.19,0)</f>
        <v>226</v>
      </c>
      <c r="I2208" s="23">
        <f t="shared" ref="I2208:I2209" si="233">+G2208+H2208</f>
        <v>1416</v>
      </c>
    </row>
    <row r="2209" spans="1:9" s="62" customFormat="1" ht="45">
      <c r="A2209" s="31">
        <v>2</v>
      </c>
      <c r="B2209" s="27">
        <v>1197011054</v>
      </c>
      <c r="C2209" s="28">
        <v>42131700</v>
      </c>
      <c r="D2209" s="36" t="s">
        <v>3184</v>
      </c>
      <c r="E2209" s="38" t="s">
        <v>3183</v>
      </c>
      <c r="F2209" s="28" t="s">
        <v>10</v>
      </c>
      <c r="G2209" s="22">
        <v>3632</v>
      </c>
      <c r="H2209" s="22">
        <f t="shared" si="232"/>
        <v>690</v>
      </c>
      <c r="I2209" s="23">
        <f t="shared" si="233"/>
        <v>4322</v>
      </c>
    </row>
    <row r="2210" spans="1:9" s="150" customFormat="1">
      <c r="A2210" s="142" t="s">
        <v>4033</v>
      </c>
      <c r="B2210" s="17"/>
      <c r="C2210" s="143"/>
      <c r="D2210" s="143"/>
      <c r="E2210" s="143"/>
      <c r="F2210" s="143"/>
      <c r="G2210" s="148"/>
      <c r="H2210" s="148"/>
      <c r="I2210" s="149">
        <f>SUM(I2208:I2209)</f>
        <v>5738</v>
      </c>
    </row>
    <row r="2211" spans="1:9" s="62" customFormat="1" ht="13.5" customHeight="1">
      <c r="A2211" s="39" t="s">
        <v>3136</v>
      </c>
      <c r="B2211" s="166" t="s">
        <v>3186</v>
      </c>
      <c r="C2211" s="166"/>
      <c r="D2211" s="166"/>
      <c r="E2211" s="166"/>
      <c r="F2211" s="29" t="s">
        <v>355</v>
      </c>
      <c r="G2211" s="174" t="s">
        <v>3870</v>
      </c>
      <c r="H2211" s="175"/>
      <c r="I2211" s="176"/>
    </row>
    <row r="2212" spans="1:9" s="62" customFormat="1" ht="27">
      <c r="A2212" s="14" t="s">
        <v>2</v>
      </c>
      <c r="B2212" s="14" t="s">
        <v>3</v>
      </c>
      <c r="C2212" s="15" t="s">
        <v>4</v>
      </c>
      <c r="D2212" s="15" t="s">
        <v>5</v>
      </c>
      <c r="E2212" s="15" t="s">
        <v>3366</v>
      </c>
      <c r="F2212" s="15" t="s">
        <v>7</v>
      </c>
      <c r="G2212" s="16" t="s">
        <v>3347</v>
      </c>
      <c r="H2212" s="16" t="s">
        <v>3348</v>
      </c>
      <c r="I2212" s="16" t="s">
        <v>3349</v>
      </c>
    </row>
    <row r="2213" spans="1:9" s="62" customFormat="1" ht="18">
      <c r="A2213" s="31">
        <v>1</v>
      </c>
      <c r="B2213" s="27">
        <v>1186220310</v>
      </c>
      <c r="C2213" s="60" t="s">
        <v>3187</v>
      </c>
      <c r="D2213" s="36" t="s">
        <v>3188</v>
      </c>
      <c r="E2213" s="38" t="s">
        <v>3189</v>
      </c>
      <c r="F2213" s="28" t="s">
        <v>10</v>
      </c>
      <c r="G2213" s="22">
        <v>101520</v>
      </c>
      <c r="H2213" s="22">
        <v>0</v>
      </c>
      <c r="I2213" s="23">
        <f t="shared" ref="I2213" si="234">+G2213+H2213</f>
        <v>101520</v>
      </c>
    </row>
    <row r="2214" spans="1:9" s="150" customFormat="1">
      <c r="A2214" s="142" t="s">
        <v>4035</v>
      </c>
      <c r="B2214" s="17"/>
      <c r="C2214" s="143"/>
      <c r="D2214" s="143"/>
      <c r="E2214" s="143"/>
      <c r="F2214" s="143"/>
      <c r="G2214" s="148"/>
      <c r="H2214" s="148"/>
      <c r="I2214" s="149">
        <f>SUM(I2213)</f>
        <v>101520</v>
      </c>
    </row>
    <row r="2215" spans="1:9" s="62" customFormat="1" ht="13.5" customHeight="1">
      <c r="A2215" s="39" t="s">
        <v>3137</v>
      </c>
      <c r="B2215" s="166" t="s">
        <v>3191</v>
      </c>
      <c r="C2215" s="166"/>
      <c r="D2215" s="166"/>
      <c r="E2215" s="166"/>
      <c r="F2215" s="29" t="s">
        <v>355</v>
      </c>
      <c r="G2215" s="174" t="s">
        <v>3870</v>
      </c>
      <c r="H2215" s="175"/>
      <c r="I2215" s="176"/>
    </row>
    <row r="2216" spans="1:9" s="62" customFormat="1" ht="27">
      <c r="A2216" s="14" t="s">
        <v>2</v>
      </c>
      <c r="B2216" s="14" t="s">
        <v>3</v>
      </c>
      <c r="C2216" s="15" t="s">
        <v>4</v>
      </c>
      <c r="D2216" s="15" t="s">
        <v>5</v>
      </c>
      <c r="E2216" s="15" t="s">
        <v>3366</v>
      </c>
      <c r="F2216" s="15" t="s">
        <v>7</v>
      </c>
      <c r="G2216" s="16" t="s">
        <v>3347</v>
      </c>
      <c r="H2216" s="16" t="s">
        <v>3348</v>
      </c>
      <c r="I2216" s="16" t="s">
        <v>3349</v>
      </c>
    </row>
    <row r="2217" spans="1:9" s="62" customFormat="1" ht="36">
      <c r="A2217" s="31">
        <v>1</v>
      </c>
      <c r="B2217" s="27">
        <v>1196490527</v>
      </c>
      <c r="C2217" s="60" t="s">
        <v>3187</v>
      </c>
      <c r="D2217" s="36" t="s">
        <v>3192</v>
      </c>
      <c r="E2217" s="37" t="s">
        <v>3192</v>
      </c>
      <c r="F2217" s="28" t="s">
        <v>53</v>
      </c>
      <c r="G2217" s="22">
        <v>52000</v>
      </c>
      <c r="H2217" s="22">
        <f t="shared" ref="H2217:H2218" si="235">ROUND(G2217*0.19,0)</f>
        <v>9880</v>
      </c>
      <c r="I2217" s="23">
        <f t="shared" ref="I2217:I2218" si="236">+G2217+H2217</f>
        <v>61880</v>
      </c>
    </row>
    <row r="2218" spans="1:9" s="62" customFormat="1" ht="36">
      <c r="A2218" s="31">
        <v>2</v>
      </c>
      <c r="B2218" s="117">
        <v>1197011119</v>
      </c>
      <c r="C2218" s="60" t="s">
        <v>3187</v>
      </c>
      <c r="D2218" s="74" t="s">
        <v>3193</v>
      </c>
      <c r="E2218" s="53" t="s">
        <v>3193</v>
      </c>
      <c r="F2218" s="28" t="s">
        <v>53</v>
      </c>
      <c r="G2218" s="22">
        <v>50000</v>
      </c>
      <c r="H2218" s="22">
        <f t="shared" si="235"/>
        <v>9500</v>
      </c>
      <c r="I2218" s="23">
        <f t="shared" si="236"/>
        <v>59500</v>
      </c>
    </row>
    <row r="2219" spans="1:9" s="150" customFormat="1">
      <c r="A2219" s="142" t="s">
        <v>4034</v>
      </c>
      <c r="B2219" s="17"/>
      <c r="C2219" s="143"/>
      <c r="D2219" s="143"/>
      <c r="E2219" s="143"/>
      <c r="F2219" s="143"/>
      <c r="G2219" s="148"/>
      <c r="H2219" s="148"/>
      <c r="I2219" s="149">
        <f>SUM(I2217:I2218)</f>
        <v>121380</v>
      </c>
    </row>
    <row r="2220" spans="1:9" s="62" customFormat="1" ht="13.5" customHeight="1">
      <c r="A2220" s="68" t="s">
        <v>3163</v>
      </c>
      <c r="B2220" s="166" t="s">
        <v>3195</v>
      </c>
      <c r="C2220" s="166"/>
      <c r="D2220" s="166"/>
      <c r="E2220" s="166"/>
      <c r="F2220" s="29" t="s">
        <v>355</v>
      </c>
      <c r="G2220" s="174" t="s">
        <v>3870</v>
      </c>
      <c r="H2220" s="175"/>
      <c r="I2220" s="176"/>
    </row>
    <row r="2221" spans="1:9" s="62" customFormat="1" ht="27">
      <c r="A2221" s="14" t="s">
        <v>2</v>
      </c>
      <c r="B2221" s="14" t="s">
        <v>3</v>
      </c>
      <c r="C2221" s="15" t="s">
        <v>4</v>
      </c>
      <c r="D2221" s="15" t="s">
        <v>5</v>
      </c>
      <c r="E2221" s="15" t="s">
        <v>3366</v>
      </c>
      <c r="F2221" s="15" t="s">
        <v>7</v>
      </c>
      <c r="G2221" s="16" t="s">
        <v>3347</v>
      </c>
      <c r="H2221" s="16" t="s">
        <v>3348</v>
      </c>
      <c r="I2221" s="16" t="s">
        <v>3349</v>
      </c>
    </row>
    <row r="2222" spans="1:9" s="62" customFormat="1" ht="36">
      <c r="A2222" s="31">
        <v>1</v>
      </c>
      <c r="B2222" s="118">
        <v>1199010019</v>
      </c>
      <c r="C2222" s="28">
        <v>42142721</v>
      </c>
      <c r="D2222" s="33" t="s">
        <v>3196</v>
      </c>
      <c r="E2222" s="28" t="s">
        <v>3196</v>
      </c>
      <c r="F2222" s="28" t="s">
        <v>10</v>
      </c>
      <c r="G2222" s="22">
        <v>65000</v>
      </c>
      <c r="H2222" s="22">
        <f t="shared" ref="H2222" si="237">ROUND(G2222*0.19,0)</f>
        <v>12350</v>
      </c>
      <c r="I2222" s="23">
        <f t="shared" ref="I2222" si="238">+G2222+H2222</f>
        <v>77350</v>
      </c>
    </row>
    <row r="2223" spans="1:9" s="150" customFormat="1">
      <c r="A2223" s="142" t="s">
        <v>4036</v>
      </c>
      <c r="B2223" s="17"/>
      <c r="C2223" s="143"/>
      <c r="D2223" s="143"/>
      <c r="E2223" s="143"/>
      <c r="F2223" s="143"/>
      <c r="G2223" s="144"/>
      <c r="H2223" s="145"/>
      <c r="I2223" s="151">
        <f>SUM(I2222)</f>
        <v>77350</v>
      </c>
    </row>
    <row r="2224" spans="1:9" s="62" customFormat="1" ht="18">
      <c r="A2224" s="39" t="s">
        <v>3178</v>
      </c>
      <c r="B2224" s="166" t="s">
        <v>3198</v>
      </c>
      <c r="C2224" s="166"/>
      <c r="D2224" s="166"/>
      <c r="E2224" s="166"/>
      <c r="F2224" s="29" t="s">
        <v>483</v>
      </c>
      <c r="G2224" s="174" t="s">
        <v>3870</v>
      </c>
      <c r="H2224" s="175"/>
      <c r="I2224" s="176"/>
    </row>
    <row r="2225" spans="1:9" s="62" customFormat="1" ht="27">
      <c r="A2225" s="14" t="s">
        <v>2</v>
      </c>
      <c r="B2225" s="14" t="s">
        <v>3</v>
      </c>
      <c r="C2225" s="15" t="s">
        <v>4</v>
      </c>
      <c r="D2225" s="15" t="s">
        <v>5</v>
      </c>
      <c r="E2225" s="15" t="s">
        <v>3366</v>
      </c>
      <c r="F2225" s="15" t="s">
        <v>7</v>
      </c>
      <c r="G2225" s="16" t="s">
        <v>3347</v>
      </c>
      <c r="H2225" s="16" t="s">
        <v>3348</v>
      </c>
      <c r="I2225" s="16" t="s">
        <v>3349</v>
      </c>
    </row>
    <row r="2226" spans="1:9" s="62" customFormat="1" ht="99">
      <c r="A2226" s="31">
        <v>1</v>
      </c>
      <c r="B2226" s="35">
        <v>1196430149</v>
      </c>
      <c r="C2226" s="28">
        <v>42203400</v>
      </c>
      <c r="D2226" s="33" t="s">
        <v>3199</v>
      </c>
      <c r="E2226" s="28" t="s">
        <v>3200</v>
      </c>
      <c r="F2226" s="28" t="s">
        <v>53</v>
      </c>
      <c r="G2226" s="22">
        <v>1389675</v>
      </c>
      <c r="H2226" s="22">
        <v>0</v>
      </c>
      <c r="I2226" s="23">
        <f t="shared" ref="I2226:I2229" si="239">+G2226+H2226</f>
        <v>1389675</v>
      </c>
    </row>
    <row r="2227" spans="1:9" s="62" customFormat="1" ht="27">
      <c r="A2227" s="31">
        <v>2</v>
      </c>
      <c r="B2227" s="35">
        <v>1196430020</v>
      </c>
      <c r="C2227" s="28">
        <v>42203400</v>
      </c>
      <c r="D2227" s="33" t="s">
        <v>3201</v>
      </c>
      <c r="E2227" s="28" t="s">
        <v>3201</v>
      </c>
      <c r="F2227" s="28" t="s">
        <v>53</v>
      </c>
      <c r="G2227" s="22">
        <v>2196491</v>
      </c>
      <c r="H2227" s="22">
        <v>0</v>
      </c>
      <c r="I2227" s="23">
        <f t="shared" si="239"/>
        <v>2196491</v>
      </c>
    </row>
    <row r="2228" spans="1:9" s="62" customFormat="1" ht="36">
      <c r="A2228" s="31">
        <v>3</v>
      </c>
      <c r="B2228" s="35">
        <v>1196430008</v>
      </c>
      <c r="C2228" s="28">
        <v>42203400</v>
      </c>
      <c r="D2228" s="33" t="s">
        <v>3202</v>
      </c>
      <c r="E2228" s="28" t="s">
        <v>3202</v>
      </c>
      <c r="F2228" s="28" t="s">
        <v>53</v>
      </c>
      <c r="G2228" s="22">
        <v>3915145</v>
      </c>
      <c r="H2228" s="22">
        <v>0</v>
      </c>
      <c r="I2228" s="23">
        <f t="shared" si="239"/>
        <v>3915145</v>
      </c>
    </row>
    <row r="2229" spans="1:9" s="62" customFormat="1" ht="54">
      <c r="A2229" s="31">
        <v>4</v>
      </c>
      <c r="B2229" s="35" t="s">
        <v>194</v>
      </c>
      <c r="C2229" s="28" t="s">
        <v>3203</v>
      </c>
      <c r="D2229" s="33" t="s">
        <v>3204</v>
      </c>
      <c r="E2229" s="34" t="s">
        <v>3205</v>
      </c>
      <c r="F2229" s="28" t="s">
        <v>53</v>
      </c>
      <c r="G2229" s="22">
        <v>1037600</v>
      </c>
      <c r="H2229" s="22">
        <v>0</v>
      </c>
      <c r="I2229" s="23">
        <f t="shared" si="239"/>
        <v>1037600</v>
      </c>
    </row>
    <row r="2230" spans="1:9" s="62" customFormat="1" ht="54">
      <c r="A2230" s="31">
        <v>5</v>
      </c>
      <c r="B2230" s="56">
        <v>1196430850</v>
      </c>
      <c r="C2230" s="28" t="s">
        <v>3203</v>
      </c>
      <c r="D2230" s="33" t="s">
        <v>3206</v>
      </c>
      <c r="E2230" s="34" t="s">
        <v>3207</v>
      </c>
      <c r="F2230" s="28" t="s">
        <v>53</v>
      </c>
      <c r="G2230" s="22">
        <v>676683</v>
      </c>
      <c r="H2230" s="22">
        <f>ROUND(G2230*0.19,0)</f>
        <v>128570</v>
      </c>
      <c r="I2230" s="23">
        <f>+G2230+H2230</f>
        <v>805253</v>
      </c>
    </row>
    <row r="2231" spans="1:9" s="62" customFormat="1" ht="54">
      <c r="A2231" s="31">
        <v>6</v>
      </c>
      <c r="B2231" s="56">
        <v>1196430032</v>
      </c>
      <c r="C2231" s="28" t="s">
        <v>3203</v>
      </c>
      <c r="D2231" s="33" t="s">
        <v>3208</v>
      </c>
      <c r="E2231" s="34" t="s">
        <v>3209</v>
      </c>
      <c r="F2231" s="28" t="s">
        <v>53</v>
      </c>
      <c r="G2231" s="22">
        <v>650657</v>
      </c>
      <c r="H2231" s="22">
        <f>ROUND(G2231*0.19,0)</f>
        <v>123625</v>
      </c>
      <c r="I2231" s="23">
        <f>+G2231+H2231</f>
        <v>774282</v>
      </c>
    </row>
    <row r="2232" spans="1:9" s="150" customFormat="1">
      <c r="A2232" s="142" t="s">
        <v>4037</v>
      </c>
      <c r="B2232" s="17"/>
      <c r="C2232" s="143"/>
      <c r="D2232" s="143"/>
      <c r="E2232" s="143"/>
      <c r="F2232" s="143"/>
      <c r="G2232" s="148"/>
      <c r="H2232" s="148"/>
      <c r="I2232" s="149">
        <f>SUM(I2226:I2231)</f>
        <v>10118446</v>
      </c>
    </row>
    <row r="2233" spans="1:9" s="62" customFormat="1" ht="18">
      <c r="A2233" s="39" t="s">
        <v>3179</v>
      </c>
      <c r="B2233" s="166" t="s">
        <v>3211</v>
      </c>
      <c r="C2233" s="166"/>
      <c r="D2233" s="166"/>
      <c r="E2233" s="166"/>
      <c r="F2233" s="29" t="s">
        <v>740</v>
      </c>
      <c r="G2233" s="174" t="s">
        <v>3870</v>
      </c>
      <c r="H2233" s="175"/>
      <c r="I2233" s="176"/>
    </row>
    <row r="2234" spans="1:9" s="62" customFormat="1" ht="27">
      <c r="A2234" s="14" t="s">
        <v>2</v>
      </c>
      <c r="B2234" s="14" t="s">
        <v>3</v>
      </c>
      <c r="C2234" s="15" t="s">
        <v>4</v>
      </c>
      <c r="D2234" s="15" t="s">
        <v>5</v>
      </c>
      <c r="E2234" s="15" t="s">
        <v>3366</v>
      </c>
      <c r="F2234" s="15" t="s">
        <v>7</v>
      </c>
      <c r="G2234" s="16" t="s">
        <v>3347</v>
      </c>
      <c r="H2234" s="16" t="s">
        <v>3348</v>
      </c>
      <c r="I2234" s="16" t="s">
        <v>3349</v>
      </c>
    </row>
    <row r="2235" spans="1:9" s="62" customFormat="1" ht="18">
      <c r="A2235" s="31">
        <v>1</v>
      </c>
      <c r="B2235" s="28">
        <v>1199020024</v>
      </c>
      <c r="C2235" s="28">
        <v>42311707</v>
      </c>
      <c r="D2235" s="33" t="s">
        <v>3212</v>
      </c>
      <c r="E2235" s="28" t="s">
        <v>3213</v>
      </c>
      <c r="F2235" s="28" t="s">
        <v>53</v>
      </c>
      <c r="G2235" s="22">
        <v>8120</v>
      </c>
      <c r="H2235" s="22">
        <f>ROUND(G2235*0.19,0)</f>
        <v>1543</v>
      </c>
      <c r="I2235" s="23">
        <f>+G2235+H2235</f>
        <v>9663</v>
      </c>
    </row>
    <row r="2236" spans="1:9" s="150" customFormat="1">
      <c r="A2236" s="142" t="s">
        <v>4038</v>
      </c>
      <c r="B2236" s="17"/>
      <c r="C2236" s="143"/>
      <c r="D2236" s="143"/>
      <c r="E2236" s="143"/>
      <c r="F2236" s="143"/>
      <c r="G2236" s="148"/>
      <c r="H2236" s="148"/>
      <c r="I2236" s="149">
        <f>SUM(I2235)</f>
        <v>9663</v>
      </c>
    </row>
    <row r="2237" spans="1:9" s="62" customFormat="1" ht="18">
      <c r="A2237" s="39" t="s">
        <v>3180</v>
      </c>
      <c r="B2237" s="166" t="s">
        <v>3216</v>
      </c>
      <c r="C2237" s="166"/>
      <c r="D2237" s="166"/>
      <c r="E2237" s="166"/>
      <c r="F2237" s="29" t="s">
        <v>648</v>
      </c>
      <c r="G2237" s="174" t="s">
        <v>3870</v>
      </c>
      <c r="H2237" s="175"/>
      <c r="I2237" s="176"/>
    </row>
    <row r="2238" spans="1:9" s="62" customFormat="1" ht="27">
      <c r="A2238" s="14" t="s">
        <v>2</v>
      </c>
      <c r="B2238" s="14" t="s">
        <v>3</v>
      </c>
      <c r="C2238" s="15" t="s">
        <v>4</v>
      </c>
      <c r="D2238" s="15" t="s">
        <v>5</v>
      </c>
      <c r="E2238" s="15" t="s">
        <v>3366</v>
      </c>
      <c r="F2238" s="15" t="s">
        <v>7</v>
      </c>
      <c r="G2238" s="16" t="s">
        <v>3347</v>
      </c>
      <c r="H2238" s="16" t="s">
        <v>3348</v>
      </c>
      <c r="I2238" s="16" t="s">
        <v>3349</v>
      </c>
    </row>
    <row r="2239" spans="1:9" s="62" customFormat="1" ht="36">
      <c r="A2239" s="31">
        <v>1</v>
      </c>
      <c r="B2239" s="46">
        <v>1198020056</v>
      </c>
      <c r="C2239" s="46">
        <v>42296001</v>
      </c>
      <c r="D2239" s="44" t="s">
        <v>3217</v>
      </c>
      <c r="E2239" s="46" t="s">
        <v>4094</v>
      </c>
      <c r="F2239" s="28" t="s">
        <v>53</v>
      </c>
      <c r="G2239" s="22">
        <v>15000000</v>
      </c>
      <c r="H2239" s="22">
        <v>0</v>
      </c>
      <c r="I2239" s="23">
        <f>+G2239+H2239</f>
        <v>15000000</v>
      </c>
    </row>
    <row r="2240" spans="1:9" s="62" customFormat="1" ht="36">
      <c r="A2240" s="31">
        <v>2</v>
      </c>
      <c r="B2240" s="46">
        <v>1198020065</v>
      </c>
      <c r="C2240" s="46">
        <v>42296001</v>
      </c>
      <c r="D2240" s="44" t="s">
        <v>3218</v>
      </c>
      <c r="E2240" s="46" t="s">
        <v>4095</v>
      </c>
      <c r="F2240" s="28" t="s">
        <v>53</v>
      </c>
      <c r="G2240" s="22">
        <v>15000000</v>
      </c>
      <c r="H2240" s="22">
        <v>0</v>
      </c>
      <c r="I2240" s="23">
        <f t="shared" ref="I2240:I2243" si="240">+G2240+H2240</f>
        <v>15000000</v>
      </c>
    </row>
    <row r="2241" spans="1:9" s="62" customFormat="1" ht="36">
      <c r="A2241" s="31">
        <v>3</v>
      </c>
      <c r="B2241" s="46">
        <v>1198020066</v>
      </c>
      <c r="C2241" s="46">
        <v>42296001</v>
      </c>
      <c r="D2241" s="44" t="s">
        <v>3219</v>
      </c>
      <c r="E2241" s="46" t="s">
        <v>4096</v>
      </c>
      <c r="F2241" s="28" t="s">
        <v>53</v>
      </c>
      <c r="G2241" s="22">
        <v>15000000</v>
      </c>
      <c r="H2241" s="22">
        <v>0</v>
      </c>
      <c r="I2241" s="23">
        <f t="shared" si="240"/>
        <v>15000000</v>
      </c>
    </row>
    <row r="2242" spans="1:9" s="62" customFormat="1" ht="36">
      <c r="A2242" s="31">
        <v>4</v>
      </c>
      <c r="B2242" s="46">
        <v>1198020068</v>
      </c>
      <c r="C2242" s="46">
        <v>42296001</v>
      </c>
      <c r="D2242" s="44" t="s">
        <v>3220</v>
      </c>
      <c r="E2242" s="46" t="s">
        <v>4097</v>
      </c>
      <c r="F2242" s="28" t="s">
        <v>53</v>
      </c>
      <c r="G2242" s="22">
        <v>15000000</v>
      </c>
      <c r="H2242" s="22">
        <v>0</v>
      </c>
      <c r="I2242" s="23">
        <f t="shared" si="240"/>
        <v>15000000</v>
      </c>
    </row>
    <row r="2243" spans="1:9" s="62" customFormat="1" ht="36">
      <c r="A2243" s="31">
        <v>5</v>
      </c>
      <c r="B2243" s="46">
        <v>1198020069</v>
      </c>
      <c r="C2243" s="46">
        <v>42296001</v>
      </c>
      <c r="D2243" s="44" t="s">
        <v>3221</v>
      </c>
      <c r="E2243" s="46" t="s">
        <v>4098</v>
      </c>
      <c r="F2243" s="28" t="s">
        <v>53</v>
      </c>
      <c r="G2243" s="22">
        <v>15000000</v>
      </c>
      <c r="H2243" s="22">
        <v>0</v>
      </c>
      <c r="I2243" s="23">
        <f t="shared" si="240"/>
        <v>15000000</v>
      </c>
    </row>
    <row r="2244" spans="1:9" s="150" customFormat="1">
      <c r="A2244" s="142" t="s">
        <v>4039</v>
      </c>
      <c r="B2244" s="17"/>
      <c r="C2244" s="143"/>
      <c r="D2244" s="143"/>
      <c r="E2244" s="143"/>
      <c r="F2244" s="143"/>
      <c r="G2244" s="148"/>
      <c r="H2244" s="148"/>
      <c r="I2244" s="149">
        <f>SUM(I2239:I2243)</f>
        <v>75000000</v>
      </c>
    </row>
    <row r="2245" spans="1:9" s="62" customFormat="1" ht="13.5" customHeight="1">
      <c r="A2245" s="39" t="s">
        <v>3185</v>
      </c>
      <c r="B2245" s="166" t="s">
        <v>3224</v>
      </c>
      <c r="C2245" s="166"/>
      <c r="D2245" s="166"/>
      <c r="E2245" s="166"/>
      <c r="F2245" s="29" t="s">
        <v>355</v>
      </c>
      <c r="G2245" s="174" t="s">
        <v>3870</v>
      </c>
      <c r="H2245" s="175"/>
      <c r="I2245" s="176"/>
    </row>
    <row r="2246" spans="1:9" s="62" customFormat="1" ht="27">
      <c r="A2246" s="14" t="s">
        <v>2</v>
      </c>
      <c r="B2246" s="14" t="s">
        <v>3</v>
      </c>
      <c r="C2246" s="15" t="s">
        <v>4</v>
      </c>
      <c r="D2246" s="15" t="s">
        <v>5</v>
      </c>
      <c r="E2246" s="15" t="s">
        <v>3366</v>
      </c>
      <c r="F2246" s="15" t="s">
        <v>7</v>
      </c>
      <c r="G2246" s="16" t="s">
        <v>3347</v>
      </c>
      <c r="H2246" s="16" t="s">
        <v>3348</v>
      </c>
      <c r="I2246" s="16" t="s">
        <v>3349</v>
      </c>
    </row>
    <row r="2247" spans="1:9" s="62" customFormat="1" ht="36">
      <c r="A2247" s="31">
        <v>1</v>
      </c>
      <c r="B2247" s="75">
        <v>1197011091</v>
      </c>
      <c r="C2247" s="28">
        <v>42203400</v>
      </c>
      <c r="D2247" s="44" t="s">
        <v>3225</v>
      </c>
      <c r="E2247" s="46" t="s">
        <v>3503</v>
      </c>
      <c r="F2247" s="28" t="s">
        <v>53</v>
      </c>
      <c r="G2247" s="22">
        <v>674286</v>
      </c>
      <c r="H2247" s="22">
        <f>ROUND(G2247*0.19,0)</f>
        <v>128114</v>
      </c>
      <c r="I2247" s="23">
        <f>+G2247+H2247</f>
        <v>802400</v>
      </c>
    </row>
    <row r="2248" spans="1:9" s="62" customFormat="1" ht="45">
      <c r="A2248" s="31">
        <v>2</v>
      </c>
      <c r="B2248" s="75">
        <v>1197011092</v>
      </c>
      <c r="C2248" s="28">
        <v>42203400</v>
      </c>
      <c r="D2248" s="44" t="s">
        <v>3225</v>
      </c>
      <c r="E2248" s="46" t="s">
        <v>3504</v>
      </c>
      <c r="F2248" s="28" t="s">
        <v>53</v>
      </c>
      <c r="G2248" s="22">
        <v>694724</v>
      </c>
      <c r="H2248" s="22">
        <f>ROUND(G2248*0.19,0)</f>
        <v>131998</v>
      </c>
      <c r="I2248" s="23">
        <f>+G2248+H2248</f>
        <v>826722</v>
      </c>
    </row>
    <row r="2249" spans="1:9" s="150" customFormat="1">
      <c r="A2249" s="142" t="s">
        <v>4040</v>
      </c>
      <c r="B2249" s="17"/>
      <c r="C2249" s="143"/>
      <c r="D2249" s="143"/>
      <c r="E2249" s="143"/>
      <c r="F2249" s="143"/>
      <c r="G2249" s="148"/>
      <c r="H2249" s="148"/>
      <c r="I2249" s="149">
        <f>SUM(I2247:I2248)</f>
        <v>1629122</v>
      </c>
    </row>
    <row r="2250" spans="1:9" s="62" customFormat="1" ht="13.5" customHeight="1">
      <c r="A2250" s="39" t="s">
        <v>3190</v>
      </c>
      <c r="B2250" s="166" t="s">
        <v>3227</v>
      </c>
      <c r="C2250" s="166"/>
      <c r="D2250" s="166"/>
      <c r="E2250" s="166"/>
      <c r="F2250" s="29" t="s">
        <v>355</v>
      </c>
      <c r="G2250" s="174" t="s">
        <v>3870</v>
      </c>
      <c r="H2250" s="175"/>
      <c r="I2250" s="176"/>
    </row>
    <row r="2251" spans="1:9" s="62" customFormat="1" ht="27">
      <c r="A2251" s="14" t="s">
        <v>2</v>
      </c>
      <c r="B2251" s="14" t="s">
        <v>3</v>
      </c>
      <c r="C2251" s="15" t="s">
        <v>4</v>
      </c>
      <c r="D2251" s="15" t="s">
        <v>5</v>
      </c>
      <c r="E2251" s="15" t="s">
        <v>3366</v>
      </c>
      <c r="F2251" s="15" t="s">
        <v>7</v>
      </c>
      <c r="G2251" s="16" t="s">
        <v>3347</v>
      </c>
      <c r="H2251" s="16" t="s">
        <v>3348</v>
      </c>
      <c r="I2251" s="16" t="s">
        <v>3349</v>
      </c>
    </row>
    <row r="2252" spans="1:9" s="62" customFormat="1" ht="27">
      <c r="A2252" s="31">
        <v>1</v>
      </c>
      <c r="B2252" s="49" t="s">
        <v>3505</v>
      </c>
      <c r="C2252" s="28">
        <v>42203400</v>
      </c>
      <c r="D2252" s="44" t="s">
        <v>3228</v>
      </c>
      <c r="E2252" s="48" t="s">
        <v>3229</v>
      </c>
      <c r="F2252" s="28" t="s">
        <v>53</v>
      </c>
      <c r="G2252" s="22">
        <v>738126</v>
      </c>
      <c r="H2252" s="22">
        <f>ROUND(G2252*0.19,0)</f>
        <v>140244</v>
      </c>
      <c r="I2252" s="23">
        <f>+G2252+H2252</f>
        <v>878370</v>
      </c>
    </row>
    <row r="2253" spans="1:9" s="150" customFormat="1">
      <c r="A2253" s="142" t="s">
        <v>4041</v>
      </c>
      <c r="B2253" s="17"/>
      <c r="C2253" s="143"/>
      <c r="D2253" s="143"/>
      <c r="E2253" s="143"/>
      <c r="F2253" s="143"/>
      <c r="G2253" s="148"/>
      <c r="H2253" s="148"/>
      <c r="I2253" s="149">
        <f>SUM(I2252)</f>
        <v>878370</v>
      </c>
    </row>
    <row r="2254" spans="1:9" s="62" customFormat="1" ht="18">
      <c r="A2254" s="39" t="s">
        <v>3194</v>
      </c>
      <c r="B2254" s="166" t="s">
        <v>3231</v>
      </c>
      <c r="C2254" s="166"/>
      <c r="D2254" s="166"/>
      <c r="E2254" s="166"/>
      <c r="F2254" s="29" t="s">
        <v>740</v>
      </c>
      <c r="G2254" s="174" t="s">
        <v>3870</v>
      </c>
      <c r="H2254" s="175"/>
      <c r="I2254" s="176"/>
    </row>
    <row r="2255" spans="1:9" s="62" customFormat="1" ht="27">
      <c r="A2255" s="14" t="s">
        <v>2</v>
      </c>
      <c r="B2255" s="14" t="s">
        <v>3</v>
      </c>
      <c r="C2255" s="15" t="s">
        <v>4</v>
      </c>
      <c r="D2255" s="15" t="s">
        <v>5</v>
      </c>
      <c r="E2255" s="15" t="s">
        <v>3366</v>
      </c>
      <c r="F2255" s="15" t="s">
        <v>7</v>
      </c>
      <c r="G2255" s="16" t="s">
        <v>3347</v>
      </c>
      <c r="H2255" s="16" t="s">
        <v>3348</v>
      </c>
      <c r="I2255" s="16" t="s">
        <v>3349</v>
      </c>
    </row>
    <row r="2256" spans="1:9" s="62" customFormat="1" ht="54">
      <c r="A2256" s="31">
        <v>1</v>
      </c>
      <c r="B2256" s="75">
        <v>1186220575</v>
      </c>
      <c r="C2256" s="46">
        <v>42203403</v>
      </c>
      <c r="D2256" s="44" t="s">
        <v>3232</v>
      </c>
      <c r="E2256" s="46" t="s">
        <v>3232</v>
      </c>
      <c r="F2256" s="28" t="s">
        <v>10</v>
      </c>
      <c r="G2256" s="22">
        <v>4013000</v>
      </c>
      <c r="H2256" s="22">
        <f>ROUND(G2256*0.19,0)</f>
        <v>762470</v>
      </c>
      <c r="I2256" s="23">
        <f>+G2256+H2256</f>
        <v>4775470</v>
      </c>
    </row>
    <row r="2257" spans="1:9" s="62" customFormat="1" ht="54">
      <c r="A2257" s="31">
        <v>2</v>
      </c>
      <c r="B2257" s="75">
        <v>1186220503</v>
      </c>
      <c r="C2257" s="46">
        <v>42203403</v>
      </c>
      <c r="D2257" s="44" t="s">
        <v>3233</v>
      </c>
      <c r="E2257" s="46" t="s">
        <v>3233</v>
      </c>
      <c r="F2257" s="28" t="s">
        <v>10</v>
      </c>
      <c r="G2257" s="22">
        <v>5157000</v>
      </c>
      <c r="H2257" s="22">
        <f>ROUND(G2257*0.19,0)</f>
        <v>979830</v>
      </c>
      <c r="I2257" s="23">
        <f>+G2257+H2257</f>
        <v>6136830</v>
      </c>
    </row>
    <row r="2258" spans="1:9" s="150" customFormat="1">
      <c r="A2258" s="142" t="s">
        <v>4042</v>
      </c>
      <c r="B2258" s="17"/>
      <c r="C2258" s="143"/>
      <c r="D2258" s="143"/>
      <c r="E2258" s="143"/>
      <c r="F2258" s="143"/>
      <c r="G2258" s="148"/>
      <c r="H2258" s="148"/>
      <c r="I2258" s="149">
        <f>SUM(I2256:I2257)</f>
        <v>10912300</v>
      </c>
    </row>
    <row r="2259" spans="1:9" s="62" customFormat="1" ht="18">
      <c r="A2259" s="39" t="s">
        <v>3197</v>
      </c>
      <c r="B2259" s="166" t="s">
        <v>3235</v>
      </c>
      <c r="C2259" s="166"/>
      <c r="D2259" s="166"/>
      <c r="E2259" s="166"/>
      <c r="F2259" s="29" t="s">
        <v>405</v>
      </c>
      <c r="G2259" s="174" t="s">
        <v>3870</v>
      </c>
      <c r="H2259" s="175"/>
      <c r="I2259" s="176"/>
    </row>
    <row r="2260" spans="1:9" s="62" customFormat="1" ht="27">
      <c r="A2260" s="14" t="s">
        <v>2</v>
      </c>
      <c r="B2260" s="14" t="s">
        <v>3</v>
      </c>
      <c r="C2260" s="15" t="s">
        <v>4</v>
      </c>
      <c r="D2260" s="15" t="s">
        <v>5</v>
      </c>
      <c r="E2260" s="15" t="s">
        <v>3366</v>
      </c>
      <c r="F2260" s="15" t="s">
        <v>7</v>
      </c>
      <c r="G2260" s="16" t="s">
        <v>3347</v>
      </c>
      <c r="H2260" s="16" t="s">
        <v>3348</v>
      </c>
      <c r="I2260" s="16" t="s">
        <v>3349</v>
      </c>
    </row>
    <row r="2261" spans="1:9" s="62" customFormat="1" ht="27">
      <c r="A2261" s="31">
        <v>1</v>
      </c>
      <c r="B2261" s="75">
        <v>1186220594</v>
      </c>
      <c r="C2261" s="46">
        <v>42293400</v>
      </c>
      <c r="D2261" s="44" t="s">
        <v>3236</v>
      </c>
      <c r="E2261" s="46" t="s">
        <v>3236</v>
      </c>
      <c r="F2261" s="28" t="s">
        <v>10</v>
      </c>
      <c r="G2261" s="22">
        <v>12800000</v>
      </c>
      <c r="H2261" s="22">
        <v>0</v>
      </c>
      <c r="I2261" s="23">
        <f>+G2261+H2261</f>
        <v>12800000</v>
      </c>
    </row>
    <row r="2262" spans="1:9" s="62" customFormat="1" ht="27">
      <c r="A2262" s="31">
        <v>2</v>
      </c>
      <c r="B2262" s="75">
        <v>1186220907</v>
      </c>
      <c r="C2262" s="46">
        <v>42293400</v>
      </c>
      <c r="D2262" s="44" t="s">
        <v>3237</v>
      </c>
      <c r="E2262" s="46" t="s">
        <v>3237</v>
      </c>
      <c r="F2262" s="28" t="s">
        <v>10</v>
      </c>
      <c r="G2262" s="22">
        <v>2277000</v>
      </c>
      <c r="H2262" s="22">
        <v>0</v>
      </c>
      <c r="I2262" s="23">
        <f>+G2262+H2262</f>
        <v>2277000</v>
      </c>
    </row>
    <row r="2263" spans="1:9" s="150" customFormat="1">
      <c r="A2263" s="142" t="s">
        <v>4043</v>
      </c>
      <c r="B2263" s="17"/>
      <c r="C2263" s="143"/>
      <c r="D2263" s="143"/>
      <c r="E2263" s="143"/>
      <c r="F2263" s="143"/>
      <c r="G2263" s="144"/>
      <c r="H2263" s="145"/>
      <c r="I2263" s="151">
        <f>SUM(I2261:I2262)</f>
        <v>15077000</v>
      </c>
    </row>
    <row r="2264" spans="1:9" s="62" customFormat="1" ht="36">
      <c r="A2264" s="39" t="s">
        <v>3210</v>
      </c>
      <c r="B2264" s="166" t="s">
        <v>3238</v>
      </c>
      <c r="C2264" s="166"/>
      <c r="D2264" s="166"/>
      <c r="E2264" s="166"/>
      <c r="F2264" s="29" t="s">
        <v>3374</v>
      </c>
      <c r="G2264" s="174" t="s">
        <v>3870</v>
      </c>
      <c r="H2264" s="175"/>
      <c r="I2264" s="176"/>
    </row>
    <row r="2265" spans="1:9" s="62" customFormat="1" ht="27">
      <c r="A2265" s="14" t="s">
        <v>2</v>
      </c>
      <c r="B2265" s="14" t="s">
        <v>3</v>
      </c>
      <c r="C2265" s="15" t="s">
        <v>4</v>
      </c>
      <c r="D2265" s="15" t="s">
        <v>5</v>
      </c>
      <c r="E2265" s="15" t="s">
        <v>3366</v>
      </c>
      <c r="F2265" s="15" t="s">
        <v>7</v>
      </c>
      <c r="G2265" s="16" t="s">
        <v>3347</v>
      </c>
      <c r="H2265" s="16" t="s">
        <v>3348</v>
      </c>
      <c r="I2265" s="16" t="s">
        <v>3349</v>
      </c>
    </row>
    <row r="2266" spans="1:9" s="62" customFormat="1" ht="72">
      <c r="A2266" s="31">
        <v>1</v>
      </c>
      <c r="B2266" s="18">
        <v>1196420145</v>
      </c>
      <c r="C2266" s="28" t="s">
        <v>3239</v>
      </c>
      <c r="D2266" s="44" t="s">
        <v>3240</v>
      </c>
      <c r="E2266" s="119" t="s">
        <v>3241</v>
      </c>
      <c r="F2266" s="28" t="s">
        <v>10</v>
      </c>
      <c r="G2266" s="22">
        <v>110800</v>
      </c>
      <c r="H2266" s="22">
        <v>0</v>
      </c>
      <c r="I2266" s="23">
        <f>+G2266+H2266</f>
        <v>110800</v>
      </c>
    </row>
    <row r="2267" spans="1:9" s="62" customFormat="1" ht="72">
      <c r="A2267" s="31">
        <v>2</v>
      </c>
      <c r="B2267" s="18">
        <v>1196420146</v>
      </c>
      <c r="C2267" s="28" t="s">
        <v>3239</v>
      </c>
      <c r="D2267" s="44" t="s">
        <v>3242</v>
      </c>
      <c r="E2267" s="119" t="s">
        <v>3241</v>
      </c>
      <c r="F2267" s="28" t="s">
        <v>10</v>
      </c>
      <c r="G2267" s="22">
        <v>110800</v>
      </c>
      <c r="H2267" s="22">
        <v>0</v>
      </c>
      <c r="I2267" s="23">
        <f>+G2267+H2267</f>
        <v>110800</v>
      </c>
    </row>
    <row r="2268" spans="1:9" s="62" customFormat="1" ht="72">
      <c r="A2268" s="31">
        <v>3</v>
      </c>
      <c r="B2268" s="18">
        <v>1196420147</v>
      </c>
      <c r="C2268" s="28" t="s">
        <v>3239</v>
      </c>
      <c r="D2268" s="44" t="s">
        <v>3243</v>
      </c>
      <c r="E2268" s="119" t="s">
        <v>3241</v>
      </c>
      <c r="F2268" s="28" t="s">
        <v>10</v>
      </c>
      <c r="G2268" s="22">
        <v>148400</v>
      </c>
      <c r="H2268" s="22">
        <v>0</v>
      </c>
      <c r="I2268" s="23">
        <f>+G2268+H2268</f>
        <v>148400</v>
      </c>
    </row>
    <row r="2269" spans="1:9" s="62" customFormat="1" ht="72">
      <c r="A2269" s="31">
        <v>4</v>
      </c>
      <c r="B2269" s="18">
        <v>1196420151</v>
      </c>
      <c r="C2269" s="28" t="s">
        <v>3239</v>
      </c>
      <c r="D2269" s="44" t="s">
        <v>3244</v>
      </c>
      <c r="E2269" s="119" t="s">
        <v>3241</v>
      </c>
      <c r="F2269" s="28" t="s">
        <v>10</v>
      </c>
      <c r="G2269" s="22">
        <v>148400</v>
      </c>
      <c r="H2269" s="22">
        <v>0</v>
      </c>
      <c r="I2269" s="23">
        <f>+G2269+H2269</f>
        <v>148400</v>
      </c>
    </row>
    <row r="2270" spans="1:9" s="62" customFormat="1" ht="117">
      <c r="A2270" s="31">
        <v>5</v>
      </c>
      <c r="B2270" s="18">
        <v>1196420148</v>
      </c>
      <c r="C2270" s="28" t="s">
        <v>3239</v>
      </c>
      <c r="D2270" s="44" t="s">
        <v>3245</v>
      </c>
      <c r="E2270" s="119" t="s">
        <v>3246</v>
      </c>
      <c r="F2270" s="28" t="s">
        <v>10</v>
      </c>
      <c r="G2270" s="22">
        <v>232000</v>
      </c>
      <c r="H2270" s="22">
        <v>0</v>
      </c>
      <c r="I2270" s="23">
        <f>+G2270+H2270</f>
        <v>232000</v>
      </c>
    </row>
    <row r="2271" spans="1:9" s="150" customFormat="1">
      <c r="A2271" s="142" t="s">
        <v>4044</v>
      </c>
      <c r="B2271" s="17"/>
      <c r="C2271" s="143"/>
      <c r="D2271" s="143"/>
      <c r="E2271" s="143"/>
      <c r="F2271" s="143"/>
      <c r="G2271" s="144"/>
      <c r="H2271" s="145"/>
      <c r="I2271" s="151">
        <f>SUM(I2266:I2270)</f>
        <v>750400</v>
      </c>
    </row>
    <row r="2272" spans="1:9" s="62" customFormat="1" ht="13.5" customHeight="1">
      <c r="A2272" s="39" t="s">
        <v>3214</v>
      </c>
      <c r="B2272" s="166" t="s">
        <v>3248</v>
      </c>
      <c r="C2272" s="166"/>
      <c r="D2272" s="166"/>
      <c r="E2272" s="166"/>
      <c r="F2272" s="29" t="s">
        <v>3247</v>
      </c>
      <c r="G2272" s="174" t="s">
        <v>3870</v>
      </c>
      <c r="H2272" s="175"/>
      <c r="I2272" s="176"/>
    </row>
    <row r="2273" spans="1:9" s="62" customFormat="1" ht="27">
      <c r="A2273" s="14" t="s">
        <v>2</v>
      </c>
      <c r="B2273" s="14" t="s">
        <v>3</v>
      </c>
      <c r="C2273" s="15" t="s">
        <v>4</v>
      </c>
      <c r="D2273" s="15" t="s">
        <v>5</v>
      </c>
      <c r="E2273" s="15" t="s">
        <v>3366</v>
      </c>
      <c r="F2273" s="15" t="s">
        <v>7</v>
      </c>
      <c r="G2273" s="16" t="s">
        <v>3347</v>
      </c>
      <c r="H2273" s="16" t="s">
        <v>3348</v>
      </c>
      <c r="I2273" s="16" t="s">
        <v>3349</v>
      </c>
    </row>
    <row r="2274" spans="1:9" s="62" customFormat="1" ht="36">
      <c r="A2274" s="31">
        <v>1</v>
      </c>
      <c r="B2274" s="120">
        <v>1196491665</v>
      </c>
      <c r="C2274" s="120">
        <v>42171703</v>
      </c>
      <c r="D2274" s="46" t="s">
        <v>3249</v>
      </c>
      <c r="E2274" s="46" t="s">
        <v>3250</v>
      </c>
      <c r="F2274" s="46" t="s">
        <v>10</v>
      </c>
      <c r="G2274" s="22">
        <v>521500</v>
      </c>
      <c r="H2274" s="22">
        <f>ROUND(G2274*0.19,0)</f>
        <v>99085</v>
      </c>
      <c r="I2274" s="23">
        <f t="shared" ref="I2274:I2275" si="241">+G2274+H2274</f>
        <v>620585</v>
      </c>
    </row>
    <row r="2275" spans="1:9" s="62" customFormat="1" ht="27">
      <c r="A2275" s="31">
        <v>2</v>
      </c>
      <c r="B2275" s="120">
        <v>1196490056</v>
      </c>
      <c r="C2275" s="120">
        <v>42171703</v>
      </c>
      <c r="D2275" s="46" t="s">
        <v>3251</v>
      </c>
      <c r="E2275" s="46" t="s">
        <v>3252</v>
      </c>
      <c r="F2275" s="46" t="s">
        <v>10</v>
      </c>
      <c r="G2275" s="22">
        <v>521500</v>
      </c>
      <c r="H2275" s="22">
        <f>ROUND(G2275*0.19,0)</f>
        <v>99085</v>
      </c>
      <c r="I2275" s="23">
        <f t="shared" si="241"/>
        <v>620585</v>
      </c>
    </row>
    <row r="2276" spans="1:9" s="150" customFormat="1">
      <c r="A2276" s="142" t="s">
        <v>4045</v>
      </c>
      <c r="B2276" s="17"/>
      <c r="C2276" s="143"/>
      <c r="D2276" s="143"/>
      <c r="E2276" s="143"/>
      <c r="F2276" s="143"/>
      <c r="G2276" s="144"/>
      <c r="H2276" s="145"/>
      <c r="I2276" s="151">
        <f>SUM(I2274:I2275)</f>
        <v>1241170</v>
      </c>
    </row>
    <row r="2277" spans="1:9" s="62" customFormat="1" ht="27.75" customHeight="1">
      <c r="A2277" s="39" t="s">
        <v>3215</v>
      </c>
      <c r="B2277" s="166" t="s">
        <v>3254</v>
      </c>
      <c r="C2277" s="166"/>
      <c r="D2277" s="166"/>
      <c r="E2277" s="166"/>
      <c r="F2277" s="29" t="s">
        <v>3253</v>
      </c>
      <c r="G2277" s="174" t="s">
        <v>3870</v>
      </c>
      <c r="H2277" s="175"/>
      <c r="I2277" s="176"/>
    </row>
    <row r="2278" spans="1:9" s="62" customFormat="1" ht="27">
      <c r="A2278" s="14" t="s">
        <v>2</v>
      </c>
      <c r="B2278" s="14" t="s">
        <v>3</v>
      </c>
      <c r="C2278" s="15" t="s">
        <v>4</v>
      </c>
      <c r="D2278" s="15" t="s">
        <v>5</v>
      </c>
      <c r="E2278" s="15" t="s">
        <v>3366</v>
      </c>
      <c r="F2278" s="15" t="s">
        <v>7</v>
      </c>
      <c r="G2278" s="16" t="s">
        <v>3347</v>
      </c>
      <c r="H2278" s="16" t="s">
        <v>3348</v>
      </c>
      <c r="I2278" s="16" t="s">
        <v>3349</v>
      </c>
    </row>
    <row r="2279" spans="1:9" s="62" customFormat="1" ht="36">
      <c r="A2279" s="31">
        <v>1</v>
      </c>
      <c r="B2279" s="35">
        <v>1196490080</v>
      </c>
      <c r="C2279" s="46">
        <v>42295114</v>
      </c>
      <c r="D2279" s="46" t="s">
        <v>3255</v>
      </c>
      <c r="E2279" s="47" t="s">
        <v>3255</v>
      </c>
      <c r="F2279" s="46" t="s">
        <v>10</v>
      </c>
      <c r="G2279" s="22">
        <v>91000</v>
      </c>
      <c r="H2279" s="22">
        <v>0</v>
      </c>
      <c r="I2279" s="23">
        <f>+G2279+H2279</f>
        <v>91000</v>
      </c>
    </row>
    <row r="2280" spans="1:9" s="62" customFormat="1" ht="36">
      <c r="A2280" s="31">
        <v>2</v>
      </c>
      <c r="B2280" s="35">
        <v>1196490081</v>
      </c>
      <c r="C2280" s="46">
        <v>42295114</v>
      </c>
      <c r="D2280" s="46" t="s">
        <v>3256</v>
      </c>
      <c r="E2280" s="47" t="s">
        <v>3256</v>
      </c>
      <c r="F2280" s="46" t="s">
        <v>10</v>
      </c>
      <c r="G2280" s="22">
        <v>60000</v>
      </c>
      <c r="H2280" s="22">
        <v>0</v>
      </c>
      <c r="I2280" s="23">
        <f t="shared" ref="I2280:I2309" si="242">+G2280+H2280</f>
        <v>60000</v>
      </c>
    </row>
    <row r="2281" spans="1:9" s="62" customFormat="1" ht="18">
      <c r="A2281" s="31">
        <v>3</v>
      </c>
      <c r="B2281" s="35">
        <v>1196490083</v>
      </c>
      <c r="C2281" s="46">
        <v>42294513</v>
      </c>
      <c r="D2281" s="46" t="s">
        <v>3257</v>
      </c>
      <c r="E2281" s="47" t="s">
        <v>3257</v>
      </c>
      <c r="F2281" s="46" t="s">
        <v>10</v>
      </c>
      <c r="G2281" s="22">
        <v>246000</v>
      </c>
      <c r="H2281" s="22">
        <v>0</v>
      </c>
      <c r="I2281" s="23">
        <f t="shared" si="242"/>
        <v>246000</v>
      </c>
    </row>
    <row r="2282" spans="1:9" s="62" customFormat="1">
      <c r="A2282" s="31">
        <v>4</v>
      </c>
      <c r="B2282" s="35">
        <v>1196491038</v>
      </c>
      <c r="C2282" s="46">
        <v>42294523</v>
      </c>
      <c r="D2282" s="46" t="s">
        <v>3258</v>
      </c>
      <c r="E2282" s="47" t="s">
        <v>3258</v>
      </c>
      <c r="F2282" s="46" t="s">
        <v>10</v>
      </c>
      <c r="G2282" s="22">
        <v>190000</v>
      </c>
      <c r="H2282" s="22">
        <v>0</v>
      </c>
      <c r="I2282" s="23">
        <f t="shared" si="242"/>
        <v>190000</v>
      </c>
    </row>
    <row r="2283" spans="1:9" s="62" customFormat="1" ht="36">
      <c r="A2283" s="31">
        <v>5</v>
      </c>
      <c r="B2283" s="35" t="s">
        <v>194</v>
      </c>
      <c r="C2283" s="46">
        <v>42294513</v>
      </c>
      <c r="D2283" s="46" t="s">
        <v>3259</v>
      </c>
      <c r="E2283" s="47" t="s">
        <v>3259</v>
      </c>
      <c r="F2283" s="46" t="s">
        <v>10</v>
      </c>
      <c r="G2283" s="22">
        <v>117000</v>
      </c>
      <c r="H2283" s="22">
        <v>0</v>
      </c>
      <c r="I2283" s="23">
        <f t="shared" si="242"/>
        <v>117000</v>
      </c>
    </row>
    <row r="2284" spans="1:9" s="62" customFormat="1" ht="36">
      <c r="A2284" s="31">
        <v>6</v>
      </c>
      <c r="B2284" s="35" t="s">
        <v>194</v>
      </c>
      <c r="C2284" s="46">
        <v>42294513</v>
      </c>
      <c r="D2284" s="46" t="s">
        <v>3260</v>
      </c>
      <c r="E2284" s="47" t="s">
        <v>3260</v>
      </c>
      <c r="F2284" s="46" t="s">
        <v>10</v>
      </c>
      <c r="G2284" s="22">
        <v>214000</v>
      </c>
      <c r="H2284" s="22">
        <v>0</v>
      </c>
      <c r="I2284" s="23">
        <f t="shared" si="242"/>
        <v>214000</v>
      </c>
    </row>
    <row r="2285" spans="1:9" s="62" customFormat="1" ht="36">
      <c r="A2285" s="31">
        <v>7</v>
      </c>
      <c r="B2285" s="35">
        <v>1196491040</v>
      </c>
      <c r="C2285" s="46">
        <v>42294513</v>
      </c>
      <c r="D2285" s="46" t="s">
        <v>3261</v>
      </c>
      <c r="E2285" s="47" t="s">
        <v>3261</v>
      </c>
      <c r="F2285" s="46" t="s">
        <v>10</v>
      </c>
      <c r="G2285" s="22">
        <v>117000</v>
      </c>
      <c r="H2285" s="22">
        <v>0</v>
      </c>
      <c r="I2285" s="23">
        <f t="shared" si="242"/>
        <v>117000</v>
      </c>
    </row>
    <row r="2286" spans="1:9" s="62" customFormat="1" ht="36">
      <c r="A2286" s="31">
        <v>8</v>
      </c>
      <c r="B2286" s="35">
        <v>1196491042</v>
      </c>
      <c r="C2286" s="46">
        <v>42294513</v>
      </c>
      <c r="D2286" s="46" t="s">
        <v>3262</v>
      </c>
      <c r="E2286" s="47" t="s">
        <v>3262</v>
      </c>
      <c r="F2286" s="46" t="s">
        <v>10</v>
      </c>
      <c r="G2286" s="22">
        <v>243000</v>
      </c>
      <c r="H2286" s="22">
        <v>0</v>
      </c>
      <c r="I2286" s="23">
        <f t="shared" si="242"/>
        <v>243000</v>
      </c>
    </row>
    <row r="2287" spans="1:9" s="62" customFormat="1" ht="36">
      <c r="A2287" s="31">
        <v>9</v>
      </c>
      <c r="B2287" s="35">
        <v>1196491043</v>
      </c>
      <c r="C2287" s="46" t="s">
        <v>3263</v>
      </c>
      <c r="D2287" s="46" t="s">
        <v>3264</v>
      </c>
      <c r="E2287" s="47" t="s">
        <v>3264</v>
      </c>
      <c r="F2287" s="46" t="s">
        <v>10</v>
      </c>
      <c r="G2287" s="22">
        <v>143000</v>
      </c>
      <c r="H2287" s="22">
        <v>0</v>
      </c>
      <c r="I2287" s="23">
        <f t="shared" si="242"/>
        <v>143000</v>
      </c>
    </row>
    <row r="2288" spans="1:9" s="62" customFormat="1" ht="27">
      <c r="A2288" s="31">
        <v>10</v>
      </c>
      <c r="B2288" s="35">
        <v>1196491044</v>
      </c>
      <c r="C2288" s="46" t="s">
        <v>3263</v>
      </c>
      <c r="D2288" s="46" t="s">
        <v>3265</v>
      </c>
      <c r="E2288" s="47" t="s">
        <v>3265</v>
      </c>
      <c r="F2288" s="46" t="s">
        <v>10</v>
      </c>
      <c r="G2288" s="22">
        <v>49000</v>
      </c>
      <c r="H2288" s="22">
        <v>0</v>
      </c>
      <c r="I2288" s="23">
        <f t="shared" si="242"/>
        <v>49000</v>
      </c>
    </row>
    <row r="2289" spans="1:9" s="62" customFormat="1" ht="36">
      <c r="A2289" s="31">
        <v>11</v>
      </c>
      <c r="B2289" s="35">
        <v>1196491047</v>
      </c>
      <c r="C2289" s="46">
        <v>42294513</v>
      </c>
      <c r="D2289" s="46" t="s">
        <v>3266</v>
      </c>
      <c r="E2289" s="47" t="s">
        <v>3266</v>
      </c>
      <c r="F2289" s="46" t="s">
        <v>10</v>
      </c>
      <c r="G2289" s="22">
        <v>498000</v>
      </c>
      <c r="H2289" s="22">
        <v>0</v>
      </c>
      <c r="I2289" s="23">
        <f t="shared" si="242"/>
        <v>498000</v>
      </c>
    </row>
    <row r="2290" spans="1:9" s="62" customFormat="1" ht="18">
      <c r="A2290" s="31">
        <v>12</v>
      </c>
      <c r="B2290" s="35">
        <v>1196491048</v>
      </c>
      <c r="C2290" s="46">
        <v>42294513</v>
      </c>
      <c r="D2290" s="46" t="s">
        <v>3267</v>
      </c>
      <c r="E2290" s="47" t="s">
        <v>3267</v>
      </c>
      <c r="F2290" s="46" t="s">
        <v>10</v>
      </c>
      <c r="G2290" s="22">
        <v>499000</v>
      </c>
      <c r="H2290" s="22">
        <v>0</v>
      </c>
      <c r="I2290" s="23">
        <f t="shared" si="242"/>
        <v>499000</v>
      </c>
    </row>
    <row r="2291" spans="1:9" s="62" customFormat="1" ht="18">
      <c r="A2291" s="31">
        <v>13</v>
      </c>
      <c r="B2291" s="35">
        <v>1196491050</v>
      </c>
      <c r="C2291" s="46">
        <v>42294513</v>
      </c>
      <c r="D2291" s="46" t="s">
        <v>3268</v>
      </c>
      <c r="E2291" s="47" t="s">
        <v>3268</v>
      </c>
      <c r="F2291" s="46" t="s">
        <v>10</v>
      </c>
      <c r="G2291" s="22">
        <v>619000</v>
      </c>
      <c r="H2291" s="22">
        <v>0</v>
      </c>
      <c r="I2291" s="23">
        <f t="shared" si="242"/>
        <v>619000</v>
      </c>
    </row>
    <row r="2292" spans="1:9" s="62" customFormat="1" ht="18">
      <c r="A2292" s="31">
        <v>14</v>
      </c>
      <c r="B2292" s="35">
        <v>1196491049</v>
      </c>
      <c r="C2292" s="46">
        <v>42294513</v>
      </c>
      <c r="D2292" s="46" t="s">
        <v>3269</v>
      </c>
      <c r="E2292" s="47" t="s">
        <v>3269</v>
      </c>
      <c r="F2292" s="46" t="s">
        <v>10</v>
      </c>
      <c r="G2292" s="22">
        <v>619000</v>
      </c>
      <c r="H2292" s="22">
        <v>0</v>
      </c>
      <c r="I2292" s="23">
        <f t="shared" si="242"/>
        <v>619000</v>
      </c>
    </row>
    <row r="2293" spans="1:9" s="62" customFormat="1" ht="18">
      <c r="A2293" s="31">
        <v>15</v>
      </c>
      <c r="B2293" s="35">
        <v>1196491051</v>
      </c>
      <c r="C2293" s="46">
        <v>42294513</v>
      </c>
      <c r="D2293" s="46" t="s">
        <v>3270</v>
      </c>
      <c r="E2293" s="47" t="s">
        <v>3270</v>
      </c>
      <c r="F2293" s="46" t="s">
        <v>10</v>
      </c>
      <c r="G2293" s="22">
        <v>664000</v>
      </c>
      <c r="H2293" s="22">
        <v>0</v>
      </c>
      <c r="I2293" s="23">
        <f t="shared" si="242"/>
        <v>664000</v>
      </c>
    </row>
    <row r="2294" spans="1:9" s="62" customFormat="1" ht="54">
      <c r="A2294" s="31">
        <v>16</v>
      </c>
      <c r="B2294" s="35">
        <v>1196491052</v>
      </c>
      <c r="C2294" s="46">
        <v>42294513</v>
      </c>
      <c r="D2294" s="46" t="s">
        <v>3271</v>
      </c>
      <c r="E2294" s="47" t="s">
        <v>3271</v>
      </c>
      <c r="F2294" s="46" t="s">
        <v>10</v>
      </c>
      <c r="G2294" s="22">
        <v>750000</v>
      </c>
      <c r="H2294" s="22">
        <v>0</v>
      </c>
      <c r="I2294" s="23">
        <f t="shared" si="242"/>
        <v>750000</v>
      </c>
    </row>
    <row r="2295" spans="1:9" s="62" customFormat="1" ht="27">
      <c r="A2295" s="31">
        <v>17</v>
      </c>
      <c r="B2295" s="35">
        <v>1196490521</v>
      </c>
      <c r="C2295" s="46">
        <v>42295114</v>
      </c>
      <c r="D2295" s="46" t="s">
        <v>3272</v>
      </c>
      <c r="E2295" s="47" t="s">
        <v>3272</v>
      </c>
      <c r="F2295" s="46" t="s">
        <v>10</v>
      </c>
      <c r="G2295" s="22">
        <v>318000</v>
      </c>
      <c r="H2295" s="22">
        <v>0</v>
      </c>
      <c r="I2295" s="23">
        <f t="shared" si="242"/>
        <v>318000</v>
      </c>
    </row>
    <row r="2296" spans="1:9" s="62" customFormat="1" ht="27">
      <c r="A2296" s="31">
        <v>18</v>
      </c>
      <c r="B2296" s="35">
        <v>1196490929</v>
      </c>
      <c r="C2296" s="46">
        <v>42294513</v>
      </c>
      <c r="D2296" s="46" t="s">
        <v>3273</v>
      </c>
      <c r="E2296" s="47" t="s">
        <v>3273</v>
      </c>
      <c r="F2296" s="46" t="s">
        <v>10</v>
      </c>
      <c r="G2296" s="22">
        <v>143000</v>
      </c>
      <c r="H2296" s="22">
        <v>0</v>
      </c>
      <c r="I2296" s="23">
        <f t="shared" si="242"/>
        <v>143000</v>
      </c>
    </row>
    <row r="2297" spans="1:9" s="62" customFormat="1" ht="27">
      <c r="A2297" s="31">
        <v>19</v>
      </c>
      <c r="B2297" s="35">
        <v>1196490039</v>
      </c>
      <c r="C2297" s="46">
        <v>42294513</v>
      </c>
      <c r="D2297" s="46" t="s">
        <v>3274</v>
      </c>
      <c r="E2297" s="47" t="s">
        <v>3274</v>
      </c>
      <c r="F2297" s="46" t="s">
        <v>10</v>
      </c>
      <c r="G2297" s="22">
        <v>1002000</v>
      </c>
      <c r="H2297" s="22">
        <v>0</v>
      </c>
      <c r="I2297" s="23">
        <f t="shared" si="242"/>
        <v>1002000</v>
      </c>
    </row>
    <row r="2298" spans="1:9" s="62" customFormat="1" ht="36">
      <c r="A2298" s="31">
        <v>20</v>
      </c>
      <c r="B2298" s="35">
        <v>1196491651</v>
      </c>
      <c r="C2298" s="46">
        <v>42294513</v>
      </c>
      <c r="D2298" s="46" t="s">
        <v>3275</v>
      </c>
      <c r="E2298" s="47" t="s">
        <v>3275</v>
      </c>
      <c r="F2298" s="46" t="s">
        <v>10</v>
      </c>
      <c r="G2298" s="22">
        <v>310000</v>
      </c>
      <c r="H2298" s="22">
        <v>0</v>
      </c>
      <c r="I2298" s="23">
        <f t="shared" si="242"/>
        <v>310000</v>
      </c>
    </row>
    <row r="2299" spans="1:9" s="62" customFormat="1" ht="27">
      <c r="A2299" s="31">
        <v>21</v>
      </c>
      <c r="B2299" s="35">
        <v>1196491653</v>
      </c>
      <c r="C2299" s="46">
        <v>42294513</v>
      </c>
      <c r="D2299" s="46" t="s">
        <v>3276</v>
      </c>
      <c r="E2299" s="47" t="s">
        <v>3276</v>
      </c>
      <c r="F2299" s="46" t="s">
        <v>10</v>
      </c>
      <c r="G2299" s="22">
        <v>27000</v>
      </c>
      <c r="H2299" s="22">
        <v>0</v>
      </c>
      <c r="I2299" s="23">
        <f t="shared" si="242"/>
        <v>27000</v>
      </c>
    </row>
    <row r="2300" spans="1:9" s="62" customFormat="1" ht="27">
      <c r="A2300" s="31">
        <v>22</v>
      </c>
      <c r="B2300" s="35">
        <v>1196491654</v>
      </c>
      <c r="C2300" s="46">
        <v>42294513</v>
      </c>
      <c r="D2300" s="46" t="s">
        <v>3277</v>
      </c>
      <c r="E2300" s="47" t="s">
        <v>3277</v>
      </c>
      <c r="F2300" s="46" t="s">
        <v>10</v>
      </c>
      <c r="G2300" s="22">
        <v>322000</v>
      </c>
      <c r="H2300" s="22">
        <v>0</v>
      </c>
      <c r="I2300" s="23">
        <f t="shared" si="242"/>
        <v>322000</v>
      </c>
    </row>
    <row r="2301" spans="1:9" s="62" customFormat="1" ht="27">
      <c r="A2301" s="31">
        <v>23</v>
      </c>
      <c r="B2301" s="35">
        <v>1196490108</v>
      </c>
      <c r="C2301" s="46">
        <v>42294513</v>
      </c>
      <c r="D2301" s="46" t="s">
        <v>3278</v>
      </c>
      <c r="E2301" s="47" t="s">
        <v>3278</v>
      </c>
      <c r="F2301" s="46" t="s">
        <v>10</v>
      </c>
      <c r="G2301" s="22">
        <v>640000</v>
      </c>
      <c r="H2301" s="22">
        <v>0</v>
      </c>
      <c r="I2301" s="23">
        <f t="shared" si="242"/>
        <v>640000</v>
      </c>
    </row>
    <row r="2302" spans="1:9" s="62" customFormat="1" ht="27">
      <c r="A2302" s="31">
        <v>24</v>
      </c>
      <c r="B2302" s="35">
        <v>1196491655</v>
      </c>
      <c r="C2302" s="46">
        <v>42294513</v>
      </c>
      <c r="D2302" s="46" t="s">
        <v>3279</v>
      </c>
      <c r="E2302" s="47" t="s">
        <v>3279</v>
      </c>
      <c r="F2302" s="46" t="s">
        <v>10</v>
      </c>
      <c r="G2302" s="22">
        <v>608000</v>
      </c>
      <c r="H2302" s="22">
        <v>0</v>
      </c>
      <c r="I2302" s="23">
        <f t="shared" si="242"/>
        <v>608000</v>
      </c>
    </row>
    <row r="2303" spans="1:9" s="62" customFormat="1" ht="27">
      <c r="A2303" s="31">
        <v>25</v>
      </c>
      <c r="B2303" s="35">
        <v>1196491656</v>
      </c>
      <c r="C2303" s="46">
        <v>42294513</v>
      </c>
      <c r="D2303" s="46" t="s">
        <v>3280</v>
      </c>
      <c r="E2303" s="47" t="s">
        <v>3280</v>
      </c>
      <c r="F2303" s="46" t="s">
        <v>10</v>
      </c>
      <c r="G2303" s="22">
        <v>85000</v>
      </c>
      <c r="H2303" s="22">
        <v>0</v>
      </c>
      <c r="I2303" s="23">
        <f t="shared" si="242"/>
        <v>85000</v>
      </c>
    </row>
    <row r="2304" spans="1:9" s="62" customFormat="1" ht="54">
      <c r="A2304" s="31">
        <v>26</v>
      </c>
      <c r="B2304" s="35">
        <v>1196490522</v>
      </c>
      <c r="C2304" s="46">
        <v>42294513</v>
      </c>
      <c r="D2304" s="46" t="s">
        <v>3281</v>
      </c>
      <c r="E2304" s="47" t="s">
        <v>3281</v>
      </c>
      <c r="F2304" s="46" t="s">
        <v>10</v>
      </c>
      <c r="G2304" s="22">
        <v>292000</v>
      </c>
      <c r="H2304" s="22">
        <v>0</v>
      </c>
      <c r="I2304" s="23">
        <f t="shared" si="242"/>
        <v>292000</v>
      </c>
    </row>
    <row r="2305" spans="1:9" s="62" customFormat="1" ht="18">
      <c r="A2305" s="31">
        <v>27</v>
      </c>
      <c r="B2305" s="35">
        <v>1196491270</v>
      </c>
      <c r="C2305" s="46">
        <v>42294513</v>
      </c>
      <c r="D2305" s="46" t="s">
        <v>3282</v>
      </c>
      <c r="E2305" s="47" t="s">
        <v>3282</v>
      </c>
      <c r="F2305" s="46" t="s">
        <v>53</v>
      </c>
      <c r="G2305" s="22">
        <v>65000</v>
      </c>
      <c r="H2305" s="22">
        <v>0</v>
      </c>
      <c r="I2305" s="23">
        <f t="shared" si="242"/>
        <v>65000</v>
      </c>
    </row>
    <row r="2306" spans="1:9" s="62" customFormat="1" ht="36">
      <c r="A2306" s="31">
        <v>28</v>
      </c>
      <c r="B2306" s="35" t="s">
        <v>3283</v>
      </c>
      <c r="C2306" s="46">
        <v>42294513</v>
      </c>
      <c r="D2306" s="46" t="s">
        <v>3284</v>
      </c>
      <c r="E2306" s="47" t="s">
        <v>3285</v>
      </c>
      <c r="F2306" s="46" t="s">
        <v>53</v>
      </c>
      <c r="G2306" s="22">
        <v>453000</v>
      </c>
      <c r="H2306" s="22">
        <v>0</v>
      </c>
      <c r="I2306" s="23">
        <f t="shared" si="242"/>
        <v>453000</v>
      </c>
    </row>
    <row r="2307" spans="1:9" s="62" customFormat="1" ht="18">
      <c r="A2307" s="31">
        <v>29</v>
      </c>
      <c r="B2307" s="35" t="s">
        <v>3283</v>
      </c>
      <c r="C2307" s="46">
        <v>42294513</v>
      </c>
      <c r="D2307" s="46" t="s">
        <v>3286</v>
      </c>
      <c r="E2307" s="47" t="s">
        <v>3287</v>
      </c>
      <c r="F2307" s="46" t="s">
        <v>53</v>
      </c>
      <c r="G2307" s="22">
        <v>459000</v>
      </c>
      <c r="H2307" s="22">
        <v>0</v>
      </c>
      <c r="I2307" s="23">
        <f t="shared" si="242"/>
        <v>459000</v>
      </c>
    </row>
    <row r="2308" spans="1:9" s="62" customFormat="1" ht="27">
      <c r="A2308" s="31">
        <v>30</v>
      </c>
      <c r="B2308" s="35" t="s">
        <v>3283</v>
      </c>
      <c r="C2308" s="46">
        <v>42294513</v>
      </c>
      <c r="D2308" s="46" t="s">
        <v>3288</v>
      </c>
      <c r="E2308" s="47" t="s">
        <v>3288</v>
      </c>
      <c r="F2308" s="46" t="s">
        <v>53</v>
      </c>
      <c r="G2308" s="22">
        <v>143000</v>
      </c>
      <c r="H2308" s="22">
        <v>0</v>
      </c>
      <c r="I2308" s="23">
        <f t="shared" si="242"/>
        <v>143000</v>
      </c>
    </row>
    <row r="2309" spans="1:9" s="62" customFormat="1" ht="36">
      <c r="A2309" s="31">
        <v>31</v>
      </c>
      <c r="B2309" s="35" t="s">
        <v>3283</v>
      </c>
      <c r="C2309" s="46">
        <v>42294513</v>
      </c>
      <c r="D2309" s="46" t="s">
        <v>3289</v>
      </c>
      <c r="E2309" s="47" t="s">
        <v>3289</v>
      </c>
      <c r="F2309" s="46" t="s">
        <v>53</v>
      </c>
      <c r="G2309" s="22">
        <v>300000</v>
      </c>
      <c r="H2309" s="22">
        <v>0</v>
      </c>
      <c r="I2309" s="23">
        <f t="shared" si="242"/>
        <v>300000</v>
      </c>
    </row>
    <row r="2310" spans="1:9" s="150" customFormat="1">
      <c r="A2310" s="142" t="s">
        <v>4046</v>
      </c>
      <c r="B2310" s="17"/>
      <c r="C2310" s="143"/>
      <c r="D2310" s="143"/>
      <c r="E2310" s="143"/>
      <c r="F2310" s="143"/>
      <c r="G2310" s="144"/>
      <c r="H2310" s="145"/>
      <c r="I2310" s="151">
        <f>SUM(I2279:I2309)</f>
        <v>10286000</v>
      </c>
    </row>
    <row r="2311" spans="1:9" s="62" customFormat="1" ht="30.75" customHeight="1">
      <c r="A2311" s="39" t="s">
        <v>3222</v>
      </c>
      <c r="B2311" s="166" t="s">
        <v>3290</v>
      </c>
      <c r="C2311" s="166"/>
      <c r="D2311" s="166"/>
      <c r="E2311" s="166"/>
      <c r="F2311" s="29" t="s">
        <v>3253</v>
      </c>
      <c r="G2311" s="174" t="s">
        <v>3870</v>
      </c>
      <c r="H2311" s="175"/>
      <c r="I2311" s="176"/>
    </row>
    <row r="2312" spans="1:9" s="62" customFormat="1" ht="27">
      <c r="A2312" s="14" t="s">
        <v>2</v>
      </c>
      <c r="B2312" s="14" t="s">
        <v>3</v>
      </c>
      <c r="C2312" s="15" t="s">
        <v>4</v>
      </c>
      <c r="D2312" s="15" t="s">
        <v>5</v>
      </c>
      <c r="E2312" s="15" t="s">
        <v>3366</v>
      </c>
      <c r="F2312" s="15" t="s">
        <v>7</v>
      </c>
      <c r="G2312" s="16" t="s">
        <v>3347</v>
      </c>
      <c r="H2312" s="16" t="s">
        <v>3348</v>
      </c>
      <c r="I2312" s="16" t="s">
        <v>3349</v>
      </c>
    </row>
    <row r="2313" spans="1:9" s="62" customFormat="1" ht="18">
      <c r="A2313" s="31">
        <v>1</v>
      </c>
      <c r="B2313" s="121">
        <v>1196490190</v>
      </c>
      <c r="C2313" s="46">
        <v>42183060</v>
      </c>
      <c r="D2313" s="46" t="s">
        <v>3291</v>
      </c>
      <c r="E2313" s="47" t="s">
        <v>3291</v>
      </c>
      <c r="F2313" s="46" t="s">
        <v>10</v>
      </c>
      <c r="G2313" s="22">
        <v>758</v>
      </c>
      <c r="H2313" s="22">
        <f>ROUND(G2313*0.19,0)</f>
        <v>144</v>
      </c>
      <c r="I2313" s="23">
        <f t="shared" ref="I2313:I2314" si="243">+G2313+H2313</f>
        <v>902</v>
      </c>
    </row>
    <row r="2314" spans="1:9" s="62" customFormat="1">
      <c r="A2314" s="31">
        <v>2</v>
      </c>
      <c r="B2314" s="121">
        <v>1196490192</v>
      </c>
      <c r="C2314" s="46">
        <v>42183060</v>
      </c>
      <c r="D2314" s="46" t="s">
        <v>3292</v>
      </c>
      <c r="E2314" s="47" t="s">
        <v>3292</v>
      </c>
      <c r="F2314" s="46" t="s">
        <v>10</v>
      </c>
      <c r="G2314" s="22">
        <v>758</v>
      </c>
      <c r="H2314" s="22">
        <f>ROUND(G2314*0.19,0)</f>
        <v>144</v>
      </c>
      <c r="I2314" s="23">
        <f t="shared" si="243"/>
        <v>902</v>
      </c>
    </row>
    <row r="2315" spans="1:9" s="62" customFormat="1" ht="36">
      <c r="A2315" s="31">
        <v>3</v>
      </c>
      <c r="B2315" s="121">
        <v>1196490320</v>
      </c>
      <c r="C2315" s="46">
        <v>42294522</v>
      </c>
      <c r="D2315" s="46" t="s">
        <v>3293</v>
      </c>
      <c r="E2315" s="47" t="s">
        <v>3293</v>
      </c>
      <c r="F2315" s="46" t="s">
        <v>10</v>
      </c>
      <c r="G2315" s="22">
        <v>171000</v>
      </c>
      <c r="H2315" s="22">
        <v>0</v>
      </c>
      <c r="I2315" s="23">
        <f>+G2315+H2315</f>
        <v>171000</v>
      </c>
    </row>
    <row r="2316" spans="1:9" s="62" customFormat="1" ht="27">
      <c r="A2316" s="31">
        <v>4</v>
      </c>
      <c r="B2316" s="121">
        <v>1196490755</v>
      </c>
      <c r="C2316" s="46">
        <v>14111818</v>
      </c>
      <c r="D2316" s="46" t="s">
        <v>3294</v>
      </c>
      <c r="E2316" s="47" t="s">
        <v>3294</v>
      </c>
      <c r="F2316" s="46" t="s">
        <v>10</v>
      </c>
      <c r="G2316" s="22">
        <v>33920</v>
      </c>
      <c r="H2316" s="22">
        <f t="shared" ref="H2316:H2319" si="244">ROUND(G2316*0.19,0)</f>
        <v>6445</v>
      </c>
      <c r="I2316" s="23">
        <f t="shared" ref="I2316:I2321" si="245">+G2316+H2316</f>
        <v>40365</v>
      </c>
    </row>
    <row r="2317" spans="1:9" s="62" customFormat="1" ht="27">
      <c r="A2317" s="31">
        <v>5</v>
      </c>
      <c r="B2317" s="121">
        <v>1196490870</v>
      </c>
      <c r="C2317" s="46">
        <v>42294512</v>
      </c>
      <c r="D2317" s="46" t="s">
        <v>3295</v>
      </c>
      <c r="E2317" s="47" t="s">
        <v>3295</v>
      </c>
      <c r="F2317" s="46" t="s">
        <v>10</v>
      </c>
      <c r="G2317" s="22">
        <v>118019</v>
      </c>
      <c r="H2317" s="22">
        <f t="shared" si="244"/>
        <v>22424</v>
      </c>
      <c r="I2317" s="23">
        <f t="shared" si="245"/>
        <v>140443</v>
      </c>
    </row>
    <row r="2318" spans="1:9" s="62" customFormat="1" ht="27">
      <c r="A2318" s="31">
        <v>6</v>
      </c>
      <c r="B2318" s="69">
        <v>1176010096</v>
      </c>
      <c r="C2318" s="46">
        <v>42262008</v>
      </c>
      <c r="D2318" s="46" t="s">
        <v>3296</v>
      </c>
      <c r="E2318" s="47" t="s">
        <v>3296</v>
      </c>
      <c r="F2318" s="46" t="s">
        <v>10</v>
      </c>
      <c r="G2318" s="22">
        <v>1644</v>
      </c>
      <c r="H2318" s="22">
        <f t="shared" si="244"/>
        <v>312</v>
      </c>
      <c r="I2318" s="23">
        <f t="shared" si="245"/>
        <v>1956</v>
      </c>
    </row>
    <row r="2319" spans="1:9" s="62" customFormat="1" ht="54">
      <c r="A2319" s="31">
        <v>7</v>
      </c>
      <c r="B2319" s="69">
        <v>1196491669</v>
      </c>
      <c r="C2319" s="46">
        <v>42183018</v>
      </c>
      <c r="D2319" s="46" t="s">
        <v>3297</v>
      </c>
      <c r="E2319" s="47" t="s">
        <v>3297</v>
      </c>
      <c r="F2319" s="46" t="s">
        <v>10</v>
      </c>
      <c r="G2319" s="22">
        <v>757917</v>
      </c>
      <c r="H2319" s="22">
        <f t="shared" si="244"/>
        <v>144004</v>
      </c>
      <c r="I2319" s="23">
        <f t="shared" si="245"/>
        <v>901921</v>
      </c>
    </row>
    <row r="2320" spans="1:9" s="62" customFormat="1" ht="27">
      <c r="A2320" s="31">
        <v>8</v>
      </c>
      <c r="B2320" s="69">
        <v>1128599550</v>
      </c>
      <c r="C2320" s="46">
        <v>42183018</v>
      </c>
      <c r="D2320" s="46" t="s">
        <v>3298</v>
      </c>
      <c r="E2320" s="47" t="s">
        <v>3298</v>
      </c>
      <c r="F2320" s="46" t="s">
        <v>10</v>
      </c>
      <c r="G2320" s="22">
        <v>500000</v>
      </c>
      <c r="H2320" s="22">
        <f>ROUND(G2320*0.19,0)</f>
        <v>95000</v>
      </c>
      <c r="I2320" s="23">
        <f t="shared" si="245"/>
        <v>595000</v>
      </c>
    </row>
    <row r="2321" spans="1:9" s="62" customFormat="1" ht="36">
      <c r="A2321" s="31">
        <v>9</v>
      </c>
      <c r="B2321" s="121">
        <v>1196490880</v>
      </c>
      <c r="C2321" s="46">
        <v>42183018</v>
      </c>
      <c r="D2321" s="46" t="s">
        <v>3299</v>
      </c>
      <c r="E2321" s="47" t="s">
        <v>3299</v>
      </c>
      <c r="F2321" s="46" t="s">
        <v>10</v>
      </c>
      <c r="G2321" s="22">
        <v>12378</v>
      </c>
      <c r="H2321" s="22">
        <f>ROUND(G2321*0.19,0)</f>
        <v>2352</v>
      </c>
      <c r="I2321" s="23">
        <f t="shared" si="245"/>
        <v>14730</v>
      </c>
    </row>
    <row r="2322" spans="1:9" s="150" customFormat="1">
      <c r="A2322" s="142" t="s">
        <v>4047</v>
      </c>
      <c r="B2322" s="17"/>
      <c r="C2322" s="143"/>
      <c r="D2322" s="143"/>
      <c r="E2322" s="143"/>
      <c r="F2322" s="143"/>
      <c r="G2322" s="148"/>
      <c r="H2322" s="148"/>
      <c r="I2322" s="149">
        <f>SUM(I2313:I2321)</f>
        <v>1867219</v>
      </c>
    </row>
    <row r="2323" spans="1:9" s="62" customFormat="1" ht="30.75" customHeight="1">
      <c r="A2323" s="68" t="s">
        <v>3223</v>
      </c>
      <c r="B2323" s="166" t="s">
        <v>3300</v>
      </c>
      <c r="C2323" s="166"/>
      <c r="D2323" s="166"/>
      <c r="E2323" s="166"/>
      <c r="F2323" s="29" t="s">
        <v>3253</v>
      </c>
      <c r="G2323" s="189" t="s">
        <v>3870</v>
      </c>
      <c r="H2323" s="175"/>
      <c r="I2323" s="176"/>
    </row>
    <row r="2324" spans="1:9" s="62" customFormat="1" ht="27">
      <c r="A2324" s="14" t="s">
        <v>2</v>
      </c>
      <c r="B2324" s="14" t="s">
        <v>3</v>
      </c>
      <c r="C2324" s="15" t="s">
        <v>4</v>
      </c>
      <c r="D2324" s="15" t="s">
        <v>5</v>
      </c>
      <c r="E2324" s="15" t="s">
        <v>3366</v>
      </c>
      <c r="F2324" s="15" t="s">
        <v>7</v>
      </c>
      <c r="G2324" s="16" t="s">
        <v>3347</v>
      </c>
      <c r="H2324" s="16" t="s">
        <v>3348</v>
      </c>
      <c r="I2324" s="16" t="s">
        <v>3349</v>
      </c>
    </row>
    <row r="2325" spans="1:9" s="62" customFormat="1" ht="12.75" customHeight="1">
      <c r="A2325" s="31">
        <v>1</v>
      </c>
      <c r="B2325" s="121">
        <v>1196490546</v>
      </c>
      <c r="C2325" s="46">
        <v>42294517</v>
      </c>
      <c r="D2325" s="46" t="s">
        <v>3301</v>
      </c>
      <c r="E2325" s="47" t="s">
        <v>3301</v>
      </c>
      <c r="F2325" s="46" t="s">
        <v>10</v>
      </c>
      <c r="G2325" s="58">
        <v>579125</v>
      </c>
      <c r="H2325" s="22">
        <v>0</v>
      </c>
      <c r="I2325" s="23">
        <f t="shared" ref="I2325:I2326" si="246">+G2325+H2325</f>
        <v>579125</v>
      </c>
    </row>
    <row r="2326" spans="1:9" s="62" customFormat="1" ht="27">
      <c r="A2326" s="31">
        <v>2</v>
      </c>
      <c r="B2326" s="69">
        <v>1196490198</v>
      </c>
      <c r="C2326" s="46">
        <v>4229451</v>
      </c>
      <c r="D2326" s="46" t="s">
        <v>3302</v>
      </c>
      <c r="E2326" s="47" t="s">
        <v>3302</v>
      </c>
      <c r="F2326" s="46" t="s">
        <v>10</v>
      </c>
      <c r="G2326" s="58">
        <v>38000</v>
      </c>
      <c r="H2326" s="22">
        <v>0</v>
      </c>
      <c r="I2326" s="23">
        <f t="shared" si="246"/>
        <v>38000</v>
      </c>
    </row>
    <row r="2327" spans="1:9" s="62" customFormat="1" ht="12.75" customHeight="1">
      <c r="A2327" s="31">
        <v>3</v>
      </c>
      <c r="B2327" s="69">
        <v>1196490202</v>
      </c>
      <c r="C2327" s="46">
        <v>42294217</v>
      </c>
      <c r="D2327" s="46" t="s">
        <v>3303</v>
      </c>
      <c r="E2327" s="47" t="s">
        <v>3303</v>
      </c>
      <c r="F2327" s="46" t="s">
        <v>10</v>
      </c>
      <c r="G2327" s="22">
        <v>337000</v>
      </c>
      <c r="H2327" s="22">
        <v>0</v>
      </c>
      <c r="I2327" s="23">
        <f>+G2327+H2327</f>
        <v>337000</v>
      </c>
    </row>
    <row r="2328" spans="1:9" s="62" customFormat="1" ht="45">
      <c r="A2328" s="31">
        <v>4</v>
      </c>
      <c r="B2328" s="121">
        <v>1196490191</v>
      </c>
      <c r="C2328" s="46">
        <v>42294517</v>
      </c>
      <c r="D2328" s="46" t="s">
        <v>3304</v>
      </c>
      <c r="E2328" s="47" t="s">
        <v>3304</v>
      </c>
      <c r="F2328" s="46" t="s">
        <v>10</v>
      </c>
      <c r="G2328" s="58">
        <v>310000</v>
      </c>
      <c r="H2328" s="22">
        <v>0</v>
      </c>
      <c r="I2328" s="23">
        <f t="shared" ref="I2328:I2331" si="247">+G2328+H2328</f>
        <v>310000</v>
      </c>
    </row>
    <row r="2329" spans="1:9" s="62" customFormat="1" ht="12.75" customHeight="1">
      <c r="A2329" s="31">
        <v>5</v>
      </c>
      <c r="B2329" s="121">
        <v>1196490984</v>
      </c>
      <c r="C2329" s="46">
        <v>42294517</v>
      </c>
      <c r="D2329" s="46" t="s">
        <v>3305</v>
      </c>
      <c r="E2329" s="47" t="s">
        <v>3305</v>
      </c>
      <c r="F2329" s="46" t="s">
        <v>10</v>
      </c>
      <c r="G2329" s="58">
        <v>418000</v>
      </c>
      <c r="H2329" s="22">
        <v>0</v>
      </c>
      <c r="I2329" s="23">
        <f t="shared" si="247"/>
        <v>418000</v>
      </c>
    </row>
    <row r="2330" spans="1:9" s="62" customFormat="1" ht="36">
      <c r="A2330" s="31">
        <v>6</v>
      </c>
      <c r="B2330" s="69">
        <v>1196491438</v>
      </c>
      <c r="C2330" s="46">
        <v>42294517</v>
      </c>
      <c r="D2330" s="46" t="s">
        <v>3306</v>
      </c>
      <c r="E2330" s="47" t="s">
        <v>3306</v>
      </c>
      <c r="F2330" s="46" t="s">
        <v>10</v>
      </c>
      <c r="G2330" s="58">
        <v>200000</v>
      </c>
      <c r="H2330" s="22">
        <v>0</v>
      </c>
      <c r="I2330" s="23">
        <f t="shared" si="247"/>
        <v>200000</v>
      </c>
    </row>
    <row r="2331" spans="1:9" s="62" customFormat="1" ht="12.75" customHeight="1">
      <c r="A2331" s="31">
        <v>7</v>
      </c>
      <c r="B2331" s="69">
        <v>1196491670</v>
      </c>
      <c r="C2331" s="46">
        <v>42294500</v>
      </c>
      <c r="D2331" s="46" t="s">
        <v>3307</v>
      </c>
      <c r="E2331" s="47" t="s">
        <v>3307</v>
      </c>
      <c r="F2331" s="46" t="s">
        <v>10</v>
      </c>
      <c r="G2331" s="58">
        <f>200000*1.03*1.03</f>
        <v>212180</v>
      </c>
      <c r="H2331" s="22">
        <v>0</v>
      </c>
      <c r="I2331" s="23">
        <f t="shared" si="247"/>
        <v>212180</v>
      </c>
    </row>
    <row r="2332" spans="1:9" s="62" customFormat="1" ht="45">
      <c r="A2332" s="31">
        <v>8</v>
      </c>
      <c r="B2332" s="121">
        <v>1196490184</v>
      </c>
      <c r="C2332" s="46">
        <v>42294517</v>
      </c>
      <c r="D2332" s="46" t="s">
        <v>3308</v>
      </c>
      <c r="E2332" s="47" t="s">
        <v>3308</v>
      </c>
      <c r="F2332" s="46" t="s">
        <v>10</v>
      </c>
      <c r="G2332" s="22">
        <v>610000</v>
      </c>
      <c r="H2332" s="23">
        <v>0</v>
      </c>
      <c r="I2332" s="73">
        <f>+G2332+H2332</f>
        <v>610000</v>
      </c>
    </row>
    <row r="2333" spans="1:9" s="62" customFormat="1" ht="12.75" customHeight="1">
      <c r="A2333" s="31">
        <v>9</v>
      </c>
      <c r="B2333" s="121">
        <v>1196490355</v>
      </c>
      <c r="C2333" s="46">
        <v>42294517</v>
      </c>
      <c r="D2333" s="46" t="s">
        <v>3309</v>
      </c>
      <c r="E2333" s="47" t="s">
        <v>3309</v>
      </c>
      <c r="F2333" s="46" t="s">
        <v>10</v>
      </c>
      <c r="G2333" s="58">
        <v>770000</v>
      </c>
      <c r="H2333" s="22">
        <v>0</v>
      </c>
      <c r="I2333" s="23">
        <f t="shared" ref="I2333:I2342" si="248">+G2333+H2333</f>
        <v>770000</v>
      </c>
    </row>
    <row r="2334" spans="1:9" s="62" customFormat="1" ht="45">
      <c r="A2334" s="31">
        <v>10</v>
      </c>
      <c r="B2334" s="121">
        <v>1196490354</v>
      </c>
      <c r="C2334" s="46">
        <v>42294517</v>
      </c>
      <c r="D2334" s="46" t="s">
        <v>3310</v>
      </c>
      <c r="E2334" s="47" t="s">
        <v>3310</v>
      </c>
      <c r="F2334" s="46" t="s">
        <v>10</v>
      </c>
      <c r="G2334" s="58">
        <v>590000</v>
      </c>
      <c r="H2334" s="72">
        <v>0</v>
      </c>
      <c r="I2334" s="73">
        <f t="shared" si="248"/>
        <v>590000</v>
      </c>
    </row>
    <row r="2335" spans="1:9" s="62" customFormat="1" ht="76.5" customHeight="1">
      <c r="A2335" s="31">
        <v>11</v>
      </c>
      <c r="B2335" s="121">
        <v>1196491666</v>
      </c>
      <c r="C2335" s="46">
        <v>42294517</v>
      </c>
      <c r="D2335" s="46" t="s">
        <v>3311</v>
      </c>
      <c r="E2335" s="47" t="s">
        <v>3311</v>
      </c>
      <c r="F2335" s="46" t="s">
        <v>10</v>
      </c>
      <c r="G2335" s="58">
        <v>1420000</v>
      </c>
      <c r="H2335" s="22">
        <v>0</v>
      </c>
      <c r="I2335" s="23">
        <f t="shared" si="248"/>
        <v>1420000</v>
      </c>
    </row>
    <row r="2336" spans="1:9" s="62" customFormat="1" ht="54">
      <c r="A2336" s="31">
        <v>12</v>
      </c>
      <c r="B2336" s="121">
        <v>1196491667</v>
      </c>
      <c r="C2336" s="46">
        <v>42294517</v>
      </c>
      <c r="D2336" s="46" t="s">
        <v>3312</v>
      </c>
      <c r="E2336" s="47" t="s">
        <v>3312</v>
      </c>
      <c r="F2336" s="46" t="s">
        <v>10</v>
      </c>
      <c r="G2336" s="58">
        <v>830000</v>
      </c>
      <c r="H2336" s="22">
        <v>0</v>
      </c>
      <c r="I2336" s="23">
        <f t="shared" si="248"/>
        <v>830000</v>
      </c>
    </row>
    <row r="2337" spans="1:9" s="62" customFormat="1" ht="12.75" customHeight="1">
      <c r="A2337" s="31">
        <v>13</v>
      </c>
      <c r="B2337" s="121">
        <v>1196491668</v>
      </c>
      <c r="C2337" s="46">
        <v>42294517</v>
      </c>
      <c r="D2337" s="46" t="s">
        <v>3313</v>
      </c>
      <c r="E2337" s="47" t="s">
        <v>3313</v>
      </c>
      <c r="F2337" s="46" t="s">
        <v>10</v>
      </c>
      <c r="G2337" s="58">
        <v>830000</v>
      </c>
      <c r="H2337" s="22">
        <v>0</v>
      </c>
      <c r="I2337" s="23">
        <f t="shared" si="248"/>
        <v>830000</v>
      </c>
    </row>
    <row r="2338" spans="1:9" s="62" customFormat="1" ht="45">
      <c r="A2338" s="31">
        <v>14</v>
      </c>
      <c r="B2338" s="121">
        <v>1196490353</v>
      </c>
      <c r="C2338" s="46">
        <v>42294517</v>
      </c>
      <c r="D2338" s="46" t="s">
        <v>3314</v>
      </c>
      <c r="E2338" s="47" t="s">
        <v>3314</v>
      </c>
      <c r="F2338" s="46" t="s">
        <v>10</v>
      </c>
      <c r="G2338" s="58">
        <v>719250</v>
      </c>
      <c r="H2338" s="22">
        <v>0</v>
      </c>
      <c r="I2338" s="23">
        <f t="shared" si="248"/>
        <v>719250</v>
      </c>
    </row>
    <row r="2339" spans="1:9" s="62" customFormat="1" ht="63">
      <c r="A2339" s="31">
        <v>15</v>
      </c>
      <c r="B2339" s="121">
        <v>1196491224</v>
      </c>
      <c r="C2339" s="46">
        <v>42295505</v>
      </c>
      <c r="D2339" s="46" t="s">
        <v>3315</v>
      </c>
      <c r="E2339" s="47" t="s">
        <v>3315</v>
      </c>
      <c r="F2339" s="46" t="s">
        <v>10</v>
      </c>
      <c r="G2339" s="58">
        <v>1350000</v>
      </c>
      <c r="H2339" s="72">
        <v>0</v>
      </c>
      <c r="I2339" s="73">
        <f t="shared" si="248"/>
        <v>1350000</v>
      </c>
    </row>
    <row r="2340" spans="1:9" s="62" customFormat="1" ht="45">
      <c r="A2340" s="31">
        <v>16</v>
      </c>
      <c r="B2340" s="121">
        <v>1196490800</v>
      </c>
      <c r="C2340" s="46">
        <v>42295505</v>
      </c>
      <c r="D2340" s="46" t="s">
        <v>3316</v>
      </c>
      <c r="E2340" s="47" t="s">
        <v>3316</v>
      </c>
      <c r="F2340" s="46" t="s">
        <v>53</v>
      </c>
      <c r="G2340" s="58">
        <v>1550000</v>
      </c>
      <c r="H2340" s="72">
        <v>0</v>
      </c>
      <c r="I2340" s="73">
        <f t="shared" si="248"/>
        <v>1550000</v>
      </c>
    </row>
    <row r="2341" spans="1:9" s="62" customFormat="1" ht="117">
      <c r="A2341" s="31">
        <v>17</v>
      </c>
      <c r="B2341" s="122">
        <v>1196490193</v>
      </c>
      <c r="C2341" s="123">
        <v>42294517</v>
      </c>
      <c r="D2341" s="124" t="s">
        <v>3317</v>
      </c>
      <c r="E2341" s="124" t="s">
        <v>3506</v>
      </c>
      <c r="F2341" s="46" t="s">
        <v>53</v>
      </c>
      <c r="G2341" s="58">
        <f>450000*1.03</f>
        <v>463500</v>
      </c>
      <c r="H2341" s="22">
        <v>0</v>
      </c>
      <c r="I2341" s="23">
        <f t="shared" si="248"/>
        <v>463500</v>
      </c>
    </row>
    <row r="2342" spans="1:9" s="62" customFormat="1" ht="45">
      <c r="A2342" s="31">
        <v>18</v>
      </c>
      <c r="B2342" s="125">
        <v>1196490872</v>
      </c>
      <c r="C2342" s="123">
        <v>42294517</v>
      </c>
      <c r="D2342" s="124" t="s">
        <v>3318</v>
      </c>
      <c r="E2342" s="124" t="s">
        <v>3319</v>
      </c>
      <c r="F2342" s="46" t="s">
        <v>53</v>
      </c>
      <c r="G2342" s="58">
        <f>1274850*1.03</f>
        <v>1313095.5</v>
      </c>
      <c r="H2342" s="22">
        <v>0</v>
      </c>
      <c r="I2342" s="23">
        <f t="shared" si="248"/>
        <v>1313095.5</v>
      </c>
    </row>
    <row r="2343" spans="1:9" s="150" customFormat="1">
      <c r="A2343" s="142" t="s">
        <v>4048</v>
      </c>
      <c r="B2343" s="17"/>
      <c r="C2343" s="143"/>
      <c r="D2343" s="143"/>
      <c r="E2343" s="143"/>
      <c r="F2343" s="143"/>
      <c r="G2343" s="144"/>
      <c r="H2343" s="145"/>
      <c r="I2343" s="151">
        <f>SUM(I2325:I2342)</f>
        <v>12540150.5</v>
      </c>
    </row>
    <row r="2344" spans="1:9" s="62" customFormat="1" ht="29.25" customHeight="1">
      <c r="A2344" s="39" t="s">
        <v>3226</v>
      </c>
      <c r="B2344" s="166" t="s">
        <v>3320</v>
      </c>
      <c r="C2344" s="166"/>
      <c r="D2344" s="166"/>
      <c r="E2344" s="166"/>
      <c r="F2344" s="29" t="s">
        <v>3253</v>
      </c>
      <c r="G2344" s="174" t="s">
        <v>3870</v>
      </c>
      <c r="H2344" s="175"/>
      <c r="I2344" s="176"/>
    </row>
    <row r="2345" spans="1:9" s="62" customFormat="1" ht="27">
      <c r="A2345" s="14" t="s">
        <v>2</v>
      </c>
      <c r="B2345" s="14" t="s">
        <v>3</v>
      </c>
      <c r="C2345" s="15" t="s">
        <v>4</v>
      </c>
      <c r="D2345" s="15" t="s">
        <v>5</v>
      </c>
      <c r="E2345" s="15" t="s">
        <v>3366</v>
      </c>
      <c r="F2345" s="15" t="s">
        <v>7</v>
      </c>
      <c r="G2345" s="16" t="s">
        <v>3347</v>
      </c>
      <c r="H2345" s="16" t="s">
        <v>3348</v>
      </c>
      <c r="I2345" s="16" t="s">
        <v>3349</v>
      </c>
    </row>
    <row r="2346" spans="1:9" s="62" customFormat="1" ht="36">
      <c r="A2346" s="31">
        <v>1</v>
      </c>
      <c r="B2346" s="121">
        <v>1196420034</v>
      </c>
      <c r="C2346" s="46">
        <v>42295505</v>
      </c>
      <c r="D2346" s="46" t="s">
        <v>3321</v>
      </c>
      <c r="E2346" s="47" t="s">
        <v>3322</v>
      </c>
      <c r="F2346" s="46" t="s">
        <v>10</v>
      </c>
      <c r="G2346" s="22">
        <v>1670742</v>
      </c>
      <c r="H2346" s="22">
        <v>0</v>
      </c>
      <c r="I2346" s="23">
        <f>+G2346+H2346</f>
        <v>1670742</v>
      </c>
    </row>
    <row r="2347" spans="1:9" s="150" customFormat="1">
      <c r="A2347" s="142" t="s">
        <v>4049</v>
      </c>
      <c r="B2347" s="17"/>
      <c r="C2347" s="143"/>
      <c r="D2347" s="143"/>
      <c r="E2347" s="143"/>
      <c r="F2347" s="143"/>
      <c r="G2347" s="148"/>
      <c r="H2347" s="148"/>
      <c r="I2347" s="149">
        <f>SUM(I2346)</f>
        <v>1670742</v>
      </c>
    </row>
    <row r="2348" spans="1:9" s="62" customFormat="1" ht="27.75" customHeight="1">
      <c r="A2348" s="39" t="s">
        <v>3230</v>
      </c>
      <c r="B2348" s="166" t="s">
        <v>3323</v>
      </c>
      <c r="C2348" s="166"/>
      <c r="D2348" s="166"/>
      <c r="E2348" s="166"/>
      <c r="F2348" s="29" t="s">
        <v>3253</v>
      </c>
      <c r="G2348" s="174" t="s">
        <v>3870</v>
      </c>
      <c r="H2348" s="175"/>
      <c r="I2348" s="176"/>
    </row>
    <row r="2349" spans="1:9" s="62" customFormat="1" ht="27">
      <c r="A2349" s="14" t="s">
        <v>2</v>
      </c>
      <c r="B2349" s="14" t="s">
        <v>3</v>
      </c>
      <c r="C2349" s="15" t="s">
        <v>4</v>
      </c>
      <c r="D2349" s="15" t="s">
        <v>5</v>
      </c>
      <c r="E2349" s="15" t="s">
        <v>3366</v>
      </c>
      <c r="F2349" s="15" t="s">
        <v>7</v>
      </c>
      <c r="G2349" s="16" t="s">
        <v>3347</v>
      </c>
      <c r="H2349" s="16" t="s">
        <v>3348</v>
      </c>
      <c r="I2349" s="16" t="s">
        <v>3349</v>
      </c>
    </row>
    <row r="2350" spans="1:9" s="62" customFormat="1" ht="63">
      <c r="A2350" s="31">
        <v>1</v>
      </c>
      <c r="B2350" s="121">
        <v>1196490542</v>
      </c>
      <c r="C2350" s="46">
        <v>42294511</v>
      </c>
      <c r="D2350" s="46" t="s">
        <v>3324</v>
      </c>
      <c r="E2350" s="46" t="s">
        <v>3324</v>
      </c>
      <c r="F2350" s="46" t="s">
        <v>10</v>
      </c>
      <c r="G2350" s="22">
        <v>425000</v>
      </c>
      <c r="H2350" s="22">
        <f>ROUND(G2350*0.19,0)</f>
        <v>80750</v>
      </c>
      <c r="I2350" s="23">
        <f>+G2350+H2350</f>
        <v>505750</v>
      </c>
    </row>
    <row r="2351" spans="1:9" s="62" customFormat="1" ht="27">
      <c r="A2351" s="31">
        <v>2</v>
      </c>
      <c r="B2351" s="121">
        <v>1196490688</v>
      </c>
      <c r="C2351" s="46" t="s">
        <v>3325</v>
      </c>
      <c r="D2351" s="46" t="s">
        <v>3326</v>
      </c>
      <c r="E2351" s="46" t="s">
        <v>3326</v>
      </c>
      <c r="F2351" s="46" t="s">
        <v>10</v>
      </c>
      <c r="G2351" s="22">
        <f>138000/6</f>
        <v>23000</v>
      </c>
      <c r="H2351" s="22">
        <f t="shared" ref="H2351:H2356" si="249">ROUND(G2351*0.19,0)</f>
        <v>4370</v>
      </c>
      <c r="I2351" s="23">
        <f t="shared" ref="I2351:I2362" si="250">+G2351+H2351</f>
        <v>27370</v>
      </c>
    </row>
    <row r="2352" spans="1:9" s="62" customFormat="1" ht="27">
      <c r="A2352" s="31">
        <v>3</v>
      </c>
      <c r="B2352" s="121">
        <v>1196490682</v>
      </c>
      <c r="C2352" s="46" t="s">
        <v>3325</v>
      </c>
      <c r="D2352" s="46" t="s">
        <v>3327</v>
      </c>
      <c r="E2352" s="46" t="s">
        <v>3327</v>
      </c>
      <c r="F2352" s="46" t="s">
        <v>10</v>
      </c>
      <c r="G2352" s="22">
        <f>246600/6</f>
        <v>41100</v>
      </c>
      <c r="H2352" s="22">
        <f t="shared" si="249"/>
        <v>7809</v>
      </c>
      <c r="I2352" s="23">
        <f t="shared" si="250"/>
        <v>48909</v>
      </c>
    </row>
    <row r="2353" spans="1:9" s="62" customFormat="1" ht="27">
      <c r="A2353" s="31">
        <v>4</v>
      </c>
      <c r="B2353" s="121">
        <v>1196491059</v>
      </c>
      <c r="C2353" s="46" t="s">
        <v>3325</v>
      </c>
      <c r="D2353" s="46" t="s">
        <v>3328</v>
      </c>
      <c r="E2353" s="46" t="s">
        <v>3328</v>
      </c>
      <c r="F2353" s="46" t="s">
        <v>10</v>
      </c>
      <c r="G2353" s="22">
        <f>238800/6</f>
        <v>39800</v>
      </c>
      <c r="H2353" s="22">
        <f t="shared" si="249"/>
        <v>7562</v>
      </c>
      <c r="I2353" s="23">
        <f t="shared" si="250"/>
        <v>47362</v>
      </c>
    </row>
    <row r="2354" spans="1:9" s="62" customFormat="1" ht="27">
      <c r="A2354" s="31">
        <v>5</v>
      </c>
      <c r="B2354" s="121">
        <v>1196491060</v>
      </c>
      <c r="C2354" s="46">
        <v>42294511</v>
      </c>
      <c r="D2354" s="46" t="s">
        <v>3329</v>
      </c>
      <c r="E2354" s="46" t="s">
        <v>3329</v>
      </c>
      <c r="F2354" s="46" t="s">
        <v>10</v>
      </c>
      <c r="G2354" s="22">
        <f>238800/6</f>
        <v>39800</v>
      </c>
      <c r="H2354" s="22">
        <f t="shared" si="249"/>
        <v>7562</v>
      </c>
      <c r="I2354" s="23">
        <f t="shared" si="250"/>
        <v>47362</v>
      </c>
    </row>
    <row r="2355" spans="1:9" s="62" customFormat="1" ht="18">
      <c r="A2355" s="31">
        <v>6</v>
      </c>
      <c r="B2355" s="69">
        <v>1196490540</v>
      </c>
      <c r="C2355" s="46">
        <v>42294500</v>
      </c>
      <c r="D2355" s="46" t="s">
        <v>3330</v>
      </c>
      <c r="E2355" s="46" t="s">
        <v>3330</v>
      </c>
      <c r="F2355" s="46" t="s">
        <v>10</v>
      </c>
      <c r="G2355" s="22">
        <v>86642</v>
      </c>
      <c r="H2355" s="22">
        <f t="shared" si="249"/>
        <v>16462</v>
      </c>
      <c r="I2355" s="23">
        <f t="shared" si="250"/>
        <v>103104</v>
      </c>
    </row>
    <row r="2356" spans="1:9" s="62" customFormat="1" ht="18">
      <c r="A2356" s="31">
        <v>7</v>
      </c>
      <c r="B2356" s="69">
        <v>1196491671</v>
      </c>
      <c r="C2356" s="46">
        <v>4229450</v>
      </c>
      <c r="D2356" s="46" t="s">
        <v>3331</v>
      </c>
      <c r="E2356" s="46" t="s">
        <v>3331</v>
      </c>
      <c r="F2356" s="46" t="s">
        <v>10</v>
      </c>
      <c r="G2356" s="22">
        <v>86642</v>
      </c>
      <c r="H2356" s="22">
        <f t="shared" si="249"/>
        <v>16462</v>
      </c>
      <c r="I2356" s="23">
        <f t="shared" si="250"/>
        <v>103104</v>
      </c>
    </row>
    <row r="2357" spans="1:9" s="62" customFormat="1">
      <c r="A2357" s="31">
        <v>8</v>
      </c>
      <c r="B2357" s="69">
        <v>1196460071</v>
      </c>
      <c r="C2357" s="46">
        <v>42294500</v>
      </c>
      <c r="D2357" s="46" t="s">
        <v>3332</v>
      </c>
      <c r="E2357" s="46" t="s">
        <v>3332</v>
      </c>
      <c r="F2357" s="46" t="s">
        <v>10</v>
      </c>
      <c r="G2357" s="22">
        <f>642000/12</f>
        <v>53500</v>
      </c>
      <c r="H2357" s="22">
        <v>0</v>
      </c>
      <c r="I2357" s="23">
        <f t="shared" si="250"/>
        <v>53500</v>
      </c>
    </row>
    <row r="2358" spans="1:9" s="62" customFormat="1" ht="18">
      <c r="A2358" s="31">
        <v>9</v>
      </c>
      <c r="B2358" s="69">
        <v>1196460361</v>
      </c>
      <c r="C2358" s="46">
        <v>42294500</v>
      </c>
      <c r="D2358" s="46" t="s">
        <v>3333</v>
      </c>
      <c r="E2358" s="46" t="s">
        <v>3333</v>
      </c>
      <c r="F2358" s="46" t="s">
        <v>10</v>
      </c>
      <c r="G2358" s="22">
        <f>642000/12</f>
        <v>53500</v>
      </c>
      <c r="H2358" s="22">
        <v>0</v>
      </c>
      <c r="I2358" s="23">
        <f t="shared" si="250"/>
        <v>53500</v>
      </c>
    </row>
    <row r="2359" spans="1:9" s="62" customFormat="1" ht="18">
      <c r="A2359" s="31">
        <v>10</v>
      </c>
      <c r="B2359" s="121">
        <v>1196490488</v>
      </c>
      <c r="C2359" s="46">
        <v>42294500</v>
      </c>
      <c r="D2359" s="46" t="s">
        <v>3334</v>
      </c>
      <c r="E2359" s="46" t="s">
        <v>3334</v>
      </c>
      <c r="F2359" s="46" t="s">
        <v>10</v>
      </c>
      <c r="G2359" s="22">
        <f>770000/6</f>
        <v>128333.33333333333</v>
      </c>
      <c r="H2359" s="22">
        <f t="shared" ref="H2359:H2360" si="251">ROUND(G2359*0.19,0)</f>
        <v>24383</v>
      </c>
      <c r="I2359" s="23">
        <f t="shared" si="250"/>
        <v>152716.33333333331</v>
      </c>
    </row>
    <row r="2360" spans="1:9" s="62" customFormat="1" ht="45">
      <c r="A2360" s="31">
        <v>11</v>
      </c>
      <c r="B2360" s="121">
        <v>1196420018</v>
      </c>
      <c r="C2360" s="46">
        <v>42294500</v>
      </c>
      <c r="D2360" s="46" t="s">
        <v>3335</v>
      </c>
      <c r="E2360" s="46" t="s">
        <v>3335</v>
      </c>
      <c r="F2360" s="46" t="s">
        <v>10</v>
      </c>
      <c r="G2360" s="22">
        <v>184821</v>
      </c>
      <c r="H2360" s="22">
        <f t="shared" si="251"/>
        <v>35116</v>
      </c>
      <c r="I2360" s="23">
        <f t="shared" si="250"/>
        <v>219937</v>
      </c>
    </row>
    <row r="2361" spans="1:9" s="62" customFormat="1" ht="18">
      <c r="A2361" s="31">
        <v>12</v>
      </c>
      <c r="B2361" s="121">
        <v>1196490524</v>
      </c>
      <c r="C2361" s="46">
        <v>42294501</v>
      </c>
      <c r="D2361" s="46" t="s">
        <v>3336</v>
      </c>
      <c r="E2361" s="46" t="s">
        <v>3336</v>
      </c>
      <c r="F2361" s="46" t="s">
        <v>10</v>
      </c>
      <c r="G2361" s="22">
        <v>63712</v>
      </c>
      <c r="H2361" s="22">
        <v>0</v>
      </c>
      <c r="I2361" s="23">
        <f t="shared" si="250"/>
        <v>63712</v>
      </c>
    </row>
    <row r="2362" spans="1:9" s="62" customFormat="1" ht="45">
      <c r="A2362" s="31">
        <v>13</v>
      </c>
      <c r="B2362" s="121">
        <v>1198010069</v>
      </c>
      <c r="C2362" s="46">
        <v>42294501</v>
      </c>
      <c r="D2362" s="46" t="s">
        <v>3337</v>
      </c>
      <c r="E2362" s="46" t="s">
        <v>3337</v>
      </c>
      <c r="F2362" s="46" t="s">
        <v>10</v>
      </c>
      <c r="G2362" s="22">
        <v>75000</v>
      </c>
      <c r="H2362" s="22">
        <v>0</v>
      </c>
      <c r="I2362" s="23">
        <f t="shared" si="250"/>
        <v>75000</v>
      </c>
    </row>
    <row r="2363" spans="1:9" s="62" customFormat="1" ht="54">
      <c r="A2363" s="31">
        <v>14</v>
      </c>
      <c r="B2363" s="121">
        <v>1196490239</v>
      </c>
      <c r="C2363" s="46">
        <v>42295505</v>
      </c>
      <c r="D2363" s="46" t="s">
        <v>3338</v>
      </c>
      <c r="E2363" s="46" t="s">
        <v>3338</v>
      </c>
      <c r="F2363" s="46" t="s">
        <v>10</v>
      </c>
      <c r="G2363" s="22">
        <v>202095</v>
      </c>
      <c r="H2363" s="22">
        <v>0</v>
      </c>
      <c r="I2363" s="23">
        <f>+G2363+H2363</f>
        <v>202095</v>
      </c>
    </row>
    <row r="2364" spans="1:9" s="62" customFormat="1" ht="18">
      <c r="A2364" s="31">
        <v>15</v>
      </c>
      <c r="B2364" s="121">
        <v>1216890326</v>
      </c>
      <c r="C2364" s="46">
        <v>42294500</v>
      </c>
      <c r="D2364" s="46" t="s">
        <v>3339</v>
      </c>
      <c r="E2364" s="46" t="s">
        <v>3339</v>
      </c>
      <c r="F2364" s="46" t="s">
        <v>10</v>
      </c>
      <c r="G2364" s="22">
        <v>170000</v>
      </c>
      <c r="H2364" s="22">
        <f t="shared" ref="H2364:H2365" si="252">ROUND(G2364*0.19,0)</f>
        <v>32300</v>
      </c>
      <c r="I2364" s="23">
        <f t="shared" ref="I2364:I2367" si="253">+G2364+H2364</f>
        <v>202300</v>
      </c>
    </row>
    <row r="2365" spans="1:9" s="62" customFormat="1" ht="18">
      <c r="A2365" s="31">
        <v>16</v>
      </c>
      <c r="B2365" s="121">
        <v>1216890327</v>
      </c>
      <c r="C2365" s="46">
        <v>42294500</v>
      </c>
      <c r="D2365" s="46" t="s">
        <v>3340</v>
      </c>
      <c r="E2365" s="46" t="s">
        <v>3340</v>
      </c>
      <c r="F2365" s="46" t="s">
        <v>10</v>
      </c>
      <c r="G2365" s="22">
        <v>170000</v>
      </c>
      <c r="H2365" s="22">
        <f t="shared" si="252"/>
        <v>32300</v>
      </c>
      <c r="I2365" s="23">
        <f t="shared" si="253"/>
        <v>202300</v>
      </c>
    </row>
    <row r="2366" spans="1:9" s="62" customFormat="1" ht="63">
      <c r="A2366" s="31">
        <v>17</v>
      </c>
      <c r="B2366" s="94">
        <v>1196460761</v>
      </c>
      <c r="C2366" s="21">
        <v>42292900</v>
      </c>
      <c r="D2366" s="93" t="s">
        <v>3341</v>
      </c>
      <c r="E2366" s="94" t="s">
        <v>3342</v>
      </c>
      <c r="F2366" s="28" t="s">
        <v>10</v>
      </c>
      <c r="G2366" s="22">
        <v>31923</v>
      </c>
      <c r="H2366" s="22">
        <v>0</v>
      </c>
      <c r="I2366" s="23">
        <f t="shared" si="253"/>
        <v>31923</v>
      </c>
    </row>
    <row r="2367" spans="1:9" s="62" customFormat="1" ht="27">
      <c r="A2367" s="31">
        <v>18</v>
      </c>
      <c r="B2367" s="121">
        <v>1196490263</v>
      </c>
      <c r="C2367" s="46">
        <v>42294526</v>
      </c>
      <c r="D2367" s="46" t="s">
        <v>3343</v>
      </c>
      <c r="E2367" s="46" t="s">
        <v>3343</v>
      </c>
      <c r="F2367" s="46" t="s">
        <v>10</v>
      </c>
      <c r="G2367" s="22">
        <v>178500</v>
      </c>
      <c r="H2367" s="22">
        <f t="shared" ref="H2367" si="254">ROUND(G2367*0.19,0)</f>
        <v>33915</v>
      </c>
      <c r="I2367" s="23">
        <f t="shared" si="253"/>
        <v>212415</v>
      </c>
    </row>
    <row r="2368" spans="1:9" s="150" customFormat="1">
      <c r="A2368" s="142" t="s">
        <v>4050</v>
      </c>
      <c r="B2368" s="17"/>
      <c r="C2368" s="143"/>
      <c r="D2368" s="143"/>
      <c r="E2368" s="143"/>
      <c r="F2368" s="143"/>
      <c r="G2368" s="148"/>
      <c r="H2368" s="148"/>
      <c r="I2368" s="149">
        <f>SUM(I2350:I2367)</f>
        <v>2352359.333333333</v>
      </c>
    </row>
    <row r="2369" spans="1:9" s="62" customFormat="1" ht="13.5" customHeight="1">
      <c r="A2369" s="39" t="s">
        <v>3234</v>
      </c>
      <c r="B2369" s="166" t="s">
        <v>3344</v>
      </c>
      <c r="C2369" s="166"/>
      <c r="D2369" s="166"/>
      <c r="E2369" s="166"/>
      <c r="F2369" s="29" t="s">
        <v>3253</v>
      </c>
      <c r="G2369" s="174" t="s">
        <v>3870</v>
      </c>
      <c r="H2369" s="175"/>
      <c r="I2369" s="176"/>
    </row>
    <row r="2370" spans="1:9" s="62" customFormat="1" ht="27">
      <c r="A2370" s="14" t="s">
        <v>2</v>
      </c>
      <c r="B2370" s="14" t="s">
        <v>3</v>
      </c>
      <c r="C2370" s="15" t="s">
        <v>4</v>
      </c>
      <c r="D2370" s="15" t="s">
        <v>5</v>
      </c>
      <c r="E2370" s="15" t="s">
        <v>3366</v>
      </c>
      <c r="F2370" s="15" t="s">
        <v>7</v>
      </c>
      <c r="G2370" s="16" t="s">
        <v>3347</v>
      </c>
      <c r="H2370" s="16" t="s">
        <v>3348</v>
      </c>
      <c r="I2370" s="16" t="s">
        <v>3349</v>
      </c>
    </row>
    <row r="2371" spans="1:9" s="62" customFormat="1" ht="45">
      <c r="A2371" s="31">
        <v>1</v>
      </c>
      <c r="B2371" s="69">
        <v>1270020003</v>
      </c>
      <c r="C2371" s="46">
        <v>42295505</v>
      </c>
      <c r="D2371" s="46" t="s">
        <v>3345</v>
      </c>
      <c r="E2371" s="47" t="s">
        <v>3346</v>
      </c>
      <c r="F2371" s="46" t="s">
        <v>10</v>
      </c>
      <c r="G2371" s="22">
        <v>950000</v>
      </c>
      <c r="H2371" s="22">
        <v>0</v>
      </c>
      <c r="I2371" s="23">
        <f>+G2371+H2371</f>
        <v>950000</v>
      </c>
    </row>
    <row r="2372" spans="1:9" s="147" customFormat="1">
      <c r="A2372" s="142" t="s">
        <v>4051</v>
      </c>
      <c r="B2372" s="17"/>
      <c r="C2372" s="143"/>
      <c r="D2372" s="143"/>
      <c r="E2372" s="143"/>
      <c r="F2372" s="143"/>
      <c r="G2372" s="148"/>
      <c r="H2372" s="148"/>
      <c r="I2372" s="149">
        <f>SUM(I2371)</f>
        <v>950000</v>
      </c>
    </row>
  </sheetData>
  <mergeCells count="371">
    <mergeCell ref="G1:I1"/>
    <mergeCell ref="B30:E30"/>
    <mergeCell ref="G30:I30"/>
    <mergeCell ref="B1:E1"/>
    <mergeCell ref="B93:E93"/>
    <mergeCell ref="G93:I93"/>
    <mergeCell ref="G76:I76"/>
    <mergeCell ref="B89:E89"/>
    <mergeCell ref="G89:I89"/>
    <mergeCell ref="G52:I52"/>
    <mergeCell ref="B69:E69"/>
    <mergeCell ref="G69:I69"/>
    <mergeCell ref="B76:E76"/>
    <mergeCell ref="B52:E52"/>
    <mergeCell ref="B134:E134"/>
    <mergeCell ref="G134:I134"/>
    <mergeCell ref="G115:I115"/>
    <mergeCell ref="B129:E129"/>
    <mergeCell ref="G129:I129"/>
    <mergeCell ref="B111:E111"/>
    <mergeCell ref="G111:I111"/>
    <mergeCell ref="B115:E115"/>
    <mergeCell ref="B102:E102"/>
    <mergeCell ref="G102:I102"/>
    <mergeCell ref="B107:E107"/>
    <mergeCell ref="G107:I107"/>
    <mergeCell ref="G200:I200"/>
    <mergeCell ref="B214:E214"/>
    <mergeCell ref="G214:I214"/>
    <mergeCell ref="B200:E200"/>
    <mergeCell ref="B195:E195"/>
    <mergeCell ref="G195:I195"/>
    <mergeCell ref="G175:I175"/>
    <mergeCell ref="B190:E190"/>
    <mergeCell ref="G190:I190"/>
    <mergeCell ref="B175:E175"/>
    <mergeCell ref="B233:E233"/>
    <mergeCell ref="G233:I233"/>
    <mergeCell ref="B237:E237"/>
    <mergeCell ref="G237:I237"/>
    <mergeCell ref="G222:I222"/>
    <mergeCell ref="B229:E229"/>
    <mergeCell ref="G229:I229"/>
    <mergeCell ref="B218:E218"/>
    <mergeCell ref="G218:I218"/>
    <mergeCell ref="B222:E222"/>
    <mergeCell ref="B268:E268"/>
    <mergeCell ref="G268:I268"/>
    <mergeCell ref="B273:E273"/>
    <mergeCell ref="G273:I273"/>
    <mergeCell ref="B256:E256"/>
    <mergeCell ref="G256:I256"/>
    <mergeCell ref="B262:E262"/>
    <mergeCell ref="G262:I262"/>
    <mergeCell ref="B241:E241"/>
    <mergeCell ref="G241:I241"/>
    <mergeCell ref="B248:E248"/>
    <mergeCell ref="G248:I248"/>
    <mergeCell ref="B303:E303"/>
    <mergeCell ref="G303:I303"/>
    <mergeCell ref="B308:E308"/>
    <mergeCell ref="G308:I308"/>
    <mergeCell ref="B299:E299"/>
    <mergeCell ref="G299:I299"/>
    <mergeCell ref="B295:E295"/>
    <mergeCell ref="G295:I295"/>
    <mergeCell ref="B284:E284"/>
    <mergeCell ref="G284:I284"/>
    <mergeCell ref="B291:E291"/>
    <mergeCell ref="G291:I291"/>
    <mergeCell ref="B329:E329"/>
    <mergeCell ref="G329:I329"/>
    <mergeCell ref="B335:E335"/>
    <mergeCell ref="G335:I335"/>
    <mergeCell ref="B320:E320"/>
    <mergeCell ref="G320:I320"/>
    <mergeCell ref="B325:E325"/>
    <mergeCell ref="G325:I325"/>
    <mergeCell ref="B313:E313"/>
    <mergeCell ref="G313:I313"/>
    <mergeCell ref="B412:E412"/>
    <mergeCell ref="G412:I412"/>
    <mergeCell ref="B427:E427"/>
    <mergeCell ref="B392:E392"/>
    <mergeCell ref="G392:I392"/>
    <mergeCell ref="G368:I368"/>
    <mergeCell ref="B386:E386"/>
    <mergeCell ref="G386:I386"/>
    <mergeCell ref="B339:E339"/>
    <mergeCell ref="G339:I339"/>
    <mergeCell ref="B368:E368"/>
    <mergeCell ref="B445:E445"/>
    <mergeCell ref="G445:I445"/>
    <mergeCell ref="B455:E455"/>
    <mergeCell ref="G455:I455"/>
    <mergeCell ref="G427:I427"/>
    <mergeCell ref="B433:E433"/>
    <mergeCell ref="G433:I433"/>
    <mergeCell ref="B441:E441"/>
    <mergeCell ref="G441:I441"/>
    <mergeCell ref="B497:E497"/>
    <mergeCell ref="G497:I497"/>
    <mergeCell ref="B501:E501"/>
    <mergeCell ref="G467:I467"/>
    <mergeCell ref="B490:E490"/>
    <mergeCell ref="G490:I490"/>
    <mergeCell ref="B460:E460"/>
    <mergeCell ref="G460:I460"/>
    <mergeCell ref="B467:E467"/>
    <mergeCell ref="B562:E562"/>
    <mergeCell ref="G562:I562"/>
    <mergeCell ref="G549:I549"/>
    <mergeCell ref="B554:E554"/>
    <mergeCell ref="G554:I554"/>
    <mergeCell ref="B543:E543"/>
    <mergeCell ref="G543:I543"/>
    <mergeCell ref="B549:E549"/>
    <mergeCell ref="G501:I501"/>
    <mergeCell ref="B516:E516"/>
    <mergeCell ref="G516:I516"/>
    <mergeCell ref="B596:E596"/>
    <mergeCell ref="G596:I596"/>
    <mergeCell ref="B587:E587"/>
    <mergeCell ref="G587:I587"/>
    <mergeCell ref="B592:E592"/>
    <mergeCell ref="G592:I592"/>
    <mergeCell ref="G574:I574"/>
    <mergeCell ref="B582:E582"/>
    <mergeCell ref="G582:I582"/>
    <mergeCell ref="B574:E574"/>
    <mergeCell ref="G651:I651"/>
    <mergeCell ref="B666:E666"/>
    <mergeCell ref="G666:I666"/>
    <mergeCell ref="B645:E645"/>
    <mergeCell ref="G645:I645"/>
    <mergeCell ref="B651:E651"/>
    <mergeCell ref="G608:I608"/>
    <mergeCell ref="B638:E638"/>
    <mergeCell ref="G638:I638"/>
    <mergeCell ref="B608:E608"/>
    <mergeCell ref="G692:I692"/>
    <mergeCell ref="B707:E707"/>
    <mergeCell ref="B686:E686"/>
    <mergeCell ref="G686:I686"/>
    <mergeCell ref="B692:E692"/>
    <mergeCell ref="B673:E673"/>
    <mergeCell ref="G673:I673"/>
    <mergeCell ref="B678:E678"/>
    <mergeCell ref="G678:I678"/>
    <mergeCell ref="B749:E749"/>
    <mergeCell ref="G749:I749"/>
    <mergeCell ref="B753:E753"/>
    <mergeCell ref="G734:I734"/>
    <mergeCell ref="B740:E740"/>
    <mergeCell ref="G740:I740"/>
    <mergeCell ref="G729:I729"/>
    <mergeCell ref="B734:E734"/>
    <mergeCell ref="G707:I707"/>
    <mergeCell ref="B722:E722"/>
    <mergeCell ref="G722:I722"/>
    <mergeCell ref="B729:E729"/>
    <mergeCell ref="G798:I798"/>
    <mergeCell ref="B817:E817"/>
    <mergeCell ref="G817:I817"/>
    <mergeCell ref="B798:E798"/>
    <mergeCell ref="G762:I762"/>
    <mergeCell ref="B786:E786"/>
    <mergeCell ref="G786:I786"/>
    <mergeCell ref="G753:I753"/>
    <mergeCell ref="B762:E762"/>
    <mergeCell ref="G890:I890"/>
    <mergeCell ref="B898:E898"/>
    <mergeCell ref="B885:E885"/>
    <mergeCell ref="G885:I885"/>
    <mergeCell ref="B890:E890"/>
    <mergeCell ref="G867:I867"/>
    <mergeCell ref="B873:E873"/>
    <mergeCell ref="G873:I873"/>
    <mergeCell ref="B863:E863"/>
    <mergeCell ref="G863:I863"/>
    <mergeCell ref="B867:E867"/>
    <mergeCell ref="B984:E984"/>
    <mergeCell ref="G984:I984"/>
    <mergeCell ref="G941:I941"/>
    <mergeCell ref="B959:E959"/>
    <mergeCell ref="G959:I959"/>
    <mergeCell ref="B941:E941"/>
    <mergeCell ref="G898:I898"/>
    <mergeCell ref="B933:E933"/>
    <mergeCell ref="G933:I933"/>
    <mergeCell ref="B1165:E1165"/>
    <mergeCell ref="G1165:I1165"/>
    <mergeCell ref="B1106:E1106"/>
    <mergeCell ref="G1106:I1106"/>
    <mergeCell ref="B1026:E1026"/>
    <mergeCell ref="G1026:I1026"/>
    <mergeCell ref="B1054:E1054"/>
    <mergeCell ref="G1054:I1054"/>
    <mergeCell ref="G992:I992"/>
    <mergeCell ref="B1009:E1009"/>
    <mergeCell ref="G1009:I1009"/>
    <mergeCell ref="B992:E992"/>
    <mergeCell ref="G1239:I1239"/>
    <mergeCell ref="B1254:E1254"/>
    <mergeCell ref="G1254:I1254"/>
    <mergeCell ref="B1262:E1262"/>
    <mergeCell ref="G1262:I1262"/>
    <mergeCell ref="G1230:I1230"/>
    <mergeCell ref="B1239:E1239"/>
    <mergeCell ref="B1226:E1226"/>
    <mergeCell ref="G1226:I1226"/>
    <mergeCell ref="B1230:E1230"/>
    <mergeCell ref="B1495:E1495"/>
    <mergeCell ref="G1495:I1495"/>
    <mergeCell ref="B1539:E1539"/>
    <mergeCell ref="G1376:I1376"/>
    <mergeCell ref="B1464:E1464"/>
    <mergeCell ref="G1464:I1464"/>
    <mergeCell ref="B1376:E1376"/>
    <mergeCell ref="B1266:E1266"/>
    <mergeCell ref="G1266:I1266"/>
    <mergeCell ref="G1598:I1598"/>
    <mergeCell ref="B1610:E1610"/>
    <mergeCell ref="G1610:I1610"/>
    <mergeCell ref="B1584:E1584"/>
    <mergeCell ref="G1584:I1584"/>
    <mergeCell ref="B1598:E1598"/>
    <mergeCell ref="G1539:I1539"/>
    <mergeCell ref="B1578:E1578"/>
    <mergeCell ref="G1578:I1578"/>
    <mergeCell ref="B1667:E1667"/>
    <mergeCell ref="G1667:I1667"/>
    <mergeCell ref="G1643:I1643"/>
    <mergeCell ref="B1649:E1649"/>
    <mergeCell ref="G1649:I1649"/>
    <mergeCell ref="G1627:I1627"/>
    <mergeCell ref="B1643:E1643"/>
    <mergeCell ref="B1615:E1615"/>
    <mergeCell ref="G1615:I1615"/>
    <mergeCell ref="B1627:E1627"/>
    <mergeCell ref="G1800:I1800"/>
    <mergeCell ref="B1806:E1806"/>
    <mergeCell ref="G1806:I1806"/>
    <mergeCell ref="B1800:E1800"/>
    <mergeCell ref="G1783:I1783"/>
    <mergeCell ref="B1795:E1795"/>
    <mergeCell ref="G1795:I1795"/>
    <mergeCell ref="B1783:E1783"/>
    <mergeCell ref="B1745:E1745"/>
    <mergeCell ref="G1745:I1745"/>
    <mergeCell ref="B1774:E1774"/>
    <mergeCell ref="G1774:I1774"/>
    <mergeCell ref="B1824:E1824"/>
    <mergeCell ref="G1824:I1824"/>
    <mergeCell ref="B1833:E1833"/>
    <mergeCell ref="G1833:I1833"/>
    <mergeCell ref="G1814:I1814"/>
    <mergeCell ref="B1818:E1818"/>
    <mergeCell ref="G1818:I1818"/>
    <mergeCell ref="B1810:E1810"/>
    <mergeCell ref="G1810:I1810"/>
    <mergeCell ref="B1814:E1814"/>
    <mergeCell ref="B1859:E1859"/>
    <mergeCell ref="G1859:I1859"/>
    <mergeCell ref="B1869:E1869"/>
    <mergeCell ref="G1869:I1869"/>
    <mergeCell ref="B1848:E1848"/>
    <mergeCell ref="G1848:I1848"/>
    <mergeCell ref="B1838:E1838"/>
    <mergeCell ref="G1838:I1838"/>
    <mergeCell ref="B1843:E1843"/>
    <mergeCell ref="G1843:I1843"/>
    <mergeCell ref="B1943:E1943"/>
    <mergeCell ref="G1943:I1943"/>
    <mergeCell ref="B1951:E1951"/>
    <mergeCell ref="G1951:I1951"/>
    <mergeCell ref="B1886:E1886"/>
    <mergeCell ref="G1886:I1886"/>
    <mergeCell ref="B1890:E1890"/>
    <mergeCell ref="G1890:I1890"/>
    <mergeCell ref="B1873:E1873"/>
    <mergeCell ref="G1873:I1873"/>
    <mergeCell ref="B1881:E1881"/>
    <mergeCell ref="G1881:I1881"/>
    <mergeCell ref="G1955:I1958"/>
    <mergeCell ref="A1956:A1958"/>
    <mergeCell ref="B1956:B1958"/>
    <mergeCell ref="C1956:C1958"/>
    <mergeCell ref="D1956:E1956"/>
    <mergeCell ref="D1957:E1957"/>
    <mergeCell ref="D1958:E1958"/>
    <mergeCell ref="B1955:E1955"/>
    <mergeCell ref="F1955:F1958"/>
    <mergeCell ref="G2067:I2067"/>
    <mergeCell ref="B2071:E2071"/>
    <mergeCell ref="D2024:D2032"/>
    <mergeCell ref="D2033:D2045"/>
    <mergeCell ref="D2046:D2062"/>
    <mergeCell ref="D2063:D2065"/>
    <mergeCell ref="B2067:E2067"/>
    <mergeCell ref="D1960:D1972"/>
    <mergeCell ref="D1973:D1985"/>
    <mergeCell ref="D1986:D2005"/>
    <mergeCell ref="D2006:D2008"/>
    <mergeCell ref="D2009:D2012"/>
    <mergeCell ref="D2013:D2023"/>
    <mergeCell ref="B2107:E2107"/>
    <mergeCell ref="G2107:I2107"/>
    <mergeCell ref="B2114:E2114"/>
    <mergeCell ref="G2114:I2114"/>
    <mergeCell ref="B2085:E2085"/>
    <mergeCell ref="G2085:I2085"/>
    <mergeCell ref="B2099:E2099"/>
    <mergeCell ref="G2099:I2099"/>
    <mergeCell ref="G2071:I2071"/>
    <mergeCell ref="B2076:E2076"/>
    <mergeCell ref="G2076:I2076"/>
    <mergeCell ref="B2081:E2081"/>
    <mergeCell ref="G2081:I2081"/>
    <mergeCell ref="B2170:E2170"/>
    <mergeCell ref="G2170:I2170"/>
    <mergeCell ref="B2180:E2180"/>
    <mergeCell ref="G2125:I2125"/>
    <mergeCell ref="B2136:E2136"/>
    <mergeCell ref="G2136:I2136"/>
    <mergeCell ref="B2155:E2155"/>
    <mergeCell ref="G2155:I2155"/>
    <mergeCell ref="B2121:E2121"/>
    <mergeCell ref="G2121:I2121"/>
    <mergeCell ref="B2125:E2125"/>
    <mergeCell ref="B2215:E2215"/>
    <mergeCell ref="G2215:I2215"/>
    <mergeCell ref="B2220:E2220"/>
    <mergeCell ref="B2206:E2206"/>
    <mergeCell ref="G2206:I2206"/>
    <mergeCell ref="B2211:E2211"/>
    <mergeCell ref="G2211:I2211"/>
    <mergeCell ref="G2180:I2180"/>
    <mergeCell ref="B2197:E2197"/>
    <mergeCell ref="G2197:I2197"/>
    <mergeCell ref="B2237:E2237"/>
    <mergeCell ref="G2237:I2237"/>
    <mergeCell ref="B2245:E2245"/>
    <mergeCell ref="G2245:I2245"/>
    <mergeCell ref="G2220:I2220"/>
    <mergeCell ref="B2224:E2224"/>
    <mergeCell ref="G2224:I2224"/>
    <mergeCell ref="B2233:E2233"/>
    <mergeCell ref="G2233:I2233"/>
    <mergeCell ref="B2272:E2272"/>
    <mergeCell ref="G2272:I2272"/>
    <mergeCell ref="B2277:E2277"/>
    <mergeCell ref="B2259:E2259"/>
    <mergeCell ref="G2259:I2259"/>
    <mergeCell ref="B2264:E2264"/>
    <mergeCell ref="G2264:I2264"/>
    <mergeCell ref="B2250:E2250"/>
    <mergeCell ref="G2250:I2250"/>
    <mergeCell ref="B2254:E2254"/>
    <mergeCell ref="G2254:I2254"/>
    <mergeCell ref="G2348:I2348"/>
    <mergeCell ref="B2369:E2369"/>
    <mergeCell ref="G2369:I2369"/>
    <mergeCell ref="B2344:E2344"/>
    <mergeCell ref="G2344:I2344"/>
    <mergeCell ref="B2348:E2348"/>
    <mergeCell ref="B2323:E2323"/>
    <mergeCell ref="G2323:I2323"/>
    <mergeCell ref="G2277:I2277"/>
    <mergeCell ref="B2311:E2311"/>
    <mergeCell ref="G2311:I2311"/>
  </mergeCells>
  <conditionalFormatting sqref="D1936:E1941">
    <cfRule type="expression" dxfId="2" priority="28">
      <formula>#REF!="G"</formula>
    </cfRule>
    <cfRule type="expression" dxfId="1" priority="29">
      <formula>#REF!="R"</formula>
    </cfRule>
    <cfRule type="expression" dxfId="0" priority="30">
      <formula>#REF!="Y"</formula>
    </cfRule>
  </conditionalFormatting>
  <dataValidations count="3">
    <dataValidation type="whole" allowBlank="1" showInputMessage="1" showErrorMessage="1" promptTitle="Código Interno" prompt="Ingrese Código Interno del Bien y/o Servicio a Adquirir (validado previamente con la Unidad de Compras (Almacenes N°1, N°6 según sea el caso)." sqref="B64 B2227:B2228 B2078:B2079 B2342">
      <formula1>1</formula1>
      <formula2>1000000000000000</formula2>
    </dataValidation>
    <dataValidation type="whole" allowBlank="1" showInputMessage="1" showErrorMessage="1" promptTitle="Código Interno" prompt="Ingrese Código Interno del Bien y/o Servicio a Adquirir (validado previamente con la Unidad de Compras (Almacenes N°1, N°6 según sea el caso)." sqref="B2341">
      <formula1>1</formula1>
      <formula2>10000000000000000000</formula2>
    </dataValidation>
    <dataValidation type="whole" allowBlank="1" showInputMessage="1" showErrorMessage="1" promptTitle="Código UNSPSC" prompt="Ingrese Código del  Bien y/o Servicio a Adquirir, previamente validado en el catálogo de Bienes del SECOP II. (Si es una adquisición recurrente validar información del último proceso adelantado)" sqref="C2226:C2228 C2247:C2248 C2252 C2341:C2342">
      <formula1>1</formula1>
      <formula2>100000000000</formula2>
    </dataValidation>
  </dataValidations>
  <pageMargins left="0.7" right="0.7" top="0.75" bottom="0.75" header="0.3" footer="0.3"/>
  <pageSetup paperSize="14" orientation="landscape" r:id="rId1"/>
  <drawing r:id="rId2"/>
  <legacyDrawing r:id="rId3"/>
  <oleObjects>
    <mc:AlternateContent xmlns:mc="http://schemas.openxmlformats.org/markup-compatibility/2006">
      <mc:Choice Requires="x14">
        <oleObject progId="PBrush" shapeId="67585" r:id="rId4">
          <objectPr defaultSize="0" autoPict="0" r:id="rId5">
            <anchor moveWithCells="1" sizeWithCells="1">
              <from>
                <xdr:col>0</xdr:col>
                <xdr:colOff>0</xdr:colOff>
                <xdr:row>0</xdr:row>
                <xdr:rowOff>0</xdr:rowOff>
              </from>
              <to>
                <xdr:col>0</xdr:col>
                <xdr:colOff>0</xdr:colOff>
                <xdr:row>0</xdr:row>
                <xdr:rowOff>0</xdr:rowOff>
              </to>
            </anchor>
          </objectPr>
        </oleObject>
      </mc:Choice>
      <mc:Fallback>
        <oleObject progId="PBrush" shapeId="67585"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presupuesto</vt:lpstr>
      <vt:lpstr>precio historico def.</vt:lpstr>
      <vt:lpstr>cotizaciones definitivo</vt:lpstr>
      <vt:lpstr>precio de referencia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Ramon Bueno</dc:creator>
  <cp:lastModifiedBy>Ramon Bueno</cp:lastModifiedBy>
  <dcterms:created xsi:type="dcterms:W3CDTF">2022-08-29T13:42:19Z</dcterms:created>
  <dcterms:modified xsi:type="dcterms:W3CDTF">2022-10-24T21:25:45Z</dcterms:modified>
</cp:coreProperties>
</file>