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427"/>
  <workbookPr/>
  <mc:AlternateContent xmlns:mc="http://schemas.openxmlformats.org/markup-compatibility/2006">
    <mc:Choice Requires="x15">
      <x15ac:absPath xmlns:x15ac="http://schemas.microsoft.com/office/spreadsheetml/2010/11/ac" url="C:\Users\lfvargast\Documents\AGROPECUARIO- SHIMEGO\VIGENCIA 2022\PROCESOS COMPRAS Y SERVICIOS SECOP\02-MATERIALES MECANIZACION\2-Doc autoriz Regional Mat Mecanizac\"/>
    </mc:Choice>
  </mc:AlternateContent>
  <xr:revisionPtr revIDLastSave="0" documentId="13_ncr:1_{E25ACA9F-163D-4793-AA64-AB2C20316E49}" xr6:coauthVersionLast="47" xr6:coauthVersionMax="47" xr10:uidLastSave="{00000000-0000-0000-0000-000000000000}"/>
  <bookViews>
    <workbookView xWindow="-120" yWindow="-120" windowWidth="20730" windowHeight="11160" xr2:uid="{00000000-000D-0000-FFFF-FFFF00000000}"/>
  </bookViews>
  <sheets>
    <sheet name="UNITARIAS" sheetId="5" r:id="rId1"/>
    <sheet name="especificaciones" sheetId="6" r:id="rId2"/>
    <sheet name="Estudio Materiales (3)" sheetId="4" r:id="rId3"/>
  </sheets>
  <definedNames>
    <definedName name="_xlnm._FilterDatabase" localSheetId="2" hidden="1">'Estudio Materiales (3)'!$A$3:$W$45</definedName>
    <definedName name="_xlnm._FilterDatabase" localSheetId="0" hidden="1">UNITARIAS!$A$3:$V$49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39" i="5" l="1"/>
  <c r="M39" i="5" s="1"/>
  <c r="N39" i="5" s="1"/>
  <c r="H39" i="5"/>
  <c r="I39" i="5" s="1"/>
  <c r="J39" i="5" s="1"/>
  <c r="L20" i="5"/>
  <c r="M20" i="5" s="1"/>
  <c r="N20" i="5" s="1"/>
  <c r="H20" i="5"/>
  <c r="I20" i="5" s="1"/>
  <c r="J20" i="5" s="1"/>
  <c r="L19" i="5"/>
  <c r="M19" i="5" s="1"/>
  <c r="N19" i="5" s="1"/>
  <c r="H19" i="5"/>
  <c r="I19" i="5" s="1"/>
  <c r="J19" i="5" s="1"/>
  <c r="L17" i="5"/>
  <c r="M17" i="5" s="1"/>
  <c r="N17" i="5" s="1"/>
  <c r="H17" i="5"/>
  <c r="I17" i="5" s="1"/>
  <c r="J17" i="5" s="1"/>
  <c r="L15" i="5"/>
  <c r="M15" i="5" s="1"/>
  <c r="H15" i="5"/>
  <c r="I15" i="5" s="1"/>
  <c r="J15" i="5" s="1"/>
  <c r="L37" i="5"/>
  <c r="M37" i="5" s="1"/>
  <c r="N37" i="5" s="1"/>
  <c r="H37" i="5"/>
  <c r="I37" i="5" s="1"/>
  <c r="J37" i="5" s="1"/>
  <c r="L36" i="5"/>
  <c r="M36" i="5" s="1"/>
  <c r="N36" i="5" s="1"/>
  <c r="H36" i="5"/>
  <c r="I36" i="5" s="1"/>
  <c r="J36" i="5" s="1"/>
  <c r="L35" i="5"/>
  <c r="M35" i="5" s="1"/>
  <c r="N35" i="5" s="1"/>
  <c r="H35" i="5"/>
  <c r="I35" i="5" s="1"/>
  <c r="J35" i="5" s="1"/>
  <c r="L34" i="5"/>
  <c r="M34" i="5" s="1"/>
  <c r="N34" i="5" s="1"/>
  <c r="H34" i="5"/>
  <c r="I34" i="5" s="1"/>
  <c r="L33" i="5"/>
  <c r="M33" i="5" s="1"/>
  <c r="N33" i="5" s="1"/>
  <c r="H33" i="5"/>
  <c r="I33" i="5" s="1"/>
  <c r="L31" i="5"/>
  <c r="M31" i="5" s="1"/>
  <c r="N31" i="5" s="1"/>
  <c r="H31" i="5"/>
  <c r="I31" i="5" s="1"/>
  <c r="J31" i="5" s="1"/>
  <c r="L26" i="5"/>
  <c r="M26" i="5" s="1"/>
  <c r="N26" i="5" s="1"/>
  <c r="H26" i="5"/>
  <c r="I26" i="5" s="1"/>
  <c r="J26" i="5" s="1"/>
  <c r="L25" i="5"/>
  <c r="M25" i="5" s="1"/>
  <c r="N25" i="5" s="1"/>
  <c r="H25" i="5"/>
  <c r="I25" i="5" s="1"/>
  <c r="J25" i="5" s="1"/>
  <c r="L29" i="5"/>
  <c r="M29" i="5" s="1"/>
  <c r="N29" i="5" s="1"/>
  <c r="H29" i="5"/>
  <c r="I29" i="5" s="1"/>
  <c r="J29" i="5" s="1"/>
  <c r="L28" i="5"/>
  <c r="M28" i="5" s="1"/>
  <c r="N28" i="5" s="1"/>
  <c r="H28" i="5"/>
  <c r="I28" i="5" s="1"/>
  <c r="L30" i="5"/>
  <c r="M30" i="5" s="1"/>
  <c r="N30" i="5" s="1"/>
  <c r="H30" i="5"/>
  <c r="I30" i="5" s="1"/>
  <c r="J30" i="5" s="1"/>
  <c r="L32" i="5"/>
  <c r="M32" i="5" s="1"/>
  <c r="N32" i="5" s="1"/>
  <c r="H32" i="5"/>
  <c r="I32" i="5" s="1"/>
  <c r="J32" i="5" s="1"/>
  <c r="L24" i="5"/>
  <c r="M24" i="5" s="1"/>
  <c r="N24" i="5" s="1"/>
  <c r="H24" i="5"/>
  <c r="I24" i="5" s="1"/>
  <c r="J24" i="5" s="1"/>
  <c r="L10" i="5"/>
  <c r="M10" i="5" s="1"/>
  <c r="N10" i="5" s="1"/>
  <c r="H10" i="5"/>
  <c r="I10" i="5" s="1"/>
  <c r="J10" i="5" s="1"/>
  <c r="H11" i="5"/>
  <c r="I11" i="5" s="1"/>
  <c r="L11" i="5"/>
  <c r="M11" i="5" s="1"/>
  <c r="N11" i="5" s="1"/>
  <c r="S28" i="5" l="1"/>
  <c r="T28" i="5" s="1"/>
  <c r="S17" i="5"/>
  <c r="T17" i="5" s="1"/>
  <c r="S33" i="5"/>
  <c r="S11" i="5"/>
  <c r="T11" i="5" s="1"/>
  <c r="S39" i="5"/>
  <c r="T39" i="5" s="1"/>
  <c r="S20" i="5"/>
  <c r="T20" i="5" s="1"/>
  <c r="S19" i="5"/>
  <c r="T19" i="5" s="1"/>
  <c r="N15" i="5"/>
  <c r="S15" i="5"/>
  <c r="T15" i="5" s="1"/>
  <c r="S30" i="5"/>
  <c r="S37" i="5"/>
  <c r="T37" i="5" s="1"/>
  <c r="S34" i="5"/>
  <c r="T34" i="5" s="1"/>
  <c r="S29" i="5"/>
  <c r="T29" i="5" s="1"/>
  <c r="S26" i="5"/>
  <c r="T26" i="5" s="1"/>
  <c r="S10" i="5"/>
  <c r="T10" i="5" s="1"/>
  <c r="S36" i="5"/>
  <c r="T36" i="5" s="1"/>
  <c r="S35" i="5"/>
  <c r="T35" i="5" s="1"/>
  <c r="S25" i="5"/>
  <c r="T25" i="5" s="1"/>
  <c r="S32" i="5"/>
  <c r="T32" i="5" s="1"/>
  <c r="S24" i="5"/>
  <c r="T24" i="5" s="1"/>
  <c r="S31" i="5"/>
  <c r="T31" i="5" s="1"/>
  <c r="J34" i="5"/>
  <c r="J33" i="5"/>
  <c r="T33" i="5"/>
  <c r="J28" i="5"/>
  <c r="T30" i="5"/>
  <c r="J11" i="5"/>
  <c r="Q6" i="5" l="1"/>
  <c r="R6" i="5" s="1"/>
  <c r="L6" i="5"/>
  <c r="M6" i="5" s="1"/>
  <c r="N6" i="5" s="1"/>
  <c r="J6" i="5"/>
  <c r="H8" i="5"/>
  <c r="I8" i="5" s="1"/>
  <c r="S8" i="5" s="1"/>
  <c r="L8" i="5"/>
  <c r="M8" i="5" s="1"/>
  <c r="N8" i="5" s="1"/>
  <c r="P7" i="5"/>
  <c r="Q7" i="5" s="1"/>
  <c r="R7" i="5" s="1"/>
  <c r="Q5" i="5"/>
  <c r="R5" i="5" s="1"/>
  <c r="Q4" i="5"/>
  <c r="R4" i="5" s="1"/>
  <c r="P8" i="4"/>
  <c r="Q8" i="4" s="1"/>
  <c r="R8" i="4" s="1"/>
  <c r="Q7" i="4"/>
  <c r="R7" i="4" s="1"/>
  <c r="Q6" i="4"/>
  <c r="R6" i="4" s="1"/>
  <c r="Q4" i="4"/>
  <c r="R4" i="4" s="1"/>
  <c r="L48" i="5"/>
  <c r="M48" i="5" s="1"/>
  <c r="N48" i="5" s="1"/>
  <c r="H48" i="5"/>
  <c r="I48" i="5" s="1"/>
  <c r="L47" i="5"/>
  <c r="M47" i="5" s="1"/>
  <c r="N47" i="5" s="1"/>
  <c r="H47" i="5"/>
  <c r="I47" i="5" s="1"/>
  <c r="L46" i="5"/>
  <c r="M46" i="5" s="1"/>
  <c r="N46" i="5" s="1"/>
  <c r="H46" i="5"/>
  <c r="I46" i="5" s="1"/>
  <c r="L45" i="5"/>
  <c r="M45" i="5" s="1"/>
  <c r="N45" i="5" s="1"/>
  <c r="H45" i="5"/>
  <c r="I45" i="5" s="1"/>
  <c r="L44" i="5"/>
  <c r="M44" i="5" s="1"/>
  <c r="N44" i="5" s="1"/>
  <c r="H44" i="5"/>
  <c r="I44" i="5" s="1"/>
  <c r="L43" i="5"/>
  <c r="M43" i="5" s="1"/>
  <c r="N43" i="5" s="1"/>
  <c r="H43" i="5"/>
  <c r="I43" i="5" s="1"/>
  <c r="L42" i="5"/>
  <c r="M42" i="5" s="1"/>
  <c r="N42" i="5" s="1"/>
  <c r="H42" i="5"/>
  <c r="I42" i="5" s="1"/>
  <c r="L41" i="5"/>
  <c r="M41" i="5" s="1"/>
  <c r="N41" i="5" s="1"/>
  <c r="H41" i="5"/>
  <c r="I41" i="5" s="1"/>
  <c r="L40" i="5"/>
  <c r="M40" i="5" s="1"/>
  <c r="N40" i="5" s="1"/>
  <c r="H40" i="5"/>
  <c r="I40" i="5" s="1"/>
  <c r="L38" i="5"/>
  <c r="M38" i="5" s="1"/>
  <c r="N38" i="5" s="1"/>
  <c r="H38" i="5"/>
  <c r="I38" i="5" s="1"/>
  <c r="L27" i="5"/>
  <c r="M27" i="5" s="1"/>
  <c r="N27" i="5" s="1"/>
  <c r="H27" i="5"/>
  <c r="I27" i="5" s="1"/>
  <c r="L23" i="5"/>
  <c r="M23" i="5" s="1"/>
  <c r="N23" i="5" s="1"/>
  <c r="H23" i="5"/>
  <c r="I23" i="5" s="1"/>
  <c r="L22" i="5"/>
  <c r="M22" i="5" s="1"/>
  <c r="N22" i="5" s="1"/>
  <c r="H22" i="5"/>
  <c r="I22" i="5" s="1"/>
  <c r="L21" i="5"/>
  <c r="M21" i="5" s="1"/>
  <c r="N21" i="5" s="1"/>
  <c r="H21" i="5"/>
  <c r="I21" i="5" s="1"/>
  <c r="L18" i="5"/>
  <c r="M18" i="5" s="1"/>
  <c r="N18" i="5" s="1"/>
  <c r="H18" i="5"/>
  <c r="I18" i="5" s="1"/>
  <c r="L16" i="5"/>
  <c r="M16" i="5" s="1"/>
  <c r="N16" i="5" s="1"/>
  <c r="H16" i="5"/>
  <c r="I16" i="5" s="1"/>
  <c r="L14" i="5"/>
  <c r="M14" i="5" s="1"/>
  <c r="N14" i="5" s="1"/>
  <c r="H14" i="5"/>
  <c r="I14" i="5" s="1"/>
  <c r="L13" i="5"/>
  <c r="M13" i="5" s="1"/>
  <c r="N13" i="5" s="1"/>
  <c r="H13" i="5"/>
  <c r="I13" i="5" s="1"/>
  <c r="L12" i="5"/>
  <c r="M12" i="5" s="1"/>
  <c r="N12" i="5" s="1"/>
  <c r="H12" i="5"/>
  <c r="I12" i="5" s="1"/>
  <c r="L9" i="5"/>
  <c r="M9" i="5" s="1"/>
  <c r="N9" i="5" s="1"/>
  <c r="H9" i="5"/>
  <c r="I9" i="5" s="1"/>
  <c r="L7" i="5"/>
  <c r="M7" i="5" s="1"/>
  <c r="N7" i="5" s="1"/>
  <c r="H7" i="5"/>
  <c r="I7" i="5" s="1"/>
  <c r="J7" i="5" s="1"/>
  <c r="M5" i="5"/>
  <c r="N5" i="5" s="1"/>
  <c r="J5" i="5"/>
  <c r="M4" i="5"/>
  <c r="J4" i="5"/>
  <c r="N138" i="4"/>
  <c r="L140" i="4"/>
  <c r="M140" i="4" s="1"/>
  <c r="N140" i="4" s="1"/>
  <c r="L139" i="4"/>
  <c r="M139" i="4" s="1"/>
  <c r="N139" i="4" s="1"/>
  <c r="L138" i="4"/>
  <c r="M138" i="4" s="1"/>
  <c r="L137" i="4"/>
  <c r="M137" i="4" s="1"/>
  <c r="N137" i="4" s="1"/>
  <c r="L136" i="4"/>
  <c r="M136" i="4" s="1"/>
  <c r="N136" i="4" s="1"/>
  <c r="L135" i="4"/>
  <c r="M135" i="4" s="1"/>
  <c r="N135" i="4" s="1"/>
  <c r="L134" i="4"/>
  <c r="M134" i="4" s="1"/>
  <c r="N134" i="4" s="1"/>
  <c r="L133" i="4"/>
  <c r="M133" i="4" s="1"/>
  <c r="N133" i="4" s="1"/>
  <c r="L132" i="4"/>
  <c r="M132" i="4" s="1"/>
  <c r="N132" i="4" s="1"/>
  <c r="L131" i="4"/>
  <c r="M131" i="4" s="1"/>
  <c r="N131" i="4" s="1"/>
  <c r="L130" i="4"/>
  <c r="M130" i="4" s="1"/>
  <c r="N130" i="4" s="1"/>
  <c r="M129" i="4"/>
  <c r="N129" i="4" s="1"/>
  <c r="L128" i="4"/>
  <c r="M128" i="4" s="1"/>
  <c r="N128" i="4" s="1"/>
  <c r="L127" i="4"/>
  <c r="M127" i="4" s="1"/>
  <c r="N127" i="4" s="1"/>
  <c r="L126" i="4"/>
  <c r="M126" i="4" s="1"/>
  <c r="N126" i="4" s="1"/>
  <c r="L125" i="4"/>
  <c r="M125" i="4" s="1"/>
  <c r="N125" i="4" s="1"/>
  <c r="L124" i="4"/>
  <c r="M124" i="4" s="1"/>
  <c r="N124" i="4" s="1"/>
  <c r="L123" i="4"/>
  <c r="M123" i="4" s="1"/>
  <c r="N123" i="4" s="1"/>
  <c r="L122" i="4"/>
  <c r="M122" i="4" s="1"/>
  <c r="N122" i="4" s="1"/>
  <c r="L121" i="4"/>
  <c r="M121" i="4" s="1"/>
  <c r="N121" i="4" s="1"/>
  <c r="L120" i="4"/>
  <c r="M120" i="4" s="1"/>
  <c r="N120" i="4" s="1"/>
  <c r="L119" i="4"/>
  <c r="M119" i="4" s="1"/>
  <c r="N119" i="4" s="1"/>
  <c r="L118" i="4"/>
  <c r="M118" i="4" s="1"/>
  <c r="N118" i="4" s="1"/>
  <c r="L117" i="4"/>
  <c r="M117" i="4" s="1"/>
  <c r="N117" i="4" s="1"/>
  <c r="L116" i="4"/>
  <c r="M116" i="4" s="1"/>
  <c r="N116" i="4" s="1"/>
  <c r="L115" i="4"/>
  <c r="M115" i="4" s="1"/>
  <c r="N115" i="4" s="1"/>
  <c r="L114" i="4"/>
  <c r="M114" i="4" s="1"/>
  <c r="N114" i="4" s="1"/>
  <c r="L113" i="4"/>
  <c r="M113" i="4" s="1"/>
  <c r="N113" i="4" s="1"/>
  <c r="L112" i="4"/>
  <c r="M112" i="4" s="1"/>
  <c r="N112" i="4" s="1"/>
  <c r="L111" i="4"/>
  <c r="M111" i="4" s="1"/>
  <c r="N111" i="4" s="1"/>
  <c r="L110" i="4"/>
  <c r="M110" i="4" s="1"/>
  <c r="N110" i="4" s="1"/>
  <c r="L109" i="4"/>
  <c r="M109" i="4" s="1"/>
  <c r="N109" i="4" s="1"/>
  <c r="L108" i="4"/>
  <c r="M108" i="4" s="1"/>
  <c r="N108" i="4" s="1"/>
  <c r="L107" i="4"/>
  <c r="M107" i="4" s="1"/>
  <c r="N107" i="4" s="1"/>
  <c r="L106" i="4"/>
  <c r="M106" i="4" s="1"/>
  <c r="N106" i="4" s="1"/>
  <c r="L105" i="4"/>
  <c r="M105" i="4" s="1"/>
  <c r="N105" i="4" s="1"/>
  <c r="L104" i="4"/>
  <c r="M104" i="4" s="1"/>
  <c r="N104" i="4" s="1"/>
  <c r="L103" i="4"/>
  <c r="M103" i="4" s="1"/>
  <c r="N103" i="4" s="1"/>
  <c r="L102" i="4"/>
  <c r="M102" i="4" s="1"/>
  <c r="N102" i="4" s="1"/>
  <c r="L101" i="4"/>
  <c r="M101" i="4" s="1"/>
  <c r="N101" i="4" s="1"/>
  <c r="L100" i="4"/>
  <c r="M100" i="4" s="1"/>
  <c r="N100" i="4" s="1"/>
  <c r="L99" i="4"/>
  <c r="M99" i="4" s="1"/>
  <c r="N99" i="4" s="1"/>
  <c r="L98" i="4"/>
  <c r="M98" i="4" s="1"/>
  <c r="N98" i="4" s="1"/>
  <c r="L97" i="4"/>
  <c r="M97" i="4" s="1"/>
  <c r="N97" i="4" s="1"/>
  <c r="L96" i="4"/>
  <c r="M96" i="4" s="1"/>
  <c r="N96" i="4" s="1"/>
  <c r="L95" i="4"/>
  <c r="M95" i="4" s="1"/>
  <c r="N95" i="4" s="1"/>
  <c r="L94" i="4"/>
  <c r="M94" i="4" s="1"/>
  <c r="N94" i="4" s="1"/>
  <c r="L93" i="4"/>
  <c r="M93" i="4" s="1"/>
  <c r="N93" i="4" s="1"/>
  <c r="L92" i="4"/>
  <c r="M92" i="4" s="1"/>
  <c r="N92" i="4" s="1"/>
  <c r="L91" i="4"/>
  <c r="M91" i="4" s="1"/>
  <c r="N91" i="4" s="1"/>
  <c r="L90" i="4"/>
  <c r="M90" i="4" s="1"/>
  <c r="N90" i="4" s="1"/>
  <c r="L89" i="4"/>
  <c r="M89" i="4" s="1"/>
  <c r="N89" i="4" s="1"/>
  <c r="L88" i="4"/>
  <c r="M88" i="4" s="1"/>
  <c r="N88" i="4" s="1"/>
  <c r="L87" i="4"/>
  <c r="M87" i="4" s="1"/>
  <c r="N87" i="4" s="1"/>
  <c r="L86" i="4"/>
  <c r="M86" i="4" s="1"/>
  <c r="N86" i="4" s="1"/>
  <c r="L85" i="4"/>
  <c r="M85" i="4" s="1"/>
  <c r="N85" i="4" s="1"/>
  <c r="L84" i="4"/>
  <c r="M84" i="4" s="1"/>
  <c r="N84" i="4" s="1"/>
  <c r="L83" i="4"/>
  <c r="M83" i="4" s="1"/>
  <c r="N83" i="4" s="1"/>
  <c r="L82" i="4"/>
  <c r="M82" i="4" s="1"/>
  <c r="N82" i="4" s="1"/>
  <c r="L81" i="4"/>
  <c r="M81" i="4" s="1"/>
  <c r="N81" i="4" s="1"/>
  <c r="L80" i="4"/>
  <c r="M80" i="4" s="1"/>
  <c r="N80" i="4" s="1"/>
  <c r="L79" i="4"/>
  <c r="M79" i="4" s="1"/>
  <c r="N79" i="4" s="1"/>
  <c r="L78" i="4"/>
  <c r="M78" i="4" s="1"/>
  <c r="N78" i="4" s="1"/>
  <c r="L77" i="4"/>
  <c r="M77" i="4" s="1"/>
  <c r="N77" i="4" s="1"/>
  <c r="L76" i="4"/>
  <c r="M76" i="4" s="1"/>
  <c r="N76" i="4" s="1"/>
  <c r="L75" i="4"/>
  <c r="M75" i="4" s="1"/>
  <c r="N75" i="4" s="1"/>
  <c r="L74" i="4"/>
  <c r="M74" i="4" s="1"/>
  <c r="N74" i="4" s="1"/>
  <c r="L73" i="4"/>
  <c r="M73" i="4" s="1"/>
  <c r="N73" i="4" s="1"/>
  <c r="L72" i="4"/>
  <c r="M72" i="4" s="1"/>
  <c r="N72" i="4" s="1"/>
  <c r="L71" i="4"/>
  <c r="M71" i="4" s="1"/>
  <c r="N71" i="4" s="1"/>
  <c r="L70" i="4"/>
  <c r="M70" i="4" s="1"/>
  <c r="N70" i="4" s="1"/>
  <c r="L69" i="4"/>
  <c r="M69" i="4" s="1"/>
  <c r="N69" i="4" s="1"/>
  <c r="L68" i="4"/>
  <c r="M68" i="4" s="1"/>
  <c r="N68" i="4" s="1"/>
  <c r="L67" i="4"/>
  <c r="M67" i="4" s="1"/>
  <c r="N67" i="4" s="1"/>
  <c r="L66" i="4"/>
  <c r="M66" i="4" s="1"/>
  <c r="N66" i="4" s="1"/>
  <c r="L65" i="4"/>
  <c r="M65" i="4" s="1"/>
  <c r="N65" i="4" s="1"/>
  <c r="L64" i="4"/>
  <c r="M64" i="4" s="1"/>
  <c r="N64" i="4" s="1"/>
  <c r="L63" i="4"/>
  <c r="M63" i="4" s="1"/>
  <c r="N63" i="4" s="1"/>
  <c r="L62" i="4"/>
  <c r="M62" i="4" s="1"/>
  <c r="N62" i="4" s="1"/>
  <c r="L61" i="4"/>
  <c r="M61" i="4" s="1"/>
  <c r="N61" i="4" s="1"/>
  <c r="L60" i="4"/>
  <c r="M60" i="4" s="1"/>
  <c r="N60" i="4" s="1"/>
  <c r="M59" i="4"/>
  <c r="N59" i="4" s="1"/>
  <c r="M58" i="4"/>
  <c r="N58" i="4" s="1"/>
  <c r="L57" i="4"/>
  <c r="M57" i="4" s="1"/>
  <c r="N57" i="4" s="1"/>
  <c r="L56" i="4"/>
  <c r="M56" i="4" s="1"/>
  <c r="N56" i="4" s="1"/>
  <c r="L55" i="4"/>
  <c r="M55" i="4" s="1"/>
  <c r="N55" i="4" s="1"/>
  <c r="L54" i="4"/>
  <c r="M54" i="4" s="1"/>
  <c r="N54" i="4" s="1"/>
  <c r="L53" i="4"/>
  <c r="M53" i="4" s="1"/>
  <c r="N53" i="4" s="1"/>
  <c r="L52" i="4"/>
  <c r="M52" i="4" s="1"/>
  <c r="N52" i="4" s="1"/>
  <c r="L51" i="4"/>
  <c r="M51" i="4" s="1"/>
  <c r="N51" i="4" s="1"/>
  <c r="L50" i="4"/>
  <c r="M50" i="4" s="1"/>
  <c r="N50" i="4" s="1"/>
  <c r="L49" i="4"/>
  <c r="M49" i="4" s="1"/>
  <c r="N49" i="4" s="1"/>
  <c r="L48" i="4"/>
  <c r="M48" i="4" s="1"/>
  <c r="N48" i="4" s="1"/>
  <c r="L47" i="4"/>
  <c r="M47" i="4" s="1"/>
  <c r="N47" i="4" s="1"/>
  <c r="L46" i="4"/>
  <c r="M46" i="4" s="1"/>
  <c r="N46" i="4" s="1"/>
  <c r="L45" i="4"/>
  <c r="M45" i="4" s="1"/>
  <c r="N45" i="4" s="1"/>
  <c r="L44" i="4"/>
  <c r="M44" i="4" s="1"/>
  <c r="N44" i="4" s="1"/>
  <c r="L43" i="4"/>
  <c r="M43" i="4" s="1"/>
  <c r="N43" i="4" s="1"/>
  <c r="L42" i="4"/>
  <c r="M42" i="4" s="1"/>
  <c r="N42" i="4" s="1"/>
  <c r="L41" i="4"/>
  <c r="M41" i="4" s="1"/>
  <c r="N41" i="4" s="1"/>
  <c r="L40" i="4"/>
  <c r="M40" i="4" s="1"/>
  <c r="N40" i="4" s="1"/>
  <c r="L39" i="4"/>
  <c r="M39" i="4" s="1"/>
  <c r="N39" i="4" s="1"/>
  <c r="L38" i="4"/>
  <c r="M38" i="4" s="1"/>
  <c r="N38" i="4" s="1"/>
  <c r="L37" i="4"/>
  <c r="M37" i="4" s="1"/>
  <c r="N37" i="4" s="1"/>
  <c r="L36" i="4"/>
  <c r="M36" i="4" s="1"/>
  <c r="N36" i="4" s="1"/>
  <c r="L35" i="4"/>
  <c r="M35" i="4" s="1"/>
  <c r="N35" i="4" s="1"/>
  <c r="L34" i="4"/>
  <c r="M34" i="4" s="1"/>
  <c r="N34" i="4" s="1"/>
  <c r="L33" i="4"/>
  <c r="M33" i="4" s="1"/>
  <c r="N33" i="4" s="1"/>
  <c r="L32" i="4"/>
  <c r="M32" i="4" s="1"/>
  <c r="N32" i="4" s="1"/>
  <c r="L31" i="4"/>
  <c r="M31" i="4" s="1"/>
  <c r="N31" i="4" s="1"/>
  <c r="L30" i="4"/>
  <c r="M30" i="4" s="1"/>
  <c r="N30" i="4" s="1"/>
  <c r="L29" i="4"/>
  <c r="M29" i="4" s="1"/>
  <c r="N29" i="4" s="1"/>
  <c r="L28" i="4"/>
  <c r="M28" i="4" s="1"/>
  <c r="N28" i="4" s="1"/>
  <c r="L27" i="4"/>
  <c r="M27" i="4" s="1"/>
  <c r="N27" i="4" s="1"/>
  <c r="L26" i="4"/>
  <c r="M26" i="4" s="1"/>
  <c r="N26" i="4" s="1"/>
  <c r="L25" i="4"/>
  <c r="M25" i="4" s="1"/>
  <c r="N25" i="4" s="1"/>
  <c r="L24" i="4"/>
  <c r="M24" i="4" s="1"/>
  <c r="N24" i="4" s="1"/>
  <c r="L23" i="4"/>
  <c r="M23" i="4" s="1"/>
  <c r="N23" i="4" s="1"/>
  <c r="L22" i="4"/>
  <c r="M22" i="4" s="1"/>
  <c r="N22" i="4" s="1"/>
  <c r="L21" i="4"/>
  <c r="M21" i="4" s="1"/>
  <c r="N21" i="4" s="1"/>
  <c r="L20" i="4"/>
  <c r="M20" i="4" s="1"/>
  <c r="N20" i="4" s="1"/>
  <c r="L19" i="4"/>
  <c r="M19" i="4" s="1"/>
  <c r="N19" i="4" s="1"/>
  <c r="L18" i="4"/>
  <c r="M18" i="4" s="1"/>
  <c r="N18" i="4" s="1"/>
  <c r="L17" i="4"/>
  <c r="M17" i="4" s="1"/>
  <c r="N17" i="4" s="1"/>
  <c r="L16" i="4"/>
  <c r="M16" i="4" s="1"/>
  <c r="N16" i="4" s="1"/>
  <c r="L15" i="4"/>
  <c r="M15" i="4" s="1"/>
  <c r="N15" i="4" s="1"/>
  <c r="L14" i="4"/>
  <c r="M14" i="4" s="1"/>
  <c r="N14" i="4" s="1"/>
  <c r="L13" i="4"/>
  <c r="M13" i="4" s="1"/>
  <c r="N13" i="4" s="1"/>
  <c r="L12" i="4"/>
  <c r="M12" i="4" s="1"/>
  <c r="N12" i="4" s="1"/>
  <c r="L11" i="4"/>
  <c r="M11" i="4" s="1"/>
  <c r="N11" i="4" s="1"/>
  <c r="L10" i="4"/>
  <c r="M10" i="4" s="1"/>
  <c r="N10" i="4" s="1"/>
  <c r="M9" i="4"/>
  <c r="N9" i="4" s="1"/>
  <c r="L8" i="4"/>
  <c r="M8" i="4" s="1"/>
  <c r="N8" i="4" s="1"/>
  <c r="L7" i="4"/>
  <c r="M7" i="4" s="1"/>
  <c r="N7" i="4" s="1"/>
  <c r="M6" i="4"/>
  <c r="N6" i="4" s="1"/>
  <c r="M5" i="4"/>
  <c r="N5" i="4" s="1"/>
  <c r="M4" i="4"/>
  <c r="N4" i="4" s="1"/>
  <c r="N4" i="5" l="1"/>
  <c r="S4" i="5"/>
  <c r="J13" i="5"/>
  <c r="S13" i="5"/>
  <c r="T13" i="5" s="1"/>
  <c r="J43" i="5"/>
  <c r="S43" i="5"/>
  <c r="T43" i="5" s="1"/>
  <c r="J14" i="5"/>
  <c r="S14" i="5"/>
  <c r="T14" i="5" s="1"/>
  <c r="J22" i="5"/>
  <c r="S22" i="5"/>
  <c r="T22" i="5" s="1"/>
  <c r="J40" i="5"/>
  <c r="S40" i="5"/>
  <c r="T40" i="5" s="1"/>
  <c r="J44" i="5"/>
  <c r="S44" i="5"/>
  <c r="J48" i="5"/>
  <c r="S48" i="5"/>
  <c r="T48" i="5" s="1"/>
  <c r="J47" i="5"/>
  <c r="S47" i="5"/>
  <c r="T47" i="5" s="1"/>
  <c r="J21" i="5"/>
  <c r="S21" i="5"/>
  <c r="T21" i="5" s="1"/>
  <c r="J9" i="5"/>
  <c r="S9" i="5"/>
  <c r="T9" i="5" s="1"/>
  <c r="J16" i="5"/>
  <c r="S16" i="5"/>
  <c r="T16" i="5" s="1"/>
  <c r="J23" i="5"/>
  <c r="S23" i="5"/>
  <c r="T23" i="5" s="1"/>
  <c r="J41" i="5"/>
  <c r="S41" i="5"/>
  <c r="T41" i="5" s="1"/>
  <c r="J45" i="5"/>
  <c r="S45" i="5"/>
  <c r="T45" i="5" s="1"/>
  <c r="J8" i="5"/>
  <c r="T8" i="5"/>
  <c r="J38" i="5"/>
  <c r="S38" i="5"/>
  <c r="T38" i="5" s="1"/>
  <c r="J12" i="5"/>
  <c r="S12" i="5"/>
  <c r="T12" i="5" s="1"/>
  <c r="J18" i="5"/>
  <c r="S18" i="5"/>
  <c r="T18" i="5" s="1"/>
  <c r="J27" i="5"/>
  <c r="S27" i="5"/>
  <c r="T27" i="5" s="1"/>
  <c r="J42" i="5"/>
  <c r="S42" i="5"/>
  <c r="T42" i="5" s="1"/>
  <c r="J46" i="5"/>
  <c r="S46" i="5"/>
  <c r="T46" i="5" s="1"/>
  <c r="S7" i="5"/>
  <c r="T7" i="5" s="1"/>
  <c r="T44" i="5"/>
  <c r="S5" i="5"/>
  <c r="T5" i="5" s="1"/>
  <c r="S6" i="5"/>
  <c r="T6" i="5" s="1"/>
  <c r="N141" i="4"/>
  <c r="N49" i="5"/>
  <c r="J5" i="4"/>
  <c r="T5" i="4" s="1"/>
  <c r="J6" i="4"/>
  <c r="T6" i="4" s="1"/>
  <c r="J7" i="4"/>
  <c r="T7" i="4" s="1"/>
  <c r="J9" i="4"/>
  <c r="T9" i="4" s="1"/>
  <c r="J58" i="4"/>
  <c r="T58" i="4" s="1"/>
  <c r="J59" i="4"/>
  <c r="T59" i="4" s="1"/>
  <c r="J4" i="4"/>
  <c r="T4" i="4" s="1"/>
  <c r="H140" i="4"/>
  <c r="I140" i="4" s="1"/>
  <c r="J140" i="4" s="1"/>
  <c r="T140" i="4" s="1"/>
  <c r="H139" i="4"/>
  <c r="I139" i="4" s="1"/>
  <c r="J139" i="4" s="1"/>
  <c r="T139" i="4" s="1"/>
  <c r="H138" i="4"/>
  <c r="I138" i="4" s="1"/>
  <c r="J138" i="4" s="1"/>
  <c r="T138" i="4" s="1"/>
  <c r="H137" i="4"/>
  <c r="I137" i="4" s="1"/>
  <c r="J137" i="4" s="1"/>
  <c r="T137" i="4" s="1"/>
  <c r="H136" i="4"/>
  <c r="I136" i="4" s="1"/>
  <c r="J136" i="4" s="1"/>
  <c r="T136" i="4" s="1"/>
  <c r="H135" i="4"/>
  <c r="I135" i="4" s="1"/>
  <c r="H134" i="4"/>
  <c r="I134" i="4" s="1"/>
  <c r="J134" i="4" s="1"/>
  <c r="T134" i="4" s="1"/>
  <c r="H133" i="4"/>
  <c r="I133" i="4" s="1"/>
  <c r="J133" i="4" s="1"/>
  <c r="T133" i="4" s="1"/>
  <c r="H132" i="4"/>
  <c r="I132" i="4" s="1"/>
  <c r="H131" i="4"/>
  <c r="I131" i="4" s="1"/>
  <c r="J131" i="4" s="1"/>
  <c r="T131" i="4" s="1"/>
  <c r="H130" i="4"/>
  <c r="I130" i="4" s="1"/>
  <c r="J130" i="4" s="1"/>
  <c r="T130" i="4" s="1"/>
  <c r="I129" i="4"/>
  <c r="H128" i="4"/>
  <c r="I128" i="4" s="1"/>
  <c r="H127" i="4"/>
  <c r="I127" i="4" s="1"/>
  <c r="J127" i="4" s="1"/>
  <c r="T127" i="4" s="1"/>
  <c r="H126" i="4"/>
  <c r="I126" i="4" s="1"/>
  <c r="J126" i="4" s="1"/>
  <c r="T126" i="4" s="1"/>
  <c r="H125" i="4"/>
  <c r="I125" i="4" s="1"/>
  <c r="J125" i="4" s="1"/>
  <c r="T125" i="4" s="1"/>
  <c r="H124" i="4"/>
  <c r="I124" i="4" s="1"/>
  <c r="H123" i="4"/>
  <c r="I123" i="4" s="1"/>
  <c r="H122" i="4"/>
  <c r="I122" i="4" s="1"/>
  <c r="J122" i="4" s="1"/>
  <c r="T122" i="4" s="1"/>
  <c r="H121" i="4"/>
  <c r="I121" i="4" s="1"/>
  <c r="J121" i="4" s="1"/>
  <c r="T121" i="4" s="1"/>
  <c r="H120" i="4"/>
  <c r="I120" i="4" s="1"/>
  <c r="J120" i="4" s="1"/>
  <c r="T120" i="4" s="1"/>
  <c r="H119" i="4"/>
  <c r="I119" i="4" s="1"/>
  <c r="H118" i="4"/>
  <c r="I118" i="4" s="1"/>
  <c r="J118" i="4" s="1"/>
  <c r="T118" i="4" s="1"/>
  <c r="H117" i="4"/>
  <c r="I117" i="4" s="1"/>
  <c r="H116" i="4"/>
  <c r="I116" i="4" s="1"/>
  <c r="H115" i="4"/>
  <c r="I115" i="4" s="1"/>
  <c r="J115" i="4" s="1"/>
  <c r="T115" i="4" s="1"/>
  <c r="H114" i="4"/>
  <c r="I114" i="4" s="1"/>
  <c r="J114" i="4" s="1"/>
  <c r="T114" i="4" s="1"/>
  <c r="H113" i="4"/>
  <c r="I113" i="4" s="1"/>
  <c r="H112" i="4"/>
  <c r="I112" i="4" s="1"/>
  <c r="J112" i="4" s="1"/>
  <c r="T112" i="4" s="1"/>
  <c r="H111" i="4"/>
  <c r="I111" i="4" s="1"/>
  <c r="H110" i="4"/>
  <c r="I110" i="4" s="1"/>
  <c r="J110" i="4" s="1"/>
  <c r="T110" i="4" s="1"/>
  <c r="H109" i="4"/>
  <c r="I109" i="4" s="1"/>
  <c r="H108" i="4"/>
  <c r="I108" i="4" s="1"/>
  <c r="J108" i="4" s="1"/>
  <c r="T108" i="4" s="1"/>
  <c r="H107" i="4"/>
  <c r="I107" i="4" s="1"/>
  <c r="H106" i="4"/>
  <c r="I106" i="4" s="1"/>
  <c r="J106" i="4" s="1"/>
  <c r="T106" i="4" s="1"/>
  <c r="H105" i="4"/>
  <c r="I105" i="4" s="1"/>
  <c r="H104" i="4"/>
  <c r="I104" i="4" s="1"/>
  <c r="J104" i="4" s="1"/>
  <c r="T104" i="4" s="1"/>
  <c r="H103" i="4"/>
  <c r="I103" i="4" s="1"/>
  <c r="H102" i="4"/>
  <c r="I102" i="4" s="1"/>
  <c r="J102" i="4" s="1"/>
  <c r="T102" i="4" s="1"/>
  <c r="H101" i="4"/>
  <c r="I101" i="4" s="1"/>
  <c r="J101" i="4" s="1"/>
  <c r="T101" i="4" s="1"/>
  <c r="H100" i="4"/>
  <c r="I100" i="4" s="1"/>
  <c r="H99" i="4"/>
  <c r="I99" i="4" s="1"/>
  <c r="H98" i="4"/>
  <c r="I98" i="4" s="1"/>
  <c r="H97" i="4"/>
  <c r="I97" i="4" s="1"/>
  <c r="H96" i="4"/>
  <c r="I96" i="4" s="1"/>
  <c r="J96" i="4" s="1"/>
  <c r="T96" i="4" s="1"/>
  <c r="H95" i="4"/>
  <c r="I95" i="4" s="1"/>
  <c r="J95" i="4" s="1"/>
  <c r="T95" i="4" s="1"/>
  <c r="H94" i="4"/>
  <c r="I94" i="4" s="1"/>
  <c r="J94" i="4" s="1"/>
  <c r="T94" i="4" s="1"/>
  <c r="H93" i="4"/>
  <c r="I93" i="4" s="1"/>
  <c r="J93" i="4" s="1"/>
  <c r="T93" i="4" s="1"/>
  <c r="H92" i="4"/>
  <c r="I92" i="4" s="1"/>
  <c r="H91" i="4"/>
  <c r="I91" i="4" s="1"/>
  <c r="H90" i="4"/>
  <c r="I90" i="4" s="1"/>
  <c r="J90" i="4" s="1"/>
  <c r="T90" i="4" s="1"/>
  <c r="H89" i="4"/>
  <c r="I89" i="4" s="1"/>
  <c r="H88" i="4"/>
  <c r="I88" i="4" s="1"/>
  <c r="J88" i="4" s="1"/>
  <c r="T88" i="4" s="1"/>
  <c r="H87" i="4"/>
  <c r="I87" i="4" s="1"/>
  <c r="H86" i="4"/>
  <c r="I86" i="4" s="1"/>
  <c r="J86" i="4" s="1"/>
  <c r="T86" i="4" s="1"/>
  <c r="H85" i="4"/>
  <c r="I85" i="4" s="1"/>
  <c r="H84" i="4"/>
  <c r="I84" i="4" s="1"/>
  <c r="H83" i="4"/>
  <c r="I83" i="4" s="1"/>
  <c r="J83" i="4" s="1"/>
  <c r="T83" i="4" s="1"/>
  <c r="H82" i="4"/>
  <c r="I82" i="4" s="1"/>
  <c r="J82" i="4" s="1"/>
  <c r="T82" i="4" s="1"/>
  <c r="H81" i="4"/>
  <c r="I81" i="4" s="1"/>
  <c r="H80" i="4"/>
  <c r="I80" i="4" s="1"/>
  <c r="J80" i="4" s="1"/>
  <c r="T80" i="4" s="1"/>
  <c r="H79" i="4"/>
  <c r="I79" i="4" s="1"/>
  <c r="H78" i="4"/>
  <c r="I78" i="4" s="1"/>
  <c r="J78" i="4" s="1"/>
  <c r="T78" i="4" s="1"/>
  <c r="H77" i="4"/>
  <c r="I77" i="4" s="1"/>
  <c r="H76" i="4"/>
  <c r="I76" i="4" s="1"/>
  <c r="H75" i="4"/>
  <c r="I75" i="4" s="1"/>
  <c r="H74" i="4"/>
  <c r="I74" i="4" s="1"/>
  <c r="J74" i="4" s="1"/>
  <c r="T74" i="4" s="1"/>
  <c r="H73" i="4"/>
  <c r="I73" i="4" s="1"/>
  <c r="H72" i="4"/>
  <c r="I72" i="4" s="1"/>
  <c r="H71" i="4"/>
  <c r="I71" i="4" s="1"/>
  <c r="H70" i="4"/>
  <c r="I70" i="4" s="1"/>
  <c r="J70" i="4" s="1"/>
  <c r="T70" i="4" s="1"/>
  <c r="H69" i="4"/>
  <c r="I69" i="4" s="1"/>
  <c r="J69" i="4" s="1"/>
  <c r="T69" i="4" s="1"/>
  <c r="H68" i="4"/>
  <c r="I68" i="4" s="1"/>
  <c r="H67" i="4"/>
  <c r="I67" i="4" s="1"/>
  <c r="H66" i="4"/>
  <c r="I66" i="4" s="1"/>
  <c r="J66" i="4" s="1"/>
  <c r="T66" i="4" s="1"/>
  <c r="H65" i="4"/>
  <c r="I65" i="4" s="1"/>
  <c r="H64" i="4"/>
  <c r="I64" i="4" s="1"/>
  <c r="J64" i="4" s="1"/>
  <c r="T64" i="4" s="1"/>
  <c r="H63" i="4"/>
  <c r="I63" i="4" s="1"/>
  <c r="J63" i="4" s="1"/>
  <c r="T63" i="4" s="1"/>
  <c r="H62" i="4"/>
  <c r="I62" i="4" s="1"/>
  <c r="J62" i="4" s="1"/>
  <c r="T62" i="4" s="1"/>
  <c r="H61" i="4"/>
  <c r="I61" i="4" s="1"/>
  <c r="H60" i="4"/>
  <c r="I60" i="4" s="1"/>
  <c r="H57" i="4"/>
  <c r="I57" i="4" s="1"/>
  <c r="J57" i="4" s="1"/>
  <c r="T57" i="4" s="1"/>
  <c r="H56" i="4"/>
  <c r="I56" i="4" s="1"/>
  <c r="J56" i="4" s="1"/>
  <c r="T56" i="4" s="1"/>
  <c r="H55" i="4"/>
  <c r="I55" i="4" s="1"/>
  <c r="H54" i="4"/>
  <c r="I54" i="4" s="1"/>
  <c r="H53" i="4"/>
  <c r="I53" i="4" s="1"/>
  <c r="H52" i="4"/>
  <c r="I52" i="4" s="1"/>
  <c r="J52" i="4" s="1"/>
  <c r="T52" i="4" s="1"/>
  <c r="H51" i="4"/>
  <c r="I51" i="4" s="1"/>
  <c r="H50" i="4"/>
  <c r="I50" i="4" s="1"/>
  <c r="J50" i="4" s="1"/>
  <c r="T50" i="4" s="1"/>
  <c r="H49" i="4"/>
  <c r="I49" i="4" s="1"/>
  <c r="H48" i="4"/>
  <c r="I48" i="4" s="1"/>
  <c r="H47" i="4"/>
  <c r="I47" i="4" s="1"/>
  <c r="J47" i="4" s="1"/>
  <c r="T47" i="4" s="1"/>
  <c r="H46" i="4"/>
  <c r="I46" i="4" s="1"/>
  <c r="H45" i="4"/>
  <c r="I45" i="4" s="1"/>
  <c r="H44" i="4"/>
  <c r="I44" i="4" s="1"/>
  <c r="H43" i="4"/>
  <c r="I43" i="4" s="1"/>
  <c r="J43" i="4" s="1"/>
  <c r="T43" i="4" s="1"/>
  <c r="H42" i="4"/>
  <c r="I42" i="4" s="1"/>
  <c r="J42" i="4" s="1"/>
  <c r="T42" i="4" s="1"/>
  <c r="H41" i="4"/>
  <c r="I41" i="4" s="1"/>
  <c r="H40" i="4"/>
  <c r="I40" i="4" s="1"/>
  <c r="H39" i="4"/>
  <c r="I39" i="4" s="1"/>
  <c r="H38" i="4"/>
  <c r="I38" i="4" s="1"/>
  <c r="H37" i="4"/>
  <c r="I37" i="4" s="1"/>
  <c r="H36" i="4"/>
  <c r="I36" i="4" s="1"/>
  <c r="J36" i="4" s="1"/>
  <c r="T36" i="4" s="1"/>
  <c r="H35" i="4"/>
  <c r="I35" i="4" s="1"/>
  <c r="J35" i="4" s="1"/>
  <c r="T35" i="4" s="1"/>
  <c r="H34" i="4"/>
  <c r="I34" i="4" s="1"/>
  <c r="J34" i="4" s="1"/>
  <c r="T34" i="4" s="1"/>
  <c r="H33" i="4"/>
  <c r="I33" i="4" s="1"/>
  <c r="H32" i="4"/>
  <c r="I32" i="4" s="1"/>
  <c r="H31" i="4"/>
  <c r="I31" i="4" s="1"/>
  <c r="J31" i="4" s="1"/>
  <c r="T31" i="4" s="1"/>
  <c r="H30" i="4"/>
  <c r="I30" i="4" s="1"/>
  <c r="H29" i="4"/>
  <c r="I29" i="4" s="1"/>
  <c r="H28" i="4"/>
  <c r="I28" i="4" s="1"/>
  <c r="J28" i="4" s="1"/>
  <c r="T28" i="4" s="1"/>
  <c r="H27" i="4"/>
  <c r="I27" i="4" s="1"/>
  <c r="J27" i="4" s="1"/>
  <c r="T27" i="4" s="1"/>
  <c r="H26" i="4"/>
  <c r="I26" i="4" s="1"/>
  <c r="J26" i="4" s="1"/>
  <c r="T26" i="4" s="1"/>
  <c r="H25" i="4"/>
  <c r="I25" i="4" s="1"/>
  <c r="H24" i="4"/>
  <c r="I24" i="4" s="1"/>
  <c r="J24" i="4" s="1"/>
  <c r="T24" i="4" s="1"/>
  <c r="H23" i="4"/>
  <c r="I23" i="4" s="1"/>
  <c r="H22" i="4"/>
  <c r="I22" i="4" s="1"/>
  <c r="H21" i="4"/>
  <c r="I21" i="4" s="1"/>
  <c r="H20" i="4"/>
  <c r="I20" i="4" s="1"/>
  <c r="H19" i="4"/>
  <c r="I19" i="4" s="1"/>
  <c r="J19" i="4" s="1"/>
  <c r="T19" i="4" s="1"/>
  <c r="H18" i="4"/>
  <c r="I18" i="4" s="1"/>
  <c r="J18" i="4" s="1"/>
  <c r="T18" i="4" s="1"/>
  <c r="H17" i="4"/>
  <c r="I17" i="4" s="1"/>
  <c r="H16" i="4"/>
  <c r="I16" i="4" s="1"/>
  <c r="H15" i="4"/>
  <c r="I15" i="4" s="1"/>
  <c r="J15" i="4" s="1"/>
  <c r="T15" i="4" s="1"/>
  <c r="H14" i="4"/>
  <c r="I14" i="4" s="1"/>
  <c r="H13" i="4"/>
  <c r="I13" i="4" s="1"/>
  <c r="H12" i="4"/>
  <c r="I12" i="4" s="1"/>
  <c r="H11" i="4"/>
  <c r="I11" i="4" s="1"/>
  <c r="J11" i="4" s="1"/>
  <c r="T11" i="4" s="1"/>
  <c r="H10" i="4"/>
  <c r="I10" i="4" s="1"/>
  <c r="J10" i="4" s="1"/>
  <c r="T10" i="4" s="1"/>
  <c r="H8" i="4"/>
  <c r="I8" i="4" s="1"/>
  <c r="J49" i="5" l="1"/>
  <c r="S49" i="5"/>
  <c r="T4" i="5"/>
  <c r="T49" i="5" s="1"/>
  <c r="R141" i="4"/>
  <c r="J67" i="4"/>
  <c r="T67" i="4" s="1"/>
  <c r="J75" i="4"/>
  <c r="T75" i="4" s="1"/>
  <c r="J119" i="4"/>
  <c r="T119" i="4" s="1"/>
  <c r="J21" i="4"/>
  <c r="T21" i="4" s="1"/>
  <c r="J103" i="4"/>
  <c r="T103" i="4" s="1"/>
  <c r="J99" i="4"/>
  <c r="T99" i="4" s="1"/>
  <c r="J107" i="4"/>
  <c r="T107" i="4" s="1"/>
  <c r="J132" i="4"/>
  <c r="T132" i="4" s="1"/>
  <c r="J71" i="4"/>
  <c r="T71" i="4" s="1"/>
  <c r="J79" i="4"/>
  <c r="T79" i="4" s="1"/>
  <c r="J13" i="4"/>
  <c r="T13" i="4" s="1"/>
  <c r="J45" i="4"/>
  <c r="T45" i="4" s="1"/>
  <c r="J53" i="4"/>
  <c r="T53" i="4" s="1"/>
  <c r="J25" i="4"/>
  <c r="T25" i="4" s="1"/>
  <c r="J41" i="4"/>
  <c r="T41" i="4" s="1"/>
  <c r="J87" i="4"/>
  <c r="T87" i="4" s="1"/>
  <c r="J111" i="4"/>
  <c r="T111" i="4" s="1"/>
  <c r="J37" i="4"/>
  <c r="T37" i="4" s="1"/>
  <c r="J17" i="4"/>
  <c r="T17" i="4" s="1"/>
  <c r="J33" i="4"/>
  <c r="T33" i="4" s="1"/>
  <c r="J117" i="4"/>
  <c r="T117" i="4" s="1"/>
  <c r="J109" i="4"/>
  <c r="T109" i="4" s="1"/>
  <c r="J85" i="4"/>
  <c r="T85" i="4" s="1"/>
  <c r="J77" i="4"/>
  <c r="T77" i="4" s="1"/>
  <c r="J61" i="4"/>
  <c r="T61" i="4" s="1"/>
  <c r="J29" i="4"/>
  <c r="T29" i="4" s="1"/>
  <c r="J51" i="4"/>
  <c r="T51" i="4" s="1"/>
  <c r="J124" i="4"/>
  <c r="T124" i="4" s="1"/>
  <c r="J116" i="4"/>
  <c r="T116" i="4" s="1"/>
  <c r="J100" i="4"/>
  <c r="T100" i="4" s="1"/>
  <c r="J92" i="4"/>
  <c r="T92" i="4" s="1"/>
  <c r="J84" i="4"/>
  <c r="T84" i="4" s="1"/>
  <c r="J76" i="4"/>
  <c r="T76" i="4" s="1"/>
  <c r="J68" i="4"/>
  <c r="T68" i="4" s="1"/>
  <c r="J60" i="4"/>
  <c r="T60" i="4" s="1"/>
  <c r="J44" i="4"/>
  <c r="T44" i="4" s="1"/>
  <c r="J20" i="4"/>
  <c r="T20" i="4" s="1"/>
  <c r="J12" i="4"/>
  <c r="T12" i="4" s="1"/>
  <c r="J129" i="4"/>
  <c r="T129" i="4" s="1"/>
  <c r="J113" i="4"/>
  <c r="T113" i="4" s="1"/>
  <c r="J105" i="4"/>
  <c r="T105" i="4" s="1"/>
  <c r="J97" i="4"/>
  <c r="T97" i="4" s="1"/>
  <c r="J89" i="4"/>
  <c r="T89" i="4" s="1"/>
  <c r="J81" i="4"/>
  <c r="T81" i="4" s="1"/>
  <c r="J73" i="4"/>
  <c r="T73" i="4" s="1"/>
  <c r="J65" i="4"/>
  <c r="T65" i="4" s="1"/>
  <c r="J49" i="4"/>
  <c r="T49" i="4" s="1"/>
  <c r="J123" i="4"/>
  <c r="T123" i="4" s="1"/>
  <c r="J91" i="4"/>
  <c r="T91" i="4" s="1"/>
  <c r="J128" i="4"/>
  <c r="T128" i="4" s="1"/>
  <c r="J72" i="4"/>
  <c r="T72" i="4" s="1"/>
  <c r="J48" i="4"/>
  <c r="T48" i="4" s="1"/>
  <c r="J40" i="4"/>
  <c r="T40" i="4" s="1"/>
  <c r="J32" i="4"/>
  <c r="T32" i="4" s="1"/>
  <c r="J16" i="4"/>
  <c r="T16" i="4" s="1"/>
  <c r="J8" i="4"/>
  <c r="J98" i="4"/>
  <c r="T98" i="4" s="1"/>
  <c r="J135" i="4"/>
  <c r="T135" i="4" s="1"/>
  <c r="J55" i="4"/>
  <c r="T55" i="4" s="1"/>
  <c r="J39" i="4"/>
  <c r="T39" i="4" s="1"/>
  <c r="J23" i="4"/>
  <c r="T23" i="4" s="1"/>
  <c r="J54" i="4"/>
  <c r="T54" i="4" s="1"/>
  <c r="J46" i="4"/>
  <c r="T46" i="4" s="1"/>
  <c r="J38" i="4"/>
  <c r="T38" i="4" s="1"/>
  <c r="J30" i="4"/>
  <c r="T30" i="4" s="1"/>
  <c r="J22" i="4"/>
  <c r="T22" i="4" s="1"/>
  <c r="J14" i="4"/>
  <c r="T14" i="4" s="1"/>
  <c r="T8" i="4" l="1"/>
  <c r="T141" i="4" s="1"/>
  <c r="J141" i="4"/>
</calcChain>
</file>

<file path=xl/sharedStrings.xml><?xml version="1.0" encoding="utf-8"?>
<sst xmlns="http://schemas.openxmlformats.org/spreadsheetml/2006/main" count="742" uniqueCount="304">
  <si>
    <t>ITEM</t>
  </si>
  <si>
    <t>CÓDIGOS UNSPSC</t>
  </si>
  <si>
    <t>DESCRIPCIÓN DEL BIEN</t>
  </si>
  <si>
    <t>UNIDAD DE MEDIDA</t>
  </si>
  <si>
    <t>CANTIDAD</t>
  </si>
  <si>
    <t>FICHA TECNICA</t>
  </si>
  <si>
    <t>VALOR UNITARIO</t>
  </si>
  <si>
    <t>VALOR TOTAL</t>
  </si>
  <si>
    <t>PROMEDIO</t>
  </si>
  <si>
    <t>VALOR UNITARIO + IVA</t>
  </si>
  <si>
    <t>Modernización de Ambientes</t>
  </si>
  <si>
    <t xml:space="preserve">PRECOTIZACIÓN 1 </t>
  </si>
  <si>
    <t xml:space="preserve">PRECOTIZACIÓN 2 </t>
  </si>
  <si>
    <t xml:space="preserve">IVA </t>
  </si>
  <si>
    <t>ACEITE MULTIGRADO 20W50 CLASIFICACIÓN API SL PARA MOTOR A GASOLINA PRESENTACIÓN  GALON</t>
  </si>
  <si>
    <t>REFRIGERANTE PARA EL SISTEMA DE REFRIGERACIÓN DEL MOTOR, PRESENTACIÓN POR GAL</t>
  </si>
  <si>
    <t>ACEITE MOTOR DE DOS TIEMPOS</t>
  </si>
  <si>
    <t>BAYETILLA ROJA</t>
  </si>
  <si>
    <t>BATERÍAS   DE 12 VOLTIOS 31H LIBRES DE MANTENIMIENTO PARA TRACTORES AGRÍCOLAS, PRESENTACIÓN POR UNIDADES</t>
  </si>
  <si>
    <t>BATERÍAS   DE 12 VOLTIOS 4D LIBRES DE MANTENIMIENTO PARA TRACTORES AGRÍCOLAS, PRESENTACIÓN POR UNIDADES</t>
  </si>
  <si>
    <t>FILTROS DE ACEITE MOTOR REF. AR17 PARA TRACTORES AGRÍCOLAS  MASSEY FERGUSON 297, 292, 2680 Y COSECHADORA 3640, PRESENTACIÓN POR UNIDADES</t>
  </si>
  <si>
    <t>FILTROS DE ACEITE MOTOR REFERENCIA: RE504836  PARA TRACTOR  AGRÍCOLA JOHN DEERE 5425, S550, 5090E; PRESENTACIÓN POR UNIDADES</t>
  </si>
  <si>
    <t>FILTROS DE ACEITE MOTOR REFERENCIA: RE59754  PARA TRACTOR AGRÍCOLA JOHN DEERE 6145J Y 6130J PRESENTACIÓN POR UNIDADES</t>
  </si>
  <si>
    <t>FILTROS DE ACEITE MOTOR REFERENCIA: LAR 1  PARA TRACTORES AGRÍCOLAS MASSEY FERGUSON 290 Y 265, PRESENTACIÓN POR UNIDADES</t>
  </si>
  <si>
    <t>FILTROS DE ACEITE MOTOR REFERENCIA:  JX0818A  PARA TRACTORES AGRÍCOLAS CHINOS (YTO) 1004, PRESENTACIÓN POR UNIDADES</t>
  </si>
  <si>
    <t>FILTROS DE ACEITE MOTOR REFERENCIA:CX0708   PARA TRACTOR AGRÍCOLA CHINOS (YTO) 804, PRESENTACIÓN POR UNIDADES</t>
  </si>
  <si>
    <t>FILTROS DE ACEITE MOTOR REFERENCIA:  B233  PARA TRACTOR AGRÍCOLA  KUBOTA L 4200, PRESENTACIÓN POR UNIDADES</t>
  </si>
  <si>
    <t>FILTRO DE ACEITE MOTOR REFERENCIA:  A427SP PARA  RETROEXCAVADORA CASE SE 580 SK , PRESENTACIÓN POR UNIDADES .</t>
  </si>
  <si>
    <t>FILTROS DE ACEITE MOTOR REFERENCIA  AM107423 PARA  MINITRACTOR  AGRÍCOLA JOHN DEERE X500, PRESENTACIÓN POR UNIDADES</t>
  </si>
  <si>
    <t>FILTROS DE COMBUSTIBLE   PARA TRACTOR AGRÍCOLA  KUBOTA L 4200, PRESENTACIÓN POR UNIDADES</t>
  </si>
  <si>
    <t>FILTROS DE COMBUSTIBLE REFERENCIA: RE522868   PARA TRACTOR AGRÍCOLA JOHN DEERE 5090E, PRESENTACIÓN POR UNIDADES.</t>
  </si>
  <si>
    <t>FILTROS DE COMBUSTIBLE REFERENCIA:  210313  PARA TRACTOR AGRÍCOLA JOHN DEERE 5090E, PRESENTACIÓN POR UNIDADES.</t>
  </si>
  <si>
    <t>FILTROS DE COMBUSTIBLE REFERENCIA: RE62419  PARA TRACTOR AGRÍCOLA JOHN DEERE 6130J, 6145J, PRESENTACIÓN POR UNIDADES.</t>
  </si>
  <si>
    <t>FILTROS DE COMBUSTIBLE REFERENCIA: DQ24057  PARA TRACTOR AGRÍCOLA JOHN DEERE 6130J, 6145J, PRESENTACIÓN POR UNIDADES.</t>
  </si>
  <si>
    <t>FILTROS DE COMBUSTIBLE REFERENCIA:    RE529643  PARA COSECHADORA  JOHN DEERE S550, PRESENTACIÓN POR UNIDADES.</t>
  </si>
  <si>
    <t>FILTROS DE COMBUSTIBLE REFERENCIA:  RE522878  PARA COSECHADORA  JOHN DEERE S550, PRESENTACIÓN POR UNIDADES</t>
  </si>
  <si>
    <t>FILTROS DE COMBUSTIBLE REFERENCIA: RE660025  PARA TRACTOR AGRÍCOLA JOHN DEERE 5425 NAROW, PRESENTACIÓN POR UNIDADES.</t>
  </si>
  <si>
    <t>FILTROS DE COMBUSTIBLE REFERENCIA: PM346  PARA TRACTORES AGRÍCOLAS MASSEY FERGUSON , PRESENTACIÓN POR UNIDADES.</t>
  </si>
  <si>
    <t>FILTROS DE COMBUSTIBLE REFERENCIA: PM346/1  PARA TRACTORES AGRÍCOLAS MASSEY FERGUSON , PRESENTACIÓN POR UNIDADES.</t>
  </si>
  <si>
    <t xml:space="preserve">FILTRO EN LINEA PARA COMBUSTIBLE  REFERERENCIA AL153517 TRACTOR  AGRÍCOLA  JOHN DEERE 5090E   </t>
  </si>
  <si>
    <t>FILTROS EN LINEA DE COMBUSTIBLE REFERENCIA: BF840  PARA TRACTORES AGRÍCOLAS MASSEY FERGUSON Y JOHN DEERE  , PRESENTACIÓN POR UNIDADES.</t>
  </si>
  <si>
    <t>FILTROS DE COMBUSTIBLE  REFERENCIA  P550248 PARA  RETROEXCAVADORA CASE SE 580 SK , PRESENTACIÓN POR UNIDADES .</t>
  </si>
  <si>
    <t>FILTROS DE COMBUSTIBLE  REFERENCIA  AM116304 PARA  MINITRACTOR  AGRÍCOLA JOHN DEERE X500, PRESENTACIÓN POR UNIDADES .</t>
  </si>
  <si>
    <t>FILTROS DE ADMISIÓN DE REFERENCIA 102-442 PARA  MINITRACTOR  AGRÍCOLA JOHN DEERE X500, PRESENTACIÓN POR UNIDADES .</t>
  </si>
  <si>
    <t>JUEGO DE FILTROS DE ADMISIÓN DE AIRE DEL MOTOR REFERENCIA:. AH222225 Y  212295 PARA COSECHADORA JOHN DEERE S550, PRESENTACIÓN POR JUEGOS.</t>
  </si>
  <si>
    <t>FILTRO PARA EL  AIRE  ACONDICIONADO DE LA CABINA  REFERENCIA:  RE284091 - L214634 PARA COSECHADORA JOHN DEERE S550, PRESENTACIÓN POR UNIDAD.</t>
  </si>
  <si>
    <t>JUEGO DE FILTROS DE ADMISIÓN DE AIRE DEL MOTOR REF. FEA0421 PARA TRACTOR AGRÍCOLA CHINO YTO 804, PRESENTACIÓN POR JUEGOS.</t>
  </si>
  <si>
    <t>JUEGO DE FILTROS DE ADMISIÓN DE AIRE DEL MOTOR REFERENCIA:. AL172781 Y AL150288 PARA TRACTOR AGRÍCOLA JOHN DEERE 6145J, PRESENTACIÓN POR JUEGOS.</t>
  </si>
  <si>
    <t>JUEGO DE FILTROS DE ADMISIÓN DE AIRE DEL MOTOR REFERENCIA:. AL172780 Y AL150288 PARA TRACTOR AGRÍCOLA JOHN DEERE 6130J, PRESENTACIÓN POR JUEGOS.</t>
  </si>
  <si>
    <t>JUEGO DE FILTROS DE ADMISIÓN DE AIRE  MOTOR   PARA  RETROEXCAVADORA CASE SE 580 SK , PRESENTACIÓN POR UNIDADES .</t>
  </si>
  <si>
    <t>JUEGO DE FILTROS DE ADMISIÓN DE AIRE DEL MOTOR REFERENCIA:. KV16429 Y AT17854 PARA TRACTORES AGRÍCOLAS JOHN DEERE 5425 Y 5090E, PRESENTACIÓN POR JUEGOS.</t>
  </si>
  <si>
    <t>JUEGO DE FILTROS DE ADMISIÓN DE AIRE DEL MOTOR REFERENCIA:.  A6C0022186T1 - A6C0022118T1 PARA TRACTOR AGRÍCOLA MASSEY FERGUSON 297, PRESENTACIÓN POR JUEGOS.</t>
  </si>
  <si>
    <t>JUEGO DE FILTROS DE ADMISIÓN DE AIRE DEL MOTOR PARA TRACTOR AGRÍCOLA MASSEY FERGUSON 292, PRESENTACIÓN POR JUEGOS.</t>
  </si>
  <si>
    <t>JUEGO DE FILTROS DE ADMISIÓN DE AIRE DEL MOTOR PARA TRACTOR AGRÍCOLA MASSEY FERGUSON 265, PRESENTACIÓN POR JUEGOS.</t>
  </si>
  <si>
    <t>JUEGO DE FILTROS DE ADMISIÓN DE AIRE DEL MOTOR REFERENCIA:.  DA4071 - DA3071 PARA COSECHADORA MASSEY FERGUSON 3640, PRESENTACIÓN POR JUEGOS.</t>
  </si>
  <si>
    <t>FILTRO PARA EL  AIRE  ACONDICIONADO DE LA CABINA  REFERENCIA:  AL177184 PARA TRACTORES AGRÍCOLAS  JOHN DEERE 6130J Y 6145J, PRESENTACIÓN POR JUEGOS.</t>
  </si>
  <si>
    <t>FILTRO PARA EL  AIRE  ACONDICIONADO DE LA CABINA  REFERENCIA:  RE198488 PARA TRACTORES AGRÍCOLAS  JOHN DEERE 5425 Y 5090E, PRESENTACIÓN POR UNIDAD.</t>
  </si>
  <si>
    <t>CADENAS DE RODILLOS ESLABÓN PASO #50 CON UNION Y ESTRIBO PARA SEMBRADORAS, PRESENTACIÓN CAJA POR TRES METROS</t>
  </si>
  <si>
    <t xml:space="preserve">CADENAS DE RODILLOS ESLABÓN PASO #40 CON UNION Y ESTRIBO PARA SEMBRADORAS, PRESENTACIÓN CAJA POR TRES METROS </t>
  </si>
  <si>
    <t xml:space="preserve">BUJIAS DE ENCENDIDO REF. 805853  PARA  MINITRACTOR  AGRÍCOLA JOHN DEERE X500, PRESENTACIÓN POR UNIDADES </t>
  </si>
  <si>
    <t>BRAZO DE LEVANTE HIDRÁULICO  DE NIVELACIÓN CON ACCESORIOS PARA TRACTORES AGRÍCOLAS JOHN DEERE 5425 Y 6145</t>
  </si>
  <si>
    <t>MOTOR DE ARRANQUE RELACIONADO; MOTOR ELÉCTRICO CON CORRIENTE CONTINUA PARA FACILITAR EL ENCENDIDO DE LOS MOTORES DE COMBUSTIÓN INTERNA DIÉSEL, PARA TRACTORES AGRÍCOLAS MASSEY FERGUSON 265, 292, 297 Y 290</t>
  </si>
  <si>
    <t>CILINDROS HIDRÁULICOS 4X 8 PARA RASTRAS AGRÍCOLAS INTALL Y SUPER TATÚ</t>
  </si>
  <si>
    <t xml:space="preserve">ALTERNADOR PARA EL SISTEMA ELÉCTRICO DE 12 VOLTIO Y 30 A 40 AMPERIOS PARA TRACTOR MASSEY FERGUSÓN 290 Y 265, PRESENTACIÓN POR UNIDADES </t>
  </si>
  <si>
    <t xml:space="preserve">TENSORES  ESTABILIZADORES DE  CADENA CON ACCESORIOS PARA BRAZOS INFERIORES DE LEVANTE DEL SISTEMA HIDRÁULICO, PARA TRACTORES AGRÍCOLAS MF 265, 290, PRESENTACIÓN POR UNIDAD.  </t>
  </si>
  <si>
    <t>MATERIAL COBRE-PVC, AMPERAJE 600, CALIBRE 6, 12 PIES DE LARGO, CABLES INICIADOR DE BATERIAS</t>
  </si>
  <si>
    <t>MATERIAL COBRE, AMPERAJE 600, CALIBRE 0</t>
  </si>
  <si>
    <t>MANGUERAS DE AIRE, AGUA Y GAS DE 1/4”; QUE CUMPLA CON LAS ESPECIFICACIONES TECNICAS DE CALIDAD EN CAUCHO CON TRATAMIENTO TERMICO, RESISTENTE A ALTAS PRESIONES</t>
  </si>
  <si>
    <t>MANGUERA DE 5/16” EN CAUCHO LONA Y REFUERZO TEXTIL DE FÁCIL MANEJO PARA USAR EN EL PASO DE COMBUSTIBLES DERIVADOS DEL PETRÓLEO COMO GASOLINA, DIÉSEL, ACPM, ACEITES, ENTRE OTROS</t>
  </si>
  <si>
    <t>LAMPARAS DELANTERAS;  BOMBILLO H4 12V 60/55W</t>
  </si>
  <si>
    <t>LAMPARAS DIRECCIONALES Y REVERSA;  BOMBILLO H4 12V 60/55W</t>
  </si>
  <si>
    <t xml:space="preserve">KIT DE FUSIBLE DE CUCHILLA 3A 5A 7.5A 10A 15A 20A 25A 30A 35A 40A JUEGO SURTIDO PARA AUTO, 120 UNIDADES </t>
  </si>
  <si>
    <t>LLAVE CRUCETA PARA RUEDA DE VEHÍCULOS EN ACERO AL CARBÓN CROMADO</t>
  </si>
  <si>
    <t>L</t>
  </si>
  <si>
    <t xml:space="preserve">M </t>
  </si>
  <si>
    <t xml:space="preserve">UN </t>
  </si>
  <si>
    <t>UN</t>
  </si>
  <si>
    <t>JG</t>
  </si>
  <si>
    <t>CX</t>
  </si>
  <si>
    <t>M</t>
  </si>
  <si>
    <t>Z1</t>
  </si>
  <si>
    <t>Z2</t>
  </si>
  <si>
    <t>Z3</t>
  </si>
  <si>
    <t>Z4</t>
  </si>
  <si>
    <t>Z5</t>
  </si>
  <si>
    <t>Z6</t>
  </si>
  <si>
    <t>Z7</t>
  </si>
  <si>
    <t>Z8</t>
  </si>
  <si>
    <t>Z9</t>
  </si>
  <si>
    <t>Z10</t>
  </si>
  <si>
    <t>Z11</t>
  </si>
  <si>
    <t>Z12</t>
  </si>
  <si>
    <t>Z13</t>
  </si>
  <si>
    <t>Z14</t>
  </si>
  <si>
    <t>Z15</t>
  </si>
  <si>
    <t>Z16</t>
  </si>
  <si>
    <t>Z17</t>
  </si>
  <si>
    <t>Z18</t>
  </si>
  <si>
    <t>Z19</t>
  </si>
  <si>
    <t>Z20</t>
  </si>
  <si>
    <t>Z21</t>
  </si>
  <si>
    <t>Z22</t>
  </si>
  <si>
    <t>Z23</t>
  </si>
  <si>
    <t>Z24</t>
  </si>
  <si>
    <t>Z25</t>
  </si>
  <si>
    <t>Z26</t>
  </si>
  <si>
    <t>Z27</t>
  </si>
  <si>
    <t>Z28</t>
  </si>
  <si>
    <t>Z29</t>
  </si>
  <si>
    <t>Z30</t>
  </si>
  <si>
    <t>Z31</t>
  </si>
  <si>
    <t>Z32</t>
  </si>
  <si>
    <t>Z37</t>
  </si>
  <si>
    <t>Z38</t>
  </si>
  <si>
    <t>Z39</t>
  </si>
  <si>
    <t>Z40</t>
  </si>
  <si>
    <t>Z41</t>
  </si>
  <si>
    <t>Z42</t>
  </si>
  <si>
    <t>Z43</t>
  </si>
  <si>
    <t>Z44</t>
  </si>
  <si>
    <t>Z45</t>
  </si>
  <si>
    <t>Z46</t>
  </si>
  <si>
    <t>Z47</t>
  </si>
  <si>
    <t>Z48</t>
  </si>
  <si>
    <t>Z49</t>
  </si>
  <si>
    <t>Z50</t>
  </si>
  <si>
    <t>Z51</t>
  </si>
  <si>
    <t>Z52</t>
  </si>
  <si>
    <t>Z53</t>
  </si>
  <si>
    <t>Z57</t>
  </si>
  <si>
    <t>Z58</t>
  </si>
  <si>
    <t>Z59</t>
  </si>
  <si>
    <t>Z60</t>
  </si>
  <si>
    <t>Z65</t>
  </si>
  <si>
    <t>Z79</t>
  </si>
  <si>
    <t>Z80</t>
  </si>
  <si>
    <t>Z81</t>
  </si>
  <si>
    <t>Z82</t>
  </si>
  <si>
    <t>Z83</t>
  </si>
  <si>
    <t>Z84</t>
  </si>
  <si>
    <t>Z85</t>
  </si>
  <si>
    <t>Z86</t>
  </si>
  <si>
    <t>Z88</t>
  </si>
  <si>
    <t>Z89</t>
  </si>
  <si>
    <t>ESTUDIO DE MERCADO  MATERIALES DE FORMACION MECANIZACIÓN AGRÍCOLA</t>
  </si>
  <si>
    <t>FILTROS ORIGINALES PARA TRANSMISIÓN Y SISTEMAS HIDRÁULICOS REFERENCIA:  AL156625 PARA TRACTOR AGRÍCOLA JOHN DEERE 6145J Y 6130J,  PRESENTACIÓN POR UNIDADES</t>
  </si>
  <si>
    <t>FILTROS ORIGINALES PARA TRANSMISIÓN Y SISTEMAS HIDRÁULICOS REFERENCIA: AL 203061 TRACTOR AGRÍCOLA JOHN DEERE 6145J, PRESENTACIÓN POR UNIDADES</t>
  </si>
  <si>
    <t>FILTRO  PARA TRANSMISIÓN Y SISTEMAS HIDRÁULICOS TIPO CARTUCHO  REFERENCIA: AL203061 PARA TRACTORES AGRÍCOLAS JOHN DEERE 6130J Y 6145J, PRESENTACIÓN POR UNIDADES</t>
  </si>
  <si>
    <t>ACOPLES PARA MANGUERA DE ALTA PRESIÓN DE 3/8" (HEMBRA, MACHO) TRACTORES  AGRÌCOLAS, PORJUEGOS</t>
  </si>
  <si>
    <t>BALINERA PARA  TAPADORES DE SURCO DE SEMILLAS PARA SEMBRADORA MONTANA REFERENCIA:6004, PRESENTACIÓN POR UNIDADES.</t>
  </si>
  <si>
    <t xml:space="preserve">EJES DE TRACCIÓN YUGO CENTRAL DE ENGANCHE CON ACCESORIOS PARA SISTEMA DE LEVANTE HIDRÁULICO DE TRES PUNTOS DE TRACTORES AGRÍCOLAS, PRESENTACIÓN POR UNIDAD </t>
  </si>
  <si>
    <t xml:space="preserve">JUEGO DE CINCELES CON TORNILLOS PARA ARADO DE CINCEL VIBRATORIO </t>
  </si>
  <si>
    <t xml:space="preserve">GANCHOS MOLINETE PARA COSECHADORA DE GRANOS  JOHN DEERE S550 </t>
  </si>
  <si>
    <t>DISCO SEMBRADOR PARA SEMBRADORA DE GRANOS JOHN DEERE 1030 ALGODÓN</t>
  </si>
  <si>
    <t>DISCOS DENTADOS DE 22" PARA RASTRA PULIDORA</t>
  </si>
  <si>
    <t>CORREAS DE TRANSMISION MINITRACTOR X500</t>
  </si>
  <si>
    <t>RINES, MATERIAL ACERO, QUE CUMPLA CON LAS ESPECIFICACIONES TECNICAS DE CALIDAD EN ACERO CON TRATAMIENTO TERMICO, RESISTENTE A PESO DE MAS DE 5 TONELADAS</t>
  </si>
  <si>
    <t>BATERÍA DE REFERENCIA TY25878 CCA 300 RESERVE DE 38 MIN. 23Ah. LIBRE DE MANTENIMIENTO, CON TIPO DE CARGA RÁPIDO CON POLOS TERMINALES TERMINADOS EN FRIO QUE IMPIDAN LA RÁPIDA FORMACIÓN DE SULFATOS, BORNE DELGADO Y NORMAL. TRACTOR JOHN DEERE X500</t>
  </si>
  <si>
    <t>ALTERNADOR ELÉCTRICO DE REFERENCIA 14V, 90A, RE 205 273 - 79128; PARA TRACTORES AGRÍCOLAS JOHN DEERE 5425.</t>
  </si>
  <si>
    <t>ALTERNADOR PARA EL SISTEMA ELÉCTRICO DE 12 VOLTIO Y 30 A 40 AMPERIOS PARA TRACTOR KUBOTA L4200</t>
  </si>
  <si>
    <t>PASADORES O PINES DE CONEXIÓN O ACOPLAMIENTO TIPO R DE 1/8" DE DIAMETRO Y 3" DE LONGITUD PARA IMPLEMENTOS AGRICOLAS</t>
  </si>
  <si>
    <t>PASADORES O PINES DE CONEXIÓN O ACOPLAMIENTO TIPO R DE 3/16" DE DIAMETRO Y 4" DE LONGITUD PARA IMPLEMENTOS AGRICOLAS</t>
  </si>
  <si>
    <t>PASADORES O PINES DE CONEXIÓN O ACOPLAMIENTO TIPO ARANDELA DE 3/16" DE DIAMETRO Y 1" 15/16"PARA IMPLEMENTOS AGRICOLAS</t>
  </si>
  <si>
    <t>PASADORES O PINES DE CONEXIÓN O ACOPLAMIENTO TIPO ARANDELA DE 1" 1/32" DE DIAMETRO Y 2" 1/8" DE LONGITUD PARA IMPLEMENTOS AGRICOLAS</t>
  </si>
  <si>
    <t>TAPAS DE COMBUSTIBLE DE DIAMETRO PARA TUBERÍA DE 2 PULGADAS PARA TRACTORES MASSEY FERSUSON</t>
  </si>
  <si>
    <t xml:space="preserve">PREFILTROS DE ADMISIÓN DE AIRE MOTOR PARA TRACTORES MASSEY FERGUSON </t>
  </si>
  <si>
    <t>FILTRO DE ADMISIÓN DE AIRE ACONDICIONADO REFERENCIA: L214634 JD140718 PARA COSECHADORA COSECHADORA JOHN DEERE S550.</t>
  </si>
  <si>
    <t>ANTENAS RTK EN ACERO PARA TRACTORES JOHN DEERE</t>
  </si>
  <si>
    <t>EJE PORTADISCOS PARA SECCIÓN DE DISCOS 1 1/8” Y DE FORMA CUADRADA Y 1.30 M DE LARGO RASTRAS DESTERRONADOR  SÚPER   INTALL</t>
  </si>
  <si>
    <t>JUEGO DE GRASERAS DE ACERO INOXIDABLE RECTAS, 45 Y 90 GRADOS PARA ROSCA DE TUBERÍA 1/8” (90 UNIDADES).</t>
  </si>
  <si>
    <t>JUEGO DE GRASERAS DE ACERO INOXIDABLE RECTAS, 45 Y 90 GRADOS PARA ROSCA DE TUBERÍA 1/4” (90 UNIDADES).</t>
  </si>
  <si>
    <t>JUEGO DE GRASERAS DE ACERO INOXIDABLE RECTAS, 45 Y 90 GRADOS PARA ROSCA DE TUBERÍA 3/8” (90 UNIDADES).</t>
  </si>
  <si>
    <t xml:space="preserve">CILINDRO HIDRAULICO DE DIRECCIÓN PARA TRACTOR MASSEY FERGUSON 292 </t>
  </si>
  <si>
    <t>PRESOSTATO AUTOMÁTICO CON RANGO DE PRESIÓN: 95-125PSI, CORRIENTE NOMINAL: 12A, VOLTAJE NOMINAL: 110 V-220 V, FRECUENCIA: 50 / 60HZ, TEMPERATURA AMBIENTE MÁXIMA: 40 C, TEMPERATURA MÁXIMA DEL LÍQUIDO: 60 C; BOTÓN ROJO 4 VÍAS.</t>
  </si>
  <si>
    <t>FILTROS ORIGINALES PARA TRANSMISIÓN Y SISTEMAS HIDRÁULICOS PARA TRACTOR AGRÍCOLA MASSEY FERGUSON 297,  PRESENTACIÓN POR UNIDADES</t>
  </si>
  <si>
    <t>LIQUIDO DE FRENOS</t>
  </si>
  <si>
    <t xml:space="preserve">TERMINALES DE BATERIA PARA BORNE </t>
  </si>
  <si>
    <t>SELLANTE SILICONA 515 QUE CUMPLA CON LAS ESPECIFICACIONES TÉCNICAS DE CALIDAD, RESISTENCIA AL CIZALLAMIENTO kg/cm2 AXIAL; RESISTENCIA AL CIZALLAMIENTO kg/cm2 ; RESISTENCIA A PRESIÓN</t>
  </si>
  <si>
    <t xml:space="preserve">LLAVE DE ARTILLERÍA O DE TUBO 13/16 X 1-1/2" PARA CAMIONES Y TRACTORES </t>
  </si>
  <si>
    <t>JUEGO DE RATCHET MEDIDA 3/4 ESTUCHE DE MINIMO 19 PIEZAS</t>
  </si>
  <si>
    <t>Estas tarjetas con recubrimiento especial se utilizan para evaluar la distribución de pulverización, el ancho de cordón de aplicación efectivo, la densidad de las gotas y la penetración del producto pulverizado</t>
  </si>
  <si>
    <t>BOQUILLA O VALVULA DE 1/4" PARA INFLAR NEUMATICOS</t>
  </si>
  <si>
    <t>PIÑON PLATAFORMA DE CORTE ST905921 NUMERO DE PARTE H129436 Y Z18 (18 ESTRIAS) COMBINADA S550 JOHN DEERE</t>
  </si>
  <si>
    <t>PAC</t>
  </si>
  <si>
    <t>Z33</t>
  </si>
  <si>
    <t>Z34</t>
  </si>
  <si>
    <t>Z35</t>
  </si>
  <si>
    <t>Z54</t>
  </si>
  <si>
    <t>Z61</t>
  </si>
  <si>
    <t>Z63</t>
  </si>
  <si>
    <t>Z64</t>
  </si>
  <si>
    <t>Z66</t>
  </si>
  <si>
    <t>Z67</t>
  </si>
  <si>
    <t>Z68</t>
  </si>
  <si>
    <t>Z73</t>
  </si>
  <si>
    <t>Z75</t>
  </si>
  <si>
    <t>Z76</t>
  </si>
  <si>
    <t>Z78</t>
  </si>
  <si>
    <t>Z90</t>
  </si>
  <si>
    <t>Z91</t>
  </si>
  <si>
    <t>Z92</t>
  </si>
  <si>
    <t>Z93</t>
  </si>
  <si>
    <t>Z94</t>
  </si>
  <si>
    <t>Z95</t>
  </si>
  <si>
    <t>Z96</t>
  </si>
  <si>
    <t>Z97</t>
  </si>
  <si>
    <t>Z98</t>
  </si>
  <si>
    <t>Z99</t>
  </si>
  <si>
    <t>Z101</t>
  </si>
  <si>
    <t>Z102</t>
  </si>
  <si>
    <t>Z103</t>
  </si>
  <si>
    <t>Z104</t>
  </si>
  <si>
    <t>Z105</t>
  </si>
  <si>
    <t>Z106</t>
  </si>
  <si>
    <t>Z107</t>
  </si>
  <si>
    <t>Z108</t>
  </si>
  <si>
    <t>Z109</t>
  </si>
  <si>
    <t>Z110</t>
  </si>
  <si>
    <t>Z111</t>
  </si>
  <si>
    <t>Z112</t>
  </si>
  <si>
    <t>Z113</t>
  </si>
  <si>
    <t>Z114</t>
  </si>
  <si>
    <t>Z115</t>
  </si>
  <si>
    <t>Z116</t>
  </si>
  <si>
    <t>TOTALES</t>
  </si>
  <si>
    <t>25174204 </t>
  </si>
  <si>
    <t>ACEITE HY GARD AR69445 PARA SISTEMAS HIDRÁULICOS, PRESENTACIÓN TAMBOR DE 55 GAL</t>
  </si>
  <si>
    <t>FILTROS ORIGINALES PARA TRANSMISIÓN Y SISTEMAS HIDRÁULICOS REFERENCIA  AH128449 PARA COSECHADORA JOHN DEERE S550, PRESENTACIÓN POR UNIDADES</t>
  </si>
  <si>
    <t>LLANTAS AGRÍCOLAS DELANTERAS CON NEUMÁTICO PARA TRACTOR AGRÍCOLA DE DOBLE TRACCIÓN REFERENCIA: DELANTERA 14.9-24, TRACTOR AGRÍCOLA JOHN DEERE 6130 Y 6145 REF: DELANTERA 14.9-28</t>
  </si>
  <si>
    <t>LLANTAS AGRÍCOLAS  DELANTERAS CON NEUMÁTICO PARA TRACTOR AGRÍCOLA DE DOBLE TRACCIÓN REFERENCIA: TRASERA 23.1-30 TRACTOR AGRÍCOLA JOHN DEERE 6130 Y 6145</t>
  </si>
  <si>
    <t xml:space="preserve">LLANTAS CON NEUMÁTICO PARA IMPLEMENTOS AGRÍCOLAS REFERENCIA: 750 X 16 DE 10 LONAS, PARA RASTRAS Y REMOLQUES. 
</t>
  </si>
  <si>
    <t>EJE PORTADISCOS PARA SECCIÓN DE DISCOS  1 ½” DE FORMA CIRCULAR Y 1.50 M DE LARGO PARA RASTRAS DESTERRONADOR  SÚPER TATU</t>
  </si>
  <si>
    <t xml:space="preserve">INTERRUPTOR DE ARRANQUE PARA  TRACTORES AGRÍCOLAS  JOHN DEERE ORIGINAL DE LA REFERENCIA, PRESENTACION POR UNIDAD </t>
  </si>
  <si>
    <t xml:space="preserve">GANCHOS MOLINETE PARA COSECHADORA DE GRANOS  MASSEY FERGUSON 3640 </t>
  </si>
  <si>
    <t xml:space="preserve">BRIDAS PLATO PIN PARA EJES DE RASTRA S DESTERRONADOR </t>
  </si>
  <si>
    <t xml:space="preserve">PIEZAS DE SEGADORA O ACCESORIOS, CUCHILLAS CON TORNILLOS Y ACCESORIOS  PARA SEGADORA ACONDICIONADORA ROTATIVA, POR UNIDAD </t>
  </si>
  <si>
    <t>EMPAQUETADURA PARA SISTEMA DE  DIRECCION HIDRAULICA, TRACTOR AGRICOLA MF 290</t>
  </si>
  <si>
    <t>MONITOR GREEN STARD (ACTUAL) CON ACTIVACION DE RTK, SURFASE WATER (ACTIVACION SURFASE Y AUTO TRACK)</t>
  </si>
  <si>
    <t>ACOPLES RAPIDOS DE 1/4" PARA MANGUERA DE AIRE COMPRESOR (MACHO Y HEMBRA)</t>
  </si>
  <si>
    <t>CORREA DE TRANSMISION, SISTEMA DE TRILLA COSECHADORA MF 3640</t>
  </si>
  <si>
    <t>MANGUERA DE 3/8” EN CAUCHO LONA Y REFUERZO TEXTIL DE FÁCIL MANEJO PARA USAR EN EL PASO DE COMBUSTIBLES DERIVADOS DEL PETRÓLEO COMO GASOLINA, DIÉSEL, ACPM, ACEITES, AIRE, ENTRE OTROS</t>
  </si>
  <si>
    <t>ASPIRADOR O SUCCIONADOR NEUMÁTICO PARA ACEITE USADO O QUEMADO PARA MOTORES DIESEL Y GASOLINA</t>
  </si>
  <si>
    <t xml:space="preserve">LLANTAS CON NEUMÁTICO PARA IMPLEMENTOS AGRÍCOLAS REFERENCIA:  9.5 - 24 R1, PARA SEMBRADORA SEMEATO. 
</t>
  </si>
  <si>
    <t>RADIADOR PARA TRACTORES MASSEY FERGUSON 265, 290, 292</t>
  </si>
  <si>
    <t>CUCHILLAS TRIANGULAR PARA MESA DE CORTE DE ARROZ JOHN DEERE SS50 DE REFERENCIA 622R</t>
  </si>
  <si>
    <t>BOMBA MANUAL DE TRASVASE DE ACPM PARA ADAPTAR A TAMBORES HASTA DE 55 GALONES</t>
  </si>
  <si>
    <t>brazo transversal de levante hidraulico o brazo tensor de nivelación para tractores Massey Ferguson</t>
  </si>
  <si>
    <t xml:space="preserve">ESTIBAS PLASTICAS O POLIETILENO PARA DOS TAMBORES DE 55 GALONES </t>
  </si>
  <si>
    <t>TENSORES ESTABILIZADORES DE GRADUACIÓN CON ACCESORIOS PARA BRAZOS INFERIORES DE LEVANTE DEL SISTEMA HIDRÁULICO, PARA TRACTORES AGRÍCOLAS JOHN DEERE 6145</t>
  </si>
  <si>
    <t>TAPAS O TAPON DE LLENADO DEPOSITO DEL ACEITE PARA TRACTORES JOHN DEERE 6145 DE REFERENCIA R80136</t>
  </si>
  <si>
    <t>MORDAZA O SOPORTES O GUARDAS O ABRAZADERAS PLASTICAS DE REFERENCIA H175603 PARA MOLINETE DE ARROZ JOHN DEERE</t>
  </si>
  <si>
    <t>KIT PARA LA DETERMINACIÓN DE LA DUREZA Y EL pH DEL AGUA</t>
  </si>
  <si>
    <t>ACEITE SAE 90 EP</t>
  </si>
  <si>
    <t>EMPAQUETADURA CILINDRO HIDRAULICO ACARREADOR COSECHADORA MASSEY FERGUSON 3640</t>
  </si>
  <si>
    <t>CALIBRADOR DE AIRE PARA NEUMATICO PARA TRACTOR</t>
  </si>
  <si>
    <t>PROTECTORES DE CUCHILLAS PARA DE BARRA DE CORTE COSECHADORA JHON DEERE</t>
  </si>
  <si>
    <t>DEDOS RETRACTILES DEL TORNILLO SIN FIN PARA MESA DE CORTE O MOLINETE DE ARROZ COSECHADORA JOHN DEERE S550</t>
  </si>
  <si>
    <t>GUIAS PLASTICAS PARA DEDOS RETRACTILES PARA MESA DE CORTE O MOLINETE DE ARROZ COSECHADORA JOHN DEERE S550</t>
  </si>
  <si>
    <t>DISCOS DENTADOS DE 26" CUADRANTE REDONDO PARA RASTRA SUPER TATU</t>
  </si>
  <si>
    <t>LANZAS PULVERIZADORA ROTATIVA Y VARIABLE PARA HIDROLAVADORA KARCHER K5</t>
  </si>
  <si>
    <t>ANGULOS DE HIERRO PARA PUERTAS Y VENTANAS DE 21/2 x ¼  x 6 METROS.</t>
  </si>
  <si>
    <t>LAMINAS DE ACERO CORRUGADAS DE 1 x 3 METROS CALIBRE 1/8</t>
  </si>
  <si>
    <t>ANTICORROSIVO</t>
  </si>
  <si>
    <t>CAJA DE SOLDADURA 60-30 X 1/8 POR 5 KG</t>
  </si>
  <si>
    <t>TAMBOR</t>
  </si>
  <si>
    <t>Z36</t>
  </si>
  <si>
    <t>Z55</t>
  </si>
  <si>
    <t>Z56</t>
  </si>
  <si>
    <t>Z62</t>
  </si>
  <si>
    <t>Z69</t>
  </si>
  <si>
    <t>Z70</t>
  </si>
  <si>
    <t>Z71</t>
  </si>
  <si>
    <t>Z72</t>
  </si>
  <si>
    <t>Z74</t>
  </si>
  <si>
    <t>Z77</t>
  </si>
  <si>
    <t>Z87</t>
  </si>
  <si>
    <t>Z100</t>
  </si>
  <si>
    <t>Z117</t>
  </si>
  <si>
    <t>Z118</t>
  </si>
  <si>
    <t>Z119</t>
  </si>
  <si>
    <t>Z120</t>
  </si>
  <si>
    <t>Z121</t>
  </si>
  <si>
    <t>Z122</t>
  </si>
  <si>
    <t>Z123</t>
  </si>
  <si>
    <t>Z124</t>
  </si>
  <si>
    <t>Z125</t>
  </si>
  <si>
    <t>Z126</t>
  </si>
  <si>
    <t>Z127</t>
  </si>
  <si>
    <t>Z128</t>
  </si>
  <si>
    <t>Z129</t>
  </si>
  <si>
    <t>Z130</t>
  </si>
  <si>
    <t>Z131</t>
  </si>
  <si>
    <t>Z132</t>
  </si>
  <si>
    <t>Z133</t>
  </si>
  <si>
    <t>Z134</t>
  </si>
  <si>
    <t>Z135</t>
  </si>
  <si>
    <t>Z136</t>
  </si>
  <si>
    <t>Z137</t>
  </si>
  <si>
    <t>TOTAL</t>
  </si>
  <si>
    <t>ACEITE LUBRICANTE PARA MOTOR DIESEL PLUS 50 II SAE 15W-40 PREMIUM, CLASIFICACION API CK - 4/SN</t>
  </si>
  <si>
    <t>PRECOTIZACIÓN 3</t>
  </si>
  <si>
    <t>GRASA PARA RODAMIENTOS A BASE DE LITIO MP NO.2 (BALDE POR 35 LBS)</t>
  </si>
  <si>
    <t xml:space="preserve">REFRIGERANTE COOL – GARD II TIPO C, MOTORES DIÉSEL </t>
  </si>
  <si>
    <t>LB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</si>
</sst>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quot;$&quot;\ #,##0"/>
    <numFmt numFmtId="165" formatCode="_-* #,##0_-;\-* #,##0_-;_-* &quot;-&quot;??_-;_-@_-"/>
    <numFmt numFmtId="166" formatCode="&quot;$&quot;#,##0;[Red]&quot;$&quot;#,##0"/>
    <numFmt numFmtId="167" formatCode="_-&quot;$&quot;* #,##0_-;\-&quot;$&quot;* #,##0_-;_-&quot;$&quot;* &quot;-&quot;_-;_-@"/>
    <numFmt numFmtId="168" formatCode="_-[$$-240A]* #,##0.00_-;\-[$$-240A]* #,##0.00_-;_-[$$-240A]* &quot;-&quot;??_-;_-@"/>
  </numFmts>
  <fonts count="13" x14ac:knownFonts="1">
    <font>
      <sz val="11"/>
      <color theme="1"/>
      <name val="Calibri"/>
      <family val="2"/>
      <scheme val="minor"/>
    </font>
    <font>
      <sz val="11"/>
      <color theme="1"/>
      <name val="Calibri"/>
      <family val="2"/>
      <scheme val="minor"/>
    </font>
    <font>
      <sz val="11"/>
      <color theme="1"/>
      <name val="Arial"/>
      <family val="2"/>
    </font>
    <font>
      <sz val="10"/>
      <color theme="1"/>
      <name val="Arial"/>
      <family val="2"/>
    </font>
    <font>
      <sz val="10"/>
      <color rgb="FF000000"/>
      <name val="Arial"/>
      <family val="2"/>
    </font>
    <font>
      <sz val="10"/>
      <color rgb="FF3D3D3D"/>
      <name val="Arial"/>
      <family val="2"/>
    </font>
    <font>
      <sz val="10"/>
      <name val="Arial"/>
      <family val="2"/>
    </font>
    <font>
      <sz val="8"/>
      <name val="Calibri"/>
      <family val="2"/>
      <scheme val="minor"/>
    </font>
    <font>
      <b/>
      <sz val="10"/>
      <color theme="1"/>
      <name val="Arial"/>
      <family val="2"/>
    </font>
    <font>
      <b/>
      <sz val="10"/>
      <color rgb="FF000000"/>
      <name val="Arial"/>
      <family val="2"/>
    </font>
    <font>
      <b/>
      <sz val="12"/>
      <color theme="1"/>
      <name val="Arial"/>
      <family val="2"/>
    </font>
    <font>
      <b/>
      <sz val="10"/>
      <color rgb="FFFF0000"/>
      <name val="Arial"/>
      <family val="2"/>
    </font>
    <font>
      <b/>
      <sz val="10"/>
      <name val="Arial"/>
      <family val="2"/>
    </font>
  </fonts>
  <fills count="10">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theme="7" tint="0.59999389629810485"/>
        <bgColor indexed="64"/>
      </patternFill>
    </fill>
    <fill>
      <patternFill patternType="solid">
        <fgColor theme="0"/>
        <bgColor theme="0"/>
      </patternFill>
    </fill>
    <fill>
      <patternFill patternType="solid">
        <fgColor theme="4" tint="0.39997558519241921"/>
        <bgColor indexed="64"/>
      </patternFill>
    </fill>
    <fill>
      <patternFill patternType="solid">
        <fgColor theme="0"/>
        <bgColor rgb="FFFFFFFF"/>
      </patternFill>
    </fill>
    <fill>
      <patternFill patternType="solid">
        <fgColor theme="3" tint="0.79998168889431442"/>
        <bgColor indexed="64"/>
      </patternFill>
    </fill>
    <fill>
      <patternFill patternType="solid">
        <fgColor theme="9" tint="0.59999389629810485"/>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3">
    <xf numFmtId="0" fontId="0" fillId="0" borderId="0"/>
    <xf numFmtId="43" fontId="1" fillId="0" borderId="0" applyFont="0" applyFill="0" applyBorder="0" applyAlignment="0" applyProtection="0"/>
    <xf numFmtId="0" fontId="2" fillId="0" borderId="0"/>
  </cellStyleXfs>
  <cellXfs count="81">
    <xf numFmtId="0" fontId="0" fillId="0" borderId="0" xfId="0"/>
    <xf numFmtId="10" fontId="3" fillId="2" borderId="1" xfId="2" applyNumberFormat="1" applyFont="1" applyFill="1" applyBorder="1" applyAlignment="1">
      <alignment wrapText="1"/>
    </xf>
    <xf numFmtId="167" fontId="3" fillId="2" borderId="1" xfId="2" applyNumberFormat="1" applyFont="1" applyFill="1" applyBorder="1" applyAlignment="1">
      <alignment horizontal="center" wrapText="1"/>
    </xf>
    <xf numFmtId="0" fontId="4" fillId="2" borderId="1" xfId="2" applyFont="1" applyFill="1" applyBorder="1" applyAlignment="1">
      <alignment horizontal="center"/>
    </xf>
    <xf numFmtId="0" fontId="3" fillId="5" borderId="1" xfId="2" applyFont="1" applyFill="1" applyBorder="1" applyAlignment="1">
      <alignment horizontal="center" vertical="top"/>
    </xf>
    <xf numFmtId="0" fontId="6" fillId="5" borderId="1" xfId="2" applyFont="1" applyFill="1" applyBorder="1" applyAlignment="1">
      <alignment horizontal="center" vertical="top"/>
    </xf>
    <xf numFmtId="10" fontId="6" fillId="2" borderId="1" xfId="2" applyNumberFormat="1" applyFont="1" applyFill="1" applyBorder="1" applyAlignment="1">
      <alignment wrapText="1"/>
    </xf>
    <xf numFmtId="0" fontId="4" fillId="2" borderId="2" xfId="2" applyFont="1" applyFill="1" applyBorder="1" applyAlignment="1">
      <alignment horizontal="center"/>
    </xf>
    <xf numFmtId="0" fontId="4" fillId="2" borderId="1" xfId="2" applyFont="1" applyFill="1" applyBorder="1" applyAlignment="1">
      <alignment wrapText="1"/>
    </xf>
    <xf numFmtId="0" fontId="3" fillId="2" borderId="1" xfId="2" applyFont="1" applyFill="1" applyBorder="1" applyAlignment="1">
      <alignment horizontal="center"/>
    </xf>
    <xf numFmtId="0" fontId="6" fillId="2" borderId="1" xfId="2" applyFont="1" applyFill="1" applyBorder="1" applyAlignment="1">
      <alignment wrapText="1"/>
    </xf>
    <xf numFmtId="0" fontId="6" fillId="2" borderId="1" xfId="2" applyFont="1" applyFill="1" applyBorder="1" applyAlignment="1">
      <alignment horizontal="center"/>
    </xf>
    <xf numFmtId="0" fontId="6" fillId="2" borderId="2" xfId="2" applyFont="1" applyFill="1" applyBorder="1" applyAlignment="1">
      <alignment horizontal="center"/>
    </xf>
    <xf numFmtId="0" fontId="6" fillId="2" borderId="1" xfId="0" applyFont="1" applyFill="1" applyBorder="1" applyAlignment="1">
      <alignment horizontal="center"/>
    </xf>
    <xf numFmtId="0" fontId="4" fillId="7" borderId="1" xfId="2" applyFont="1" applyFill="1" applyBorder="1" applyAlignment="1">
      <alignment horizontal="center"/>
    </xf>
    <xf numFmtId="0" fontId="4" fillId="7" borderId="2" xfId="2" applyFont="1" applyFill="1" applyBorder="1" applyAlignment="1">
      <alignment horizontal="center"/>
    </xf>
    <xf numFmtId="0" fontId="3" fillId="2" borderId="1" xfId="2" applyFont="1" applyFill="1" applyBorder="1" applyAlignment="1">
      <alignment horizontal="center" wrapText="1"/>
    </xf>
    <xf numFmtId="0" fontId="4" fillId="2" borderId="1" xfId="2" applyFont="1" applyFill="1" applyBorder="1" applyAlignment="1">
      <alignment horizontal="left" wrapText="1"/>
    </xf>
    <xf numFmtId="0" fontId="3" fillId="7" borderId="2" xfId="2" applyFont="1" applyFill="1" applyBorder="1" applyAlignment="1">
      <alignment horizontal="center"/>
    </xf>
    <xf numFmtId="168" fontId="3" fillId="2" borderId="1" xfId="2" applyNumberFormat="1" applyFont="1" applyFill="1" applyBorder="1" applyAlignment="1">
      <alignment horizontal="center" wrapText="1"/>
    </xf>
    <xf numFmtId="165" fontId="4" fillId="0" borderId="1" xfId="2" applyNumberFormat="1" applyFont="1" applyBorder="1" applyAlignment="1">
      <alignment horizontal="right"/>
    </xf>
    <xf numFmtId="3" fontId="4" fillId="0" borderId="1" xfId="2" applyNumberFormat="1" applyFont="1" applyBorder="1" applyAlignment="1">
      <alignment horizontal="right"/>
    </xf>
    <xf numFmtId="165" fontId="3" fillId="5" borderId="1" xfId="1" applyNumberFormat="1" applyFont="1" applyFill="1" applyBorder="1" applyAlignment="1">
      <alignment horizontal="center" vertical="top"/>
    </xf>
    <xf numFmtId="165" fontId="6" fillId="5" borderId="1" xfId="1" applyNumberFormat="1" applyFont="1" applyFill="1" applyBorder="1" applyAlignment="1">
      <alignment horizontal="center" vertical="top"/>
    </xf>
    <xf numFmtId="165" fontId="4" fillId="2" borderId="1" xfId="2" applyNumberFormat="1" applyFont="1" applyFill="1" applyBorder="1" applyAlignment="1">
      <alignment horizontal="right"/>
    </xf>
    <xf numFmtId="3" fontId="4" fillId="2" borderId="1" xfId="2" applyNumberFormat="1" applyFont="1" applyFill="1" applyBorder="1" applyAlignment="1">
      <alignment horizontal="right"/>
    </xf>
    <xf numFmtId="0" fontId="3" fillId="2" borderId="2" xfId="2" applyFont="1" applyFill="1" applyBorder="1" applyAlignment="1">
      <alignment horizontal="center"/>
    </xf>
    <xf numFmtId="0" fontId="3" fillId="2" borderId="1" xfId="2" applyFont="1" applyFill="1" applyBorder="1" applyAlignment="1">
      <alignment wrapText="1"/>
    </xf>
    <xf numFmtId="0" fontId="5" fillId="2" borderId="1" xfId="2" applyFont="1" applyFill="1" applyBorder="1" applyAlignment="1">
      <alignment horizontal="center"/>
    </xf>
    <xf numFmtId="166" fontId="3" fillId="2" borderId="1" xfId="2" applyNumberFormat="1" applyFont="1" applyFill="1" applyBorder="1" applyAlignment="1">
      <alignment horizontal="center" wrapText="1"/>
    </xf>
    <xf numFmtId="167" fontId="6" fillId="2" borderId="1" xfId="2" applyNumberFormat="1" applyFont="1" applyFill="1" applyBorder="1" applyAlignment="1">
      <alignment horizontal="center" wrapText="1"/>
    </xf>
    <xf numFmtId="0" fontId="3" fillId="2" borderId="1" xfId="2" applyFont="1" applyFill="1" applyBorder="1" applyAlignment="1">
      <alignment horizontal="center" vertical="top"/>
    </xf>
    <xf numFmtId="0" fontId="3" fillId="2" borderId="1" xfId="0" applyFont="1" applyFill="1" applyBorder="1" applyAlignment="1">
      <alignment horizontal="center"/>
    </xf>
    <xf numFmtId="0" fontId="6" fillId="2" borderId="1" xfId="0" applyFont="1" applyFill="1" applyBorder="1" applyAlignment="1">
      <alignment wrapText="1"/>
    </xf>
    <xf numFmtId="0" fontId="3" fillId="2" borderId="1" xfId="0" applyFont="1" applyFill="1" applyBorder="1" applyAlignment="1">
      <alignment horizontal="center" vertical="top" wrapText="1"/>
    </xf>
    <xf numFmtId="165" fontId="3" fillId="2" borderId="1" xfId="1" applyNumberFormat="1" applyFont="1" applyFill="1" applyBorder="1" applyAlignment="1">
      <alignment horizontal="center"/>
    </xf>
    <xf numFmtId="0" fontId="3" fillId="2" borderId="0" xfId="0" applyFont="1" applyFill="1" applyAlignment="1">
      <alignment vertical="center"/>
    </xf>
    <xf numFmtId="0" fontId="8" fillId="2" borderId="6" xfId="0" applyFont="1" applyFill="1" applyBorder="1" applyAlignment="1">
      <alignment horizontal="center" vertical="center" wrapText="1"/>
    </xf>
    <xf numFmtId="0" fontId="8" fillId="2" borderId="7" xfId="0" applyFont="1" applyFill="1" applyBorder="1" applyAlignment="1">
      <alignment horizontal="center" vertical="center" wrapText="1"/>
    </xf>
    <xf numFmtId="164" fontId="9" fillId="3" borderId="7" xfId="0" applyNumberFormat="1" applyFont="1" applyFill="1" applyBorder="1" applyAlignment="1">
      <alignment horizontal="center" vertical="center" wrapText="1"/>
    </xf>
    <xf numFmtId="164" fontId="8" fillId="3" borderId="7" xfId="0" applyNumberFormat="1" applyFont="1" applyFill="1" applyBorder="1" applyAlignment="1">
      <alignment horizontal="center" vertical="center" wrapText="1"/>
    </xf>
    <xf numFmtId="164" fontId="9" fillId="4" borderId="7" xfId="0" applyNumberFormat="1" applyFont="1" applyFill="1" applyBorder="1" applyAlignment="1">
      <alignment horizontal="center" vertical="center" wrapText="1"/>
    </xf>
    <xf numFmtId="164" fontId="8" fillId="4" borderId="7" xfId="0" applyNumberFormat="1" applyFont="1" applyFill="1" applyBorder="1" applyAlignment="1">
      <alignment horizontal="center" vertical="center" wrapText="1"/>
    </xf>
    <xf numFmtId="164" fontId="9" fillId="8" borderId="7" xfId="0" applyNumberFormat="1" applyFont="1" applyFill="1" applyBorder="1" applyAlignment="1">
      <alignment horizontal="center" vertical="center" wrapText="1"/>
    </xf>
    <xf numFmtId="164" fontId="9" fillId="8" borderId="8" xfId="0" applyNumberFormat="1" applyFont="1" applyFill="1" applyBorder="1" applyAlignment="1">
      <alignment horizontal="center" vertical="center" wrapText="1"/>
    </xf>
    <xf numFmtId="165" fontId="3" fillId="2" borderId="1" xfId="1" applyNumberFormat="1" applyFont="1" applyFill="1" applyBorder="1" applyAlignment="1">
      <alignment horizontal="right" vertical="center"/>
    </xf>
    <xf numFmtId="165" fontId="3" fillId="2" borderId="9" xfId="1" applyNumberFormat="1" applyFont="1" applyFill="1" applyBorder="1" applyAlignment="1">
      <alignment horizontal="right" vertical="center"/>
    </xf>
    <xf numFmtId="0" fontId="3" fillId="2" borderId="0" xfId="0" applyFont="1" applyFill="1" applyBorder="1" applyAlignment="1">
      <alignment vertical="center"/>
    </xf>
    <xf numFmtId="164" fontId="3" fillId="2" borderId="0" xfId="0" applyNumberFormat="1" applyFont="1" applyFill="1" applyAlignment="1">
      <alignment vertical="center"/>
    </xf>
    <xf numFmtId="0" fontId="3" fillId="2" borderId="1" xfId="0" applyFont="1" applyFill="1" applyBorder="1" applyAlignment="1">
      <alignment vertical="center"/>
    </xf>
    <xf numFmtId="0" fontId="3" fillId="2" borderId="3" xfId="0" applyFont="1" applyFill="1" applyBorder="1" applyAlignment="1">
      <alignment vertical="center"/>
    </xf>
    <xf numFmtId="0" fontId="3" fillId="2" borderId="4" xfId="0" applyFont="1" applyFill="1" applyBorder="1" applyAlignment="1">
      <alignment vertical="center"/>
    </xf>
    <xf numFmtId="164" fontId="3" fillId="2" borderId="4" xfId="0" applyNumberFormat="1" applyFont="1" applyFill="1" applyBorder="1" applyAlignment="1">
      <alignment vertical="center"/>
    </xf>
    <xf numFmtId="164" fontId="8" fillId="2" borderId="4" xfId="0" applyNumberFormat="1" applyFont="1" applyFill="1" applyBorder="1" applyAlignment="1">
      <alignment vertical="center"/>
    </xf>
    <xf numFmtId="0" fontId="10" fillId="2" borderId="4" xfId="0" applyFont="1" applyFill="1" applyBorder="1" applyAlignment="1">
      <alignment horizontal="right" vertical="center"/>
    </xf>
    <xf numFmtId="165" fontId="11" fillId="2" borderId="10" xfId="0" applyNumberFormat="1" applyFont="1" applyFill="1" applyBorder="1" applyAlignment="1">
      <alignment vertical="center"/>
    </xf>
    <xf numFmtId="165" fontId="3" fillId="2" borderId="0" xfId="0" applyNumberFormat="1" applyFont="1" applyFill="1" applyBorder="1" applyAlignment="1">
      <alignment vertical="center"/>
    </xf>
    <xf numFmtId="165" fontId="3" fillId="2" borderId="0" xfId="0" applyNumberFormat="1" applyFont="1" applyFill="1" applyAlignment="1">
      <alignment vertical="center"/>
    </xf>
    <xf numFmtId="165" fontId="8" fillId="2" borderId="4" xfId="0" applyNumberFormat="1" applyFont="1" applyFill="1" applyBorder="1" applyAlignment="1">
      <alignment vertical="center"/>
    </xf>
    <xf numFmtId="165" fontId="12" fillId="2" borderId="10" xfId="0" applyNumberFormat="1" applyFont="1" applyFill="1" applyBorder="1" applyAlignment="1">
      <alignment vertical="center"/>
    </xf>
    <xf numFmtId="0" fontId="8" fillId="6" borderId="6" xfId="0" applyFont="1" applyFill="1" applyBorder="1" applyAlignment="1">
      <alignment horizontal="center" vertical="center" wrapText="1"/>
    </xf>
    <xf numFmtId="0" fontId="8" fillId="6" borderId="7" xfId="0" applyFont="1" applyFill="1" applyBorder="1" applyAlignment="1">
      <alignment horizontal="center" vertical="center" wrapText="1"/>
    </xf>
    <xf numFmtId="0" fontId="2" fillId="0" borderId="0" xfId="0" applyFont="1" applyAlignment="1">
      <alignment wrapText="1"/>
    </xf>
    <xf numFmtId="0" fontId="4" fillId="7" borderId="1" xfId="2" applyFont="1" applyFill="1" applyBorder="1" applyAlignment="1">
      <alignment wrapText="1"/>
    </xf>
    <xf numFmtId="0" fontId="3" fillId="2" borderId="1" xfId="0" applyFont="1" applyFill="1" applyBorder="1" applyAlignment="1">
      <alignment wrapText="1"/>
    </xf>
    <xf numFmtId="0" fontId="3" fillId="0" borderId="0" xfId="0" applyFont="1" applyAlignment="1">
      <alignment wrapText="1"/>
    </xf>
    <xf numFmtId="165" fontId="3" fillId="2" borderId="1" xfId="1" applyNumberFormat="1" applyFont="1" applyFill="1" applyBorder="1" applyAlignment="1">
      <alignment horizontal="right"/>
    </xf>
    <xf numFmtId="164" fontId="9" fillId="9" borderId="7" xfId="0" applyNumberFormat="1" applyFont="1" applyFill="1" applyBorder="1" applyAlignment="1">
      <alignment horizontal="center" vertical="center" wrapText="1"/>
    </xf>
    <xf numFmtId="164" fontId="8" fillId="9" borderId="7" xfId="0" applyNumberFormat="1" applyFont="1" applyFill="1" applyBorder="1" applyAlignment="1">
      <alignment horizontal="center" vertical="center" wrapText="1"/>
    </xf>
    <xf numFmtId="165" fontId="3" fillId="2" borderId="9" xfId="1" applyNumberFormat="1" applyFont="1" applyFill="1" applyBorder="1" applyAlignment="1">
      <alignment horizontal="right"/>
    </xf>
    <xf numFmtId="0" fontId="3" fillId="2" borderId="1" xfId="2" applyFont="1" applyFill="1" applyBorder="1" applyAlignment="1">
      <alignment horizontal="center" vertical="center"/>
    </xf>
    <xf numFmtId="0" fontId="6" fillId="2" borderId="1" xfId="2" applyFont="1" applyFill="1" applyBorder="1" applyAlignment="1">
      <alignment horizontal="center" vertical="center"/>
    </xf>
    <xf numFmtId="0" fontId="3" fillId="5" borderId="1" xfId="2" applyFont="1" applyFill="1" applyBorder="1" applyAlignment="1">
      <alignment horizontal="center" vertical="center"/>
    </xf>
    <xf numFmtId="165" fontId="3" fillId="5" borderId="1" xfId="1" applyNumberFormat="1" applyFont="1" applyFill="1" applyBorder="1" applyAlignment="1">
      <alignment horizontal="center"/>
    </xf>
    <xf numFmtId="164" fontId="8" fillId="2" borderId="11" xfId="0" applyNumberFormat="1" applyFont="1" applyFill="1" applyBorder="1" applyAlignment="1">
      <alignment horizontal="center" vertical="center"/>
    </xf>
    <xf numFmtId="164" fontId="8" fillId="2" borderId="12" xfId="0" applyNumberFormat="1" applyFont="1" applyFill="1" applyBorder="1" applyAlignment="1">
      <alignment horizontal="center" vertical="center"/>
    </xf>
    <xf numFmtId="0" fontId="8" fillId="2" borderId="1" xfId="0" applyFont="1" applyFill="1" applyBorder="1" applyAlignment="1">
      <alignment horizontal="center" vertical="center"/>
    </xf>
    <xf numFmtId="0" fontId="3" fillId="6" borderId="5" xfId="0" applyFont="1" applyFill="1" applyBorder="1" applyAlignment="1">
      <alignment horizontal="center" vertical="center"/>
    </xf>
    <xf numFmtId="164" fontId="8" fillId="6" borderId="5" xfId="0" applyNumberFormat="1" applyFont="1" applyFill="1" applyBorder="1" applyAlignment="1">
      <alignment horizontal="center" vertical="center"/>
    </xf>
    <xf numFmtId="0" fontId="8" fillId="6" borderId="5" xfId="0" applyFont="1" applyFill="1" applyBorder="1" applyAlignment="1">
      <alignment horizontal="center" vertical="center"/>
    </xf>
    <xf numFmtId="10" fontId="3" fillId="2" borderId="1" xfId="2" applyNumberFormat="1" applyFont="1" applyFill="1" applyBorder="1" applyAlignment="1">
      <alignment horizontal="left" wrapText="1"/>
    </xf>
  </cellXfs>
  <cellStyles count="3">
    <cellStyle name="Millares" xfId="1" builtinId="3"/>
    <cellStyle name="Normal" xfId="0" builtinId="0"/>
    <cellStyle name="Normal 3" xfId="2" xr:uid="{8E5DD982-D6BF-4ADF-8C9C-19590E3B262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DB07EA-93F8-4758-AEC1-B9FD7AF862BB}">
  <sheetPr>
    <tabColor rgb="FFFF0000"/>
    <pageSetUpPr fitToPage="1"/>
  </sheetPr>
  <dimension ref="A1:V51"/>
  <sheetViews>
    <sheetView tabSelected="1" topLeftCell="G1" workbookViewId="0">
      <selection activeCell="T49" sqref="T49"/>
    </sheetView>
  </sheetViews>
  <sheetFormatPr baseColWidth="10" defaultColWidth="9.28515625" defaultRowHeight="12.75" x14ac:dyDescent="0.25"/>
  <cols>
    <col min="1" max="1" width="6.5703125" style="36" customWidth="1"/>
    <col min="2" max="2" width="13.85546875" style="36" customWidth="1"/>
    <col min="3" max="3" width="61.28515625" style="36" customWidth="1"/>
    <col min="4" max="4" width="9.28515625" style="36" customWidth="1"/>
    <col min="5" max="5" width="11.140625" style="36" customWidth="1"/>
    <col min="6" max="6" width="9.28515625" style="36" customWidth="1"/>
    <col min="7" max="7" width="11.85546875" style="48" customWidth="1"/>
    <col min="8" max="8" width="10.5703125" style="48" customWidth="1"/>
    <col min="9" max="9" width="11.85546875" style="48" customWidth="1"/>
    <col min="10" max="10" width="12.5703125" style="48" customWidth="1"/>
    <col min="11" max="11" width="13" style="48" customWidth="1"/>
    <col min="12" max="12" width="8.85546875" style="48" customWidth="1"/>
    <col min="13" max="13" width="11.5703125" style="48" customWidth="1"/>
    <col min="14" max="14" width="12.5703125" style="48" customWidth="1"/>
    <col min="15" max="15" width="11" style="48" customWidth="1"/>
    <col min="16" max="16" width="9.140625" style="48" customWidth="1"/>
    <col min="17" max="17" width="10.85546875" style="48" customWidth="1"/>
    <col min="18" max="18" width="12.7109375" style="48" customWidth="1"/>
    <col min="19" max="19" width="11" style="36" customWidth="1"/>
    <col min="20" max="20" width="12.5703125" style="36" customWidth="1"/>
    <col min="21" max="21" width="11.42578125" style="36" customWidth="1"/>
    <col min="22" max="16384" width="9.28515625" style="36"/>
  </cols>
  <sheetData>
    <row r="1" spans="1:21" ht="23.25" customHeight="1" x14ac:dyDescent="0.25">
      <c r="A1" s="76" t="s">
        <v>144</v>
      </c>
      <c r="B1" s="76"/>
      <c r="C1" s="76"/>
      <c r="D1" s="76"/>
      <c r="E1" s="76"/>
      <c r="F1" s="76"/>
      <c r="G1" s="76"/>
      <c r="H1" s="76"/>
      <c r="I1" s="76"/>
      <c r="J1" s="76"/>
      <c r="K1" s="76"/>
      <c r="L1" s="76"/>
      <c r="M1" s="76"/>
      <c r="N1" s="76"/>
      <c r="O1" s="76"/>
      <c r="P1" s="76"/>
      <c r="Q1" s="76"/>
      <c r="R1" s="76"/>
      <c r="S1" s="76"/>
      <c r="T1" s="76"/>
    </row>
    <row r="2" spans="1:21" ht="26.25" customHeight="1" thickBot="1" x14ac:dyDescent="0.3">
      <c r="A2" s="77"/>
      <c r="B2" s="77"/>
      <c r="C2" s="77"/>
      <c r="D2" s="77"/>
      <c r="E2" s="77"/>
      <c r="F2" s="77"/>
      <c r="G2" s="78" t="s">
        <v>11</v>
      </c>
      <c r="H2" s="78"/>
      <c r="I2" s="78"/>
      <c r="J2" s="78"/>
      <c r="K2" s="78" t="s">
        <v>12</v>
      </c>
      <c r="L2" s="78"/>
      <c r="M2" s="78"/>
      <c r="N2" s="78"/>
      <c r="O2" s="78" t="s">
        <v>300</v>
      </c>
      <c r="P2" s="78"/>
      <c r="Q2" s="78"/>
      <c r="R2" s="78"/>
      <c r="S2" s="79" t="s">
        <v>8</v>
      </c>
      <c r="T2" s="79"/>
    </row>
    <row r="3" spans="1:21" ht="38.25" x14ac:dyDescent="0.25">
      <c r="A3" s="37" t="s">
        <v>0</v>
      </c>
      <c r="B3" s="38" t="s">
        <v>1</v>
      </c>
      <c r="C3" s="38" t="s">
        <v>2</v>
      </c>
      <c r="D3" s="38" t="s">
        <v>3</v>
      </c>
      <c r="E3" s="38" t="s">
        <v>4</v>
      </c>
      <c r="F3" s="38" t="s">
        <v>5</v>
      </c>
      <c r="G3" s="39" t="s">
        <v>6</v>
      </c>
      <c r="H3" s="39" t="s">
        <v>13</v>
      </c>
      <c r="I3" s="40" t="s">
        <v>9</v>
      </c>
      <c r="J3" s="39" t="s">
        <v>7</v>
      </c>
      <c r="K3" s="41" t="s">
        <v>6</v>
      </c>
      <c r="L3" s="41" t="s">
        <v>13</v>
      </c>
      <c r="M3" s="42" t="s">
        <v>9</v>
      </c>
      <c r="N3" s="41" t="s">
        <v>7</v>
      </c>
      <c r="O3" s="67" t="s">
        <v>6</v>
      </c>
      <c r="P3" s="67" t="s">
        <v>13</v>
      </c>
      <c r="Q3" s="68" t="s">
        <v>9</v>
      </c>
      <c r="R3" s="67" t="s">
        <v>7</v>
      </c>
      <c r="S3" s="43" t="s">
        <v>9</v>
      </c>
      <c r="T3" s="44" t="s">
        <v>7</v>
      </c>
    </row>
    <row r="4" spans="1:21" ht="28.5" x14ac:dyDescent="0.2">
      <c r="A4" s="26">
        <v>1</v>
      </c>
      <c r="B4" s="16">
        <v>15121501</v>
      </c>
      <c r="C4" s="62" t="s">
        <v>299</v>
      </c>
      <c r="D4" s="29" t="s">
        <v>264</v>
      </c>
      <c r="E4" s="70">
        <v>1</v>
      </c>
      <c r="F4" s="3" t="s">
        <v>80</v>
      </c>
      <c r="G4" s="24">
        <v>6750000</v>
      </c>
      <c r="H4" s="25">
        <v>0</v>
      </c>
      <c r="I4" s="24">
        <v>6754440</v>
      </c>
      <c r="J4" s="66">
        <f>I4*E4</f>
        <v>6754440</v>
      </c>
      <c r="K4" s="35">
        <v>7120000</v>
      </c>
      <c r="L4" s="21">
        <v>0</v>
      </c>
      <c r="M4" s="20">
        <f>K4+L4</f>
        <v>7120000</v>
      </c>
      <c r="N4" s="66">
        <f>M4*E4</f>
        <v>7120000</v>
      </c>
      <c r="O4" s="35">
        <v>5968084</v>
      </c>
      <c r="P4" s="21"/>
      <c r="Q4" s="20">
        <f>O4+P4</f>
        <v>5968084</v>
      </c>
      <c r="R4" s="66">
        <f>Q4*E4</f>
        <v>5968084</v>
      </c>
      <c r="S4" s="66">
        <f>ROUND(AVERAGE(I4,M4,Q4),0)</f>
        <v>6614175</v>
      </c>
      <c r="T4" s="69">
        <f>ROUND((S4*E4),0)</f>
        <v>6614175</v>
      </c>
      <c r="U4" s="56"/>
    </row>
    <row r="5" spans="1:21" ht="25.5" x14ac:dyDescent="0.2">
      <c r="A5" s="26">
        <v>2</v>
      </c>
      <c r="B5" s="28">
        <v>15121501</v>
      </c>
      <c r="C5" s="27" t="s">
        <v>226</v>
      </c>
      <c r="D5" s="29" t="s">
        <v>264</v>
      </c>
      <c r="E5" s="70">
        <v>1</v>
      </c>
      <c r="F5" s="3" t="s">
        <v>82</v>
      </c>
      <c r="G5" s="24">
        <v>7210000</v>
      </c>
      <c r="H5" s="25">
        <v>0</v>
      </c>
      <c r="I5" s="24">
        <v>6818700</v>
      </c>
      <c r="J5" s="66">
        <f t="shared" ref="J5:J37" si="0">I5*E5</f>
        <v>6818700</v>
      </c>
      <c r="K5" s="35">
        <v>7530000</v>
      </c>
      <c r="L5" s="21">
        <v>0</v>
      </c>
      <c r="M5" s="20">
        <f t="shared" ref="M5:M37" si="1">K5+L5</f>
        <v>7530000</v>
      </c>
      <c r="N5" s="66">
        <f t="shared" ref="N5:N37" si="2">M5*E5</f>
        <v>7530000</v>
      </c>
      <c r="O5" s="35">
        <v>5714650</v>
      </c>
      <c r="P5" s="21"/>
      <c r="Q5" s="20">
        <f t="shared" ref="Q5:Q7" si="3">O5+P5</f>
        <v>5714650</v>
      </c>
      <c r="R5" s="66">
        <f>Q5*E5</f>
        <v>5714650</v>
      </c>
      <c r="S5" s="66">
        <f>ROUND(AVERAGE(I5,M5,Q5),0)</f>
        <v>6687783</v>
      </c>
      <c r="T5" s="69">
        <f t="shared" ref="T5:T48" si="4">ROUND((S5*E5),0)</f>
        <v>6687783</v>
      </c>
      <c r="U5" s="56"/>
    </row>
    <row r="6" spans="1:21" ht="25.5" x14ac:dyDescent="0.2">
      <c r="A6" s="26">
        <v>3</v>
      </c>
      <c r="B6" s="9">
        <v>15121902</v>
      </c>
      <c r="C6" s="27" t="s">
        <v>301</v>
      </c>
      <c r="D6" s="29" t="s">
        <v>303</v>
      </c>
      <c r="E6" s="70">
        <v>1</v>
      </c>
      <c r="F6" s="3" t="s">
        <v>83</v>
      </c>
      <c r="G6" s="24">
        <v>720000</v>
      </c>
      <c r="H6" s="25">
        <v>0</v>
      </c>
      <c r="I6" s="24">
        <v>720000</v>
      </c>
      <c r="J6" s="66">
        <f t="shared" si="0"/>
        <v>720000</v>
      </c>
      <c r="K6" s="35">
        <v>820000</v>
      </c>
      <c r="L6" s="21">
        <f t="shared" ref="L6" si="5">K6*19%</f>
        <v>155800</v>
      </c>
      <c r="M6" s="20">
        <f t="shared" si="1"/>
        <v>975800</v>
      </c>
      <c r="N6" s="66">
        <f t="shared" si="2"/>
        <v>975800</v>
      </c>
      <c r="O6" s="35">
        <v>758894</v>
      </c>
      <c r="P6" s="21"/>
      <c r="Q6" s="20">
        <f t="shared" si="3"/>
        <v>758894</v>
      </c>
      <c r="R6" s="66">
        <f>Q6*E6</f>
        <v>758894</v>
      </c>
      <c r="S6" s="66">
        <f>ROUND(AVERAGE(I6,M6,Q6),0)</f>
        <v>818231</v>
      </c>
      <c r="T6" s="69">
        <f t="shared" si="4"/>
        <v>818231</v>
      </c>
      <c r="U6" s="56"/>
    </row>
    <row r="7" spans="1:21" ht="25.5" x14ac:dyDescent="0.2">
      <c r="A7" s="26">
        <v>4</v>
      </c>
      <c r="B7" s="9">
        <v>25174004</v>
      </c>
      <c r="C7" s="1" t="s">
        <v>15</v>
      </c>
      <c r="D7" s="29" t="s">
        <v>73</v>
      </c>
      <c r="E7" s="70">
        <v>1</v>
      </c>
      <c r="F7" s="3" t="s">
        <v>84</v>
      </c>
      <c r="G7" s="24">
        <v>191590</v>
      </c>
      <c r="H7" s="25">
        <f>G7*19%</f>
        <v>36402.1</v>
      </c>
      <c r="I7" s="24">
        <f>G7+H7</f>
        <v>227992.1</v>
      </c>
      <c r="J7" s="66">
        <f t="shared" si="0"/>
        <v>227992.1</v>
      </c>
      <c r="K7" s="35">
        <v>186599</v>
      </c>
      <c r="L7" s="21">
        <f t="shared" ref="L7:L37" si="6">K7*19%</f>
        <v>35453.81</v>
      </c>
      <c r="M7" s="20">
        <f t="shared" si="1"/>
        <v>222052.81</v>
      </c>
      <c r="N7" s="66">
        <f t="shared" si="2"/>
        <v>222052.81</v>
      </c>
      <c r="O7" s="35">
        <v>175000</v>
      </c>
      <c r="P7" s="21">
        <f t="shared" ref="P7" si="7">O7*19%</f>
        <v>33250</v>
      </c>
      <c r="Q7" s="20">
        <f t="shared" si="3"/>
        <v>208250</v>
      </c>
      <c r="R7" s="66">
        <f>Q7*E7</f>
        <v>208250</v>
      </c>
      <c r="S7" s="66">
        <f>ROUND(AVERAGE(I7,M7,Q7),0)</f>
        <v>219432</v>
      </c>
      <c r="T7" s="69">
        <f t="shared" si="4"/>
        <v>219432</v>
      </c>
      <c r="U7" s="56"/>
    </row>
    <row r="8" spans="1:21" x14ac:dyDescent="0.2">
      <c r="A8" s="26">
        <v>5</v>
      </c>
      <c r="B8" s="9">
        <v>11151507</v>
      </c>
      <c r="C8" s="1" t="s">
        <v>17</v>
      </c>
      <c r="D8" s="2" t="s">
        <v>74</v>
      </c>
      <c r="E8" s="70">
        <v>1</v>
      </c>
      <c r="F8" s="3" t="s">
        <v>86</v>
      </c>
      <c r="G8" s="24">
        <v>36000</v>
      </c>
      <c r="H8" s="25">
        <f t="shared" ref="H8:H37" si="8">G8*19%</f>
        <v>6840</v>
      </c>
      <c r="I8" s="24">
        <f t="shared" ref="I8:I37" si="9">G8+H8</f>
        <v>42840</v>
      </c>
      <c r="J8" s="66">
        <f t="shared" si="0"/>
        <v>42840</v>
      </c>
      <c r="K8" s="35">
        <v>40000</v>
      </c>
      <c r="L8" s="21">
        <f t="shared" si="6"/>
        <v>7600</v>
      </c>
      <c r="M8" s="20">
        <f t="shared" si="1"/>
        <v>47600</v>
      </c>
      <c r="N8" s="66">
        <f t="shared" si="2"/>
        <v>47600</v>
      </c>
      <c r="O8" s="35"/>
      <c r="P8" s="21"/>
      <c r="Q8" s="20"/>
      <c r="R8" s="45"/>
      <c r="S8" s="66">
        <f>ROUND(AVERAGE(I8,M8),0)</f>
        <v>45220</v>
      </c>
      <c r="T8" s="69">
        <f t="shared" si="4"/>
        <v>45220</v>
      </c>
      <c r="U8" s="56"/>
    </row>
    <row r="9" spans="1:21" ht="25.5" x14ac:dyDescent="0.2">
      <c r="A9" s="26">
        <v>6</v>
      </c>
      <c r="B9" s="9">
        <v>26111703</v>
      </c>
      <c r="C9" s="1" t="s">
        <v>18</v>
      </c>
      <c r="D9" s="2" t="s">
        <v>75</v>
      </c>
      <c r="E9" s="70">
        <v>1</v>
      </c>
      <c r="F9" s="3" t="s">
        <v>87</v>
      </c>
      <c r="G9" s="24">
        <v>1210230</v>
      </c>
      <c r="H9" s="25">
        <f t="shared" si="8"/>
        <v>229943.7</v>
      </c>
      <c r="I9" s="24">
        <f t="shared" si="9"/>
        <v>1440173.7</v>
      </c>
      <c r="J9" s="66">
        <f t="shared" si="0"/>
        <v>1440173.7</v>
      </c>
      <c r="K9" s="35">
        <v>1178703</v>
      </c>
      <c r="L9" s="21">
        <f t="shared" si="6"/>
        <v>223953.57</v>
      </c>
      <c r="M9" s="20">
        <f t="shared" si="1"/>
        <v>1402656.57</v>
      </c>
      <c r="N9" s="66">
        <f t="shared" si="2"/>
        <v>1402656.57</v>
      </c>
      <c r="O9" s="35"/>
      <c r="P9" s="21"/>
      <c r="Q9" s="20"/>
      <c r="R9" s="45"/>
      <c r="S9" s="66">
        <f t="shared" ref="S9:S48" si="10">ROUND(AVERAGE(I9,M9),0)</f>
        <v>1421415</v>
      </c>
      <c r="T9" s="69">
        <f t="shared" si="4"/>
        <v>1421415</v>
      </c>
      <c r="U9" s="56"/>
    </row>
    <row r="10" spans="1:21" ht="25.5" x14ac:dyDescent="0.2">
      <c r="A10" s="26">
        <v>7</v>
      </c>
      <c r="B10" s="9">
        <v>26111703</v>
      </c>
      <c r="C10" s="1" t="s">
        <v>19</v>
      </c>
      <c r="D10" s="2" t="s">
        <v>76</v>
      </c>
      <c r="E10" s="70">
        <v>1</v>
      </c>
      <c r="F10" s="3" t="s">
        <v>88</v>
      </c>
      <c r="G10" s="24">
        <v>1529150</v>
      </c>
      <c r="H10" s="25">
        <f t="shared" si="8"/>
        <v>290538.5</v>
      </c>
      <c r="I10" s="24">
        <f t="shared" si="9"/>
        <v>1819688.5</v>
      </c>
      <c r="J10" s="66">
        <f t="shared" si="0"/>
        <v>1819688.5</v>
      </c>
      <c r="K10" s="35">
        <v>1489315</v>
      </c>
      <c r="L10" s="21">
        <f t="shared" si="6"/>
        <v>282969.84999999998</v>
      </c>
      <c r="M10" s="20">
        <f t="shared" si="1"/>
        <v>1772284.85</v>
      </c>
      <c r="N10" s="66">
        <f t="shared" si="2"/>
        <v>1772284.85</v>
      </c>
      <c r="O10" s="35"/>
      <c r="P10" s="21"/>
      <c r="Q10" s="20"/>
      <c r="R10" s="45"/>
      <c r="S10" s="66">
        <f t="shared" si="10"/>
        <v>1795987</v>
      </c>
      <c r="T10" s="69">
        <f t="shared" si="4"/>
        <v>1795987</v>
      </c>
      <c r="U10" s="47"/>
    </row>
    <row r="11" spans="1:21" ht="38.25" x14ac:dyDescent="0.2">
      <c r="A11" s="26">
        <v>8</v>
      </c>
      <c r="B11" s="9">
        <v>40161504</v>
      </c>
      <c r="C11" s="1" t="s">
        <v>20</v>
      </c>
      <c r="D11" s="2" t="s">
        <v>76</v>
      </c>
      <c r="E11" s="70">
        <v>1</v>
      </c>
      <c r="F11" s="3" t="s">
        <v>89</v>
      </c>
      <c r="G11" s="24">
        <v>130000</v>
      </c>
      <c r="H11" s="25">
        <f t="shared" si="8"/>
        <v>24700</v>
      </c>
      <c r="I11" s="24">
        <f t="shared" si="9"/>
        <v>154700</v>
      </c>
      <c r="J11" s="66">
        <f t="shared" si="0"/>
        <v>154700</v>
      </c>
      <c r="K11" s="35">
        <v>132000</v>
      </c>
      <c r="L11" s="21">
        <f t="shared" si="6"/>
        <v>25080</v>
      </c>
      <c r="M11" s="20">
        <f t="shared" si="1"/>
        <v>157080</v>
      </c>
      <c r="N11" s="66">
        <f t="shared" si="2"/>
        <v>157080</v>
      </c>
      <c r="O11" s="35"/>
      <c r="P11" s="21"/>
      <c r="Q11" s="20"/>
      <c r="R11" s="45"/>
      <c r="S11" s="66">
        <f t="shared" si="10"/>
        <v>155890</v>
      </c>
      <c r="T11" s="69">
        <f t="shared" si="4"/>
        <v>155890</v>
      </c>
      <c r="U11" s="56"/>
    </row>
    <row r="12" spans="1:21" ht="38.25" x14ac:dyDescent="0.2">
      <c r="A12" s="26">
        <v>9</v>
      </c>
      <c r="B12" s="9">
        <v>40161504</v>
      </c>
      <c r="C12" s="1" t="s">
        <v>21</v>
      </c>
      <c r="D12" s="2" t="s">
        <v>76</v>
      </c>
      <c r="E12" s="70">
        <v>1</v>
      </c>
      <c r="F12" s="3" t="s">
        <v>90</v>
      </c>
      <c r="G12" s="24">
        <v>145418</v>
      </c>
      <c r="H12" s="25">
        <f t="shared" si="8"/>
        <v>27629.420000000002</v>
      </c>
      <c r="I12" s="24">
        <f t="shared" si="9"/>
        <v>173047.42</v>
      </c>
      <c r="J12" s="66">
        <f t="shared" si="0"/>
        <v>173047.42</v>
      </c>
      <c r="K12" s="35">
        <v>126000</v>
      </c>
      <c r="L12" s="21">
        <f t="shared" si="6"/>
        <v>23940</v>
      </c>
      <c r="M12" s="20">
        <f t="shared" si="1"/>
        <v>149940</v>
      </c>
      <c r="N12" s="66">
        <f t="shared" si="2"/>
        <v>149940</v>
      </c>
      <c r="O12" s="35"/>
      <c r="P12" s="21"/>
      <c r="Q12" s="20"/>
      <c r="R12" s="45"/>
      <c r="S12" s="66">
        <f t="shared" si="10"/>
        <v>161494</v>
      </c>
      <c r="T12" s="69">
        <f t="shared" si="4"/>
        <v>161494</v>
      </c>
      <c r="U12" s="56"/>
    </row>
    <row r="13" spans="1:21" ht="38.25" x14ac:dyDescent="0.2">
      <c r="A13" s="26">
        <v>10</v>
      </c>
      <c r="B13" s="9">
        <v>40161504</v>
      </c>
      <c r="C13" s="1" t="s">
        <v>22</v>
      </c>
      <c r="D13" s="2" t="s">
        <v>76</v>
      </c>
      <c r="E13" s="70">
        <v>1</v>
      </c>
      <c r="F13" s="3" t="s">
        <v>91</v>
      </c>
      <c r="G13" s="24">
        <v>157675</v>
      </c>
      <c r="H13" s="25">
        <f t="shared" si="8"/>
        <v>29958.25</v>
      </c>
      <c r="I13" s="24">
        <f t="shared" si="9"/>
        <v>187633.25</v>
      </c>
      <c r="J13" s="66">
        <f t="shared" si="0"/>
        <v>187633.25</v>
      </c>
      <c r="K13" s="35">
        <v>146000</v>
      </c>
      <c r="L13" s="21">
        <f t="shared" si="6"/>
        <v>27740</v>
      </c>
      <c r="M13" s="20">
        <f t="shared" si="1"/>
        <v>173740</v>
      </c>
      <c r="N13" s="66">
        <f t="shared" si="2"/>
        <v>173740</v>
      </c>
      <c r="O13" s="35"/>
      <c r="P13" s="21"/>
      <c r="Q13" s="20"/>
      <c r="R13" s="45"/>
      <c r="S13" s="66">
        <f t="shared" si="10"/>
        <v>180687</v>
      </c>
      <c r="T13" s="69">
        <f t="shared" si="4"/>
        <v>180687</v>
      </c>
      <c r="U13" s="56"/>
    </row>
    <row r="14" spans="1:21" ht="38.25" x14ac:dyDescent="0.2">
      <c r="A14" s="26">
        <v>11</v>
      </c>
      <c r="B14" s="9">
        <v>40161504</v>
      </c>
      <c r="C14" s="1" t="s">
        <v>23</v>
      </c>
      <c r="D14" s="2" t="s">
        <v>76</v>
      </c>
      <c r="E14" s="70">
        <v>1</v>
      </c>
      <c r="F14" s="3" t="s">
        <v>92</v>
      </c>
      <c r="G14" s="24">
        <v>140000</v>
      </c>
      <c r="H14" s="25">
        <f t="shared" si="8"/>
        <v>26600</v>
      </c>
      <c r="I14" s="24">
        <f t="shared" si="9"/>
        <v>166600</v>
      </c>
      <c r="J14" s="66">
        <f t="shared" si="0"/>
        <v>166600</v>
      </c>
      <c r="K14" s="35">
        <v>149511</v>
      </c>
      <c r="L14" s="21">
        <f t="shared" si="6"/>
        <v>28407.09</v>
      </c>
      <c r="M14" s="20">
        <f t="shared" si="1"/>
        <v>177918.09</v>
      </c>
      <c r="N14" s="66">
        <f t="shared" si="2"/>
        <v>177918.09</v>
      </c>
      <c r="O14" s="35"/>
      <c r="P14" s="21"/>
      <c r="Q14" s="20"/>
      <c r="R14" s="45"/>
      <c r="S14" s="66">
        <f t="shared" si="10"/>
        <v>172259</v>
      </c>
      <c r="T14" s="69">
        <f t="shared" si="4"/>
        <v>172259</v>
      </c>
      <c r="U14" s="56"/>
    </row>
    <row r="15" spans="1:21" ht="38.25" x14ac:dyDescent="0.2">
      <c r="A15" s="26">
        <v>12</v>
      </c>
      <c r="B15" s="9">
        <v>40161504</v>
      </c>
      <c r="C15" s="1" t="s">
        <v>24</v>
      </c>
      <c r="D15" s="2" t="s">
        <v>76</v>
      </c>
      <c r="E15" s="70">
        <v>1</v>
      </c>
      <c r="F15" s="3" t="s">
        <v>93</v>
      </c>
      <c r="G15" s="24">
        <v>169694</v>
      </c>
      <c r="H15" s="25">
        <f t="shared" si="8"/>
        <v>32241.86</v>
      </c>
      <c r="I15" s="24">
        <f t="shared" si="9"/>
        <v>201935.86</v>
      </c>
      <c r="J15" s="66">
        <f t="shared" si="0"/>
        <v>201935.86</v>
      </c>
      <c r="K15" s="35">
        <v>151000</v>
      </c>
      <c r="L15" s="21">
        <f t="shared" si="6"/>
        <v>28690</v>
      </c>
      <c r="M15" s="20">
        <f t="shared" si="1"/>
        <v>179690</v>
      </c>
      <c r="N15" s="66">
        <f t="shared" si="2"/>
        <v>179690</v>
      </c>
      <c r="O15" s="35"/>
      <c r="P15" s="21"/>
      <c r="Q15" s="20"/>
      <c r="R15" s="45"/>
      <c r="S15" s="66">
        <f t="shared" si="10"/>
        <v>190813</v>
      </c>
      <c r="T15" s="69">
        <f t="shared" si="4"/>
        <v>190813</v>
      </c>
      <c r="U15" s="47"/>
    </row>
    <row r="16" spans="1:21" ht="38.25" x14ac:dyDescent="0.2">
      <c r="A16" s="26">
        <v>13</v>
      </c>
      <c r="B16" s="9">
        <v>40161504</v>
      </c>
      <c r="C16" s="1" t="s">
        <v>25</v>
      </c>
      <c r="D16" s="16" t="s">
        <v>76</v>
      </c>
      <c r="E16" s="70">
        <v>1</v>
      </c>
      <c r="F16" s="3" t="s">
        <v>94</v>
      </c>
      <c r="G16" s="24">
        <v>161840</v>
      </c>
      <c r="H16" s="25">
        <f t="shared" si="8"/>
        <v>30749.599999999999</v>
      </c>
      <c r="I16" s="24">
        <f t="shared" si="9"/>
        <v>192589.6</v>
      </c>
      <c r="J16" s="66">
        <f t="shared" si="0"/>
        <v>192589.6</v>
      </c>
      <c r="K16" s="35">
        <v>157624</v>
      </c>
      <c r="L16" s="21">
        <f t="shared" si="6"/>
        <v>29948.560000000001</v>
      </c>
      <c r="M16" s="20">
        <f t="shared" si="1"/>
        <v>187572.56</v>
      </c>
      <c r="N16" s="66">
        <f t="shared" si="2"/>
        <v>187572.56</v>
      </c>
      <c r="O16" s="35"/>
      <c r="P16" s="21"/>
      <c r="Q16" s="20"/>
      <c r="R16" s="45"/>
      <c r="S16" s="66">
        <f t="shared" si="10"/>
        <v>190081</v>
      </c>
      <c r="T16" s="69">
        <f t="shared" si="4"/>
        <v>190081</v>
      </c>
      <c r="U16" s="56"/>
    </row>
    <row r="17" spans="1:22" ht="25.5" x14ac:dyDescent="0.2">
      <c r="A17" s="26">
        <v>14</v>
      </c>
      <c r="B17" s="9">
        <v>40161504</v>
      </c>
      <c r="C17" s="1" t="s">
        <v>26</v>
      </c>
      <c r="D17" s="2" t="s">
        <v>76</v>
      </c>
      <c r="E17" s="70">
        <v>1</v>
      </c>
      <c r="F17" s="3" t="s">
        <v>95</v>
      </c>
      <c r="G17" s="24">
        <v>250000</v>
      </c>
      <c r="H17" s="25">
        <f t="shared" si="8"/>
        <v>47500</v>
      </c>
      <c r="I17" s="24">
        <f t="shared" si="9"/>
        <v>297500</v>
      </c>
      <c r="J17" s="66">
        <f t="shared" si="0"/>
        <v>297500</v>
      </c>
      <c r="K17" s="35">
        <v>230000</v>
      </c>
      <c r="L17" s="21">
        <f t="shared" si="6"/>
        <v>43700</v>
      </c>
      <c r="M17" s="20">
        <f t="shared" si="1"/>
        <v>273700</v>
      </c>
      <c r="N17" s="66">
        <f t="shared" si="2"/>
        <v>273700</v>
      </c>
      <c r="O17" s="35"/>
      <c r="P17" s="21"/>
      <c r="Q17" s="20"/>
      <c r="R17" s="45"/>
      <c r="S17" s="66">
        <f t="shared" si="10"/>
        <v>285600</v>
      </c>
      <c r="T17" s="69">
        <f t="shared" si="4"/>
        <v>285600</v>
      </c>
      <c r="U17" s="47"/>
    </row>
    <row r="18" spans="1:22" ht="38.25" x14ac:dyDescent="0.2">
      <c r="A18" s="26">
        <v>15</v>
      </c>
      <c r="B18" s="9">
        <v>40161504</v>
      </c>
      <c r="C18" s="1" t="s">
        <v>27</v>
      </c>
      <c r="D18" s="2" t="s">
        <v>76</v>
      </c>
      <c r="E18" s="70">
        <v>1</v>
      </c>
      <c r="F18" s="3" t="s">
        <v>96</v>
      </c>
      <c r="G18" s="24">
        <v>240000</v>
      </c>
      <c r="H18" s="25">
        <f t="shared" si="8"/>
        <v>45600</v>
      </c>
      <c r="I18" s="24">
        <f t="shared" si="9"/>
        <v>285600</v>
      </c>
      <c r="J18" s="66">
        <f t="shared" si="0"/>
        <v>285600</v>
      </c>
      <c r="K18" s="35">
        <v>228000</v>
      </c>
      <c r="L18" s="21">
        <f t="shared" si="6"/>
        <v>43320</v>
      </c>
      <c r="M18" s="20">
        <f t="shared" si="1"/>
        <v>271320</v>
      </c>
      <c r="N18" s="66">
        <f t="shared" si="2"/>
        <v>271320</v>
      </c>
      <c r="O18" s="35"/>
      <c r="P18" s="21"/>
      <c r="Q18" s="20"/>
      <c r="R18" s="45"/>
      <c r="S18" s="66">
        <f t="shared" si="10"/>
        <v>278460</v>
      </c>
      <c r="T18" s="69">
        <f t="shared" si="4"/>
        <v>278460</v>
      </c>
      <c r="U18" s="56"/>
    </row>
    <row r="19" spans="1:22" ht="13.5" customHeight="1" x14ac:dyDescent="0.2">
      <c r="A19" s="26">
        <v>16</v>
      </c>
      <c r="B19" s="9">
        <v>40161513</v>
      </c>
      <c r="C19" s="80" t="s">
        <v>30</v>
      </c>
      <c r="D19" s="2" t="s">
        <v>76</v>
      </c>
      <c r="E19" s="70">
        <v>1</v>
      </c>
      <c r="F19" s="3" t="s">
        <v>99</v>
      </c>
      <c r="G19" s="24">
        <v>162000</v>
      </c>
      <c r="H19" s="25">
        <f t="shared" si="8"/>
        <v>30780</v>
      </c>
      <c r="I19" s="24">
        <f t="shared" si="9"/>
        <v>192780</v>
      </c>
      <c r="J19" s="66">
        <f t="shared" si="0"/>
        <v>192780</v>
      </c>
      <c r="K19" s="35">
        <v>177000</v>
      </c>
      <c r="L19" s="21">
        <f t="shared" si="6"/>
        <v>33630</v>
      </c>
      <c r="M19" s="20">
        <f t="shared" si="1"/>
        <v>210630</v>
      </c>
      <c r="N19" s="66">
        <f t="shared" si="2"/>
        <v>210630</v>
      </c>
      <c r="O19" s="35"/>
      <c r="P19" s="21"/>
      <c r="Q19" s="20"/>
      <c r="R19" s="45"/>
      <c r="S19" s="66">
        <f t="shared" si="10"/>
        <v>201705</v>
      </c>
      <c r="T19" s="69">
        <f t="shared" si="4"/>
        <v>201705</v>
      </c>
      <c r="U19" s="47"/>
    </row>
    <row r="20" spans="1:22" ht="38.25" x14ac:dyDescent="0.2">
      <c r="A20" s="26">
        <v>17</v>
      </c>
      <c r="B20" s="9">
        <v>40161513</v>
      </c>
      <c r="C20" s="1" t="s">
        <v>31</v>
      </c>
      <c r="D20" s="2" t="s">
        <v>76</v>
      </c>
      <c r="E20" s="70">
        <v>1</v>
      </c>
      <c r="F20" s="3" t="s">
        <v>100</v>
      </c>
      <c r="G20" s="24">
        <v>182000</v>
      </c>
      <c r="H20" s="25">
        <f t="shared" si="8"/>
        <v>34580</v>
      </c>
      <c r="I20" s="24">
        <f t="shared" si="9"/>
        <v>216580</v>
      </c>
      <c r="J20" s="66">
        <f t="shared" si="0"/>
        <v>216580</v>
      </c>
      <c r="K20" s="35">
        <v>199348</v>
      </c>
      <c r="L20" s="21">
        <f t="shared" si="6"/>
        <v>37876.120000000003</v>
      </c>
      <c r="M20" s="20">
        <f t="shared" si="1"/>
        <v>237224.12</v>
      </c>
      <c r="N20" s="66">
        <f t="shared" si="2"/>
        <v>237224.12</v>
      </c>
      <c r="O20" s="35"/>
      <c r="P20" s="21"/>
      <c r="Q20" s="20"/>
      <c r="R20" s="45"/>
      <c r="S20" s="66">
        <f t="shared" si="10"/>
        <v>226902</v>
      </c>
      <c r="T20" s="69">
        <f t="shared" si="4"/>
        <v>226902</v>
      </c>
      <c r="U20" s="47"/>
    </row>
    <row r="21" spans="1:22" ht="38.25" x14ac:dyDescent="0.2">
      <c r="A21" s="26">
        <v>18</v>
      </c>
      <c r="B21" s="9">
        <v>40161513</v>
      </c>
      <c r="C21" s="1" t="s">
        <v>32</v>
      </c>
      <c r="D21" s="16" t="s">
        <v>76</v>
      </c>
      <c r="E21" s="70">
        <v>1</v>
      </c>
      <c r="F21" s="3" t="s">
        <v>101</v>
      </c>
      <c r="G21" s="24">
        <v>196000</v>
      </c>
      <c r="H21" s="25">
        <f t="shared" si="8"/>
        <v>37240</v>
      </c>
      <c r="I21" s="24">
        <f t="shared" si="9"/>
        <v>233240</v>
      </c>
      <c r="J21" s="66">
        <f t="shared" si="0"/>
        <v>233240</v>
      </c>
      <c r="K21" s="35">
        <v>183122</v>
      </c>
      <c r="L21" s="21">
        <f t="shared" si="6"/>
        <v>34793.18</v>
      </c>
      <c r="M21" s="20">
        <f t="shared" si="1"/>
        <v>217915.18</v>
      </c>
      <c r="N21" s="66">
        <f t="shared" si="2"/>
        <v>217915.18</v>
      </c>
      <c r="O21" s="35"/>
      <c r="P21" s="21"/>
      <c r="Q21" s="20"/>
      <c r="R21" s="45"/>
      <c r="S21" s="66">
        <f t="shared" si="10"/>
        <v>225578</v>
      </c>
      <c r="T21" s="69">
        <f t="shared" si="4"/>
        <v>225578</v>
      </c>
      <c r="U21" s="56"/>
    </row>
    <row r="22" spans="1:22" ht="38.25" x14ac:dyDescent="0.2">
      <c r="A22" s="26">
        <v>19</v>
      </c>
      <c r="B22" s="9">
        <v>40161513</v>
      </c>
      <c r="C22" s="1" t="s">
        <v>33</v>
      </c>
      <c r="D22" s="2" t="s">
        <v>76</v>
      </c>
      <c r="E22" s="70">
        <v>1</v>
      </c>
      <c r="F22" s="3" t="s">
        <v>102</v>
      </c>
      <c r="G22" s="24">
        <v>199325</v>
      </c>
      <c r="H22" s="25">
        <f t="shared" si="8"/>
        <v>37871.75</v>
      </c>
      <c r="I22" s="24">
        <f t="shared" si="9"/>
        <v>237196.75</v>
      </c>
      <c r="J22" s="66">
        <f t="shared" si="0"/>
        <v>237196.75</v>
      </c>
      <c r="K22" s="35">
        <v>194132.5</v>
      </c>
      <c r="L22" s="21">
        <f t="shared" si="6"/>
        <v>36885.175000000003</v>
      </c>
      <c r="M22" s="20">
        <f t="shared" si="1"/>
        <v>231017.67499999999</v>
      </c>
      <c r="N22" s="66">
        <f t="shared" si="2"/>
        <v>231017.67499999999</v>
      </c>
      <c r="O22" s="35"/>
      <c r="P22" s="21"/>
      <c r="Q22" s="20"/>
      <c r="R22" s="45"/>
      <c r="S22" s="66">
        <f t="shared" si="10"/>
        <v>234107</v>
      </c>
      <c r="T22" s="69">
        <f t="shared" si="4"/>
        <v>234107</v>
      </c>
      <c r="U22" s="56"/>
    </row>
    <row r="23" spans="1:22" ht="38.25" x14ac:dyDescent="0.2">
      <c r="A23" s="26">
        <v>20</v>
      </c>
      <c r="B23" s="9">
        <v>40161513</v>
      </c>
      <c r="C23" s="1" t="s">
        <v>38</v>
      </c>
      <c r="D23" s="2" t="s">
        <v>76</v>
      </c>
      <c r="E23" s="70">
        <v>1</v>
      </c>
      <c r="F23" s="3" t="s">
        <v>107</v>
      </c>
      <c r="G23" s="24">
        <v>228000</v>
      </c>
      <c r="H23" s="25">
        <f t="shared" si="8"/>
        <v>43320</v>
      </c>
      <c r="I23" s="24">
        <f t="shared" si="9"/>
        <v>271320</v>
      </c>
      <c r="J23" s="66">
        <f t="shared" si="0"/>
        <v>271320</v>
      </c>
      <c r="K23" s="35">
        <v>215805.8</v>
      </c>
      <c r="L23" s="21">
        <f t="shared" si="6"/>
        <v>41003.101999999999</v>
      </c>
      <c r="M23" s="20">
        <f t="shared" si="1"/>
        <v>256808.902</v>
      </c>
      <c r="N23" s="66">
        <f t="shared" si="2"/>
        <v>256808.902</v>
      </c>
      <c r="O23" s="35"/>
      <c r="P23" s="21"/>
      <c r="Q23" s="20"/>
      <c r="R23" s="45"/>
      <c r="S23" s="66">
        <f t="shared" si="10"/>
        <v>264064</v>
      </c>
      <c r="T23" s="69">
        <f t="shared" si="4"/>
        <v>264064</v>
      </c>
      <c r="U23" s="56"/>
    </row>
    <row r="24" spans="1:22" ht="38.25" x14ac:dyDescent="0.2">
      <c r="A24" s="26">
        <v>21</v>
      </c>
      <c r="B24" s="9">
        <v>40161513</v>
      </c>
      <c r="C24" s="1" t="s">
        <v>40</v>
      </c>
      <c r="D24" s="2" t="s">
        <v>76</v>
      </c>
      <c r="E24" s="70">
        <v>1</v>
      </c>
      <c r="F24" s="3" t="s">
        <v>109</v>
      </c>
      <c r="G24" s="24">
        <v>288000</v>
      </c>
      <c r="H24" s="25">
        <f t="shared" si="8"/>
        <v>54720</v>
      </c>
      <c r="I24" s="24">
        <f t="shared" si="9"/>
        <v>342720</v>
      </c>
      <c r="J24" s="66">
        <f t="shared" si="0"/>
        <v>342720</v>
      </c>
      <c r="K24" s="35">
        <v>297863</v>
      </c>
      <c r="L24" s="21">
        <f t="shared" si="6"/>
        <v>56593.97</v>
      </c>
      <c r="M24" s="20">
        <f t="shared" si="1"/>
        <v>354456.97</v>
      </c>
      <c r="N24" s="66">
        <f t="shared" si="2"/>
        <v>354456.97</v>
      </c>
      <c r="O24" s="35"/>
      <c r="P24" s="21"/>
      <c r="Q24" s="20"/>
      <c r="R24" s="45"/>
      <c r="S24" s="66">
        <f t="shared" si="10"/>
        <v>348588</v>
      </c>
      <c r="T24" s="69">
        <f t="shared" si="4"/>
        <v>348588</v>
      </c>
    </row>
    <row r="25" spans="1:22" ht="51" x14ac:dyDescent="0.2">
      <c r="A25" s="26">
        <v>22</v>
      </c>
      <c r="B25" s="9">
        <v>40161515</v>
      </c>
      <c r="C25" s="1" t="s">
        <v>145</v>
      </c>
      <c r="D25" s="2" t="s">
        <v>76</v>
      </c>
      <c r="E25" s="70">
        <v>1</v>
      </c>
      <c r="F25" s="3" t="s">
        <v>184</v>
      </c>
      <c r="G25" s="24">
        <v>305830</v>
      </c>
      <c r="H25" s="25">
        <f t="shared" si="8"/>
        <v>58107.7</v>
      </c>
      <c r="I25" s="24">
        <f t="shared" si="9"/>
        <v>363937.7</v>
      </c>
      <c r="J25" s="66">
        <f t="shared" si="0"/>
        <v>363937.7</v>
      </c>
      <c r="K25" s="35">
        <v>297863</v>
      </c>
      <c r="L25" s="21">
        <f t="shared" si="6"/>
        <v>56593.97</v>
      </c>
      <c r="M25" s="20">
        <f t="shared" si="1"/>
        <v>354456.97</v>
      </c>
      <c r="N25" s="66">
        <f t="shared" si="2"/>
        <v>354456.97</v>
      </c>
      <c r="O25" s="35"/>
      <c r="P25" s="21"/>
      <c r="Q25" s="20"/>
      <c r="R25" s="45"/>
      <c r="S25" s="66">
        <f t="shared" si="10"/>
        <v>359197</v>
      </c>
      <c r="T25" s="69">
        <f t="shared" si="4"/>
        <v>359197</v>
      </c>
    </row>
    <row r="26" spans="1:22" ht="38.25" x14ac:dyDescent="0.2">
      <c r="A26" s="26">
        <v>23</v>
      </c>
      <c r="B26" s="9">
        <v>40161515</v>
      </c>
      <c r="C26" s="1" t="s">
        <v>146</v>
      </c>
      <c r="D26" s="2" t="s">
        <v>76</v>
      </c>
      <c r="E26" s="70">
        <v>1</v>
      </c>
      <c r="F26" s="3" t="s">
        <v>185</v>
      </c>
      <c r="G26" s="24">
        <v>185640</v>
      </c>
      <c r="H26" s="25">
        <f t="shared" si="8"/>
        <v>35271.599999999999</v>
      </c>
      <c r="I26" s="24">
        <f t="shared" si="9"/>
        <v>220911.6</v>
      </c>
      <c r="J26" s="66">
        <f t="shared" si="0"/>
        <v>220911.6</v>
      </c>
      <c r="K26" s="35">
        <v>180804</v>
      </c>
      <c r="L26" s="21">
        <f t="shared" si="6"/>
        <v>34352.76</v>
      </c>
      <c r="M26" s="20">
        <f t="shared" si="1"/>
        <v>215156.76</v>
      </c>
      <c r="N26" s="66">
        <f t="shared" si="2"/>
        <v>215156.76</v>
      </c>
      <c r="O26" s="35"/>
      <c r="P26" s="21"/>
      <c r="Q26" s="20"/>
      <c r="R26" s="45"/>
      <c r="S26" s="66">
        <f t="shared" si="10"/>
        <v>218034</v>
      </c>
      <c r="T26" s="69">
        <f t="shared" si="4"/>
        <v>218034</v>
      </c>
    </row>
    <row r="27" spans="1:22" ht="38.25" x14ac:dyDescent="0.2">
      <c r="A27" s="26">
        <v>24</v>
      </c>
      <c r="B27" s="9">
        <v>40161505</v>
      </c>
      <c r="C27" s="1" t="s">
        <v>47</v>
      </c>
      <c r="D27" s="2" t="s">
        <v>77</v>
      </c>
      <c r="E27" s="70">
        <v>1</v>
      </c>
      <c r="F27" s="3" t="s">
        <v>116</v>
      </c>
      <c r="G27" s="24">
        <v>810000</v>
      </c>
      <c r="H27" s="25">
        <f t="shared" si="8"/>
        <v>153900</v>
      </c>
      <c r="I27" s="24">
        <f t="shared" si="9"/>
        <v>963900</v>
      </c>
      <c r="J27" s="66">
        <f t="shared" si="0"/>
        <v>963900</v>
      </c>
      <c r="K27" s="35">
        <v>930677</v>
      </c>
      <c r="L27" s="21">
        <f t="shared" si="6"/>
        <v>176828.63</v>
      </c>
      <c r="M27" s="20">
        <f t="shared" si="1"/>
        <v>1107505.6299999999</v>
      </c>
      <c r="N27" s="66">
        <f t="shared" si="2"/>
        <v>1107505.6299999999</v>
      </c>
      <c r="O27" s="35"/>
      <c r="P27" s="21"/>
      <c r="Q27" s="20"/>
      <c r="R27" s="45"/>
      <c r="S27" s="66">
        <f t="shared" si="10"/>
        <v>1035703</v>
      </c>
      <c r="T27" s="69">
        <f t="shared" si="4"/>
        <v>1035703</v>
      </c>
      <c r="U27" s="56"/>
      <c r="V27" s="48"/>
    </row>
    <row r="28" spans="1:22" ht="38.25" x14ac:dyDescent="0.2">
      <c r="A28" s="26">
        <v>25</v>
      </c>
      <c r="B28" s="9">
        <v>40161505</v>
      </c>
      <c r="C28" s="1" t="s">
        <v>55</v>
      </c>
      <c r="D28" s="2" t="s">
        <v>76</v>
      </c>
      <c r="E28" s="70">
        <v>1</v>
      </c>
      <c r="F28" s="3" t="s">
        <v>124</v>
      </c>
      <c r="G28" s="24">
        <v>520000</v>
      </c>
      <c r="H28" s="25">
        <f t="shared" si="8"/>
        <v>98800</v>
      </c>
      <c r="I28" s="24">
        <f t="shared" si="9"/>
        <v>618800</v>
      </c>
      <c r="J28" s="66">
        <f t="shared" si="0"/>
        <v>618800</v>
      </c>
      <c r="K28" s="35">
        <v>595726</v>
      </c>
      <c r="L28" s="21">
        <f t="shared" si="6"/>
        <v>113187.94</v>
      </c>
      <c r="M28" s="20">
        <f t="shared" si="1"/>
        <v>708913.94</v>
      </c>
      <c r="N28" s="66">
        <f t="shared" si="2"/>
        <v>708913.94</v>
      </c>
      <c r="O28" s="35"/>
      <c r="P28" s="21"/>
      <c r="Q28" s="20"/>
      <c r="R28" s="45"/>
      <c r="S28" s="66">
        <f t="shared" si="10"/>
        <v>663857</v>
      </c>
      <c r="T28" s="69">
        <f t="shared" si="4"/>
        <v>663857</v>
      </c>
    </row>
    <row r="29" spans="1:22" ht="38.25" x14ac:dyDescent="0.2">
      <c r="A29" s="26">
        <v>26</v>
      </c>
      <c r="B29" s="9">
        <v>40161505</v>
      </c>
      <c r="C29" s="1" t="s">
        <v>56</v>
      </c>
      <c r="D29" s="2" t="s">
        <v>76</v>
      </c>
      <c r="E29" s="70">
        <v>1</v>
      </c>
      <c r="F29" s="3" t="s">
        <v>125</v>
      </c>
      <c r="G29" s="24">
        <v>310000</v>
      </c>
      <c r="H29" s="25">
        <f t="shared" si="8"/>
        <v>58900</v>
      </c>
      <c r="I29" s="24">
        <f t="shared" si="9"/>
        <v>368900</v>
      </c>
      <c r="J29" s="66">
        <f t="shared" si="0"/>
        <v>368900</v>
      </c>
      <c r="K29" s="35">
        <v>334951</v>
      </c>
      <c r="L29" s="21">
        <f t="shared" si="6"/>
        <v>63640.69</v>
      </c>
      <c r="M29" s="20">
        <f t="shared" si="1"/>
        <v>398591.69</v>
      </c>
      <c r="N29" s="66">
        <f t="shared" si="2"/>
        <v>398591.69</v>
      </c>
      <c r="O29" s="35"/>
      <c r="P29" s="21"/>
      <c r="Q29" s="20"/>
      <c r="R29" s="45"/>
      <c r="S29" s="66">
        <f t="shared" si="10"/>
        <v>383746</v>
      </c>
      <c r="T29" s="69">
        <f t="shared" si="4"/>
        <v>383746</v>
      </c>
    </row>
    <row r="30" spans="1:22" ht="38.25" x14ac:dyDescent="0.2">
      <c r="A30" s="26">
        <v>27</v>
      </c>
      <c r="B30" s="9">
        <v>31151603</v>
      </c>
      <c r="C30" s="1" t="s">
        <v>57</v>
      </c>
      <c r="D30" s="2" t="s">
        <v>78</v>
      </c>
      <c r="E30" s="70">
        <v>1</v>
      </c>
      <c r="F30" s="3" t="s">
        <v>126</v>
      </c>
      <c r="G30" s="24">
        <v>290000</v>
      </c>
      <c r="H30" s="25">
        <f t="shared" si="8"/>
        <v>55100</v>
      </c>
      <c r="I30" s="24">
        <f t="shared" si="9"/>
        <v>345100</v>
      </c>
      <c r="J30" s="66">
        <f t="shared" si="0"/>
        <v>345100</v>
      </c>
      <c r="K30" s="35">
        <v>301340</v>
      </c>
      <c r="L30" s="21">
        <f t="shared" si="6"/>
        <v>57254.6</v>
      </c>
      <c r="M30" s="20">
        <f t="shared" si="1"/>
        <v>358594.6</v>
      </c>
      <c r="N30" s="66">
        <f t="shared" si="2"/>
        <v>358594.6</v>
      </c>
      <c r="O30" s="35"/>
      <c r="P30" s="21"/>
      <c r="Q30" s="20"/>
      <c r="R30" s="45"/>
      <c r="S30" s="66">
        <f t="shared" si="10"/>
        <v>351847</v>
      </c>
      <c r="T30" s="69">
        <f t="shared" si="4"/>
        <v>351847</v>
      </c>
    </row>
    <row r="31" spans="1:22" ht="38.25" x14ac:dyDescent="0.2">
      <c r="A31" s="26">
        <v>28</v>
      </c>
      <c r="B31" s="9">
        <v>31151603</v>
      </c>
      <c r="C31" s="1" t="s">
        <v>58</v>
      </c>
      <c r="D31" s="2" t="s">
        <v>78</v>
      </c>
      <c r="E31" s="70">
        <v>1</v>
      </c>
      <c r="F31" s="3" t="s">
        <v>127</v>
      </c>
      <c r="G31" s="24">
        <v>292000</v>
      </c>
      <c r="H31" s="25">
        <f t="shared" si="8"/>
        <v>55480</v>
      </c>
      <c r="I31" s="24">
        <f t="shared" si="9"/>
        <v>347480</v>
      </c>
      <c r="J31" s="66">
        <f t="shared" si="0"/>
        <v>347480</v>
      </c>
      <c r="K31" s="35">
        <v>301340</v>
      </c>
      <c r="L31" s="21">
        <f t="shared" si="6"/>
        <v>57254.6</v>
      </c>
      <c r="M31" s="20">
        <f t="shared" si="1"/>
        <v>358594.6</v>
      </c>
      <c r="N31" s="66">
        <f t="shared" si="2"/>
        <v>358594.6</v>
      </c>
      <c r="O31" s="35"/>
      <c r="P31" s="21"/>
      <c r="Q31" s="20"/>
      <c r="R31" s="45"/>
      <c r="S31" s="66">
        <f t="shared" si="10"/>
        <v>353037</v>
      </c>
      <c r="T31" s="69">
        <f t="shared" si="4"/>
        <v>353037</v>
      </c>
    </row>
    <row r="32" spans="1:22" ht="51" x14ac:dyDescent="0.2">
      <c r="A32" s="26">
        <v>29</v>
      </c>
      <c r="B32" s="11">
        <v>25173902</v>
      </c>
      <c r="C32" s="6" t="s">
        <v>61</v>
      </c>
      <c r="D32" s="30" t="s">
        <v>76</v>
      </c>
      <c r="E32" s="71">
        <v>1</v>
      </c>
      <c r="F32" s="3" t="s">
        <v>130</v>
      </c>
      <c r="G32" s="24">
        <v>3650000</v>
      </c>
      <c r="H32" s="25">
        <f t="shared" si="8"/>
        <v>693500</v>
      </c>
      <c r="I32" s="24">
        <f t="shared" si="9"/>
        <v>4343500</v>
      </c>
      <c r="J32" s="66">
        <f t="shared" si="0"/>
        <v>4343500</v>
      </c>
      <c r="K32" s="35">
        <v>3963780</v>
      </c>
      <c r="L32" s="21">
        <f t="shared" si="6"/>
        <v>753118.2</v>
      </c>
      <c r="M32" s="20">
        <f t="shared" si="1"/>
        <v>4716898.2</v>
      </c>
      <c r="N32" s="66">
        <f t="shared" si="2"/>
        <v>4716898.2</v>
      </c>
      <c r="O32" s="35"/>
      <c r="P32" s="21"/>
      <c r="Q32" s="20"/>
      <c r="R32" s="45"/>
      <c r="S32" s="66">
        <f t="shared" si="10"/>
        <v>4530199</v>
      </c>
      <c r="T32" s="69">
        <f t="shared" si="4"/>
        <v>4530199</v>
      </c>
    </row>
    <row r="33" spans="1:21" ht="38.25" x14ac:dyDescent="0.2">
      <c r="A33" s="26">
        <v>30</v>
      </c>
      <c r="B33" s="9">
        <v>26111512</v>
      </c>
      <c r="C33" s="1" t="s">
        <v>231</v>
      </c>
      <c r="D33" s="2" t="s">
        <v>76</v>
      </c>
      <c r="E33" s="70">
        <v>1</v>
      </c>
      <c r="F33" s="3" t="s">
        <v>189</v>
      </c>
      <c r="G33" s="24">
        <v>1320000</v>
      </c>
      <c r="H33" s="25">
        <f t="shared" si="8"/>
        <v>250800</v>
      </c>
      <c r="I33" s="24">
        <f t="shared" si="9"/>
        <v>1570800</v>
      </c>
      <c r="J33" s="66">
        <f t="shared" si="0"/>
        <v>1570800</v>
      </c>
      <c r="K33" s="35">
        <v>755668</v>
      </c>
      <c r="L33" s="21">
        <f t="shared" si="6"/>
        <v>143576.92000000001</v>
      </c>
      <c r="M33" s="20">
        <f t="shared" si="1"/>
        <v>899244.92</v>
      </c>
      <c r="N33" s="66">
        <f t="shared" si="2"/>
        <v>899244.92</v>
      </c>
      <c r="O33" s="35"/>
      <c r="P33" s="21"/>
      <c r="Q33" s="20"/>
      <c r="R33" s="45"/>
      <c r="S33" s="66">
        <f t="shared" si="10"/>
        <v>1235022</v>
      </c>
      <c r="T33" s="69">
        <f t="shared" si="4"/>
        <v>1235022</v>
      </c>
    </row>
    <row r="34" spans="1:21" ht="25.5" x14ac:dyDescent="0.2">
      <c r="A34" s="26">
        <v>31</v>
      </c>
      <c r="B34" s="9">
        <v>21101501</v>
      </c>
      <c r="C34" s="1" t="s">
        <v>151</v>
      </c>
      <c r="D34" s="2" t="s">
        <v>76</v>
      </c>
      <c r="E34" s="70">
        <v>1</v>
      </c>
      <c r="F34" s="3" t="s">
        <v>192</v>
      </c>
      <c r="G34" s="24">
        <v>1142400</v>
      </c>
      <c r="H34" s="25">
        <f t="shared" si="8"/>
        <v>217056</v>
      </c>
      <c r="I34" s="24">
        <f t="shared" si="9"/>
        <v>1359456</v>
      </c>
      <c r="J34" s="66">
        <f t="shared" si="0"/>
        <v>1359456</v>
      </c>
      <c r="K34" s="35">
        <v>1112640</v>
      </c>
      <c r="L34" s="21">
        <f t="shared" si="6"/>
        <v>211401.60000000001</v>
      </c>
      <c r="M34" s="20">
        <f t="shared" si="1"/>
        <v>1324041.6000000001</v>
      </c>
      <c r="N34" s="66">
        <f t="shared" si="2"/>
        <v>1324041.6000000001</v>
      </c>
      <c r="O34" s="35"/>
      <c r="P34" s="21"/>
      <c r="Q34" s="20"/>
      <c r="R34" s="45"/>
      <c r="S34" s="66">
        <f t="shared" si="10"/>
        <v>1341749</v>
      </c>
      <c r="T34" s="69">
        <f t="shared" si="4"/>
        <v>1341749</v>
      </c>
    </row>
    <row r="35" spans="1:21" ht="51" x14ac:dyDescent="0.2">
      <c r="A35" s="26">
        <v>32</v>
      </c>
      <c r="B35" s="9">
        <v>40142020</v>
      </c>
      <c r="C35" s="27" t="s">
        <v>68</v>
      </c>
      <c r="D35" s="2" t="s">
        <v>79</v>
      </c>
      <c r="E35" s="70">
        <v>1</v>
      </c>
      <c r="F35" s="3" t="s">
        <v>139</v>
      </c>
      <c r="G35" s="24">
        <v>230000</v>
      </c>
      <c r="H35" s="25">
        <f t="shared" si="8"/>
        <v>43700</v>
      </c>
      <c r="I35" s="24">
        <f t="shared" si="9"/>
        <v>273700</v>
      </c>
      <c r="J35" s="66">
        <f t="shared" si="0"/>
        <v>273700</v>
      </c>
      <c r="K35" s="35">
        <v>71858</v>
      </c>
      <c r="L35" s="21">
        <f t="shared" si="6"/>
        <v>13653.02</v>
      </c>
      <c r="M35" s="20">
        <f t="shared" si="1"/>
        <v>85511.02</v>
      </c>
      <c r="N35" s="66">
        <f t="shared" si="2"/>
        <v>85511.02</v>
      </c>
      <c r="O35" s="35"/>
      <c r="P35" s="21"/>
      <c r="Q35" s="20"/>
      <c r="R35" s="45"/>
      <c r="S35" s="66">
        <f t="shared" si="10"/>
        <v>179606</v>
      </c>
      <c r="T35" s="69">
        <f t="shared" si="4"/>
        <v>179606</v>
      </c>
    </row>
    <row r="36" spans="1:21" ht="25.5" x14ac:dyDescent="0.2">
      <c r="A36" s="26">
        <v>33</v>
      </c>
      <c r="B36" s="3">
        <v>25172408</v>
      </c>
      <c r="C36" s="8" t="s">
        <v>164</v>
      </c>
      <c r="D36" s="3" t="s">
        <v>76</v>
      </c>
      <c r="E36" s="72">
        <v>1</v>
      </c>
      <c r="F36" s="3" t="s">
        <v>205</v>
      </c>
      <c r="G36" s="24">
        <v>160000</v>
      </c>
      <c r="H36" s="25">
        <f t="shared" si="8"/>
        <v>30400</v>
      </c>
      <c r="I36" s="24">
        <f t="shared" si="9"/>
        <v>190400</v>
      </c>
      <c r="J36" s="66">
        <f t="shared" si="0"/>
        <v>190400</v>
      </c>
      <c r="K36" s="35">
        <v>215574</v>
      </c>
      <c r="L36" s="21">
        <f t="shared" si="6"/>
        <v>40959.06</v>
      </c>
      <c r="M36" s="20">
        <f t="shared" si="1"/>
        <v>256533.06</v>
      </c>
      <c r="N36" s="66">
        <f t="shared" si="2"/>
        <v>256533.06</v>
      </c>
      <c r="O36" s="35"/>
      <c r="P36" s="21"/>
      <c r="Q36" s="20"/>
      <c r="R36" s="45"/>
      <c r="S36" s="66">
        <f t="shared" si="10"/>
        <v>223467</v>
      </c>
      <c r="T36" s="69">
        <f t="shared" si="4"/>
        <v>223467</v>
      </c>
    </row>
    <row r="37" spans="1:21" ht="38.25" x14ac:dyDescent="0.2">
      <c r="A37" s="26">
        <v>34</v>
      </c>
      <c r="B37" s="3">
        <v>26111512</v>
      </c>
      <c r="C37" s="8" t="s">
        <v>168</v>
      </c>
      <c r="D37" s="3" t="s">
        <v>76</v>
      </c>
      <c r="E37" s="72">
        <v>1</v>
      </c>
      <c r="F37" s="3" t="s">
        <v>209</v>
      </c>
      <c r="G37" s="24">
        <v>2400000</v>
      </c>
      <c r="H37" s="25">
        <f t="shared" si="8"/>
        <v>456000</v>
      </c>
      <c r="I37" s="24">
        <f t="shared" si="9"/>
        <v>2856000</v>
      </c>
      <c r="J37" s="66">
        <f t="shared" si="0"/>
        <v>2856000</v>
      </c>
      <c r="K37" s="35">
        <v>3013400</v>
      </c>
      <c r="L37" s="21">
        <f t="shared" si="6"/>
        <v>572546</v>
      </c>
      <c r="M37" s="20">
        <f t="shared" si="1"/>
        <v>3585946</v>
      </c>
      <c r="N37" s="66">
        <f t="shared" si="2"/>
        <v>3585946</v>
      </c>
      <c r="O37" s="35"/>
      <c r="P37" s="21"/>
      <c r="Q37" s="20"/>
      <c r="R37" s="45"/>
      <c r="S37" s="66">
        <f t="shared" si="10"/>
        <v>3220973</v>
      </c>
      <c r="T37" s="69">
        <f t="shared" si="4"/>
        <v>3220973</v>
      </c>
    </row>
    <row r="38" spans="1:21" x14ac:dyDescent="0.2">
      <c r="A38" s="26">
        <v>35</v>
      </c>
      <c r="B38" s="3">
        <v>15121509</v>
      </c>
      <c r="C38" s="8" t="s">
        <v>175</v>
      </c>
      <c r="D38" s="3" t="s">
        <v>73</v>
      </c>
      <c r="E38" s="70">
        <v>1</v>
      </c>
      <c r="F38" s="3" t="s">
        <v>216</v>
      </c>
      <c r="G38" s="24">
        <v>54740</v>
      </c>
      <c r="H38" s="25">
        <f t="shared" ref="H38:H45" si="11">G38*19%</f>
        <v>10400.6</v>
      </c>
      <c r="I38" s="24">
        <f t="shared" ref="I38:I45" si="12">G38+H38</f>
        <v>65140.6</v>
      </c>
      <c r="J38" s="66">
        <f t="shared" ref="J38:J43" si="13">I38*E38</f>
        <v>65140.6</v>
      </c>
      <c r="K38" s="35">
        <v>53314</v>
      </c>
      <c r="L38" s="21">
        <f t="shared" ref="L38:L43" si="14">K38*19%</f>
        <v>10129.66</v>
      </c>
      <c r="M38" s="20">
        <f t="shared" ref="M38:M43" si="15">K38+L38</f>
        <v>63443.66</v>
      </c>
      <c r="N38" s="66">
        <f t="shared" ref="N38:N43" si="16">M38*E38</f>
        <v>63443.66</v>
      </c>
      <c r="O38" s="35"/>
      <c r="P38" s="21"/>
      <c r="Q38" s="20"/>
      <c r="R38" s="45"/>
      <c r="S38" s="66">
        <f t="shared" si="10"/>
        <v>64292</v>
      </c>
      <c r="T38" s="69">
        <f t="shared" si="4"/>
        <v>64292</v>
      </c>
      <c r="U38" s="56"/>
    </row>
    <row r="39" spans="1:21" x14ac:dyDescent="0.2">
      <c r="A39" s="26">
        <v>36</v>
      </c>
      <c r="B39" s="3">
        <v>25171905</v>
      </c>
      <c r="C39" s="8" t="s">
        <v>181</v>
      </c>
      <c r="D39" s="3" t="s">
        <v>76</v>
      </c>
      <c r="E39" s="72">
        <v>1</v>
      </c>
      <c r="F39" s="3" t="s">
        <v>222</v>
      </c>
      <c r="G39" s="24">
        <v>33320</v>
      </c>
      <c r="H39" s="25">
        <f t="shared" si="11"/>
        <v>6330.8</v>
      </c>
      <c r="I39" s="24">
        <f t="shared" si="12"/>
        <v>39650.800000000003</v>
      </c>
      <c r="J39" s="66">
        <f t="shared" si="13"/>
        <v>39650.800000000003</v>
      </c>
      <c r="K39" s="35">
        <v>160000</v>
      </c>
      <c r="L39" s="21">
        <f t="shared" si="14"/>
        <v>30400</v>
      </c>
      <c r="M39" s="20">
        <f t="shared" si="15"/>
        <v>190400</v>
      </c>
      <c r="N39" s="66">
        <f t="shared" si="16"/>
        <v>190400</v>
      </c>
      <c r="O39" s="35"/>
      <c r="P39" s="21"/>
      <c r="Q39" s="20"/>
      <c r="R39" s="45"/>
      <c r="S39" s="66">
        <f t="shared" si="10"/>
        <v>115025</v>
      </c>
      <c r="T39" s="69">
        <f t="shared" si="4"/>
        <v>115025</v>
      </c>
    </row>
    <row r="40" spans="1:21" ht="25.5" x14ac:dyDescent="0.2">
      <c r="A40" s="26">
        <v>37</v>
      </c>
      <c r="B40" s="3">
        <v>25174209</v>
      </c>
      <c r="C40" s="8" t="s">
        <v>182</v>
      </c>
      <c r="D40" s="3" t="s">
        <v>76</v>
      </c>
      <c r="E40" s="70">
        <v>1</v>
      </c>
      <c r="F40" s="3" t="s">
        <v>223</v>
      </c>
      <c r="G40" s="24">
        <v>1725500</v>
      </c>
      <c r="H40" s="25">
        <f t="shared" si="11"/>
        <v>327845</v>
      </c>
      <c r="I40" s="24">
        <f t="shared" si="12"/>
        <v>2053345</v>
      </c>
      <c r="J40" s="66">
        <f t="shared" si="13"/>
        <v>2053345</v>
      </c>
      <c r="K40" s="35">
        <v>1360000</v>
      </c>
      <c r="L40" s="21">
        <f t="shared" si="14"/>
        <v>258400</v>
      </c>
      <c r="M40" s="20">
        <f t="shared" si="15"/>
        <v>1618400</v>
      </c>
      <c r="N40" s="66">
        <f t="shared" si="16"/>
        <v>1618400</v>
      </c>
      <c r="O40" s="35"/>
      <c r="P40" s="21"/>
      <c r="Q40" s="20"/>
      <c r="R40" s="45"/>
      <c r="S40" s="66">
        <f t="shared" si="10"/>
        <v>1835873</v>
      </c>
      <c r="T40" s="69">
        <f t="shared" si="4"/>
        <v>1835873</v>
      </c>
      <c r="U40" s="56"/>
    </row>
    <row r="41" spans="1:21" ht="38.25" x14ac:dyDescent="0.2">
      <c r="A41" s="26">
        <v>38</v>
      </c>
      <c r="B41" s="3">
        <v>23153026</v>
      </c>
      <c r="C41" s="8" t="s">
        <v>250</v>
      </c>
      <c r="D41" s="3" t="s">
        <v>76</v>
      </c>
      <c r="E41" s="70">
        <v>1</v>
      </c>
      <c r="F41" s="3" t="s">
        <v>284</v>
      </c>
      <c r="G41" s="22">
        <v>88000</v>
      </c>
      <c r="H41" s="25">
        <f t="shared" si="11"/>
        <v>16720</v>
      </c>
      <c r="I41" s="24">
        <f t="shared" si="12"/>
        <v>104720</v>
      </c>
      <c r="J41" s="66">
        <f t="shared" si="13"/>
        <v>104720</v>
      </c>
      <c r="K41" s="22">
        <v>101992</v>
      </c>
      <c r="L41" s="21">
        <f t="shared" si="14"/>
        <v>19378.48</v>
      </c>
      <c r="M41" s="20">
        <f t="shared" si="15"/>
        <v>121370.48</v>
      </c>
      <c r="N41" s="66">
        <f t="shared" si="16"/>
        <v>121370.48</v>
      </c>
      <c r="O41" s="22"/>
      <c r="P41" s="21"/>
      <c r="Q41" s="20"/>
      <c r="R41" s="45"/>
      <c r="S41" s="66">
        <f t="shared" si="10"/>
        <v>113045</v>
      </c>
      <c r="T41" s="69">
        <f t="shared" si="4"/>
        <v>113045</v>
      </c>
      <c r="U41" s="56"/>
    </row>
    <row r="42" spans="1:21" x14ac:dyDescent="0.2">
      <c r="A42" s="26">
        <v>39</v>
      </c>
      <c r="B42" s="14">
        <v>41113319</v>
      </c>
      <c r="C42" s="63" t="s">
        <v>251</v>
      </c>
      <c r="D42" s="14" t="s">
        <v>76</v>
      </c>
      <c r="E42" s="70">
        <v>1</v>
      </c>
      <c r="F42" s="3" t="s">
        <v>285</v>
      </c>
      <c r="G42" s="22">
        <v>246000</v>
      </c>
      <c r="H42" s="25">
        <f t="shared" si="11"/>
        <v>46740</v>
      </c>
      <c r="I42" s="24">
        <f t="shared" si="12"/>
        <v>292740</v>
      </c>
      <c r="J42" s="66">
        <f t="shared" si="13"/>
        <v>292740</v>
      </c>
      <c r="K42" s="22">
        <v>230000</v>
      </c>
      <c r="L42" s="21">
        <f t="shared" si="14"/>
        <v>43700</v>
      </c>
      <c r="M42" s="20">
        <f t="shared" si="15"/>
        <v>273700</v>
      </c>
      <c r="N42" s="66">
        <f t="shared" si="16"/>
        <v>273700</v>
      </c>
      <c r="O42" s="22"/>
      <c r="P42" s="21"/>
      <c r="Q42" s="20"/>
      <c r="R42" s="45"/>
      <c r="S42" s="66">
        <f t="shared" si="10"/>
        <v>283220</v>
      </c>
      <c r="T42" s="69">
        <f t="shared" si="4"/>
        <v>283220</v>
      </c>
      <c r="U42" s="56"/>
    </row>
    <row r="43" spans="1:21" ht="25.5" x14ac:dyDescent="0.2">
      <c r="A43" s="26">
        <v>40</v>
      </c>
      <c r="B43" s="9">
        <v>21101708</v>
      </c>
      <c r="C43" s="8" t="s">
        <v>255</v>
      </c>
      <c r="D43" s="19" t="s">
        <v>76</v>
      </c>
      <c r="E43" s="70">
        <v>1</v>
      </c>
      <c r="F43" s="3" t="s">
        <v>289</v>
      </c>
      <c r="G43" s="73">
        <v>256000</v>
      </c>
      <c r="H43" s="25">
        <f t="shared" si="11"/>
        <v>48640</v>
      </c>
      <c r="I43" s="24">
        <f t="shared" si="12"/>
        <v>304640</v>
      </c>
      <c r="J43" s="66">
        <f t="shared" si="13"/>
        <v>304640</v>
      </c>
      <c r="K43" s="22">
        <v>296704</v>
      </c>
      <c r="L43" s="21">
        <f t="shared" si="14"/>
        <v>56373.760000000002</v>
      </c>
      <c r="M43" s="20">
        <f t="shared" si="15"/>
        <v>353077.76000000001</v>
      </c>
      <c r="N43" s="66">
        <f t="shared" si="16"/>
        <v>353077.76000000001</v>
      </c>
      <c r="O43" s="22"/>
      <c r="P43" s="21"/>
      <c r="Q43" s="20"/>
      <c r="R43" s="45"/>
      <c r="S43" s="66">
        <f t="shared" si="10"/>
        <v>328859</v>
      </c>
      <c r="T43" s="69">
        <f t="shared" si="4"/>
        <v>328859</v>
      </c>
      <c r="U43" s="56"/>
    </row>
    <row r="44" spans="1:21" ht="25.5" x14ac:dyDescent="0.2">
      <c r="A44" s="26">
        <v>41</v>
      </c>
      <c r="B44" s="9">
        <v>23181506</v>
      </c>
      <c r="C44" s="8" t="s">
        <v>259</v>
      </c>
      <c r="D44" s="3" t="s">
        <v>77</v>
      </c>
      <c r="E44" s="70">
        <v>1</v>
      </c>
      <c r="F44" s="3" t="s">
        <v>293</v>
      </c>
      <c r="G44" s="22">
        <v>536000</v>
      </c>
      <c r="H44" s="25">
        <f t="shared" si="11"/>
        <v>101840</v>
      </c>
      <c r="I44" s="24">
        <f t="shared" si="12"/>
        <v>637840</v>
      </c>
      <c r="J44" s="66">
        <f t="shared" ref="J44:J48" si="17">I44*E44</f>
        <v>637840</v>
      </c>
      <c r="K44" s="22">
        <v>412000</v>
      </c>
      <c r="L44" s="21">
        <f t="shared" ref="L44:L48" si="18">K44*19%</f>
        <v>78280</v>
      </c>
      <c r="M44" s="20">
        <f t="shared" ref="M44:M48" si="19">K44+L44</f>
        <v>490280</v>
      </c>
      <c r="N44" s="66">
        <f t="shared" ref="N44:N48" si="20">M44*E44</f>
        <v>490280</v>
      </c>
      <c r="O44" s="22"/>
      <c r="P44" s="21"/>
      <c r="Q44" s="20"/>
      <c r="R44" s="45"/>
      <c r="S44" s="66">
        <f t="shared" si="10"/>
        <v>564060</v>
      </c>
      <c r="T44" s="69">
        <f t="shared" si="4"/>
        <v>564060</v>
      </c>
      <c r="U44" s="56"/>
    </row>
    <row r="45" spans="1:21" ht="25.5" x14ac:dyDescent="0.2">
      <c r="A45" s="26">
        <v>42</v>
      </c>
      <c r="B45" s="13">
        <v>30101503</v>
      </c>
      <c r="C45" s="64" t="s">
        <v>260</v>
      </c>
      <c r="D45" s="3" t="s">
        <v>76</v>
      </c>
      <c r="E45" s="70">
        <v>1</v>
      </c>
      <c r="F45" s="3" t="s">
        <v>294</v>
      </c>
      <c r="G45" s="73">
        <v>350000</v>
      </c>
      <c r="H45" s="25">
        <f t="shared" si="11"/>
        <v>66500</v>
      </c>
      <c r="I45" s="24">
        <f t="shared" si="12"/>
        <v>416500</v>
      </c>
      <c r="J45" s="66">
        <f t="shared" si="17"/>
        <v>416500</v>
      </c>
      <c r="K45" s="22">
        <v>326000</v>
      </c>
      <c r="L45" s="21">
        <f t="shared" si="18"/>
        <v>61940</v>
      </c>
      <c r="M45" s="20">
        <f t="shared" si="19"/>
        <v>387940</v>
      </c>
      <c r="N45" s="66">
        <f t="shared" si="20"/>
        <v>387940</v>
      </c>
      <c r="O45" s="22"/>
      <c r="P45" s="21"/>
      <c r="Q45" s="20"/>
      <c r="R45" s="45"/>
      <c r="S45" s="66">
        <f t="shared" si="10"/>
        <v>402220</v>
      </c>
      <c r="T45" s="69">
        <f t="shared" si="4"/>
        <v>402220</v>
      </c>
      <c r="U45" s="56"/>
    </row>
    <row r="46" spans="1:21" ht="25.5" x14ac:dyDescent="0.2">
      <c r="A46" s="26">
        <v>43</v>
      </c>
      <c r="B46" s="3">
        <v>30264204</v>
      </c>
      <c r="C46" s="8" t="s">
        <v>261</v>
      </c>
      <c r="D46" s="3" t="s">
        <v>76</v>
      </c>
      <c r="E46" s="70">
        <v>1</v>
      </c>
      <c r="F46" s="3" t="s">
        <v>295</v>
      </c>
      <c r="G46" s="73">
        <v>680000</v>
      </c>
      <c r="H46" s="25">
        <f t="shared" ref="H46:H48" si="21">G46*19%</f>
        <v>129200</v>
      </c>
      <c r="I46" s="24">
        <f t="shared" ref="I46:I48" si="22">G46+H46</f>
        <v>809200</v>
      </c>
      <c r="J46" s="66">
        <f t="shared" si="17"/>
        <v>809200</v>
      </c>
      <c r="K46" s="22">
        <v>788120</v>
      </c>
      <c r="L46" s="21">
        <f t="shared" si="18"/>
        <v>149742.79999999999</v>
      </c>
      <c r="M46" s="20">
        <f t="shared" si="19"/>
        <v>937862.8</v>
      </c>
      <c r="N46" s="66">
        <f t="shared" si="20"/>
        <v>937862.8</v>
      </c>
      <c r="O46" s="22"/>
      <c r="P46" s="21"/>
      <c r="Q46" s="20"/>
      <c r="R46" s="45"/>
      <c r="S46" s="66">
        <f t="shared" si="10"/>
        <v>873531</v>
      </c>
      <c r="T46" s="69">
        <f t="shared" si="4"/>
        <v>873531</v>
      </c>
      <c r="U46" s="56"/>
    </row>
    <row r="47" spans="1:21" x14ac:dyDescent="0.2">
      <c r="A47" s="26">
        <v>44</v>
      </c>
      <c r="B47" s="3">
        <v>15121804</v>
      </c>
      <c r="C47" s="8" t="s">
        <v>262</v>
      </c>
      <c r="D47" s="3" t="s">
        <v>73</v>
      </c>
      <c r="E47" s="70">
        <v>1</v>
      </c>
      <c r="F47" s="3" t="s">
        <v>296</v>
      </c>
      <c r="G47" s="22">
        <v>145000</v>
      </c>
      <c r="H47" s="25">
        <f t="shared" si="21"/>
        <v>27550</v>
      </c>
      <c r="I47" s="24">
        <f t="shared" si="22"/>
        <v>172550</v>
      </c>
      <c r="J47" s="66">
        <f t="shared" si="17"/>
        <v>172550</v>
      </c>
      <c r="K47" s="22">
        <v>122000</v>
      </c>
      <c r="L47" s="21">
        <f t="shared" si="18"/>
        <v>23180</v>
      </c>
      <c r="M47" s="20">
        <f t="shared" si="19"/>
        <v>145180</v>
      </c>
      <c r="N47" s="66">
        <f t="shared" si="20"/>
        <v>145180</v>
      </c>
      <c r="O47" s="22"/>
      <c r="P47" s="21"/>
      <c r="Q47" s="20"/>
      <c r="R47" s="45"/>
      <c r="S47" s="66">
        <f t="shared" si="10"/>
        <v>158865</v>
      </c>
      <c r="T47" s="69">
        <f t="shared" si="4"/>
        <v>158865</v>
      </c>
      <c r="U47" s="56"/>
    </row>
    <row r="48" spans="1:21" x14ac:dyDescent="0.2">
      <c r="A48" s="26">
        <v>45</v>
      </c>
      <c r="B48" s="3">
        <v>23271812</v>
      </c>
      <c r="C48" s="8" t="s">
        <v>263</v>
      </c>
      <c r="D48" s="3" t="s">
        <v>78</v>
      </c>
      <c r="E48" s="70">
        <v>1</v>
      </c>
      <c r="F48" s="3" t="s">
        <v>297</v>
      </c>
      <c r="G48" s="22">
        <v>423000</v>
      </c>
      <c r="H48" s="25">
        <f t="shared" si="21"/>
        <v>80370</v>
      </c>
      <c r="I48" s="24">
        <f t="shared" si="22"/>
        <v>503370</v>
      </c>
      <c r="J48" s="66">
        <f t="shared" si="17"/>
        <v>503370</v>
      </c>
      <c r="K48" s="22">
        <v>312000</v>
      </c>
      <c r="L48" s="21">
        <f t="shared" si="18"/>
        <v>59280</v>
      </c>
      <c r="M48" s="20">
        <f t="shared" si="19"/>
        <v>371280</v>
      </c>
      <c r="N48" s="66">
        <f t="shared" si="20"/>
        <v>371280</v>
      </c>
      <c r="O48" s="22"/>
      <c r="P48" s="21"/>
      <c r="Q48" s="20"/>
      <c r="R48" s="45"/>
      <c r="S48" s="66">
        <f t="shared" si="10"/>
        <v>437325</v>
      </c>
      <c r="T48" s="69">
        <f t="shared" si="4"/>
        <v>437325</v>
      </c>
      <c r="U48" s="56"/>
    </row>
    <row r="49" spans="1:21" ht="15.75" customHeight="1" thickBot="1" x14ac:dyDescent="0.3">
      <c r="A49" s="50"/>
      <c r="B49" s="51"/>
      <c r="C49" s="54" t="s">
        <v>298</v>
      </c>
      <c r="D49" s="51"/>
      <c r="E49" s="51"/>
      <c r="F49" s="51"/>
      <c r="G49" s="74" t="s">
        <v>224</v>
      </c>
      <c r="H49" s="75"/>
      <c r="I49" s="52"/>
      <c r="J49" s="53">
        <f>SUM(J4:J48)</f>
        <v>40199858.880000003</v>
      </c>
      <c r="K49" s="52"/>
      <c r="L49" s="52"/>
      <c r="M49" s="52"/>
      <c r="N49" s="53">
        <f>SUM(N4:N48)</f>
        <v>41472331.416999996</v>
      </c>
      <c r="O49" s="52"/>
      <c r="P49" s="52"/>
      <c r="Q49" s="52"/>
      <c r="R49" s="53"/>
      <c r="S49" s="58">
        <f>SUM(S4:S48)</f>
        <v>39991223</v>
      </c>
      <c r="T49" s="59">
        <f>SUM(T4:T48)</f>
        <v>39991223</v>
      </c>
      <c r="U49" s="57"/>
    </row>
    <row r="51" spans="1:21" x14ac:dyDescent="0.25">
      <c r="T51" s="36">
        <v>39991223</v>
      </c>
    </row>
  </sheetData>
  <autoFilter ref="A3:V49" xr:uid="{E4DB07EA-93F8-4758-AEC1-B9FD7AF862BB}"/>
  <mergeCells count="7">
    <mergeCell ref="G49:H49"/>
    <mergeCell ref="A1:T1"/>
    <mergeCell ref="A2:F2"/>
    <mergeCell ref="G2:J2"/>
    <mergeCell ref="K2:N2"/>
    <mergeCell ref="S2:T2"/>
    <mergeCell ref="O2:R2"/>
  </mergeCells>
  <printOptions horizontalCentered="1"/>
  <pageMargins left="0.31496062992125984" right="0.31496062992125984" top="0.74803149606299213" bottom="0.74803149606299213" header="0.31496062992125984" footer="0.31496062992125984"/>
  <pageSetup paperSize="119" scale="45"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C32A21-7A7A-4A96-9C98-B8257A2A76AA}">
  <dimension ref="A1:F47"/>
  <sheetViews>
    <sheetView workbookViewId="0">
      <selection activeCell="B3" sqref="B3:B8"/>
    </sheetView>
  </sheetViews>
  <sheetFormatPr baseColWidth="10" defaultRowHeight="15" x14ac:dyDescent="0.25"/>
  <cols>
    <col min="3" max="3" width="55.140625" customWidth="1"/>
  </cols>
  <sheetData>
    <row r="1" spans="1:6" ht="15.75" thickBot="1" x14ac:dyDescent="0.3"/>
    <row r="2" spans="1:6" ht="25.5" x14ac:dyDescent="0.25">
      <c r="A2" s="60" t="s">
        <v>0</v>
      </c>
      <c r="B2" s="61" t="s">
        <v>1</v>
      </c>
      <c r="C2" s="61" t="s">
        <v>2</v>
      </c>
      <c r="D2" s="61" t="s">
        <v>3</v>
      </c>
      <c r="E2" s="61" t="s">
        <v>4</v>
      </c>
      <c r="F2" s="61" t="s">
        <v>5</v>
      </c>
    </row>
    <row r="3" spans="1:6" ht="30" customHeight="1" x14ac:dyDescent="0.25">
      <c r="A3" s="26">
        <v>1</v>
      </c>
      <c r="B3" s="16">
        <v>15121501</v>
      </c>
      <c r="C3" s="62" t="s">
        <v>299</v>
      </c>
      <c r="D3" s="29" t="s">
        <v>264</v>
      </c>
      <c r="E3" s="9">
        <v>1</v>
      </c>
      <c r="F3" s="3" t="s">
        <v>80</v>
      </c>
    </row>
    <row r="4" spans="1:6" ht="30" customHeight="1" x14ac:dyDescent="0.25">
      <c r="A4" s="26">
        <v>2</v>
      </c>
      <c r="B4" s="28">
        <v>15121501</v>
      </c>
      <c r="C4" s="27" t="s">
        <v>226</v>
      </c>
      <c r="D4" s="29" t="s">
        <v>264</v>
      </c>
      <c r="E4" s="9">
        <v>1</v>
      </c>
      <c r="F4" s="3" t="s">
        <v>82</v>
      </c>
    </row>
    <row r="5" spans="1:6" ht="30" customHeight="1" x14ac:dyDescent="0.25">
      <c r="A5" s="26">
        <v>3</v>
      </c>
      <c r="B5" s="9">
        <v>15121902</v>
      </c>
      <c r="C5" s="27" t="s">
        <v>301</v>
      </c>
      <c r="D5" s="29" t="s">
        <v>303</v>
      </c>
      <c r="E5" s="9">
        <v>1</v>
      </c>
      <c r="F5" s="3" t="s">
        <v>83</v>
      </c>
    </row>
    <row r="6" spans="1:6" ht="30" customHeight="1" x14ac:dyDescent="0.25">
      <c r="A6" s="26">
        <v>4</v>
      </c>
      <c r="B6" s="9">
        <v>25174004</v>
      </c>
      <c r="C6" s="1" t="s">
        <v>15</v>
      </c>
      <c r="D6" s="29" t="s">
        <v>73</v>
      </c>
      <c r="E6" s="9">
        <v>1</v>
      </c>
      <c r="F6" s="3" t="s">
        <v>84</v>
      </c>
    </row>
    <row r="7" spans="1:6" ht="30" customHeight="1" x14ac:dyDescent="0.25">
      <c r="A7" s="26">
        <v>5</v>
      </c>
      <c r="B7" s="9">
        <v>11151507</v>
      </c>
      <c r="C7" s="1" t="s">
        <v>17</v>
      </c>
      <c r="D7" s="2" t="s">
        <v>74</v>
      </c>
      <c r="E7" s="9">
        <v>1</v>
      </c>
      <c r="F7" s="3" t="s">
        <v>86</v>
      </c>
    </row>
    <row r="8" spans="1:6" ht="30" customHeight="1" x14ac:dyDescent="0.25">
      <c r="A8" s="26">
        <v>6</v>
      </c>
      <c r="B8" s="9">
        <v>26111703</v>
      </c>
      <c r="C8" s="1" t="s">
        <v>18</v>
      </c>
      <c r="D8" s="2" t="s">
        <v>75</v>
      </c>
      <c r="E8" s="9">
        <v>1</v>
      </c>
      <c r="F8" s="3" t="s">
        <v>87</v>
      </c>
    </row>
    <row r="9" spans="1:6" ht="30" customHeight="1" x14ac:dyDescent="0.25">
      <c r="A9" s="26">
        <v>7</v>
      </c>
      <c r="B9" s="9">
        <v>26111703</v>
      </c>
      <c r="C9" s="1" t="s">
        <v>19</v>
      </c>
      <c r="D9" s="2" t="s">
        <v>76</v>
      </c>
      <c r="E9" s="9">
        <v>1</v>
      </c>
      <c r="F9" s="3" t="s">
        <v>88</v>
      </c>
    </row>
    <row r="10" spans="1:6" ht="30" customHeight="1" x14ac:dyDescent="0.25">
      <c r="A10" s="26">
        <v>8</v>
      </c>
      <c r="B10" s="9">
        <v>40161504</v>
      </c>
      <c r="C10" s="1" t="s">
        <v>20</v>
      </c>
      <c r="D10" s="2" t="s">
        <v>76</v>
      </c>
      <c r="E10" s="9">
        <v>1</v>
      </c>
      <c r="F10" s="3" t="s">
        <v>89</v>
      </c>
    </row>
    <row r="11" spans="1:6" ht="30" customHeight="1" x14ac:dyDescent="0.25">
      <c r="A11" s="26">
        <v>9</v>
      </c>
      <c r="B11" s="9">
        <v>40161504</v>
      </c>
      <c r="C11" s="1" t="s">
        <v>21</v>
      </c>
      <c r="D11" s="2" t="s">
        <v>76</v>
      </c>
      <c r="E11" s="9">
        <v>1</v>
      </c>
      <c r="F11" s="3" t="s">
        <v>90</v>
      </c>
    </row>
    <row r="12" spans="1:6" ht="30" customHeight="1" x14ac:dyDescent="0.25">
      <c r="A12" s="26">
        <v>10</v>
      </c>
      <c r="B12" s="9">
        <v>40161504</v>
      </c>
      <c r="C12" s="1" t="s">
        <v>22</v>
      </c>
      <c r="D12" s="2" t="s">
        <v>76</v>
      </c>
      <c r="E12" s="9">
        <v>1</v>
      </c>
      <c r="F12" s="3" t="s">
        <v>91</v>
      </c>
    </row>
    <row r="13" spans="1:6" ht="30" customHeight="1" x14ac:dyDescent="0.25">
      <c r="A13" s="26">
        <v>11</v>
      </c>
      <c r="B13" s="9">
        <v>40161504</v>
      </c>
      <c r="C13" s="1" t="s">
        <v>23</v>
      </c>
      <c r="D13" s="2" t="s">
        <v>76</v>
      </c>
      <c r="E13" s="9">
        <v>1</v>
      </c>
      <c r="F13" s="3" t="s">
        <v>92</v>
      </c>
    </row>
    <row r="14" spans="1:6" ht="30" customHeight="1" x14ac:dyDescent="0.25">
      <c r="A14" s="26">
        <v>12</v>
      </c>
      <c r="B14" s="9">
        <v>40161504</v>
      </c>
      <c r="C14" s="1" t="s">
        <v>24</v>
      </c>
      <c r="D14" s="2" t="s">
        <v>76</v>
      </c>
      <c r="E14" s="9">
        <v>1</v>
      </c>
      <c r="F14" s="3" t="s">
        <v>93</v>
      </c>
    </row>
    <row r="15" spans="1:6" ht="30" customHeight="1" x14ac:dyDescent="0.25">
      <c r="A15" s="26">
        <v>13</v>
      </c>
      <c r="B15" s="9">
        <v>40161504</v>
      </c>
      <c r="C15" s="1" t="s">
        <v>25</v>
      </c>
      <c r="D15" s="16" t="s">
        <v>76</v>
      </c>
      <c r="E15" s="9">
        <v>1</v>
      </c>
      <c r="F15" s="3" t="s">
        <v>94</v>
      </c>
    </row>
    <row r="16" spans="1:6" ht="30" customHeight="1" x14ac:dyDescent="0.25">
      <c r="A16" s="26">
        <v>14</v>
      </c>
      <c r="B16" s="9">
        <v>40161504</v>
      </c>
      <c r="C16" s="1" t="s">
        <v>26</v>
      </c>
      <c r="D16" s="2" t="s">
        <v>76</v>
      </c>
      <c r="E16" s="9">
        <v>1</v>
      </c>
      <c r="F16" s="3" t="s">
        <v>95</v>
      </c>
    </row>
    <row r="17" spans="1:6" ht="30" customHeight="1" x14ac:dyDescent="0.25">
      <c r="A17" s="26">
        <v>15</v>
      </c>
      <c r="B17" s="9">
        <v>40161504</v>
      </c>
      <c r="C17" s="1" t="s">
        <v>27</v>
      </c>
      <c r="D17" s="2" t="s">
        <v>76</v>
      </c>
      <c r="E17" s="9">
        <v>1</v>
      </c>
      <c r="F17" s="3" t="s">
        <v>96</v>
      </c>
    </row>
    <row r="18" spans="1:6" ht="30" customHeight="1" x14ac:dyDescent="0.25">
      <c r="A18" s="26">
        <v>16</v>
      </c>
      <c r="B18" s="9">
        <v>40161513</v>
      </c>
      <c r="C18" s="1" t="s">
        <v>30</v>
      </c>
      <c r="D18" s="2" t="s">
        <v>76</v>
      </c>
      <c r="E18" s="9">
        <v>1</v>
      </c>
      <c r="F18" s="3" t="s">
        <v>99</v>
      </c>
    </row>
    <row r="19" spans="1:6" ht="30" customHeight="1" x14ac:dyDescent="0.25">
      <c r="A19" s="26">
        <v>17</v>
      </c>
      <c r="B19" s="9">
        <v>40161513</v>
      </c>
      <c r="C19" s="1" t="s">
        <v>31</v>
      </c>
      <c r="D19" s="2" t="s">
        <v>76</v>
      </c>
      <c r="E19" s="9">
        <v>1</v>
      </c>
      <c r="F19" s="3" t="s">
        <v>100</v>
      </c>
    </row>
    <row r="20" spans="1:6" ht="30" customHeight="1" x14ac:dyDescent="0.25">
      <c r="A20" s="26">
        <v>18</v>
      </c>
      <c r="B20" s="9">
        <v>40161513</v>
      </c>
      <c r="C20" s="1" t="s">
        <v>32</v>
      </c>
      <c r="D20" s="16" t="s">
        <v>76</v>
      </c>
      <c r="E20" s="9">
        <v>1</v>
      </c>
      <c r="F20" s="3" t="s">
        <v>101</v>
      </c>
    </row>
    <row r="21" spans="1:6" ht="30" customHeight="1" x14ac:dyDescent="0.25">
      <c r="A21" s="26">
        <v>19</v>
      </c>
      <c r="B21" s="9">
        <v>40161513</v>
      </c>
      <c r="C21" s="1" t="s">
        <v>33</v>
      </c>
      <c r="D21" s="2" t="s">
        <v>76</v>
      </c>
      <c r="E21" s="9">
        <v>1</v>
      </c>
      <c r="F21" s="3" t="s">
        <v>102</v>
      </c>
    </row>
    <row r="22" spans="1:6" ht="30" customHeight="1" x14ac:dyDescent="0.25">
      <c r="A22" s="26">
        <v>20</v>
      </c>
      <c r="B22" s="9">
        <v>40161513</v>
      </c>
      <c r="C22" s="1" t="s">
        <v>38</v>
      </c>
      <c r="D22" s="2" t="s">
        <v>76</v>
      </c>
      <c r="E22" s="9">
        <v>1</v>
      </c>
      <c r="F22" s="3" t="s">
        <v>107</v>
      </c>
    </row>
    <row r="23" spans="1:6" ht="30" customHeight="1" x14ac:dyDescent="0.25">
      <c r="A23" s="26">
        <v>21</v>
      </c>
      <c r="B23" s="9">
        <v>40161513</v>
      </c>
      <c r="C23" s="1" t="s">
        <v>40</v>
      </c>
      <c r="D23" s="2" t="s">
        <v>76</v>
      </c>
      <c r="E23" s="9">
        <v>1</v>
      </c>
      <c r="F23" s="3" t="s">
        <v>109</v>
      </c>
    </row>
    <row r="24" spans="1:6" ht="30" customHeight="1" x14ac:dyDescent="0.25">
      <c r="A24" s="26">
        <v>22</v>
      </c>
      <c r="B24" s="9">
        <v>40161515</v>
      </c>
      <c r="C24" s="1" t="s">
        <v>145</v>
      </c>
      <c r="D24" s="2" t="s">
        <v>76</v>
      </c>
      <c r="E24" s="9">
        <v>1</v>
      </c>
      <c r="F24" s="3" t="s">
        <v>184</v>
      </c>
    </row>
    <row r="25" spans="1:6" ht="30" customHeight="1" x14ac:dyDescent="0.25">
      <c r="A25" s="26">
        <v>23</v>
      </c>
      <c r="B25" s="9">
        <v>40161515</v>
      </c>
      <c r="C25" s="1" t="s">
        <v>146</v>
      </c>
      <c r="D25" s="2" t="s">
        <v>76</v>
      </c>
      <c r="E25" s="9">
        <v>1</v>
      </c>
      <c r="F25" s="3" t="s">
        <v>185</v>
      </c>
    </row>
    <row r="26" spans="1:6" ht="30" customHeight="1" x14ac:dyDescent="0.25">
      <c r="A26" s="26">
        <v>24</v>
      </c>
      <c r="B26" s="9">
        <v>40161505</v>
      </c>
      <c r="C26" s="1" t="s">
        <v>47</v>
      </c>
      <c r="D26" s="2" t="s">
        <v>77</v>
      </c>
      <c r="E26" s="9">
        <v>1</v>
      </c>
      <c r="F26" s="3" t="s">
        <v>116</v>
      </c>
    </row>
    <row r="27" spans="1:6" ht="30" customHeight="1" x14ac:dyDescent="0.25">
      <c r="A27" s="26">
        <v>25</v>
      </c>
      <c r="B27" s="9">
        <v>40161505</v>
      </c>
      <c r="C27" s="1" t="s">
        <v>55</v>
      </c>
      <c r="D27" s="2" t="s">
        <v>76</v>
      </c>
      <c r="E27" s="9">
        <v>1</v>
      </c>
      <c r="F27" s="3" t="s">
        <v>124</v>
      </c>
    </row>
    <row r="28" spans="1:6" ht="30" customHeight="1" x14ac:dyDescent="0.25">
      <c r="A28" s="26">
        <v>26</v>
      </c>
      <c r="B28" s="9">
        <v>40161505</v>
      </c>
      <c r="C28" s="1" t="s">
        <v>56</v>
      </c>
      <c r="D28" s="2" t="s">
        <v>76</v>
      </c>
      <c r="E28" s="9">
        <v>1</v>
      </c>
      <c r="F28" s="3" t="s">
        <v>125</v>
      </c>
    </row>
    <row r="29" spans="1:6" ht="39" x14ac:dyDescent="0.25">
      <c r="A29" s="26">
        <v>27</v>
      </c>
      <c r="B29" s="9">
        <v>31151603</v>
      </c>
      <c r="C29" s="1" t="s">
        <v>57</v>
      </c>
      <c r="D29" s="2" t="s">
        <v>78</v>
      </c>
      <c r="E29" s="9">
        <v>1</v>
      </c>
      <c r="F29" s="3" t="s">
        <v>126</v>
      </c>
    </row>
    <row r="30" spans="1:6" ht="39" x14ac:dyDescent="0.25">
      <c r="A30" s="26">
        <v>28</v>
      </c>
      <c r="B30" s="9">
        <v>31151603</v>
      </c>
      <c r="C30" s="1" t="s">
        <v>58</v>
      </c>
      <c r="D30" s="2" t="s">
        <v>78</v>
      </c>
      <c r="E30" s="9">
        <v>1</v>
      </c>
      <c r="F30" s="3" t="s">
        <v>127</v>
      </c>
    </row>
    <row r="31" spans="1:6" ht="64.5" x14ac:dyDescent="0.25">
      <c r="A31" s="26">
        <v>29</v>
      </c>
      <c r="B31" s="11">
        <v>25173902</v>
      </c>
      <c r="C31" s="1" t="s">
        <v>61</v>
      </c>
      <c r="D31" s="30" t="s">
        <v>76</v>
      </c>
      <c r="E31" s="11">
        <v>1</v>
      </c>
      <c r="F31" s="3" t="s">
        <v>130</v>
      </c>
    </row>
    <row r="32" spans="1:6" ht="39" x14ac:dyDescent="0.25">
      <c r="A32" s="26">
        <v>30</v>
      </c>
      <c r="B32" s="9">
        <v>26111512</v>
      </c>
      <c r="C32" s="1" t="s">
        <v>231</v>
      </c>
      <c r="D32" s="2" t="s">
        <v>76</v>
      </c>
      <c r="E32" s="9">
        <v>1</v>
      </c>
      <c r="F32" s="3" t="s">
        <v>189</v>
      </c>
    </row>
    <row r="33" spans="1:6" ht="26.25" x14ac:dyDescent="0.25">
      <c r="A33" s="26">
        <v>31</v>
      </c>
      <c r="B33" s="9">
        <v>21101501</v>
      </c>
      <c r="C33" s="1" t="s">
        <v>151</v>
      </c>
      <c r="D33" s="2" t="s">
        <v>76</v>
      </c>
      <c r="E33" s="9">
        <v>1</v>
      </c>
      <c r="F33" s="3" t="s">
        <v>192</v>
      </c>
    </row>
    <row r="34" spans="1:6" ht="51.75" x14ac:dyDescent="0.25">
      <c r="A34" s="26">
        <v>32</v>
      </c>
      <c r="B34" s="9">
        <v>40142020</v>
      </c>
      <c r="C34" s="1" t="s">
        <v>68</v>
      </c>
      <c r="D34" s="2" t="s">
        <v>79</v>
      </c>
      <c r="E34" s="9">
        <v>1</v>
      </c>
      <c r="F34" s="3" t="s">
        <v>139</v>
      </c>
    </row>
    <row r="35" spans="1:6" ht="26.25" x14ac:dyDescent="0.25">
      <c r="A35" s="26">
        <v>33</v>
      </c>
      <c r="B35" s="3">
        <v>25172408</v>
      </c>
      <c r="C35" s="1" t="s">
        <v>164</v>
      </c>
      <c r="D35" s="3" t="s">
        <v>76</v>
      </c>
      <c r="E35" s="4">
        <v>1</v>
      </c>
      <c r="F35" s="3" t="s">
        <v>205</v>
      </c>
    </row>
    <row r="36" spans="1:6" ht="39" x14ac:dyDescent="0.25">
      <c r="A36" s="26">
        <v>34</v>
      </c>
      <c r="B36" s="3">
        <v>26111512</v>
      </c>
      <c r="C36" s="1" t="s">
        <v>168</v>
      </c>
      <c r="D36" s="3" t="s">
        <v>76</v>
      </c>
      <c r="E36" s="4">
        <v>1</v>
      </c>
      <c r="F36" s="3" t="s">
        <v>209</v>
      </c>
    </row>
    <row r="37" spans="1:6" x14ac:dyDescent="0.25">
      <c r="A37" s="26">
        <v>35</v>
      </c>
      <c r="B37" s="3">
        <v>15121509</v>
      </c>
      <c r="C37" s="1" t="s">
        <v>175</v>
      </c>
      <c r="D37" s="3" t="s">
        <v>73</v>
      </c>
      <c r="E37" s="9">
        <v>1</v>
      </c>
      <c r="F37" s="3" t="s">
        <v>216</v>
      </c>
    </row>
    <row r="38" spans="1:6" x14ac:dyDescent="0.25">
      <c r="A38" s="26">
        <v>36</v>
      </c>
      <c r="B38" s="3">
        <v>25171905</v>
      </c>
      <c r="C38" s="1" t="s">
        <v>181</v>
      </c>
      <c r="D38" s="3" t="s">
        <v>76</v>
      </c>
      <c r="E38" s="4">
        <v>1</v>
      </c>
      <c r="F38" s="3" t="s">
        <v>222</v>
      </c>
    </row>
    <row r="39" spans="1:6" ht="39" x14ac:dyDescent="0.25">
      <c r="A39" s="26">
        <v>37</v>
      </c>
      <c r="B39" s="3">
        <v>25174209</v>
      </c>
      <c r="C39" s="1" t="s">
        <v>182</v>
      </c>
      <c r="D39" s="3" t="s">
        <v>76</v>
      </c>
      <c r="E39" s="9">
        <v>1</v>
      </c>
      <c r="F39" s="3" t="s">
        <v>223</v>
      </c>
    </row>
    <row r="40" spans="1:6" ht="39" x14ac:dyDescent="0.25">
      <c r="A40" s="26">
        <v>38</v>
      </c>
      <c r="B40" s="3">
        <v>23153026</v>
      </c>
      <c r="C40" s="1" t="s">
        <v>250</v>
      </c>
      <c r="D40" s="3" t="s">
        <v>76</v>
      </c>
      <c r="E40" s="9">
        <v>1</v>
      </c>
      <c r="F40" s="3" t="s">
        <v>284</v>
      </c>
    </row>
    <row r="41" spans="1:6" ht="26.25" x14ac:dyDescent="0.25">
      <c r="A41" s="26">
        <v>39</v>
      </c>
      <c r="B41" s="14">
        <v>41113319</v>
      </c>
      <c r="C41" s="1" t="s">
        <v>251</v>
      </c>
      <c r="D41" s="14" t="s">
        <v>76</v>
      </c>
      <c r="E41" s="9">
        <v>1</v>
      </c>
      <c r="F41" s="3" t="s">
        <v>285</v>
      </c>
    </row>
    <row r="42" spans="1:6" ht="26.25" x14ac:dyDescent="0.25">
      <c r="A42" s="26">
        <v>40</v>
      </c>
      <c r="B42" s="9">
        <v>21101708</v>
      </c>
      <c r="C42" s="1" t="s">
        <v>255</v>
      </c>
      <c r="D42" s="19" t="s">
        <v>76</v>
      </c>
      <c r="E42" s="9">
        <v>1</v>
      </c>
      <c r="F42" s="3" t="s">
        <v>289</v>
      </c>
    </row>
    <row r="43" spans="1:6" ht="26.25" x14ac:dyDescent="0.25">
      <c r="A43" s="26">
        <v>41</v>
      </c>
      <c r="B43" s="9">
        <v>23181506</v>
      </c>
      <c r="C43" s="1" t="s">
        <v>259</v>
      </c>
      <c r="D43" s="3" t="s">
        <v>77</v>
      </c>
      <c r="E43" s="9">
        <v>1</v>
      </c>
      <c r="F43" s="3" t="s">
        <v>293</v>
      </c>
    </row>
    <row r="44" spans="1:6" ht="26.25" x14ac:dyDescent="0.25">
      <c r="A44" s="26">
        <v>42</v>
      </c>
      <c r="B44" s="13">
        <v>30101503</v>
      </c>
      <c r="C44" s="1" t="s">
        <v>260</v>
      </c>
      <c r="D44" s="3" t="s">
        <v>76</v>
      </c>
      <c r="E44" s="9">
        <v>1</v>
      </c>
      <c r="F44" s="3" t="s">
        <v>294</v>
      </c>
    </row>
    <row r="45" spans="1:6" ht="26.25" x14ac:dyDescent="0.25">
      <c r="A45" s="26">
        <v>43</v>
      </c>
      <c r="B45" s="3">
        <v>30264204</v>
      </c>
      <c r="C45" s="1" t="s">
        <v>261</v>
      </c>
      <c r="D45" s="3" t="s">
        <v>76</v>
      </c>
      <c r="E45" s="9">
        <v>1</v>
      </c>
      <c r="F45" s="3" t="s">
        <v>295</v>
      </c>
    </row>
    <row r="46" spans="1:6" x14ac:dyDescent="0.25">
      <c r="A46" s="26">
        <v>44</v>
      </c>
      <c r="B46" s="3">
        <v>15121804</v>
      </c>
      <c r="C46" s="1" t="s">
        <v>262</v>
      </c>
      <c r="D46" s="3" t="s">
        <v>73</v>
      </c>
      <c r="E46" s="9">
        <v>1</v>
      </c>
      <c r="F46" s="3" t="s">
        <v>296</v>
      </c>
    </row>
    <row r="47" spans="1:6" x14ac:dyDescent="0.25">
      <c r="A47" s="26">
        <v>45</v>
      </c>
      <c r="B47" s="3">
        <v>23271812</v>
      </c>
      <c r="C47" s="1" t="s">
        <v>263</v>
      </c>
      <c r="D47" s="3" t="s">
        <v>78</v>
      </c>
      <c r="E47" s="9">
        <v>1</v>
      </c>
      <c r="F47" s="3" t="s">
        <v>297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A4F452-30C4-4572-8905-9273B4E1A1B3}">
  <dimension ref="A1:W141"/>
  <sheetViews>
    <sheetView workbookViewId="0">
      <selection activeCell="A3" sqref="A3:E140"/>
    </sheetView>
  </sheetViews>
  <sheetFormatPr baseColWidth="10" defaultColWidth="9.28515625" defaultRowHeight="12.75" x14ac:dyDescent="0.25"/>
  <cols>
    <col min="1" max="1" width="6.5703125" style="36" customWidth="1"/>
    <col min="2" max="2" width="20" style="36" customWidth="1"/>
    <col min="3" max="3" width="82.42578125" style="36" customWidth="1"/>
    <col min="4" max="6" width="9.28515625" style="36" customWidth="1"/>
    <col min="7" max="9" width="15.42578125" style="48" customWidth="1"/>
    <col min="10" max="10" width="12.5703125" style="48" customWidth="1"/>
    <col min="11" max="13" width="15.28515625" style="48" customWidth="1"/>
    <col min="14" max="14" width="16" style="48" customWidth="1"/>
    <col min="15" max="17" width="15.28515625" style="48" customWidth="1"/>
    <col min="18" max="18" width="16" style="48" customWidth="1"/>
    <col min="19" max="19" width="9.42578125" style="36" customWidth="1"/>
    <col min="20" max="20" width="14.5703125" style="36" bestFit="1" customWidth="1"/>
    <col min="21" max="16384" width="9.28515625" style="36"/>
  </cols>
  <sheetData>
    <row r="1" spans="1:23" ht="23.25" customHeight="1" x14ac:dyDescent="0.25">
      <c r="A1" s="76" t="s">
        <v>144</v>
      </c>
      <c r="B1" s="76"/>
      <c r="C1" s="76"/>
      <c r="D1" s="76"/>
      <c r="E1" s="76"/>
      <c r="F1" s="76"/>
      <c r="G1" s="76"/>
      <c r="H1" s="76"/>
      <c r="I1" s="76"/>
      <c r="J1" s="76"/>
      <c r="K1" s="76"/>
      <c r="L1" s="76"/>
      <c r="M1" s="76"/>
      <c r="N1" s="76"/>
      <c r="O1" s="76"/>
      <c r="P1" s="76"/>
      <c r="Q1" s="76"/>
      <c r="R1" s="76"/>
      <c r="S1" s="76"/>
      <c r="T1" s="76"/>
    </row>
    <row r="2" spans="1:23" ht="26.25" customHeight="1" thickBot="1" x14ac:dyDescent="0.3">
      <c r="A2" s="77"/>
      <c r="B2" s="77"/>
      <c r="C2" s="77"/>
      <c r="D2" s="77"/>
      <c r="E2" s="77"/>
      <c r="F2" s="77"/>
      <c r="G2" s="78" t="s">
        <v>11</v>
      </c>
      <c r="H2" s="78"/>
      <c r="I2" s="78"/>
      <c r="J2" s="78"/>
      <c r="K2" s="78" t="s">
        <v>12</v>
      </c>
      <c r="L2" s="78"/>
      <c r="M2" s="78"/>
      <c r="N2" s="78"/>
      <c r="O2" s="78" t="s">
        <v>300</v>
      </c>
      <c r="P2" s="78"/>
      <c r="Q2" s="78"/>
      <c r="R2" s="78"/>
      <c r="S2" s="79" t="s">
        <v>8</v>
      </c>
      <c r="T2" s="79"/>
    </row>
    <row r="3" spans="1:23" ht="38.25" x14ac:dyDescent="0.25">
      <c r="A3" s="37" t="s">
        <v>0</v>
      </c>
      <c r="B3" s="38" t="s">
        <v>1</v>
      </c>
      <c r="C3" s="38" t="s">
        <v>2</v>
      </c>
      <c r="D3" s="38" t="s">
        <v>3</v>
      </c>
      <c r="E3" s="38" t="s">
        <v>4</v>
      </c>
      <c r="F3" s="38" t="s">
        <v>5</v>
      </c>
      <c r="G3" s="39" t="s">
        <v>6</v>
      </c>
      <c r="H3" s="39" t="s">
        <v>13</v>
      </c>
      <c r="I3" s="40" t="s">
        <v>9</v>
      </c>
      <c r="J3" s="39" t="s">
        <v>7</v>
      </c>
      <c r="K3" s="41" t="s">
        <v>6</v>
      </c>
      <c r="L3" s="41" t="s">
        <v>13</v>
      </c>
      <c r="M3" s="42" t="s">
        <v>9</v>
      </c>
      <c r="N3" s="41" t="s">
        <v>7</v>
      </c>
      <c r="O3" s="41" t="s">
        <v>6</v>
      </c>
      <c r="P3" s="41" t="s">
        <v>13</v>
      </c>
      <c r="Q3" s="42" t="s">
        <v>9</v>
      </c>
      <c r="R3" s="41" t="s">
        <v>7</v>
      </c>
      <c r="S3" s="43" t="s">
        <v>6</v>
      </c>
      <c r="T3" s="44" t="s">
        <v>7</v>
      </c>
    </row>
    <row r="4" spans="1:23" ht="25.5" x14ac:dyDescent="0.2">
      <c r="A4" s="26">
        <v>1</v>
      </c>
      <c r="B4" s="16">
        <v>15121501</v>
      </c>
      <c r="C4" s="65" t="s">
        <v>299</v>
      </c>
      <c r="D4" s="29" t="s">
        <v>264</v>
      </c>
      <c r="E4" s="9">
        <v>1</v>
      </c>
      <c r="F4" s="3" t="s">
        <v>80</v>
      </c>
      <c r="G4" s="24">
        <v>6750000</v>
      </c>
      <c r="H4" s="25">
        <v>0</v>
      </c>
      <c r="I4" s="24">
        <v>6754440</v>
      </c>
      <c r="J4" s="45">
        <f>I4*E4</f>
        <v>6754440</v>
      </c>
      <c r="K4" s="35">
        <v>7120000</v>
      </c>
      <c r="L4" s="21">
        <v>0</v>
      </c>
      <c r="M4" s="20">
        <f>K4+L4</f>
        <v>7120000</v>
      </c>
      <c r="N4" s="45">
        <f>M4*E4</f>
        <v>7120000</v>
      </c>
      <c r="O4" s="35">
        <v>5968084</v>
      </c>
      <c r="P4" s="21"/>
      <c r="Q4" s="20">
        <f>O4+P4</f>
        <v>5968084</v>
      </c>
      <c r="R4" s="45">
        <f>Q4*E4</f>
        <v>5968084</v>
      </c>
      <c r="S4" s="45"/>
      <c r="T4" s="46">
        <f>(J4+N4+R4)/3</f>
        <v>6614174.666666667</v>
      </c>
      <c r="U4" s="47"/>
      <c r="W4" s="36" t="s">
        <v>10</v>
      </c>
    </row>
    <row r="5" spans="1:23" ht="25.5" x14ac:dyDescent="0.2">
      <c r="A5" s="26">
        <v>2</v>
      </c>
      <c r="B5" s="16">
        <v>15121501</v>
      </c>
      <c r="C5" s="27" t="s">
        <v>14</v>
      </c>
      <c r="D5" s="29" t="s">
        <v>264</v>
      </c>
      <c r="E5" s="9">
        <v>1</v>
      </c>
      <c r="F5" s="3" t="s">
        <v>81</v>
      </c>
      <c r="G5" s="24">
        <v>6900000</v>
      </c>
      <c r="H5" s="25">
        <v>0</v>
      </c>
      <c r="I5" s="24">
        <v>5860000</v>
      </c>
      <c r="J5" s="45">
        <f t="shared" ref="J5:J68" si="0">I5*E5</f>
        <v>5860000</v>
      </c>
      <c r="K5" s="35">
        <v>6100000</v>
      </c>
      <c r="L5" s="21">
        <v>0</v>
      </c>
      <c r="M5" s="20">
        <f t="shared" ref="M5:M68" si="1">K5+L5</f>
        <v>6100000</v>
      </c>
      <c r="N5" s="45">
        <f t="shared" ref="N5:N68" si="2">M5*E5</f>
        <v>6100000</v>
      </c>
      <c r="O5" s="35"/>
      <c r="P5" s="21"/>
      <c r="Q5" s="20"/>
      <c r="R5" s="45"/>
      <c r="S5" s="45"/>
      <c r="T5" s="46">
        <f t="shared" ref="T5:T68" si="3">(J5+N5)/2</f>
        <v>5980000</v>
      </c>
      <c r="U5" s="47"/>
    </row>
    <row r="6" spans="1:23" ht="25.5" x14ac:dyDescent="0.2">
      <c r="A6" s="26">
        <v>3</v>
      </c>
      <c r="B6" s="28">
        <v>15121501</v>
      </c>
      <c r="C6" s="27" t="s">
        <v>226</v>
      </c>
      <c r="D6" s="29" t="s">
        <v>264</v>
      </c>
      <c r="E6" s="9">
        <v>1</v>
      </c>
      <c r="F6" s="3" t="s">
        <v>82</v>
      </c>
      <c r="G6" s="24">
        <v>7210000</v>
      </c>
      <c r="H6" s="25">
        <v>0</v>
      </c>
      <c r="I6" s="24">
        <v>6818700</v>
      </c>
      <c r="J6" s="45">
        <f t="shared" si="0"/>
        <v>6818700</v>
      </c>
      <c r="K6" s="35">
        <v>7530000</v>
      </c>
      <c r="L6" s="21">
        <v>0</v>
      </c>
      <c r="M6" s="20">
        <f t="shared" si="1"/>
        <v>7530000</v>
      </c>
      <c r="N6" s="45">
        <f t="shared" si="2"/>
        <v>7530000</v>
      </c>
      <c r="O6" s="35">
        <v>5714650</v>
      </c>
      <c r="P6" s="21"/>
      <c r="Q6" s="20">
        <f t="shared" ref="Q6:Q8" si="4">O6+P6</f>
        <v>5714650</v>
      </c>
      <c r="R6" s="45">
        <f>Q6*E6</f>
        <v>5714650</v>
      </c>
      <c r="S6" s="45"/>
      <c r="T6" s="46">
        <f>(J6+N6+R6)/3</f>
        <v>6687783.333333333</v>
      </c>
      <c r="U6" s="47"/>
    </row>
    <row r="7" spans="1:23" x14ac:dyDescent="0.2">
      <c r="A7" s="26">
        <v>4</v>
      </c>
      <c r="B7" s="9">
        <v>15121902</v>
      </c>
      <c r="C7" s="27" t="s">
        <v>301</v>
      </c>
      <c r="D7" s="29" t="s">
        <v>73</v>
      </c>
      <c r="E7" s="9">
        <v>1</v>
      </c>
      <c r="F7" s="3" t="s">
        <v>83</v>
      </c>
      <c r="G7" s="24">
        <v>720000</v>
      </c>
      <c r="H7" s="25">
        <v>0</v>
      </c>
      <c r="I7" s="24">
        <v>720000</v>
      </c>
      <c r="J7" s="45">
        <f t="shared" si="0"/>
        <v>720000</v>
      </c>
      <c r="K7" s="35">
        <v>820000</v>
      </c>
      <c r="L7" s="21">
        <f t="shared" ref="L7:L70" si="5">K7*19%</f>
        <v>155800</v>
      </c>
      <c r="M7" s="20">
        <f t="shared" si="1"/>
        <v>975800</v>
      </c>
      <c r="N7" s="45">
        <f t="shared" si="2"/>
        <v>975800</v>
      </c>
      <c r="O7" s="35">
        <v>758894</v>
      </c>
      <c r="P7" s="21"/>
      <c r="Q7" s="20">
        <f t="shared" si="4"/>
        <v>758894</v>
      </c>
      <c r="R7" s="45">
        <f>Q7*E7</f>
        <v>758894</v>
      </c>
      <c r="S7" s="45"/>
      <c r="T7" s="46">
        <f>(J7+N7+R7)/3</f>
        <v>818231.33333333337</v>
      </c>
      <c r="U7" s="47"/>
    </row>
    <row r="8" spans="1:23" x14ac:dyDescent="0.2">
      <c r="A8" s="26">
        <v>5</v>
      </c>
      <c r="B8" s="9">
        <v>25174004</v>
      </c>
      <c r="C8" s="65" t="s">
        <v>302</v>
      </c>
      <c r="D8" s="29" t="s">
        <v>73</v>
      </c>
      <c r="E8" s="9">
        <v>1</v>
      </c>
      <c r="F8" s="3" t="s">
        <v>84</v>
      </c>
      <c r="G8" s="24">
        <v>191590</v>
      </c>
      <c r="H8" s="25">
        <f>G8*19%</f>
        <v>36402.1</v>
      </c>
      <c r="I8" s="24">
        <f>G8+H8</f>
        <v>227992.1</v>
      </c>
      <c r="J8" s="45">
        <f t="shared" si="0"/>
        <v>227992.1</v>
      </c>
      <c r="K8" s="35">
        <v>186599</v>
      </c>
      <c r="L8" s="21">
        <f t="shared" si="5"/>
        <v>35453.81</v>
      </c>
      <c r="M8" s="20">
        <f t="shared" si="1"/>
        <v>222052.81</v>
      </c>
      <c r="N8" s="45">
        <f t="shared" si="2"/>
        <v>222052.81</v>
      </c>
      <c r="O8" s="35">
        <v>175000</v>
      </c>
      <c r="P8" s="21">
        <f t="shared" ref="P8" si="6">O8*19%</f>
        <v>33250</v>
      </c>
      <c r="Q8" s="20">
        <f t="shared" si="4"/>
        <v>208250</v>
      </c>
      <c r="R8" s="45">
        <f>Q8*E8</f>
        <v>208250</v>
      </c>
      <c r="S8" s="45"/>
      <c r="T8" s="46">
        <f>(J8+N8+R8)/3</f>
        <v>219431.63666666669</v>
      </c>
      <c r="U8" s="47"/>
    </row>
    <row r="9" spans="1:23" x14ac:dyDescent="0.2">
      <c r="A9" s="26">
        <v>6</v>
      </c>
      <c r="B9" s="9">
        <v>15121501</v>
      </c>
      <c r="C9" s="8" t="s">
        <v>16</v>
      </c>
      <c r="D9" s="2" t="s">
        <v>73</v>
      </c>
      <c r="E9" s="9">
        <v>1</v>
      </c>
      <c r="F9" s="3" t="s">
        <v>85</v>
      </c>
      <c r="G9" s="24">
        <v>38000</v>
      </c>
      <c r="H9" s="25">
        <v>0</v>
      </c>
      <c r="I9" s="24">
        <v>38000</v>
      </c>
      <c r="J9" s="45">
        <f t="shared" si="0"/>
        <v>38000</v>
      </c>
      <c r="K9" s="35">
        <v>40000</v>
      </c>
      <c r="L9" s="21">
        <v>0</v>
      </c>
      <c r="M9" s="20">
        <f t="shared" si="1"/>
        <v>40000</v>
      </c>
      <c r="N9" s="45">
        <f t="shared" si="2"/>
        <v>40000</v>
      </c>
      <c r="O9" s="35"/>
      <c r="P9" s="21"/>
      <c r="Q9" s="20"/>
      <c r="R9" s="45"/>
      <c r="S9" s="45"/>
      <c r="T9" s="46">
        <f t="shared" si="3"/>
        <v>39000</v>
      </c>
      <c r="U9" s="47"/>
      <c r="V9" s="48"/>
    </row>
    <row r="10" spans="1:23" x14ac:dyDescent="0.2">
      <c r="A10" s="26">
        <v>7</v>
      </c>
      <c r="B10" s="9">
        <v>11151507</v>
      </c>
      <c r="C10" s="1" t="s">
        <v>17</v>
      </c>
      <c r="D10" s="2" t="s">
        <v>74</v>
      </c>
      <c r="E10" s="9">
        <v>1</v>
      </c>
      <c r="F10" s="3" t="s">
        <v>86</v>
      </c>
      <c r="G10" s="24">
        <v>36000</v>
      </c>
      <c r="H10" s="25">
        <f t="shared" ref="H10:H73" si="7">G10*19%</f>
        <v>6840</v>
      </c>
      <c r="I10" s="24">
        <f t="shared" ref="I10:I73" si="8">G10+H10</f>
        <v>42840</v>
      </c>
      <c r="J10" s="45">
        <f t="shared" si="0"/>
        <v>42840</v>
      </c>
      <c r="K10" s="35">
        <v>40000</v>
      </c>
      <c r="L10" s="21">
        <f t="shared" si="5"/>
        <v>7600</v>
      </c>
      <c r="M10" s="20">
        <f t="shared" si="1"/>
        <v>47600</v>
      </c>
      <c r="N10" s="45">
        <f t="shared" si="2"/>
        <v>47600</v>
      </c>
      <c r="O10" s="35"/>
      <c r="P10" s="21"/>
      <c r="Q10" s="20"/>
      <c r="R10" s="45"/>
      <c r="S10" s="45"/>
      <c r="T10" s="46">
        <f t="shared" si="3"/>
        <v>45220</v>
      </c>
      <c r="U10" s="47"/>
    </row>
    <row r="11" spans="1:23" ht="25.5" x14ac:dyDescent="0.2">
      <c r="A11" s="26">
        <v>8</v>
      </c>
      <c r="B11" s="9">
        <v>26111703</v>
      </c>
      <c r="C11" s="1" t="s">
        <v>18</v>
      </c>
      <c r="D11" s="2" t="s">
        <v>75</v>
      </c>
      <c r="E11" s="9">
        <v>1</v>
      </c>
      <c r="F11" s="3" t="s">
        <v>87</v>
      </c>
      <c r="G11" s="24">
        <v>1210230</v>
      </c>
      <c r="H11" s="25">
        <f t="shared" si="7"/>
        <v>229943.7</v>
      </c>
      <c r="I11" s="24">
        <f t="shared" si="8"/>
        <v>1440173.7</v>
      </c>
      <c r="J11" s="45">
        <f t="shared" si="0"/>
        <v>1440173.7</v>
      </c>
      <c r="K11" s="35">
        <v>1178703</v>
      </c>
      <c r="L11" s="21">
        <f t="shared" si="5"/>
        <v>223953.57</v>
      </c>
      <c r="M11" s="20">
        <f t="shared" si="1"/>
        <v>1402656.57</v>
      </c>
      <c r="N11" s="45">
        <f t="shared" si="2"/>
        <v>1402656.57</v>
      </c>
      <c r="O11" s="35"/>
      <c r="P11" s="21"/>
      <c r="Q11" s="20"/>
      <c r="R11" s="45"/>
      <c r="S11" s="45"/>
      <c r="T11" s="46">
        <f t="shared" si="3"/>
        <v>1421415.135</v>
      </c>
      <c r="U11" s="47"/>
    </row>
    <row r="12" spans="1:23" ht="25.5" x14ac:dyDescent="0.2">
      <c r="A12" s="26">
        <v>9</v>
      </c>
      <c r="B12" s="9">
        <v>26111703</v>
      </c>
      <c r="C12" s="1" t="s">
        <v>19</v>
      </c>
      <c r="D12" s="2" t="s">
        <v>76</v>
      </c>
      <c r="E12" s="9">
        <v>1</v>
      </c>
      <c r="F12" s="3" t="s">
        <v>88</v>
      </c>
      <c r="G12" s="24">
        <v>1529150</v>
      </c>
      <c r="H12" s="25">
        <f t="shared" si="7"/>
        <v>290538.5</v>
      </c>
      <c r="I12" s="24">
        <f t="shared" si="8"/>
        <v>1819688.5</v>
      </c>
      <c r="J12" s="45">
        <f t="shared" si="0"/>
        <v>1819688.5</v>
      </c>
      <c r="K12" s="35">
        <v>1489315</v>
      </c>
      <c r="L12" s="21">
        <f t="shared" si="5"/>
        <v>282969.84999999998</v>
      </c>
      <c r="M12" s="20">
        <f t="shared" si="1"/>
        <v>1772284.85</v>
      </c>
      <c r="N12" s="45">
        <f t="shared" si="2"/>
        <v>1772284.85</v>
      </c>
      <c r="O12" s="35"/>
      <c r="P12" s="21"/>
      <c r="Q12" s="20"/>
      <c r="R12" s="45"/>
      <c r="S12" s="45"/>
      <c r="T12" s="46">
        <f t="shared" si="3"/>
        <v>1795986.675</v>
      </c>
      <c r="U12" s="47"/>
    </row>
    <row r="13" spans="1:23" ht="25.5" x14ac:dyDescent="0.2">
      <c r="A13" s="26">
        <v>10</v>
      </c>
      <c r="B13" s="9">
        <v>40161504</v>
      </c>
      <c r="C13" s="1" t="s">
        <v>20</v>
      </c>
      <c r="D13" s="2" t="s">
        <v>76</v>
      </c>
      <c r="E13" s="9">
        <v>1</v>
      </c>
      <c r="F13" s="3" t="s">
        <v>89</v>
      </c>
      <c r="G13" s="24">
        <v>130000</v>
      </c>
      <c r="H13" s="25">
        <f t="shared" si="7"/>
        <v>24700</v>
      </c>
      <c r="I13" s="24">
        <f t="shared" si="8"/>
        <v>154700</v>
      </c>
      <c r="J13" s="45">
        <f t="shared" si="0"/>
        <v>154700</v>
      </c>
      <c r="K13" s="35">
        <v>132000</v>
      </c>
      <c r="L13" s="21">
        <f t="shared" si="5"/>
        <v>25080</v>
      </c>
      <c r="M13" s="20">
        <f t="shared" si="1"/>
        <v>157080</v>
      </c>
      <c r="N13" s="45">
        <f t="shared" si="2"/>
        <v>157080</v>
      </c>
      <c r="O13" s="35"/>
      <c r="P13" s="21"/>
      <c r="Q13" s="20"/>
      <c r="R13" s="45"/>
      <c r="S13" s="45"/>
      <c r="T13" s="46">
        <f t="shared" si="3"/>
        <v>155890</v>
      </c>
      <c r="U13" s="47"/>
    </row>
    <row r="14" spans="1:23" ht="25.5" x14ac:dyDescent="0.2">
      <c r="A14" s="26">
        <v>11</v>
      </c>
      <c r="B14" s="9">
        <v>40161504</v>
      </c>
      <c r="C14" s="1" t="s">
        <v>21</v>
      </c>
      <c r="D14" s="2" t="s">
        <v>76</v>
      </c>
      <c r="E14" s="9">
        <v>1</v>
      </c>
      <c r="F14" s="3" t="s">
        <v>90</v>
      </c>
      <c r="G14" s="24">
        <v>145418</v>
      </c>
      <c r="H14" s="25">
        <f t="shared" si="7"/>
        <v>27629.420000000002</v>
      </c>
      <c r="I14" s="24">
        <f t="shared" si="8"/>
        <v>173047.42</v>
      </c>
      <c r="J14" s="45">
        <f t="shared" si="0"/>
        <v>173047.42</v>
      </c>
      <c r="K14" s="35">
        <v>126000</v>
      </c>
      <c r="L14" s="21">
        <f t="shared" si="5"/>
        <v>23940</v>
      </c>
      <c r="M14" s="20">
        <f t="shared" si="1"/>
        <v>149940</v>
      </c>
      <c r="N14" s="45">
        <f t="shared" si="2"/>
        <v>149940</v>
      </c>
      <c r="O14" s="35"/>
      <c r="P14" s="21"/>
      <c r="Q14" s="20"/>
      <c r="R14" s="45"/>
      <c r="S14" s="45"/>
      <c r="T14" s="46">
        <f t="shared" si="3"/>
        <v>161493.71000000002</v>
      </c>
      <c r="U14" s="47"/>
    </row>
    <row r="15" spans="1:23" ht="25.5" x14ac:dyDescent="0.2">
      <c r="A15" s="26">
        <v>12</v>
      </c>
      <c r="B15" s="9">
        <v>40161504</v>
      </c>
      <c r="C15" s="1" t="s">
        <v>22</v>
      </c>
      <c r="D15" s="2" t="s">
        <v>76</v>
      </c>
      <c r="E15" s="9">
        <v>1</v>
      </c>
      <c r="F15" s="3" t="s">
        <v>91</v>
      </c>
      <c r="G15" s="24">
        <v>157675</v>
      </c>
      <c r="H15" s="25">
        <f t="shared" si="7"/>
        <v>29958.25</v>
      </c>
      <c r="I15" s="24">
        <f t="shared" si="8"/>
        <v>187633.25</v>
      </c>
      <c r="J15" s="45">
        <f t="shared" si="0"/>
        <v>187633.25</v>
      </c>
      <c r="K15" s="35">
        <v>146000</v>
      </c>
      <c r="L15" s="21">
        <f t="shared" si="5"/>
        <v>27740</v>
      </c>
      <c r="M15" s="20">
        <f t="shared" si="1"/>
        <v>173740</v>
      </c>
      <c r="N15" s="45">
        <f t="shared" si="2"/>
        <v>173740</v>
      </c>
      <c r="O15" s="35"/>
      <c r="P15" s="21"/>
      <c r="Q15" s="20"/>
      <c r="R15" s="45"/>
      <c r="S15" s="45"/>
      <c r="T15" s="46">
        <f t="shared" si="3"/>
        <v>180686.625</v>
      </c>
      <c r="U15" s="47"/>
    </row>
    <row r="16" spans="1:23" ht="25.5" x14ac:dyDescent="0.2">
      <c r="A16" s="26">
        <v>13</v>
      </c>
      <c r="B16" s="9">
        <v>40161504</v>
      </c>
      <c r="C16" s="1" t="s">
        <v>23</v>
      </c>
      <c r="D16" s="2" t="s">
        <v>76</v>
      </c>
      <c r="E16" s="9">
        <v>1</v>
      </c>
      <c r="F16" s="3" t="s">
        <v>92</v>
      </c>
      <c r="G16" s="24">
        <v>140000</v>
      </c>
      <c r="H16" s="25">
        <f t="shared" si="7"/>
        <v>26600</v>
      </c>
      <c r="I16" s="24">
        <f t="shared" si="8"/>
        <v>166600</v>
      </c>
      <c r="J16" s="45">
        <f t="shared" si="0"/>
        <v>166600</v>
      </c>
      <c r="K16" s="35">
        <v>149511</v>
      </c>
      <c r="L16" s="21">
        <f t="shared" si="5"/>
        <v>28407.09</v>
      </c>
      <c r="M16" s="20">
        <f t="shared" si="1"/>
        <v>177918.09</v>
      </c>
      <c r="N16" s="45">
        <f t="shared" si="2"/>
        <v>177918.09</v>
      </c>
      <c r="O16" s="35"/>
      <c r="P16" s="21"/>
      <c r="Q16" s="20"/>
      <c r="R16" s="45"/>
      <c r="S16" s="45"/>
      <c r="T16" s="46">
        <f t="shared" si="3"/>
        <v>172259.04499999998</v>
      </c>
      <c r="U16" s="47"/>
    </row>
    <row r="17" spans="1:21" ht="25.5" x14ac:dyDescent="0.2">
      <c r="A17" s="26">
        <v>14</v>
      </c>
      <c r="B17" s="9">
        <v>40161504</v>
      </c>
      <c r="C17" s="1" t="s">
        <v>24</v>
      </c>
      <c r="D17" s="2" t="s">
        <v>76</v>
      </c>
      <c r="E17" s="9">
        <v>1</v>
      </c>
      <c r="F17" s="3" t="s">
        <v>93</v>
      </c>
      <c r="G17" s="24">
        <v>169694</v>
      </c>
      <c r="H17" s="25">
        <f t="shared" si="7"/>
        <v>32241.86</v>
      </c>
      <c r="I17" s="24">
        <f t="shared" si="8"/>
        <v>201935.86</v>
      </c>
      <c r="J17" s="45">
        <f t="shared" si="0"/>
        <v>201935.86</v>
      </c>
      <c r="K17" s="35">
        <v>151000</v>
      </c>
      <c r="L17" s="21">
        <f t="shared" si="5"/>
        <v>28690</v>
      </c>
      <c r="M17" s="20">
        <f t="shared" si="1"/>
        <v>179690</v>
      </c>
      <c r="N17" s="45">
        <f t="shared" si="2"/>
        <v>179690</v>
      </c>
      <c r="O17" s="35"/>
      <c r="P17" s="21"/>
      <c r="Q17" s="20"/>
      <c r="R17" s="45"/>
      <c r="S17" s="45"/>
      <c r="T17" s="46">
        <f t="shared" si="3"/>
        <v>190812.93</v>
      </c>
      <c r="U17" s="47"/>
    </row>
    <row r="18" spans="1:21" ht="25.5" x14ac:dyDescent="0.2">
      <c r="A18" s="26">
        <v>15</v>
      </c>
      <c r="B18" s="9">
        <v>40161504</v>
      </c>
      <c r="C18" s="1" t="s">
        <v>25</v>
      </c>
      <c r="D18" s="16" t="s">
        <v>76</v>
      </c>
      <c r="E18" s="9">
        <v>1</v>
      </c>
      <c r="F18" s="3" t="s">
        <v>94</v>
      </c>
      <c r="G18" s="24">
        <v>161840</v>
      </c>
      <c r="H18" s="25">
        <f t="shared" si="7"/>
        <v>30749.599999999999</v>
      </c>
      <c r="I18" s="24">
        <f t="shared" si="8"/>
        <v>192589.6</v>
      </c>
      <c r="J18" s="45">
        <f t="shared" si="0"/>
        <v>192589.6</v>
      </c>
      <c r="K18" s="35">
        <v>157624</v>
      </c>
      <c r="L18" s="21">
        <f t="shared" si="5"/>
        <v>29948.560000000001</v>
      </c>
      <c r="M18" s="20">
        <f t="shared" si="1"/>
        <v>187572.56</v>
      </c>
      <c r="N18" s="45">
        <f t="shared" si="2"/>
        <v>187572.56</v>
      </c>
      <c r="O18" s="35"/>
      <c r="P18" s="21"/>
      <c r="Q18" s="20"/>
      <c r="R18" s="45"/>
      <c r="S18" s="45"/>
      <c r="T18" s="46">
        <f t="shared" si="3"/>
        <v>190081.08000000002</v>
      </c>
      <c r="U18" s="47"/>
    </row>
    <row r="19" spans="1:21" ht="25.5" x14ac:dyDescent="0.2">
      <c r="A19" s="26">
        <v>16</v>
      </c>
      <c r="B19" s="9">
        <v>40161504</v>
      </c>
      <c r="C19" s="1" t="s">
        <v>26</v>
      </c>
      <c r="D19" s="2" t="s">
        <v>76</v>
      </c>
      <c r="E19" s="9">
        <v>1</v>
      </c>
      <c r="F19" s="3" t="s">
        <v>95</v>
      </c>
      <c r="G19" s="24">
        <v>250000</v>
      </c>
      <c r="H19" s="25">
        <f t="shared" si="7"/>
        <v>47500</v>
      </c>
      <c r="I19" s="24">
        <f t="shared" si="8"/>
        <v>297500</v>
      </c>
      <c r="J19" s="45">
        <f t="shared" si="0"/>
        <v>297500</v>
      </c>
      <c r="K19" s="35">
        <v>230000</v>
      </c>
      <c r="L19" s="21">
        <f t="shared" si="5"/>
        <v>43700</v>
      </c>
      <c r="M19" s="20">
        <f t="shared" si="1"/>
        <v>273700</v>
      </c>
      <c r="N19" s="45">
        <f t="shared" si="2"/>
        <v>273700</v>
      </c>
      <c r="O19" s="35"/>
      <c r="P19" s="21"/>
      <c r="Q19" s="20"/>
      <c r="R19" s="45"/>
      <c r="S19" s="45"/>
      <c r="T19" s="46">
        <f t="shared" si="3"/>
        <v>285600</v>
      </c>
      <c r="U19" s="47"/>
    </row>
    <row r="20" spans="1:21" ht="25.5" x14ac:dyDescent="0.2">
      <c r="A20" s="26">
        <v>17</v>
      </c>
      <c r="B20" s="9">
        <v>40161504</v>
      </c>
      <c r="C20" s="1" t="s">
        <v>27</v>
      </c>
      <c r="D20" s="2" t="s">
        <v>76</v>
      </c>
      <c r="E20" s="9">
        <v>1</v>
      </c>
      <c r="F20" s="3" t="s">
        <v>96</v>
      </c>
      <c r="G20" s="24">
        <v>240000</v>
      </c>
      <c r="H20" s="25">
        <f t="shared" si="7"/>
        <v>45600</v>
      </c>
      <c r="I20" s="24">
        <f t="shared" si="8"/>
        <v>285600</v>
      </c>
      <c r="J20" s="45">
        <f t="shared" si="0"/>
        <v>285600</v>
      </c>
      <c r="K20" s="35">
        <v>228000</v>
      </c>
      <c r="L20" s="21">
        <f t="shared" si="5"/>
        <v>43320</v>
      </c>
      <c r="M20" s="20">
        <f t="shared" si="1"/>
        <v>271320</v>
      </c>
      <c r="N20" s="45">
        <f t="shared" si="2"/>
        <v>271320</v>
      </c>
      <c r="O20" s="35"/>
      <c r="P20" s="21"/>
      <c r="Q20" s="20"/>
      <c r="R20" s="45"/>
      <c r="S20" s="45"/>
      <c r="T20" s="46">
        <f t="shared" si="3"/>
        <v>278460</v>
      </c>
      <c r="U20" s="47"/>
    </row>
    <row r="21" spans="1:21" ht="25.5" x14ac:dyDescent="0.2">
      <c r="A21" s="26">
        <v>18</v>
      </c>
      <c r="B21" s="9">
        <v>40161504</v>
      </c>
      <c r="C21" s="1" t="s">
        <v>28</v>
      </c>
      <c r="D21" s="2" t="s">
        <v>76</v>
      </c>
      <c r="E21" s="9">
        <v>1</v>
      </c>
      <c r="F21" s="3" t="s">
        <v>97</v>
      </c>
      <c r="G21" s="24">
        <v>211000</v>
      </c>
      <c r="H21" s="25">
        <f t="shared" si="7"/>
        <v>40090</v>
      </c>
      <c r="I21" s="24">
        <f t="shared" si="8"/>
        <v>251090</v>
      </c>
      <c r="J21" s="45">
        <f t="shared" si="0"/>
        <v>251090</v>
      </c>
      <c r="K21" s="35">
        <v>214000</v>
      </c>
      <c r="L21" s="21">
        <f t="shared" si="5"/>
        <v>40660</v>
      </c>
      <c r="M21" s="20">
        <f t="shared" si="1"/>
        <v>254660</v>
      </c>
      <c r="N21" s="45">
        <f t="shared" si="2"/>
        <v>254660</v>
      </c>
      <c r="O21" s="35"/>
      <c r="P21" s="21"/>
      <c r="Q21" s="20"/>
      <c r="R21" s="45"/>
      <c r="S21" s="45"/>
      <c r="T21" s="46">
        <f t="shared" si="3"/>
        <v>252875</v>
      </c>
      <c r="U21" s="47"/>
    </row>
    <row r="22" spans="1:21" ht="25.5" x14ac:dyDescent="0.2">
      <c r="A22" s="26">
        <v>19</v>
      </c>
      <c r="B22" s="9">
        <v>40161513</v>
      </c>
      <c r="C22" s="1" t="s">
        <v>29</v>
      </c>
      <c r="D22" s="29" t="s">
        <v>76</v>
      </c>
      <c r="E22" s="9">
        <v>1</v>
      </c>
      <c r="F22" s="3" t="s">
        <v>98</v>
      </c>
      <c r="G22" s="24">
        <v>146370</v>
      </c>
      <c r="H22" s="25">
        <f t="shared" si="7"/>
        <v>27810.3</v>
      </c>
      <c r="I22" s="24">
        <f t="shared" si="8"/>
        <v>174180.3</v>
      </c>
      <c r="J22" s="45">
        <f t="shared" si="0"/>
        <v>174180.3</v>
      </c>
      <c r="K22" s="35">
        <v>168000</v>
      </c>
      <c r="L22" s="21">
        <f t="shared" si="5"/>
        <v>31920</v>
      </c>
      <c r="M22" s="20">
        <f t="shared" si="1"/>
        <v>199920</v>
      </c>
      <c r="N22" s="45">
        <f t="shared" si="2"/>
        <v>199920</v>
      </c>
      <c r="O22" s="35"/>
      <c r="P22" s="21"/>
      <c r="Q22" s="20"/>
      <c r="R22" s="45"/>
      <c r="S22" s="45"/>
      <c r="T22" s="46">
        <f t="shared" si="3"/>
        <v>187050.15</v>
      </c>
      <c r="U22" s="47"/>
    </row>
    <row r="23" spans="1:21" ht="13.5" customHeight="1" x14ac:dyDescent="0.2">
      <c r="A23" s="26">
        <v>20</v>
      </c>
      <c r="B23" s="9">
        <v>40161513</v>
      </c>
      <c r="C23" s="1" t="s">
        <v>30</v>
      </c>
      <c r="D23" s="2" t="s">
        <v>76</v>
      </c>
      <c r="E23" s="9">
        <v>1</v>
      </c>
      <c r="F23" s="3" t="s">
        <v>99</v>
      </c>
      <c r="G23" s="24">
        <v>162000</v>
      </c>
      <c r="H23" s="25">
        <f t="shared" si="7"/>
        <v>30780</v>
      </c>
      <c r="I23" s="24">
        <f t="shared" si="8"/>
        <v>192780</v>
      </c>
      <c r="J23" s="45">
        <f t="shared" si="0"/>
        <v>192780</v>
      </c>
      <c r="K23" s="35">
        <v>177000</v>
      </c>
      <c r="L23" s="21">
        <f t="shared" si="5"/>
        <v>33630</v>
      </c>
      <c r="M23" s="20">
        <f t="shared" si="1"/>
        <v>210630</v>
      </c>
      <c r="N23" s="45">
        <f t="shared" si="2"/>
        <v>210630</v>
      </c>
      <c r="O23" s="35"/>
      <c r="P23" s="21"/>
      <c r="Q23" s="20"/>
      <c r="R23" s="45"/>
      <c r="S23" s="45"/>
      <c r="T23" s="46">
        <f t="shared" si="3"/>
        <v>201705</v>
      </c>
      <c r="U23" s="47"/>
    </row>
    <row r="24" spans="1:21" ht="25.5" x14ac:dyDescent="0.2">
      <c r="A24" s="26">
        <v>21</v>
      </c>
      <c r="B24" s="9">
        <v>40161513</v>
      </c>
      <c r="C24" s="1" t="s">
        <v>31</v>
      </c>
      <c r="D24" s="2" t="s">
        <v>76</v>
      </c>
      <c r="E24" s="9">
        <v>1</v>
      </c>
      <c r="F24" s="3" t="s">
        <v>100</v>
      </c>
      <c r="G24" s="24">
        <v>182000</v>
      </c>
      <c r="H24" s="25">
        <f t="shared" si="7"/>
        <v>34580</v>
      </c>
      <c r="I24" s="24">
        <f t="shared" si="8"/>
        <v>216580</v>
      </c>
      <c r="J24" s="45">
        <f t="shared" si="0"/>
        <v>216580</v>
      </c>
      <c r="K24" s="35">
        <v>199348</v>
      </c>
      <c r="L24" s="21">
        <f t="shared" si="5"/>
        <v>37876.120000000003</v>
      </c>
      <c r="M24" s="20">
        <f t="shared" si="1"/>
        <v>237224.12</v>
      </c>
      <c r="N24" s="45">
        <f t="shared" si="2"/>
        <v>237224.12</v>
      </c>
      <c r="O24" s="35"/>
      <c r="P24" s="21"/>
      <c r="Q24" s="20"/>
      <c r="R24" s="45"/>
      <c r="S24" s="45"/>
      <c r="T24" s="46">
        <f t="shared" si="3"/>
        <v>226902.06</v>
      </c>
      <c r="U24" s="47"/>
    </row>
    <row r="25" spans="1:21" ht="25.5" x14ac:dyDescent="0.2">
      <c r="A25" s="26">
        <v>22</v>
      </c>
      <c r="B25" s="9">
        <v>40161513</v>
      </c>
      <c r="C25" s="1" t="s">
        <v>32</v>
      </c>
      <c r="D25" s="16" t="s">
        <v>76</v>
      </c>
      <c r="E25" s="9">
        <v>1</v>
      </c>
      <c r="F25" s="3" t="s">
        <v>101</v>
      </c>
      <c r="G25" s="24">
        <v>196000</v>
      </c>
      <c r="H25" s="25">
        <f t="shared" si="7"/>
        <v>37240</v>
      </c>
      <c r="I25" s="24">
        <f t="shared" si="8"/>
        <v>233240</v>
      </c>
      <c r="J25" s="45">
        <f t="shared" si="0"/>
        <v>233240</v>
      </c>
      <c r="K25" s="35">
        <v>183122</v>
      </c>
      <c r="L25" s="21">
        <f t="shared" si="5"/>
        <v>34793.18</v>
      </c>
      <c r="M25" s="20">
        <f t="shared" si="1"/>
        <v>217915.18</v>
      </c>
      <c r="N25" s="45">
        <f t="shared" si="2"/>
        <v>217915.18</v>
      </c>
      <c r="O25" s="35"/>
      <c r="P25" s="21"/>
      <c r="Q25" s="20"/>
      <c r="R25" s="45"/>
      <c r="S25" s="45"/>
      <c r="T25" s="46">
        <f t="shared" si="3"/>
        <v>225577.59</v>
      </c>
      <c r="U25" s="47"/>
    </row>
    <row r="26" spans="1:21" ht="25.5" x14ac:dyDescent="0.2">
      <c r="A26" s="26">
        <v>23</v>
      </c>
      <c r="B26" s="9">
        <v>40161513</v>
      </c>
      <c r="C26" s="1" t="s">
        <v>33</v>
      </c>
      <c r="D26" s="2" t="s">
        <v>76</v>
      </c>
      <c r="E26" s="9">
        <v>1</v>
      </c>
      <c r="F26" s="3" t="s">
        <v>102</v>
      </c>
      <c r="G26" s="24">
        <v>199325</v>
      </c>
      <c r="H26" s="25">
        <f t="shared" si="7"/>
        <v>37871.75</v>
      </c>
      <c r="I26" s="24">
        <f t="shared" si="8"/>
        <v>237196.75</v>
      </c>
      <c r="J26" s="45">
        <f t="shared" si="0"/>
        <v>237196.75</v>
      </c>
      <c r="K26" s="35">
        <v>194132.5</v>
      </c>
      <c r="L26" s="21">
        <f t="shared" si="5"/>
        <v>36885.175000000003</v>
      </c>
      <c r="M26" s="20">
        <f t="shared" si="1"/>
        <v>231017.67499999999</v>
      </c>
      <c r="N26" s="45">
        <f t="shared" si="2"/>
        <v>231017.67499999999</v>
      </c>
      <c r="O26" s="35"/>
      <c r="P26" s="21"/>
      <c r="Q26" s="20"/>
      <c r="R26" s="45"/>
      <c r="S26" s="45"/>
      <c r="T26" s="46">
        <f t="shared" si="3"/>
        <v>234107.21249999999</v>
      </c>
    </row>
    <row r="27" spans="1:21" ht="25.5" x14ac:dyDescent="0.2">
      <c r="A27" s="26">
        <v>24</v>
      </c>
      <c r="B27" s="9">
        <v>40161513</v>
      </c>
      <c r="C27" s="1" t="s">
        <v>34</v>
      </c>
      <c r="D27" s="2" t="s">
        <v>76</v>
      </c>
      <c r="E27" s="9">
        <v>1</v>
      </c>
      <c r="F27" s="3" t="s">
        <v>103</v>
      </c>
      <c r="G27" s="24">
        <v>181000</v>
      </c>
      <c r="H27" s="25">
        <f t="shared" si="7"/>
        <v>34390</v>
      </c>
      <c r="I27" s="24">
        <f t="shared" si="8"/>
        <v>215390</v>
      </c>
      <c r="J27" s="45">
        <f t="shared" si="0"/>
        <v>215390</v>
      </c>
      <c r="K27" s="35">
        <v>178486</v>
      </c>
      <c r="L27" s="21">
        <f t="shared" si="5"/>
        <v>33912.340000000004</v>
      </c>
      <c r="M27" s="20">
        <f t="shared" si="1"/>
        <v>212398.34</v>
      </c>
      <c r="N27" s="45">
        <f t="shared" si="2"/>
        <v>212398.34</v>
      </c>
      <c r="O27" s="35"/>
      <c r="P27" s="21"/>
      <c r="Q27" s="20"/>
      <c r="R27" s="45"/>
      <c r="S27" s="45"/>
      <c r="T27" s="46">
        <f t="shared" si="3"/>
        <v>213894.16999999998</v>
      </c>
    </row>
    <row r="28" spans="1:21" ht="25.5" x14ac:dyDescent="0.2">
      <c r="A28" s="26">
        <v>25</v>
      </c>
      <c r="B28" s="9">
        <v>40161513</v>
      </c>
      <c r="C28" s="1" t="s">
        <v>35</v>
      </c>
      <c r="D28" s="2" t="s">
        <v>76</v>
      </c>
      <c r="E28" s="9">
        <v>1</v>
      </c>
      <c r="F28" s="3" t="s">
        <v>104</v>
      </c>
      <c r="G28" s="24">
        <v>212000</v>
      </c>
      <c r="H28" s="25">
        <f t="shared" si="7"/>
        <v>40280</v>
      </c>
      <c r="I28" s="24">
        <f t="shared" si="8"/>
        <v>252280</v>
      </c>
      <c r="J28" s="45">
        <f t="shared" si="0"/>
        <v>252280</v>
      </c>
      <c r="K28" s="35">
        <v>222528</v>
      </c>
      <c r="L28" s="21">
        <f t="shared" si="5"/>
        <v>42280.32</v>
      </c>
      <c r="M28" s="20">
        <f t="shared" si="1"/>
        <v>264808.32000000001</v>
      </c>
      <c r="N28" s="45">
        <f t="shared" si="2"/>
        <v>264808.32000000001</v>
      </c>
      <c r="O28" s="35"/>
      <c r="P28" s="21"/>
      <c r="Q28" s="20"/>
      <c r="R28" s="45"/>
      <c r="S28" s="45"/>
      <c r="T28" s="46">
        <f t="shared" si="3"/>
        <v>258544.16</v>
      </c>
    </row>
    <row r="29" spans="1:21" ht="25.5" x14ac:dyDescent="0.2">
      <c r="A29" s="26">
        <v>26</v>
      </c>
      <c r="B29" s="9">
        <v>40161513</v>
      </c>
      <c r="C29" s="1" t="s">
        <v>36</v>
      </c>
      <c r="D29" s="2" t="s">
        <v>76</v>
      </c>
      <c r="E29" s="9">
        <v>1</v>
      </c>
      <c r="F29" s="3" t="s">
        <v>105</v>
      </c>
      <c r="G29" s="24">
        <v>280000</v>
      </c>
      <c r="H29" s="25">
        <f t="shared" si="7"/>
        <v>53200</v>
      </c>
      <c r="I29" s="24">
        <f t="shared" si="8"/>
        <v>333200</v>
      </c>
      <c r="J29" s="45">
        <f t="shared" si="0"/>
        <v>333200</v>
      </c>
      <c r="K29" s="35">
        <v>260775</v>
      </c>
      <c r="L29" s="21">
        <f t="shared" si="5"/>
        <v>49547.25</v>
      </c>
      <c r="M29" s="20">
        <f t="shared" si="1"/>
        <v>310322.25</v>
      </c>
      <c r="N29" s="45">
        <f t="shared" si="2"/>
        <v>310322.25</v>
      </c>
      <c r="O29" s="35"/>
      <c r="P29" s="21"/>
      <c r="Q29" s="20"/>
      <c r="R29" s="45"/>
      <c r="S29" s="45"/>
      <c r="T29" s="46">
        <f t="shared" si="3"/>
        <v>321761.125</v>
      </c>
    </row>
    <row r="30" spans="1:21" ht="25.5" x14ac:dyDescent="0.2">
      <c r="A30" s="26">
        <v>27</v>
      </c>
      <c r="B30" s="9">
        <v>40161513</v>
      </c>
      <c r="C30" s="1" t="s">
        <v>37</v>
      </c>
      <c r="D30" s="2" t="s">
        <v>76</v>
      </c>
      <c r="E30" s="9">
        <v>1</v>
      </c>
      <c r="F30" s="3" t="s">
        <v>106</v>
      </c>
      <c r="G30" s="24">
        <v>255000</v>
      </c>
      <c r="H30" s="25">
        <f t="shared" si="7"/>
        <v>48450</v>
      </c>
      <c r="I30" s="24">
        <f t="shared" si="8"/>
        <v>303450</v>
      </c>
      <c r="J30" s="45">
        <f t="shared" si="0"/>
        <v>303450</v>
      </c>
      <c r="K30" s="35">
        <v>243390</v>
      </c>
      <c r="L30" s="21">
        <f t="shared" si="5"/>
        <v>46244.1</v>
      </c>
      <c r="M30" s="20">
        <f t="shared" si="1"/>
        <v>289634.09999999998</v>
      </c>
      <c r="N30" s="45">
        <f t="shared" si="2"/>
        <v>289634.09999999998</v>
      </c>
      <c r="O30" s="35"/>
      <c r="P30" s="21"/>
      <c r="Q30" s="20"/>
      <c r="R30" s="45"/>
      <c r="S30" s="45"/>
      <c r="T30" s="46">
        <f t="shared" si="3"/>
        <v>296542.05</v>
      </c>
    </row>
    <row r="31" spans="1:21" ht="25.5" x14ac:dyDescent="0.2">
      <c r="A31" s="26">
        <v>28</v>
      </c>
      <c r="B31" s="9">
        <v>40161513</v>
      </c>
      <c r="C31" s="1" t="s">
        <v>38</v>
      </c>
      <c r="D31" s="2" t="s">
        <v>76</v>
      </c>
      <c r="E31" s="9">
        <v>1</v>
      </c>
      <c r="F31" s="3" t="s">
        <v>107</v>
      </c>
      <c r="G31" s="24">
        <v>228000</v>
      </c>
      <c r="H31" s="25">
        <f t="shared" si="7"/>
        <v>43320</v>
      </c>
      <c r="I31" s="24">
        <f t="shared" si="8"/>
        <v>271320</v>
      </c>
      <c r="J31" s="45">
        <f t="shared" si="0"/>
        <v>271320</v>
      </c>
      <c r="K31" s="35">
        <v>215805.8</v>
      </c>
      <c r="L31" s="21">
        <f t="shared" si="5"/>
        <v>41003.101999999999</v>
      </c>
      <c r="M31" s="20">
        <f t="shared" si="1"/>
        <v>256808.902</v>
      </c>
      <c r="N31" s="45">
        <f t="shared" si="2"/>
        <v>256808.902</v>
      </c>
      <c r="O31" s="35"/>
      <c r="P31" s="21"/>
      <c r="Q31" s="20"/>
      <c r="R31" s="45"/>
      <c r="S31" s="45"/>
      <c r="T31" s="46">
        <f t="shared" si="3"/>
        <v>264064.451</v>
      </c>
    </row>
    <row r="32" spans="1:21" ht="25.5" x14ac:dyDescent="0.2">
      <c r="A32" s="26">
        <v>29</v>
      </c>
      <c r="B32" s="9">
        <v>40161513</v>
      </c>
      <c r="C32" s="1" t="s">
        <v>39</v>
      </c>
      <c r="D32" s="2" t="s">
        <v>76</v>
      </c>
      <c r="E32" s="9">
        <v>1</v>
      </c>
      <c r="F32" s="3" t="s">
        <v>108</v>
      </c>
      <c r="G32" s="24">
        <v>288000</v>
      </c>
      <c r="H32" s="25">
        <f t="shared" si="7"/>
        <v>54720</v>
      </c>
      <c r="I32" s="24">
        <f t="shared" si="8"/>
        <v>342720</v>
      </c>
      <c r="J32" s="45">
        <f t="shared" si="0"/>
        <v>342720</v>
      </c>
      <c r="K32" s="35">
        <v>297863</v>
      </c>
      <c r="L32" s="21">
        <f t="shared" si="5"/>
        <v>56593.97</v>
      </c>
      <c r="M32" s="20">
        <f t="shared" si="1"/>
        <v>354456.97</v>
      </c>
      <c r="N32" s="45">
        <f t="shared" si="2"/>
        <v>354456.97</v>
      </c>
      <c r="O32" s="35"/>
      <c r="P32" s="21"/>
      <c r="Q32" s="20"/>
      <c r="R32" s="45"/>
      <c r="S32" s="45"/>
      <c r="T32" s="46">
        <f t="shared" si="3"/>
        <v>348588.48499999999</v>
      </c>
    </row>
    <row r="33" spans="1:22" ht="25.5" x14ac:dyDescent="0.2">
      <c r="A33" s="26">
        <v>30</v>
      </c>
      <c r="B33" s="9">
        <v>40161513</v>
      </c>
      <c r="C33" s="1" t="s">
        <v>40</v>
      </c>
      <c r="D33" s="2" t="s">
        <v>76</v>
      </c>
      <c r="E33" s="9">
        <v>1</v>
      </c>
      <c r="F33" s="3" t="s">
        <v>109</v>
      </c>
      <c r="G33" s="24">
        <v>288000</v>
      </c>
      <c r="H33" s="25">
        <f t="shared" si="7"/>
        <v>54720</v>
      </c>
      <c r="I33" s="24">
        <f t="shared" si="8"/>
        <v>342720</v>
      </c>
      <c r="J33" s="45">
        <f t="shared" si="0"/>
        <v>342720</v>
      </c>
      <c r="K33" s="35">
        <v>297863</v>
      </c>
      <c r="L33" s="21">
        <f t="shared" si="5"/>
        <v>56593.97</v>
      </c>
      <c r="M33" s="20">
        <f t="shared" si="1"/>
        <v>354456.97</v>
      </c>
      <c r="N33" s="45">
        <f t="shared" si="2"/>
        <v>354456.97</v>
      </c>
      <c r="O33" s="35"/>
      <c r="P33" s="21"/>
      <c r="Q33" s="20"/>
      <c r="R33" s="45"/>
      <c r="S33" s="45"/>
      <c r="T33" s="46">
        <f t="shared" si="3"/>
        <v>348588.48499999999</v>
      </c>
    </row>
    <row r="34" spans="1:22" ht="25.5" x14ac:dyDescent="0.2">
      <c r="A34" s="26">
        <v>31</v>
      </c>
      <c r="B34" s="9">
        <v>40161513</v>
      </c>
      <c r="C34" s="1" t="s">
        <v>41</v>
      </c>
      <c r="D34" s="16" t="s">
        <v>76</v>
      </c>
      <c r="E34" s="9">
        <v>1</v>
      </c>
      <c r="F34" s="3" t="s">
        <v>110</v>
      </c>
      <c r="G34" s="24">
        <v>276000</v>
      </c>
      <c r="H34" s="25">
        <f t="shared" si="7"/>
        <v>52440</v>
      </c>
      <c r="I34" s="24">
        <f t="shared" si="8"/>
        <v>328440</v>
      </c>
      <c r="J34" s="45">
        <f t="shared" si="0"/>
        <v>328440</v>
      </c>
      <c r="K34" s="35">
        <v>297863</v>
      </c>
      <c r="L34" s="21">
        <f t="shared" si="5"/>
        <v>56593.97</v>
      </c>
      <c r="M34" s="20">
        <f t="shared" si="1"/>
        <v>354456.97</v>
      </c>
      <c r="N34" s="45">
        <f t="shared" si="2"/>
        <v>354456.97</v>
      </c>
      <c r="O34" s="35"/>
      <c r="P34" s="21"/>
      <c r="Q34" s="20"/>
      <c r="R34" s="45"/>
      <c r="S34" s="45"/>
      <c r="T34" s="46">
        <f t="shared" si="3"/>
        <v>341448.48499999999</v>
      </c>
    </row>
    <row r="35" spans="1:22" ht="25.5" x14ac:dyDescent="0.2">
      <c r="A35" s="26">
        <v>32</v>
      </c>
      <c r="B35" s="9">
        <v>40161513</v>
      </c>
      <c r="C35" s="1" t="s">
        <v>42</v>
      </c>
      <c r="D35" s="2" t="s">
        <v>76</v>
      </c>
      <c r="E35" s="9">
        <v>1</v>
      </c>
      <c r="F35" s="3" t="s">
        <v>111</v>
      </c>
      <c r="G35" s="24">
        <v>280000</v>
      </c>
      <c r="H35" s="25">
        <f t="shared" si="7"/>
        <v>53200</v>
      </c>
      <c r="I35" s="24">
        <f t="shared" si="8"/>
        <v>333200</v>
      </c>
      <c r="J35" s="45">
        <f t="shared" si="0"/>
        <v>333200</v>
      </c>
      <c r="K35" s="35">
        <v>260775</v>
      </c>
      <c r="L35" s="21">
        <f t="shared" si="5"/>
        <v>49547.25</v>
      </c>
      <c r="M35" s="20">
        <f t="shared" si="1"/>
        <v>310322.25</v>
      </c>
      <c r="N35" s="45">
        <f t="shared" si="2"/>
        <v>310322.25</v>
      </c>
      <c r="O35" s="35"/>
      <c r="P35" s="21"/>
      <c r="Q35" s="20"/>
      <c r="R35" s="45"/>
      <c r="S35" s="45"/>
      <c r="T35" s="46">
        <f t="shared" si="3"/>
        <v>321761.125</v>
      </c>
    </row>
    <row r="36" spans="1:22" ht="38.25" x14ac:dyDescent="0.2">
      <c r="A36" s="26">
        <v>33</v>
      </c>
      <c r="B36" s="9">
        <v>40161515</v>
      </c>
      <c r="C36" s="1" t="s">
        <v>145</v>
      </c>
      <c r="D36" s="2" t="s">
        <v>76</v>
      </c>
      <c r="E36" s="9">
        <v>1</v>
      </c>
      <c r="F36" s="3" t="s">
        <v>184</v>
      </c>
      <c r="G36" s="24">
        <v>305830</v>
      </c>
      <c r="H36" s="25">
        <f t="shared" si="7"/>
        <v>58107.7</v>
      </c>
      <c r="I36" s="24">
        <f t="shared" si="8"/>
        <v>363937.7</v>
      </c>
      <c r="J36" s="45">
        <f t="shared" si="0"/>
        <v>363937.7</v>
      </c>
      <c r="K36" s="35">
        <v>297863</v>
      </c>
      <c r="L36" s="21">
        <f t="shared" si="5"/>
        <v>56593.97</v>
      </c>
      <c r="M36" s="20">
        <f t="shared" si="1"/>
        <v>354456.97</v>
      </c>
      <c r="N36" s="45">
        <f t="shared" si="2"/>
        <v>354456.97</v>
      </c>
      <c r="O36" s="35"/>
      <c r="P36" s="21"/>
      <c r="Q36" s="20"/>
      <c r="R36" s="45"/>
      <c r="S36" s="45"/>
      <c r="T36" s="46">
        <f t="shared" si="3"/>
        <v>359197.33499999996</v>
      </c>
    </row>
    <row r="37" spans="1:22" ht="25.5" x14ac:dyDescent="0.2">
      <c r="A37" s="26">
        <v>34</v>
      </c>
      <c r="B37" s="9">
        <v>40161515</v>
      </c>
      <c r="C37" s="1" t="s">
        <v>146</v>
      </c>
      <c r="D37" s="2" t="s">
        <v>76</v>
      </c>
      <c r="E37" s="9">
        <v>1</v>
      </c>
      <c r="F37" s="3" t="s">
        <v>185</v>
      </c>
      <c r="G37" s="24">
        <v>185640</v>
      </c>
      <c r="H37" s="25">
        <f t="shared" si="7"/>
        <v>35271.599999999999</v>
      </c>
      <c r="I37" s="24">
        <f t="shared" si="8"/>
        <v>220911.6</v>
      </c>
      <c r="J37" s="45">
        <f t="shared" si="0"/>
        <v>220911.6</v>
      </c>
      <c r="K37" s="35">
        <v>180804</v>
      </c>
      <c r="L37" s="21">
        <f t="shared" si="5"/>
        <v>34352.76</v>
      </c>
      <c r="M37" s="20">
        <f t="shared" si="1"/>
        <v>215156.76</v>
      </c>
      <c r="N37" s="45">
        <f t="shared" si="2"/>
        <v>215156.76</v>
      </c>
      <c r="O37" s="35"/>
      <c r="P37" s="21"/>
      <c r="Q37" s="20"/>
      <c r="R37" s="45"/>
      <c r="S37" s="45"/>
      <c r="T37" s="46">
        <f t="shared" si="3"/>
        <v>218034.18</v>
      </c>
    </row>
    <row r="38" spans="1:22" ht="38.25" x14ac:dyDescent="0.2">
      <c r="A38" s="26">
        <v>35</v>
      </c>
      <c r="B38" s="9">
        <v>40161515</v>
      </c>
      <c r="C38" s="1" t="s">
        <v>147</v>
      </c>
      <c r="D38" s="2" t="s">
        <v>76</v>
      </c>
      <c r="E38" s="9">
        <v>1</v>
      </c>
      <c r="F38" s="3" t="s">
        <v>186</v>
      </c>
      <c r="G38" s="24">
        <v>229670</v>
      </c>
      <c r="H38" s="25">
        <f t="shared" si="7"/>
        <v>43637.3</v>
      </c>
      <c r="I38" s="24">
        <f t="shared" si="8"/>
        <v>273307.3</v>
      </c>
      <c r="J38" s="45">
        <f t="shared" si="0"/>
        <v>273307.3</v>
      </c>
      <c r="K38" s="35">
        <v>223687</v>
      </c>
      <c r="L38" s="21">
        <f t="shared" si="5"/>
        <v>42500.53</v>
      </c>
      <c r="M38" s="20">
        <f t="shared" si="1"/>
        <v>266187.53000000003</v>
      </c>
      <c r="N38" s="45">
        <f t="shared" si="2"/>
        <v>266187.53000000003</v>
      </c>
      <c r="O38" s="35"/>
      <c r="P38" s="21"/>
      <c r="Q38" s="20"/>
      <c r="R38" s="45"/>
      <c r="S38" s="45"/>
      <c r="T38" s="46">
        <f t="shared" si="3"/>
        <v>269747.41500000004</v>
      </c>
    </row>
    <row r="39" spans="1:22" ht="25.5" x14ac:dyDescent="0.2">
      <c r="A39" s="26">
        <v>36</v>
      </c>
      <c r="B39" s="9">
        <v>40161515</v>
      </c>
      <c r="C39" s="1" t="s">
        <v>227</v>
      </c>
      <c r="D39" s="2" t="s">
        <v>76</v>
      </c>
      <c r="E39" s="9">
        <v>1</v>
      </c>
      <c r="F39" s="3" t="s">
        <v>265</v>
      </c>
      <c r="G39" s="24">
        <v>305830</v>
      </c>
      <c r="H39" s="25">
        <f t="shared" si="7"/>
        <v>58107.7</v>
      </c>
      <c r="I39" s="24">
        <f t="shared" si="8"/>
        <v>363937.7</v>
      </c>
      <c r="J39" s="45">
        <f t="shared" si="0"/>
        <v>363937.7</v>
      </c>
      <c r="K39" s="35">
        <v>297863</v>
      </c>
      <c r="L39" s="21">
        <f t="shared" si="5"/>
        <v>56593.97</v>
      </c>
      <c r="M39" s="20">
        <f t="shared" si="1"/>
        <v>354456.97</v>
      </c>
      <c r="N39" s="45">
        <f t="shared" si="2"/>
        <v>354456.97</v>
      </c>
      <c r="O39" s="35"/>
      <c r="P39" s="21"/>
      <c r="Q39" s="20"/>
      <c r="R39" s="45"/>
      <c r="S39" s="45"/>
      <c r="T39" s="46">
        <f t="shared" si="3"/>
        <v>359197.33499999996</v>
      </c>
    </row>
    <row r="40" spans="1:22" ht="25.5" x14ac:dyDescent="0.2">
      <c r="A40" s="26">
        <v>37</v>
      </c>
      <c r="B40" s="9">
        <v>40161515</v>
      </c>
      <c r="C40" s="1" t="s">
        <v>43</v>
      </c>
      <c r="D40" s="2" t="s">
        <v>76</v>
      </c>
      <c r="E40" s="9">
        <v>1</v>
      </c>
      <c r="F40" s="3" t="s">
        <v>112</v>
      </c>
      <c r="G40" s="24">
        <v>292740</v>
      </c>
      <c r="H40" s="25">
        <f t="shared" si="7"/>
        <v>55620.6</v>
      </c>
      <c r="I40" s="24">
        <f t="shared" si="8"/>
        <v>348360.6</v>
      </c>
      <c r="J40" s="45">
        <f t="shared" si="0"/>
        <v>348360.6</v>
      </c>
      <c r="K40" s="35">
        <v>285114</v>
      </c>
      <c r="L40" s="21">
        <f t="shared" si="5"/>
        <v>54171.66</v>
      </c>
      <c r="M40" s="20">
        <f t="shared" si="1"/>
        <v>339285.66000000003</v>
      </c>
      <c r="N40" s="45">
        <f t="shared" si="2"/>
        <v>339285.66000000003</v>
      </c>
      <c r="O40" s="35"/>
      <c r="P40" s="21"/>
      <c r="Q40" s="20"/>
      <c r="R40" s="45"/>
      <c r="S40" s="45"/>
      <c r="T40" s="46">
        <f t="shared" si="3"/>
        <v>343823.13</v>
      </c>
    </row>
    <row r="41" spans="1:22" ht="25.5" x14ac:dyDescent="0.2">
      <c r="A41" s="26">
        <v>38</v>
      </c>
      <c r="B41" s="9">
        <v>40161505</v>
      </c>
      <c r="C41" s="1" t="s">
        <v>44</v>
      </c>
      <c r="D41" s="2" t="s">
        <v>77</v>
      </c>
      <c r="E41" s="9">
        <v>1</v>
      </c>
      <c r="F41" s="3" t="s">
        <v>113</v>
      </c>
      <c r="G41" s="24">
        <v>1808800</v>
      </c>
      <c r="H41" s="25">
        <f t="shared" si="7"/>
        <v>343672</v>
      </c>
      <c r="I41" s="24">
        <f t="shared" si="8"/>
        <v>2152472</v>
      </c>
      <c r="J41" s="45">
        <f t="shared" si="0"/>
        <v>2152472</v>
      </c>
      <c r="K41" s="35">
        <v>1520000</v>
      </c>
      <c r="L41" s="21">
        <f t="shared" si="5"/>
        <v>288800</v>
      </c>
      <c r="M41" s="20">
        <f t="shared" si="1"/>
        <v>1808800</v>
      </c>
      <c r="N41" s="45">
        <f t="shared" si="2"/>
        <v>1808800</v>
      </c>
      <c r="O41" s="35"/>
      <c r="P41" s="21"/>
      <c r="Q41" s="20"/>
      <c r="R41" s="45"/>
      <c r="S41" s="45"/>
      <c r="T41" s="46">
        <f t="shared" si="3"/>
        <v>1980636</v>
      </c>
    </row>
    <row r="42" spans="1:22" ht="25.5" x14ac:dyDescent="0.2">
      <c r="A42" s="26">
        <v>39</v>
      </c>
      <c r="B42" s="9">
        <v>40161505</v>
      </c>
      <c r="C42" s="1" t="s">
        <v>45</v>
      </c>
      <c r="D42" s="2" t="s">
        <v>76</v>
      </c>
      <c r="E42" s="9">
        <v>1</v>
      </c>
      <c r="F42" s="3" t="s">
        <v>114</v>
      </c>
      <c r="G42" s="24">
        <v>809200</v>
      </c>
      <c r="H42" s="25">
        <f t="shared" si="7"/>
        <v>153748</v>
      </c>
      <c r="I42" s="24">
        <f t="shared" si="8"/>
        <v>962948</v>
      </c>
      <c r="J42" s="45">
        <f t="shared" si="0"/>
        <v>962948</v>
      </c>
      <c r="K42" s="35">
        <v>788120</v>
      </c>
      <c r="L42" s="21">
        <f t="shared" si="5"/>
        <v>149742.79999999999</v>
      </c>
      <c r="M42" s="20">
        <f t="shared" si="1"/>
        <v>937862.8</v>
      </c>
      <c r="N42" s="45">
        <f t="shared" si="2"/>
        <v>937862.8</v>
      </c>
      <c r="O42" s="35"/>
      <c r="P42" s="21"/>
      <c r="Q42" s="20"/>
      <c r="R42" s="45"/>
      <c r="S42" s="45"/>
      <c r="T42" s="46">
        <f t="shared" si="3"/>
        <v>950405.4</v>
      </c>
    </row>
    <row r="43" spans="1:22" ht="25.5" x14ac:dyDescent="0.2">
      <c r="A43" s="26">
        <v>40</v>
      </c>
      <c r="B43" s="9">
        <v>40161505</v>
      </c>
      <c r="C43" s="27" t="s">
        <v>46</v>
      </c>
      <c r="D43" s="2" t="s">
        <v>77</v>
      </c>
      <c r="E43" s="9">
        <v>1</v>
      </c>
      <c r="F43" s="3" t="s">
        <v>115</v>
      </c>
      <c r="G43" s="24">
        <v>754000</v>
      </c>
      <c r="H43" s="25">
        <f t="shared" si="7"/>
        <v>143260</v>
      </c>
      <c r="I43" s="24">
        <f t="shared" si="8"/>
        <v>897260</v>
      </c>
      <c r="J43" s="45">
        <f t="shared" si="0"/>
        <v>897260</v>
      </c>
      <c r="K43" s="35">
        <v>620000</v>
      </c>
      <c r="L43" s="21">
        <f t="shared" si="5"/>
        <v>117800</v>
      </c>
      <c r="M43" s="20">
        <f t="shared" si="1"/>
        <v>737800</v>
      </c>
      <c r="N43" s="45">
        <f t="shared" si="2"/>
        <v>737800</v>
      </c>
      <c r="O43" s="35"/>
      <c r="P43" s="21"/>
      <c r="Q43" s="20"/>
      <c r="R43" s="45"/>
      <c r="S43" s="45"/>
      <c r="T43" s="46">
        <f t="shared" si="3"/>
        <v>817530</v>
      </c>
    </row>
    <row r="44" spans="1:22" ht="38.25" x14ac:dyDescent="0.2">
      <c r="A44" s="26">
        <v>41</v>
      </c>
      <c r="B44" s="9">
        <v>40161505</v>
      </c>
      <c r="C44" s="1" t="s">
        <v>47</v>
      </c>
      <c r="D44" s="2" t="s">
        <v>77</v>
      </c>
      <c r="E44" s="9">
        <v>1</v>
      </c>
      <c r="F44" s="3" t="s">
        <v>116</v>
      </c>
      <c r="G44" s="24">
        <v>810000</v>
      </c>
      <c r="H44" s="25">
        <f t="shared" si="7"/>
        <v>153900</v>
      </c>
      <c r="I44" s="24">
        <f t="shared" si="8"/>
        <v>963900</v>
      </c>
      <c r="J44" s="45">
        <f t="shared" si="0"/>
        <v>963900</v>
      </c>
      <c r="K44" s="35">
        <v>930677</v>
      </c>
      <c r="L44" s="21">
        <f t="shared" si="5"/>
        <v>176828.63</v>
      </c>
      <c r="M44" s="20">
        <f t="shared" si="1"/>
        <v>1107505.6299999999</v>
      </c>
      <c r="N44" s="45">
        <f t="shared" si="2"/>
        <v>1107505.6299999999</v>
      </c>
      <c r="O44" s="35"/>
      <c r="P44" s="21"/>
      <c r="Q44" s="20"/>
      <c r="R44" s="45"/>
      <c r="S44" s="45"/>
      <c r="T44" s="46">
        <f t="shared" si="3"/>
        <v>1035702.8149999999</v>
      </c>
      <c r="V44" s="48"/>
    </row>
    <row r="45" spans="1:22" ht="38.25" x14ac:dyDescent="0.2">
      <c r="A45" s="26">
        <v>42</v>
      </c>
      <c r="B45" s="9">
        <v>40161505</v>
      </c>
      <c r="C45" s="1" t="s">
        <v>48</v>
      </c>
      <c r="D45" s="2" t="s">
        <v>77</v>
      </c>
      <c r="E45" s="9">
        <v>1</v>
      </c>
      <c r="F45" s="3" t="s">
        <v>117</v>
      </c>
      <c r="G45" s="24">
        <v>832000</v>
      </c>
      <c r="H45" s="25">
        <f t="shared" si="7"/>
        <v>158080</v>
      </c>
      <c r="I45" s="24">
        <f t="shared" si="8"/>
        <v>990080</v>
      </c>
      <c r="J45" s="45">
        <f t="shared" si="0"/>
        <v>990080</v>
      </c>
      <c r="K45" s="35">
        <v>930677</v>
      </c>
      <c r="L45" s="21">
        <f t="shared" si="5"/>
        <v>176828.63</v>
      </c>
      <c r="M45" s="20">
        <f t="shared" si="1"/>
        <v>1107505.6299999999</v>
      </c>
      <c r="N45" s="45">
        <f t="shared" si="2"/>
        <v>1107505.6299999999</v>
      </c>
      <c r="O45" s="35"/>
      <c r="P45" s="21"/>
      <c r="Q45" s="20"/>
      <c r="R45" s="45"/>
      <c r="S45" s="45"/>
      <c r="T45" s="46">
        <f t="shared" si="3"/>
        <v>1048792.8149999999</v>
      </c>
    </row>
    <row r="46" spans="1:22" ht="25.5" x14ac:dyDescent="0.2">
      <c r="A46" s="12">
        <v>43</v>
      </c>
      <c r="B46" s="11">
        <v>40161505</v>
      </c>
      <c r="C46" s="6" t="s">
        <v>49</v>
      </c>
      <c r="D46" s="30" t="s">
        <v>77</v>
      </c>
      <c r="E46" s="11">
        <v>1</v>
      </c>
      <c r="F46" s="3" t="s">
        <v>118</v>
      </c>
      <c r="G46" s="24">
        <v>523000</v>
      </c>
      <c r="H46" s="25">
        <f t="shared" si="7"/>
        <v>99370</v>
      </c>
      <c r="I46" s="24">
        <f t="shared" si="8"/>
        <v>622370</v>
      </c>
      <c r="J46" s="45">
        <f t="shared" si="0"/>
        <v>622370</v>
      </c>
      <c r="K46" s="35">
        <v>260000</v>
      </c>
      <c r="L46" s="21">
        <f t="shared" si="5"/>
        <v>49400</v>
      </c>
      <c r="M46" s="20">
        <f t="shared" si="1"/>
        <v>309400</v>
      </c>
      <c r="N46" s="45">
        <f t="shared" si="2"/>
        <v>309400</v>
      </c>
      <c r="O46" s="35"/>
      <c r="P46" s="21"/>
      <c r="Q46" s="20"/>
      <c r="R46" s="45"/>
      <c r="S46" s="45"/>
      <c r="T46" s="46">
        <f t="shared" si="3"/>
        <v>465885</v>
      </c>
    </row>
    <row r="47" spans="1:22" ht="38.25" x14ac:dyDescent="0.2">
      <c r="A47" s="26">
        <v>44</v>
      </c>
      <c r="B47" s="9">
        <v>40161505</v>
      </c>
      <c r="C47" s="1" t="s">
        <v>50</v>
      </c>
      <c r="D47" s="2" t="s">
        <v>77</v>
      </c>
      <c r="E47" s="9">
        <v>1</v>
      </c>
      <c r="F47" s="3" t="s">
        <v>119</v>
      </c>
      <c r="G47" s="24">
        <v>714000</v>
      </c>
      <c r="H47" s="25">
        <f t="shared" si="7"/>
        <v>135660</v>
      </c>
      <c r="I47" s="24">
        <f t="shared" si="8"/>
        <v>849660</v>
      </c>
      <c r="J47" s="45">
        <f t="shared" si="0"/>
        <v>849660</v>
      </c>
      <c r="K47" s="35">
        <v>695400</v>
      </c>
      <c r="L47" s="21">
        <f t="shared" si="5"/>
        <v>132126</v>
      </c>
      <c r="M47" s="20">
        <f t="shared" si="1"/>
        <v>827526</v>
      </c>
      <c r="N47" s="45">
        <f t="shared" si="2"/>
        <v>827526</v>
      </c>
      <c r="O47" s="35"/>
      <c r="P47" s="21"/>
      <c r="Q47" s="20"/>
      <c r="R47" s="45"/>
      <c r="S47" s="45"/>
      <c r="T47" s="46">
        <f t="shared" si="3"/>
        <v>838593</v>
      </c>
    </row>
    <row r="48" spans="1:22" ht="38.25" x14ac:dyDescent="0.2">
      <c r="A48" s="26">
        <v>45</v>
      </c>
      <c r="B48" s="9">
        <v>40161505</v>
      </c>
      <c r="C48" s="1" t="s">
        <v>51</v>
      </c>
      <c r="D48" s="16" t="s">
        <v>77</v>
      </c>
      <c r="E48" s="9">
        <v>1</v>
      </c>
      <c r="F48" s="3" t="s">
        <v>120</v>
      </c>
      <c r="G48" s="24">
        <v>656000</v>
      </c>
      <c r="H48" s="25">
        <f t="shared" si="7"/>
        <v>124640</v>
      </c>
      <c r="I48" s="24">
        <f t="shared" si="8"/>
        <v>780640</v>
      </c>
      <c r="J48" s="45">
        <f t="shared" si="0"/>
        <v>780640</v>
      </c>
      <c r="K48" s="35">
        <v>732488</v>
      </c>
      <c r="L48" s="21">
        <f t="shared" si="5"/>
        <v>139172.72</v>
      </c>
      <c r="M48" s="20">
        <f t="shared" si="1"/>
        <v>871660.72</v>
      </c>
      <c r="N48" s="45">
        <f t="shared" si="2"/>
        <v>871660.72</v>
      </c>
      <c r="O48" s="35"/>
      <c r="P48" s="21"/>
      <c r="Q48" s="20"/>
      <c r="R48" s="45"/>
      <c r="S48" s="45"/>
      <c r="T48" s="46">
        <f t="shared" si="3"/>
        <v>826150.36</v>
      </c>
    </row>
    <row r="49" spans="1:20" ht="25.5" x14ac:dyDescent="0.2">
      <c r="A49" s="26">
        <v>46</v>
      </c>
      <c r="B49" s="9">
        <v>40161505</v>
      </c>
      <c r="C49" s="27" t="s">
        <v>52</v>
      </c>
      <c r="D49" s="2" t="s">
        <v>77</v>
      </c>
      <c r="E49" s="9">
        <v>1</v>
      </c>
      <c r="F49" s="3" t="s">
        <v>121</v>
      </c>
      <c r="G49" s="24">
        <v>660000</v>
      </c>
      <c r="H49" s="25">
        <f t="shared" si="7"/>
        <v>125400</v>
      </c>
      <c r="I49" s="24">
        <f t="shared" si="8"/>
        <v>785400</v>
      </c>
      <c r="J49" s="45">
        <f t="shared" si="0"/>
        <v>785400</v>
      </c>
      <c r="K49" s="35">
        <v>732488</v>
      </c>
      <c r="L49" s="21">
        <f t="shared" si="5"/>
        <v>139172.72</v>
      </c>
      <c r="M49" s="20">
        <f t="shared" si="1"/>
        <v>871660.72</v>
      </c>
      <c r="N49" s="45">
        <f t="shared" si="2"/>
        <v>871660.72</v>
      </c>
      <c r="O49" s="35"/>
      <c r="P49" s="21"/>
      <c r="Q49" s="20"/>
      <c r="R49" s="45"/>
      <c r="S49" s="45"/>
      <c r="T49" s="46">
        <f t="shared" si="3"/>
        <v>828530.36</v>
      </c>
    </row>
    <row r="50" spans="1:20" ht="25.5" x14ac:dyDescent="0.2">
      <c r="A50" s="26">
        <v>47</v>
      </c>
      <c r="B50" s="9">
        <v>40161505</v>
      </c>
      <c r="C50" s="27" t="s">
        <v>53</v>
      </c>
      <c r="D50" s="2" t="s">
        <v>77</v>
      </c>
      <c r="E50" s="9">
        <v>1</v>
      </c>
      <c r="F50" s="3" t="s">
        <v>122</v>
      </c>
      <c r="G50" s="24">
        <v>642000</v>
      </c>
      <c r="H50" s="25">
        <f t="shared" si="7"/>
        <v>121980</v>
      </c>
      <c r="I50" s="24">
        <f t="shared" si="8"/>
        <v>763980</v>
      </c>
      <c r="J50" s="45">
        <f t="shared" si="0"/>
        <v>763980</v>
      </c>
      <c r="K50" s="35">
        <v>732488</v>
      </c>
      <c r="L50" s="21">
        <f t="shared" si="5"/>
        <v>139172.72</v>
      </c>
      <c r="M50" s="20">
        <f t="shared" si="1"/>
        <v>871660.72</v>
      </c>
      <c r="N50" s="45">
        <f t="shared" si="2"/>
        <v>871660.72</v>
      </c>
      <c r="O50" s="35"/>
      <c r="P50" s="21"/>
      <c r="Q50" s="20"/>
      <c r="R50" s="45"/>
      <c r="S50" s="45"/>
      <c r="T50" s="46">
        <f t="shared" si="3"/>
        <v>817820.36</v>
      </c>
    </row>
    <row r="51" spans="1:20" ht="25.5" x14ac:dyDescent="0.2">
      <c r="A51" s="26">
        <v>48</v>
      </c>
      <c r="B51" s="9">
        <v>40161505</v>
      </c>
      <c r="C51" s="1" t="s">
        <v>54</v>
      </c>
      <c r="D51" s="2" t="s">
        <v>77</v>
      </c>
      <c r="E51" s="9">
        <v>1</v>
      </c>
      <c r="F51" s="3" t="s">
        <v>123</v>
      </c>
      <c r="G51" s="24">
        <v>1166200</v>
      </c>
      <c r="H51" s="25">
        <f t="shared" si="7"/>
        <v>221578</v>
      </c>
      <c r="I51" s="24">
        <f t="shared" si="8"/>
        <v>1387778</v>
      </c>
      <c r="J51" s="45">
        <f t="shared" si="0"/>
        <v>1387778</v>
      </c>
      <c r="K51" s="35">
        <v>980000</v>
      </c>
      <c r="L51" s="21">
        <f t="shared" si="5"/>
        <v>186200</v>
      </c>
      <c r="M51" s="20">
        <f t="shared" si="1"/>
        <v>1166200</v>
      </c>
      <c r="N51" s="45">
        <f t="shared" si="2"/>
        <v>1166200</v>
      </c>
      <c r="O51" s="35"/>
      <c r="P51" s="21"/>
      <c r="Q51" s="20"/>
      <c r="R51" s="45"/>
      <c r="S51" s="45"/>
      <c r="T51" s="46">
        <f t="shared" si="3"/>
        <v>1276989</v>
      </c>
    </row>
    <row r="52" spans="1:20" ht="25.5" x14ac:dyDescent="0.2">
      <c r="A52" s="26">
        <v>49</v>
      </c>
      <c r="B52" s="9">
        <v>40161505</v>
      </c>
      <c r="C52" s="1" t="s">
        <v>55</v>
      </c>
      <c r="D52" s="2" t="s">
        <v>76</v>
      </c>
      <c r="E52" s="9">
        <v>1</v>
      </c>
      <c r="F52" s="3" t="s">
        <v>124</v>
      </c>
      <c r="G52" s="24">
        <v>520000</v>
      </c>
      <c r="H52" s="25">
        <f t="shared" si="7"/>
        <v>98800</v>
      </c>
      <c r="I52" s="24">
        <f t="shared" si="8"/>
        <v>618800</v>
      </c>
      <c r="J52" s="45">
        <f t="shared" si="0"/>
        <v>618800</v>
      </c>
      <c r="K52" s="35">
        <v>595726</v>
      </c>
      <c r="L52" s="21">
        <f t="shared" si="5"/>
        <v>113187.94</v>
      </c>
      <c r="M52" s="20">
        <f t="shared" si="1"/>
        <v>708913.94</v>
      </c>
      <c r="N52" s="45">
        <f t="shared" si="2"/>
        <v>708913.94</v>
      </c>
      <c r="O52" s="35"/>
      <c r="P52" s="21"/>
      <c r="Q52" s="20"/>
      <c r="R52" s="45"/>
      <c r="S52" s="45"/>
      <c r="T52" s="46">
        <f t="shared" si="3"/>
        <v>663856.97</v>
      </c>
    </row>
    <row r="53" spans="1:20" ht="25.5" x14ac:dyDescent="0.2">
      <c r="A53" s="26">
        <v>50</v>
      </c>
      <c r="B53" s="9">
        <v>40161505</v>
      </c>
      <c r="C53" s="1" t="s">
        <v>56</v>
      </c>
      <c r="D53" s="2" t="s">
        <v>76</v>
      </c>
      <c r="E53" s="9">
        <v>1</v>
      </c>
      <c r="F53" s="3" t="s">
        <v>125</v>
      </c>
      <c r="G53" s="24">
        <v>310000</v>
      </c>
      <c r="H53" s="25">
        <f t="shared" si="7"/>
        <v>58900</v>
      </c>
      <c r="I53" s="24">
        <f t="shared" si="8"/>
        <v>368900</v>
      </c>
      <c r="J53" s="45">
        <f t="shared" si="0"/>
        <v>368900</v>
      </c>
      <c r="K53" s="35">
        <v>334951</v>
      </c>
      <c r="L53" s="21">
        <f t="shared" si="5"/>
        <v>63640.69</v>
      </c>
      <c r="M53" s="20">
        <f t="shared" si="1"/>
        <v>398591.69</v>
      </c>
      <c r="N53" s="45">
        <f t="shared" si="2"/>
        <v>398591.69</v>
      </c>
      <c r="O53" s="35"/>
      <c r="P53" s="21"/>
      <c r="Q53" s="20"/>
      <c r="R53" s="45"/>
      <c r="S53" s="45"/>
      <c r="T53" s="46">
        <f t="shared" si="3"/>
        <v>383745.84499999997</v>
      </c>
    </row>
    <row r="54" spans="1:20" ht="25.5" x14ac:dyDescent="0.2">
      <c r="A54" s="26">
        <v>51</v>
      </c>
      <c r="B54" s="9">
        <v>31151603</v>
      </c>
      <c r="C54" s="1" t="s">
        <v>57</v>
      </c>
      <c r="D54" s="2" t="s">
        <v>78</v>
      </c>
      <c r="E54" s="9">
        <v>1</v>
      </c>
      <c r="F54" s="3" t="s">
        <v>126</v>
      </c>
      <c r="G54" s="24">
        <v>290000</v>
      </c>
      <c r="H54" s="25">
        <f t="shared" si="7"/>
        <v>55100</v>
      </c>
      <c r="I54" s="24">
        <f t="shared" si="8"/>
        <v>345100</v>
      </c>
      <c r="J54" s="45">
        <f t="shared" si="0"/>
        <v>345100</v>
      </c>
      <c r="K54" s="35">
        <v>301340</v>
      </c>
      <c r="L54" s="21">
        <f t="shared" si="5"/>
        <v>57254.6</v>
      </c>
      <c r="M54" s="20">
        <f t="shared" si="1"/>
        <v>358594.6</v>
      </c>
      <c r="N54" s="45">
        <f t="shared" si="2"/>
        <v>358594.6</v>
      </c>
      <c r="O54" s="35"/>
      <c r="P54" s="21"/>
      <c r="Q54" s="20"/>
      <c r="R54" s="45"/>
      <c r="S54" s="45"/>
      <c r="T54" s="46">
        <f t="shared" si="3"/>
        <v>351847.3</v>
      </c>
    </row>
    <row r="55" spans="1:20" ht="25.5" x14ac:dyDescent="0.2">
      <c r="A55" s="26">
        <v>52</v>
      </c>
      <c r="B55" s="9">
        <v>31151603</v>
      </c>
      <c r="C55" s="1" t="s">
        <v>58</v>
      </c>
      <c r="D55" s="2" t="s">
        <v>78</v>
      </c>
      <c r="E55" s="9">
        <v>1</v>
      </c>
      <c r="F55" s="3" t="s">
        <v>127</v>
      </c>
      <c r="G55" s="24">
        <v>292000</v>
      </c>
      <c r="H55" s="25">
        <f t="shared" si="7"/>
        <v>55480</v>
      </c>
      <c r="I55" s="24">
        <f t="shared" si="8"/>
        <v>347480</v>
      </c>
      <c r="J55" s="45">
        <f t="shared" si="0"/>
        <v>347480</v>
      </c>
      <c r="K55" s="35">
        <v>301340</v>
      </c>
      <c r="L55" s="21">
        <f t="shared" si="5"/>
        <v>57254.6</v>
      </c>
      <c r="M55" s="20">
        <f t="shared" si="1"/>
        <v>358594.6</v>
      </c>
      <c r="N55" s="45">
        <f t="shared" si="2"/>
        <v>358594.6</v>
      </c>
      <c r="O55" s="35"/>
      <c r="P55" s="21"/>
      <c r="Q55" s="20"/>
      <c r="R55" s="45"/>
      <c r="S55" s="45"/>
      <c r="T55" s="46">
        <f t="shared" si="3"/>
        <v>353037.3</v>
      </c>
    </row>
    <row r="56" spans="1:20" ht="25.5" x14ac:dyDescent="0.2">
      <c r="A56" s="26">
        <v>53</v>
      </c>
      <c r="B56" s="9">
        <v>26101732</v>
      </c>
      <c r="C56" s="1" t="s">
        <v>59</v>
      </c>
      <c r="D56" s="2" t="s">
        <v>76</v>
      </c>
      <c r="E56" s="9">
        <v>1</v>
      </c>
      <c r="F56" s="3" t="s">
        <v>128</v>
      </c>
      <c r="G56" s="24">
        <v>203490</v>
      </c>
      <c r="H56" s="25">
        <f t="shared" si="7"/>
        <v>38663.1</v>
      </c>
      <c r="I56" s="24">
        <f t="shared" si="8"/>
        <v>242153.1</v>
      </c>
      <c r="J56" s="45">
        <f t="shared" si="0"/>
        <v>242153.1</v>
      </c>
      <c r="K56" s="35">
        <v>198189</v>
      </c>
      <c r="L56" s="21">
        <f t="shared" si="5"/>
        <v>37655.910000000003</v>
      </c>
      <c r="M56" s="20">
        <f t="shared" si="1"/>
        <v>235844.91</v>
      </c>
      <c r="N56" s="45">
        <f t="shared" si="2"/>
        <v>235844.91</v>
      </c>
      <c r="O56" s="35"/>
      <c r="P56" s="21"/>
      <c r="Q56" s="20"/>
      <c r="R56" s="45"/>
      <c r="S56" s="45"/>
      <c r="T56" s="46">
        <f t="shared" si="3"/>
        <v>238999.005</v>
      </c>
    </row>
    <row r="57" spans="1:20" ht="25.5" x14ac:dyDescent="0.2">
      <c r="A57" s="26">
        <v>54</v>
      </c>
      <c r="B57" s="9">
        <v>40141764</v>
      </c>
      <c r="C57" s="1" t="s">
        <v>148</v>
      </c>
      <c r="D57" s="2" t="s">
        <v>77</v>
      </c>
      <c r="E57" s="9">
        <v>1</v>
      </c>
      <c r="F57" s="3" t="s">
        <v>187</v>
      </c>
      <c r="G57" s="24">
        <v>132000</v>
      </c>
      <c r="H57" s="25">
        <f t="shared" si="7"/>
        <v>25080</v>
      </c>
      <c r="I57" s="24">
        <f t="shared" si="8"/>
        <v>157080</v>
      </c>
      <c r="J57" s="45">
        <f t="shared" si="0"/>
        <v>157080</v>
      </c>
      <c r="K57" s="35">
        <v>106628</v>
      </c>
      <c r="L57" s="21">
        <f t="shared" si="5"/>
        <v>20259.32</v>
      </c>
      <c r="M57" s="20">
        <f t="shared" si="1"/>
        <v>126887.32</v>
      </c>
      <c r="N57" s="45">
        <f t="shared" si="2"/>
        <v>126887.32</v>
      </c>
      <c r="O57" s="35"/>
      <c r="P57" s="21"/>
      <c r="Q57" s="20"/>
      <c r="R57" s="45"/>
      <c r="S57" s="45"/>
      <c r="T57" s="46">
        <f t="shared" si="3"/>
        <v>141983.66</v>
      </c>
    </row>
    <row r="58" spans="1:20" ht="38.25" x14ac:dyDescent="0.2">
      <c r="A58" s="26">
        <v>55</v>
      </c>
      <c r="B58" s="9">
        <v>25172503</v>
      </c>
      <c r="C58" s="27" t="s">
        <v>228</v>
      </c>
      <c r="D58" s="29" t="s">
        <v>76</v>
      </c>
      <c r="E58" s="9">
        <v>1</v>
      </c>
      <c r="F58" s="3" t="s">
        <v>266</v>
      </c>
      <c r="G58" s="24">
        <v>4800000</v>
      </c>
      <c r="H58" s="25">
        <v>0</v>
      </c>
      <c r="I58" s="24">
        <v>4800000</v>
      </c>
      <c r="J58" s="45">
        <f t="shared" si="0"/>
        <v>4800000</v>
      </c>
      <c r="K58" s="35">
        <v>4400000</v>
      </c>
      <c r="L58" s="21">
        <v>0</v>
      </c>
      <c r="M58" s="20">
        <f t="shared" si="1"/>
        <v>4400000</v>
      </c>
      <c r="N58" s="45">
        <f t="shared" si="2"/>
        <v>4400000</v>
      </c>
      <c r="O58" s="35"/>
      <c r="P58" s="21"/>
      <c r="Q58" s="20"/>
      <c r="R58" s="45"/>
      <c r="S58" s="45"/>
      <c r="T58" s="46">
        <f t="shared" si="3"/>
        <v>4600000</v>
      </c>
    </row>
    <row r="59" spans="1:20" ht="38.25" x14ac:dyDescent="0.2">
      <c r="A59" s="26">
        <v>56</v>
      </c>
      <c r="B59" s="9">
        <v>25172503</v>
      </c>
      <c r="C59" s="27" t="s">
        <v>229</v>
      </c>
      <c r="D59" s="29" t="s">
        <v>76</v>
      </c>
      <c r="E59" s="9">
        <v>1</v>
      </c>
      <c r="F59" s="3" t="s">
        <v>267</v>
      </c>
      <c r="G59" s="24">
        <v>8500000</v>
      </c>
      <c r="H59" s="25">
        <v>0</v>
      </c>
      <c r="I59" s="24">
        <v>6200000</v>
      </c>
      <c r="J59" s="45">
        <f t="shared" si="0"/>
        <v>6200000</v>
      </c>
      <c r="K59" s="35">
        <v>7380000</v>
      </c>
      <c r="L59" s="21">
        <v>0</v>
      </c>
      <c r="M59" s="20">
        <f t="shared" si="1"/>
        <v>7380000</v>
      </c>
      <c r="N59" s="45">
        <f t="shared" si="2"/>
        <v>7380000</v>
      </c>
      <c r="O59" s="35"/>
      <c r="P59" s="21"/>
      <c r="Q59" s="20"/>
      <c r="R59" s="45"/>
      <c r="S59" s="45"/>
      <c r="T59" s="46">
        <f t="shared" si="3"/>
        <v>6790000</v>
      </c>
    </row>
    <row r="60" spans="1:20" ht="25.5" x14ac:dyDescent="0.2">
      <c r="A60" s="12">
        <v>57</v>
      </c>
      <c r="B60" s="11">
        <v>23153140</v>
      </c>
      <c r="C60" s="6" t="s">
        <v>60</v>
      </c>
      <c r="D60" s="30" t="s">
        <v>76</v>
      </c>
      <c r="E60" s="11">
        <v>1</v>
      </c>
      <c r="F60" s="3" t="s">
        <v>129</v>
      </c>
      <c r="G60" s="24">
        <v>4998000</v>
      </c>
      <c r="H60" s="25">
        <f t="shared" si="7"/>
        <v>949620</v>
      </c>
      <c r="I60" s="24">
        <f t="shared" si="8"/>
        <v>5947620</v>
      </c>
      <c r="J60" s="45">
        <f t="shared" si="0"/>
        <v>5947620</v>
      </c>
      <c r="K60" s="35">
        <v>4867800</v>
      </c>
      <c r="L60" s="21">
        <f t="shared" si="5"/>
        <v>924882</v>
      </c>
      <c r="M60" s="20">
        <f t="shared" si="1"/>
        <v>5792682</v>
      </c>
      <c r="N60" s="45">
        <f t="shared" si="2"/>
        <v>5792682</v>
      </c>
      <c r="O60" s="35"/>
      <c r="P60" s="21"/>
      <c r="Q60" s="20"/>
      <c r="R60" s="45"/>
      <c r="S60" s="45"/>
      <c r="T60" s="46">
        <f t="shared" si="3"/>
        <v>5870151</v>
      </c>
    </row>
    <row r="61" spans="1:20" ht="38.25" x14ac:dyDescent="0.2">
      <c r="A61" s="12">
        <v>58</v>
      </c>
      <c r="B61" s="11">
        <v>25173902</v>
      </c>
      <c r="C61" s="6" t="s">
        <v>61</v>
      </c>
      <c r="D61" s="30" t="s">
        <v>76</v>
      </c>
      <c r="E61" s="11">
        <v>1</v>
      </c>
      <c r="F61" s="3" t="s">
        <v>130</v>
      </c>
      <c r="G61" s="24">
        <v>3650000</v>
      </c>
      <c r="H61" s="25">
        <f t="shared" si="7"/>
        <v>693500</v>
      </c>
      <c r="I61" s="24">
        <f t="shared" si="8"/>
        <v>4343500</v>
      </c>
      <c r="J61" s="45">
        <f t="shared" si="0"/>
        <v>4343500</v>
      </c>
      <c r="K61" s="35">
        <v>3963780</v>
      </c>
      <c r="L61" s="21">
        <f t="shared" si="5"/>
        <v>753118.2</v>
      </c>
      <c r="M61" s="20">
        <f t="shared" si="1"/>
        <v>4716898.2</v>
      </c>
      <c r="N61" s="45">
        <f t="shared" si="2"/>
        <v>4716898.2</v>
      </c>
      <c r="O61" s="35"/>
      <c r="P61" s="21"/>
      <c r="Q61" s="20"/>
      <c r="R61" s="45"/>
      <c r="S61" s="45"/>
      <c r="T61" s="46">
        <f t="shared" si="3"/>
        <v>4530199.0999999996</v>
      </c>
    </row>
    <row r="62" spans="1:20" x14ac:dyDescent="0.2">
      <c r="A62" s="12">
        <v>59</v>
      </c>
      <c r="B62" s="11">
        <v>27121602</v>
      </c>
      <c r="C62" s="6" t="s">
        <v>62</v>
      </c>
      <c r="D62" s="30" t="s">
        <v>76</v>
      </c>
      <c r="E62" s="11">
        <v>1</v>
      </c>
      <c r="F62" s="3" t="s">
        <v>131</v>
      </c>
      <c r="G62" s="24">
        <v>3451000</v>
      </c>
      <c r="H62" s="25">
        <f t="shared" si="7"/>
        <v>655690</v>
      </c>
      <c r="I62" s="24">
        <f t="shared" si="8"/>
        <v>4106690</v>
      </c>
      <c r="J62" s="45">
        <f t="shared" si="0"/>
        <v>4106690</v>
      </c>
      <c r="K62" s="35">
        <v>3450000</v>
      </c>
      <c r="L62" s="21">
        <f t="shared" si="5"/>
        <v>655500</v>
      </c>
      <c r="M62" s="20">
        <f t="shared" si="1"/>
        <v>4105500</v>
      </c>
      <c r="N62" s="45">
        <f t="shared" si="2"/>
        <v>4105500</v>
      </c>
      <c r="O62" s="35"/>
      <c r="P62" s="21"/>
      <c r="Q62" s="20"/>
      <c r="R62" s="45"/>
      <c r="S62" s="45"/>
      <c r="T62" s="46">
        <f t="shared" si="3"/>
        <v>4106095</v>
      </c>
    </row>
    <row r="63" spans="1:20" ht="25.5" x14ac:dyDescent="0.2">
      <c r="A63" s="12">
        <v>60</v>
      </c>
      <c r="B63" s="11">
        <v>26101302</v>
      </c>
      <c r="C63" s="6" t="s">
        <v>63</v>
      </c>
      <c r="D63" s="30" t="s">
        <v>76</v>
      </c>
      <c r="E63" s="11">
        <v>1</v>
      </c>
      <c r="F63" s="3" t="s">
        <v>132</v>
      </c>
      <c r="G63" s="24">
        <v>3819900</v>
      </c>
      <c r="H63" s="25">
        <f t="shared" si="7"/>
        <v>725781</v>
      </c>
      <c r="I63" s="24">
        <f t="shared" si="8"/>
        <v>4545681</v>
      </c>
      <c r="J63" s="45">
        <f t="shared" si="0"/>
        <v>4545681</v>
      </c>
      <c r="K63" s="35">
        <v>3720390</v>
      </c>
      <c r="L63" s="21">
        <f t="shared" si="5"/>
        <v>706874.1</v>
      </c>
      <c r="M63" s="20">
        <f t="shared" si="1"/>
        <v>4427264.0999999996</v>
      </c>
      <c r="N63" s="45">
        <f t="shared" si="2"/>
        <v>4427264.0999999996</v>
      </c>
      <c r="O63" s="35"/>
      <c r="P63" s="21"/>
      <c r="Q63" s="20"/>
      <c r="R63" s="45"/>
      <c r="S63" s="45"/>
      <c r="T63" s="46">
        <f t="shared" si="3"/>
        <v>4486472.55</v>
      </c>
    </row>
    <row r="64" spans="1:20" ht="25.5" x14ac:dyDescent="0.2">
      <c r="A64" s="26">
        <v>61</v>
      </c>
      <c r="B64" s="9">
        <v>31171539</v>
      </c>
      <c r="C64" s="1" t="s">
        <v>149</v>
      </c>
      <c r="D64" s="2" t="s">
        <v>76</v>
      </c>
      <c r="E64" s="9">
        <v>1</v>
      </c>
      <c r="F64" s="3" t="s">
        <v>188</v>
      </c>
      <c r="G64" s="24">
        <v>277270</v>
      </c>
      <c r="H64" s="25">
        <f t="shared" si="7"/>
        <v>52681.3</v>
      </c>
      <c r="I64" s="24">
        <f t="shared" si="8"/>
        <v>329951.3</v>
      </c>
      <c r="J64" s="45">
        <f t="shared" si="0"/>
        <v>329951.3</v>
      </c>
      <c r="K64" s="35">
        <v>270047</v>
      </c>
      <c r="L64" s="21">
        <f t="shared" si="5"/>
        <v>51308.93</v>
      </c>
      <c r="M64" s="20">
        <f t="shared" si="1"/>
        <v>321355.93</v>
      </c>
      <c r="N64" s="45">
        <f t="shared" si="2"/>
        <v>321355.93</v>
      </c>
      <c r="O64" s="35"/>
      <c r="P64" s="21"/>
      <c r="Q64" s="20"/>
      <c r="R64" s="45"/>
      <c r="S64" s="45"/>
      <c r="T64" s="46">
        <f t="shared" si="3"/>
        <v>325653.61499999999</v>
      </c>
    </row>
    <row r="65" spans="1:20" ht="38.25" x14ac:dyDescent="0.2">
      <c r="A65" s="26">
        <v>62</v>
      </c>
      <c r="B65" s="9">
        <v>25172503</v>
      </c>
      <c r="C65" s="1" t="s">
        <v>230</v>
      </c>
      <c r="D65" s="2" t="s">
        <v>76</v>
      </c>
      <c r="E65" s="9">
        <v>1</v>
      </c>
      <c r="F65" s="3" t="s">
        <v>268</v>
      </c>
      <c r="G65" s="24">
        <v>1700000</v>
      </c>
      <c r="H65" s="25">
        <f t="shared" si="7"/>
        <v>323000</v>
      </c>
      <c r="I65" s="24">
        <f t="shared" si="8"/>
        <v>2023000</v>
      </c>
      <c r="J65" s="45">
        <f t="shared" si="0"/>
        <v>2023000</v>
      </c>
      <c r="K65" s="35">
        <v>1390800</v>
      </c>
      <c r="L65" s="21">
        <f t="shared" si="5"/>
        <v>264252</v>
      </c>
      <c r="M65" s="20">
        <f t="shared" si="1"/>
        <v>1655052</v>
      </c>
      <c r="N65" s="45">
        <f t="shared" si="2"/>
        <v>1655052</v>
      </c>
      <c r="O65" s="35"/>
      <c r="P65" s="21"/>
      <c r="Q65" s="20"/>
      <c r="R65" s="45"/>
      <c r="S65" s="45"/>
      <c r="T65" s="46">
        <f t="shared" si="3"/>
        <v>1839026</v>
      </c>
    </row>
    <row r="66" spans="1:20" ht="25.5" x14ac:dyDescent="0.2">
      <c r="A66" s="26">
        <v>63</v>
      </c>
      <c r="B66" s="9">
        <v>26111512</v>
      </c>
      <c r="C66" s="1" t="s">
        <v>231</v>
      </c>
      <c r="D66" s="2" t="s">
        <v>76</v>
      </c>
      <c r="E66" s="9">
        <v>1</v>
      </c>
      <c r="F66" s="3" t="s">
        <v>189</v>
      </c>
      <c r="G66" s="24">
        <v>1320000</v>
      </c>
      <c r="H66" s="25">
        <f t="shared" si="7"/>
        <v>250800</v>
      </c>
      <c r="I66" s="24">
        <f t="shared" si="8"/>
        <v>1570800</v>
      </c>
      <c r="J66" s="45">
        <f t="shared" si="0"/>
        <v>1570800</v>
      </c>
      <c r="K66" s="35">
        <v>755668</v>
      </c>
      <c r="L66" s="21">
        <f t="shared" si="5"/>
        <v>143576.92000000001</v>
      </c>
      <c r="M66" s="20">
        <f t="shared" si="1"/>
        <v>899244.92</v>
      </c>
      <c r="N66" s="45">
        <f t="shared" si="2"/>
        <v>899244.92</v>
      </c>
      <c r="O66" s="35"/>
      <c r="P66" s="21"/>
      <c r="Q66" s="20"/>
      <c r="R66" s="45"/>
      <c r="S66" s="45"/>
      <c r="T66" s="46">
        <f t="shared" si="3"/>
        <v>1235022.46</v>
      </c>
    </row>
    <row r="67" spans="1:20" ht="25.5" x14ac:dyDescent="0.2">
      <c r="A67" s="26">
        <v>64</v>
      </c>
      <c r="B67" s="9">
        <v>39121633</v>
      </c>
      <c r="C67" s="1" t="s">
        <v>232</v>
      </c>
      <c r="D67" s="2" t="s">
        <v>76</v>
      </c>
      <c r="E67" s="9">
        <v>1</v>
      </c>
      <c r="F67" s="3" t="s">
        <v>190</v>
      </c>
      <c r="G67" s="24">
        <v>773500</v>
      </c>
      <c r="H67" s="25">
        <f t="shared" si="7"/>
        <v>146965</v>
      </c>
      <c r="I67" s="24">
        <f t="shared" si="8"/>
        <v>920465</v>
      </c>
      <c r="J67" s="45">
        <f t="shared" si="0"/>
        <v>920465</v>
      </c>
      <c r="K67" s="35">
        <v>753350</v>
      </c>
      <c r="L67" s="21">
        <f t="shared" si="5"/>
        <v>143136.5</v>
      </c>
      <c r="M67" s="20">
        <f t="shared" si="1"/>
        <v>896486.5</v>
      </c>
      <c r="N67" s="45">
        <f t="shared" si="2"/>
        <v>896486.5</v>
      </c>
      <c r="O67" s="35"/>
      <c r="P67" s="21"/>
      <c r="Q67" s="20"/>
      <c r="R67" s="45"/>
      <c r="S67" s="45"/>
      <c r="T67" s="46">
        <f t="shared" si="3"/>
        <v>908475.75</v>
      </c>
    </row>
    <row r="68" spans="1:20" ht="38.25" x14ac:dyDescent="0.2">
      <c r="A68" s="26">
        <v>65</v>
      </c>
      <c r="B68" s="9">
        <v>26111533</v>
      </c>
      <c r="C68" s="1" t="s">
        <v>64</v>
      </c>
      <c r="D68" s="2" t="s">
        <v>76</v>
      </c>
      <c r="E68" s="9">
        <v>1</v>
      </c>
      <c r="F68" s="3" t="s">
        <v>133</v>
      </c>
      <c r="G68" s="24">
        <v>980000</v>
      </c>
      <c r="H68" s="25">
        <f t="shared" si="7"/>
        <v>186200</v>
      </c>
      <c r="I68" s="24">
        <f t="shared" si="8"/>
        <v>1166200</v>
      </c>
      <c r="J68" s="45">
        <f t="shared" si="0"/>
        <v>1166200</v>
      </c>
      <c r="K68" s="35">
        <v>438102</v>
      </c>
      <c r="L68" s="21">
        <f t="shared" si="5"/>
        <v>83239.38</v>
      </c>
      <c r="M68" s="20">
        <f t="shared" si="1"/>
        <v>521341.38</v>
      </c>
      <c r="N68" s="45">
        <f t="shared" si="2"/>
        <v>521341.38</v>
      </c>
      <c r="O68" s="35"/>
      <c r="P68" s="21"/>
      <c r="Q68" s="20"/>
      <c r="R68" s="45"/>
      <c r="S68" s="45"/>
      <c r="T68" s="46">
        <f t="shared" si="3"/>
        <v>843770.69</v>
      </c>
    </row>
    <row r="69" spans="1:20" ht="38.25" x14ac:dyDescent="0.2">
      <c r="A69" s="26">
        <v>66</v>
      </c>
      <c r="B69" s="9">
        <v>25173811</v>
      </c>
      <c r="C69" s="1" t="s">
        <v>150</v>
      </c>
      <c r="D69" s="2" t="s">
        <v>76</v>
      </c>
      <c r="E69" s="9">
        <v>1</v>
      </c>
      <c r="F69" s="3" t="s">
        <v>191</v>
      </c>
      <c r="G69" s="24">
        <v>2360000</v>
      </c>
      <c r="H69" s="25">
        <f t="shared" si="7"/>
        <v>448400</v>
      </c>
      <c r="I69" s="24">
        <f t="shared" si="8"/>
        <v>2808400</v>
      </c>
      <c r="J69" s="45">
        <f t="shared" ref="J69:J132" si="9">I69*E69</f>
        <v>2808400</v>
      </c>
      <c r="K69" s="35">
        <v>1031510</v>
      </c>
      <c r="L69" s="21">
        <f t="shared" si="5"/>
        <v>195986.9</v>
      </c>
      <c r="M69" s="20">
        <f t="shared" ref="M69:M132" si="10">K69+L69</f>
        <v>1227496.8999999999</v>
      </c>
      <c r="N69" s="45">
        <f t="shared" ref="N69:N132" si="11">M69*E69</f>
        <v>1227496.8999999999</v>
      </c>
      <c r="O69" s="35"/>
      <c r="P69" s="21"/>
      <c r="Q69" s="20"/>
      <c r="R69" s="45"/>
      <c r="S69" s="45"/>
      <c r="T69" s="46">
        <f t="shared" ref="T69:T132" si="12">(J69+N69)/2</f>
        <v>2017948.45</v>
      </c>
    </row>
    <row r="70" spans="1:20" x14ac:dyDescent="0.2">
      <c r="A70" s="26">
        <v>67</v>
      </c>
      <c r="B70" s="9">
        <v>21101501</v>
      </c>
      <c r="C70" s="1" t="s">
        <v>151</v>
      </c>
      <c r="D70" s="2" t="s">
        <v>76</v>
      </c>
      <c r="E70" s="9">
        <v>1</v>
      </c>
      <c r="F70" s="3" t="s">
        <v>192</v>
      </c>
      <c r="G70" s="24">
        <v>1142400</v>
      </c>
      <c r="H70" s="25">
        <f t="shared" si="7"/>
        <v>217056</v>
      </c>
      <c r="I70" s="24">
        <f t="shared" si="8"/>
        <v>1359456</v>
      </c>
      <c r="J70" s="45">
        <f t="shared" si="9"/>
        <v>1359456</v>
      </c>
      <c r="K70" s="35">
        <v>1112640</v>
      </c>
      <c r="L70" s="21">
        <f t="shared" si="5"/>
        <v>211401.60000000001</v>
      </c>
      <c r="M70" s="20">
        <f t="shared" si="10"/>
        <v>1324041.6000000001</v>
      </c>
      <c r="N70" s="45">
        <f t="shared" si="11"/>
        <v>1324041.6000000001</v>
      </c>
      <c r="O70" s="35"/>
      <c r="P70" s="21"/>
      <c r="Q70" s="20"/>
      <c r="R70" s="45"/>
      <c r="S70" s="45"/>
      <c r="T70" s="46">
        <f t="shared" si="12"/>
        <v>1341748.8</v>
      </c>
    </row>
    <row r="71" spans="1:20" x14ac:dyDescent="0.2">
      <c r="A71" s="26">
        <v>68</v>
      </c>
      <c r="B71" s="9">
        <v>31162602</v>
      </c>
      <c r="C71" s="1" t="s">
        <v>152</v>
      </c>
      <c r="D71" s="2" t="s">
        <v>77</v>
      </c>
      <c r="E71" s="9">
        <v>1</v>
      </c>
      <c r="F71" s="3" t="s">
        <v>193</v>
      </c>
      <c r="G71" s="24">
        <v>460000</v>
      </c>
      <c r="H71" s="25">
        <f t="shared" si="7"/>
        <v>87400</v>
      </c>
      <c r="I71" s="24">
        <f t="shared" si="8"/>
        <v>547400</v>
      </c>
      <c r="J71" s="45">
        <f t="shared" si="9"/>
        <v>547400</v>
      </c>
      <c r="K71" s="35">
        <v>271206</v>
      </c>
      <c r="L71" s="21">
        <f t="shared" ref="L71:L134" si="13">K71*19%</f>
        <v>51529.14</v>
      </c>
      <c r="M71" s="20">
        <f t="shared" si="10"/>
        <v>322735.14</v>
      </c>
      <c r="N71" s="45">
        <f t="shared" si="11"/>
        <v>322735.14</v>
      </c>
      <c r="O71" s="35"/>
      <c r="P71" s="21"/>
      <c r="Q71" s="20"/>
      <c r="R71" s="45"/>
      <c r="S71" s="45"/>
      <c r="T71" s="46">
        <f t="shared" si="12"/>
        <v>435067.57</v>
      </c>
    </row>
    <row r="72" spans="1:20" x14ac:dyDescent="0.2">
      <c r="A72" s="26">
        <v>69</v>
      </c>
      <c r="B72" s="9">
        <v>31162602</v>
      </c>
      <c r="C72" s="1" t="s">
        <v>233</v>
      </c>
      <c r="D72" s="2" t="s">
        <v>77</v>
      </c>
      <c r="E72" s="9">
        <v>1</v>
      </c>
      <c r="F72" s="3" t="s">
        <v>269</v>
      </c>
      <c r="G72" s="24">
        <v>520000</v>
      </c>
      <c r="H72" s="25">
        <f t="shared" si="7"/>
        <v>98800</v>
      </c>
      <c r="I72" s="24">
        <f t="shared" si="8"/>
        <v>618800</v>
      </c>
      <c r="J72" s="45">
        <f t="shared" si="9"/>
        <v>618800</v>
      </c>
      <c r="K72" s="35">
        <v>229482</v>
      </c>
      <c r="L72" s="21">
        <f t="shared" si="13"/>
        <v>43601.58</v>
      </c>
      <c r="M72" s="20">
        <f t="shared" si="10"/>
        <v>273083.58</v>
      </c>
      <c r="N72" s="45">
        <f t="shared" si="11"/>
        <v>273083.58</v>
      </c>
      <c r="O72" s="35"/>
      <c r="P72" s="21"/>
      <c r="Q72" s="20"/>
      <c r="R72" s="45"/>
      <c r="S72" s="45"/>
      <c r="T72" s="46">
        <f t="shared" si="12"/>
        <v>445941.79000000004</v>
      </c>
    </row>
    <row r="73" spans="1:20" x14ac:dyDescent="0.2">
      <c r="A73" s="26">
        <v>70</v>
      </c>
      <c r="B73" s="9">
        <v>40173403</v>
      </c>
      <c r="C73" s="1" t="s">
        <v>234</v>
      </c>
      <c r="D73" s="2" t="s">
        <v>76</v>
      </c>
      <c r="E73" s="9">
        <v>1</v>
      </c>
      <c r="F73" s="3" t="s">
        <v>270</v>
      </c>
      <c r="G73" s="24">
        <v>430780</v>
      </c>
      <c r="H73" s="25">
        <f t="shared" si="7"/>
        <v>81848.2</v>
      </c>
      <c r="I73" s="24">
        <f t="shared" si="8"/>
        <v>512628.2</v>
      </c>
      <c r="J73" s="45">
        <f t="shared" si="9"/>
        <v>512628.2</v>
      </c>
      <c r="K73" s="35">
        <v>419558</v>
      </c>
      <c r="L73" s="21">
        <f t="shared" si="13"/>
        <v>79716.02</v>
      </c>
      <c r="M73" s="20">
        <f t="shared" si="10"/>
        <v>499274.02</v>
      </c>
      <c r="N73" s="45">
        <f t="shared" si="11"/>
        <v>499274.02</v>
      </c>
      <c r="O73" s="35"/>
      <c r="P73" s="21"/>
      <c r="Q73" s="20"/>
      <c r="R73" s="45"/>
      <c r="S73" s="45"/>
      <c r="T73" s="46">
        <f t="shared" si="12"/>
        <v>505951.11</v>
      </c>
    </row>
    <row r="74" spans="1:20" ht="25.5" x14ac:dyDescent="0.2">
      <c r="A74" s="26">
        <v>71</v>
      </c>
      <c r="B74" s="9">
        <v>21101708</v>
      </c>
      <c r="C74" s="1" t="s">
        <v>235</v>
      </c>
      <c r="D74" s="19" t="s">
        <v>76</v>
      </c>
      <c r="E74" s="9">
        <v>1</v>
      </c>
      <c r="F74" s="3" t="s">
        <v>271</v>
      </c>
      <c r="G74" s="24">
        <v>1100000</v>
      </c>
      <c r="H74" s="25">
        <f t="shared" ref="H74:H137" si="14">G74*19%</f>
        <v>209000</v>
      </c>
      <c r="I74" s="24">
        <f t="shared" ref="I74:I137" si="15">G74+H74</f>
        <v>1309000</v>
      </c>
      <c r="J74" s="45">
        <f t="shared" si="9"/>
        <v>1309000</v>
      </c>
      <c r="K74" s="35">
        <v>820000</v>
      </c>
      <c r="L74" s="21">
        <f t="shared" si="13"/>
        <v>155800</v>
      </c>
      <c r="M74" s="20">
        <f t="shared" si="10"/>
        <v>975800</v>
      </c>
      <c r="N74" s="45">
        <f t="shared" si="11"/>
        <v>975800</v>
      </c>
      <c r="O74" s="35"/>
      <c r="P74" s="21"/>
      <c r="Q74" s="20"/>
      <c r="R74" s="45"/>
      <c r="S74" s="45"/>
      <c r="T74" s="46">
        <f t="shared" si="12"/>
        <v>1142400</v>
      </c>
    </row>
    <row r="75" spans="1:20" ht="25.5" x14ac:dyDescent="0.2">
      <c r="A75" s="26">
        <v>72</v>
      </c>
      <c r="B75" s="9" t="s">
        <v>225</v>
      </c>
      <c r="C75" s="1" t="s">
        <v>236</v>
      </c>
      <c r="D75" s="19" t="s">
        <v>76</v>
      </c>
      <c r="E75" s="9">
        <v>1</v>
      </c>
      <c r="F75" s="3" t="s">
        <v>272</v>
      </c>
      <c r="G75" s="24">
        <v>1230000</v>
      </c>
      <c r="H75" s="25">
        <f t="shared" si="14"/>
        <v>233700</v>
      </c>
      <c r="I75" s="24">
        <f t="shared" si="15"/>
        <v>1463700</v>
      </c>
      <c r="J75" s="45">
        <f t="shared" si="9"/>
        <v>1463700</v>
      </c>
      <c r="K75" s="35">
        <v>570000</v>
      </c>
      <c r="L75" s="21">
        <f t="shared" si="13"/>
        <v>108300</v>
      </c>
      <c r="M75" s="20">
        <f t="shared" si="10"/>
        <v>678300</v>
      </c>
      <c r="N75" s="45">
        <f t="shared" si="11"/>
        <v>678300</v>
      </c>
      <c r="O75" s="35"/>
      <c r="P75" s="21"/>
      <c r="Q75" s="20"/>
      <c r="R75" s="45"/>
      <c r="S75" s="45"/>
      <c r="T75" s="46">
        <f t="shared" si="12"/>
        <v>1071000</v>
      </c>
    </row>
    <row r="76" spans="1:20" x14ac:dyDescent="0.2">
      <c r="A76" s="26">
        <v>73</v>
      </c>
      <c r="B76" s="9">
        <v>21101603</v>
      </c>
      <c r="C76" s="1" t="s">
        <v>153</v>
      </c>
      <c r="D76" s="19" t="s">
        <v>76</v>
      </c>
      <c r="E76" s="9">
        <v>1</v>
      </c>
      <c r="F76" s="3" t="s">
        <v>194</v>
      </c>
      <c r="G76" s="24">
        <v>619990</v>
      </c>
      <c r="H76" s="25">
        <f t="shared" si="14"/>
        <v>117798.1</v>
      </c>
      <c r="I76" s="24">
        <f t="shared" si="15"/>
        <v>737788.1</v>
      </c>
      <c r="J76" s="45">
        <f t="shared" si="9"/>
        <v>737788.1</v>
      </c>
      <c r="K76" s="35">
        <v>582000</v>
      </c>
      <c r="L76" s="21">
        <f t="shared" si="13"/>
        <v>110580</v>
      </c>
      <c r="M76" s="20">
        <f t="shared" si="10"/>
        <v>692580</v>
      </c>
      <c r="N76" s="45">
        <f t="shared" si="11"/>
        <v>692580</v>
      </c>
      <c r="O76" s="35"/>
      <c r="P76" s="21"/>
      <c r="Q76" s="20"/>
      <c r="R76" s="45"/>
      <c r="S76" s="45"/>
      <c r="T76" s="46">
        <f t="shared" si="12"/>
        <v>715184.05</v>
      </c>
    </row>
    <row r="77" spans="1:20" ht="25.5" x14ac:dyDescent="0.2">
      <c r="A77" s="26">
        <v>74</v>
      </c>
      <c r="B77" s="9">
        <v>43232801</v>
      </c>
      <c r="C77" s="6" t="s">
        <v>237</v>
      </c>
      <c r="D77" s="2" t="s">
        <v>76</v>
      </c>
      <c r="E77" s="9">
        <v>1</v>
      </c>
      <c r="F77" s="3" t="s">
        <v>273</v>
      </c>
      <c r="G77" s="24">
        <v>44000000</v>
      </c>
      <c r="H77" s="25">
        <f t="shared" si="14"/>
        <v>8360000</v>
      </c>
      <c r="I77" s="24">
        <f t="shared" si="15"/>
        <v>52360000</v>
      </c>
      <c r="J77" s="45">
        <f t="shared" si="9"/>
        <v>52360000</v>
      </c>
      <c r="K77" s="35">
        <v>58000000</v>
      </c>
      <c r="L77" s="21">
        <f t="shared" si="13"/>
        <v>11020000</v>
      </c>
      <c r="M77" s="20">
        <f t="shared" si="10"/>
        <v>69020000</v>
      </c>
      <c r="N77" s="45">
        <f t="shared" si="11"/>
        <v>69020000</v>
      </c>
      <c r="O77" s="35"/>
      <c r="P77" s="21"/>
      <c r="Q77" s="20"/>
      <c r="R77" s="45"/>
      <c r="S77" s="45"/>
      <c r="T77" s="46">
        <f t="shared" si="12"/>
        <v>60690000</v>
      </c>
    </row>
    <row r="78" spans="1:20" x14ac:dyDescent="0.2">
      <c r="A78" s="26">
        <v>75</v>
      </c>
      <c r="B78" s="9">
        <v>21101513</v>
      </c>
      <c r="C78" s="1" t="s">
        <v>154</v>
      </c>
      <c r="D78" s="2" t="s">
        <v>76</v>
      </c>
      <c r="E78" s="9">
        <v>1</v>
      </c>
      <c r="F78" s="3" t="s">
        <v>195</v>
      </c>
      <c r="G78" s="24">
        <v>520000</v>
      </c>
      <c r="H78" s="25">
        <f t="shared" si="14"/>
        <v>98800</v>
      </c>
      <c r="I78" s="24">
        <f t="shared" si="15"/>
        <v>618800</v>
      </c>
      <c r="J78" s="45">
        <f t="shared" si="9"/>
        <v>618800</v>
      </c>
      <c r="K78" s="35">
        <v>535458</v>
      </c>
      <c r="L78" s="21">
        <f t="shared" si="13"/>
        <v>101737.02</v>
      </c>
      <c r="M78" s="20">
        <f t="shared" si="10"/>
        <v>637195.02</v>
      </c>
      <c r="N78" s="45">
        <f t="shared" si="11"/>
        <v>637195.02</v>
      </c>
      <c r="O78" s="35"/>
      <c r="P78" s="21"/>
      <c r="Q78" s="20"/>
      <c r="R78" s="45"/>
      <c r="S78" s="45"/>
      <c r="T78" s="46">
        <f t="shared" si="12"/>
        <v>627997.51</v>
      </c>
    </row>
    <row r="79" spans="1:20" ht="25.5" x14ac:dyDescent="0.2">
      <c r="A79" s="26">
        <v>76</v>
      </c>
      <c r="B79" s="9">
        <v>27121701</v>
      </c>
      <c r="C79" s="6" t="s">
        <v>238</v>
      </c>
      <c r="D79" s="2" t="s">
        <v>77</v>
      </c>
      <c r="E79" s="9">
        <v>1</v>
      </c>
      <c r="F79" s="3" t="s">
        <v>196</v>
      </c>
      <c r="G79" s="24">
        <v>266000</v>
      </c>
      <c r="H79" s="25">
        <f t="shared" si="14"/>
        <v>50540</v>
      </c>
      <c r="I79" s="24">
        <f t="shared" si="15"/>
        <v>316540</v>
      </c>
      <c r="J79" s="45">
        <f t="shared" si="9"/>
        <v>316540</v>
      </c>
      <c r="K79" s="35">
        <v>278160</v>
      </c>
      <c r="L79" s="21">
        <f t="shared" si="13"/>
        <v>52850.400000000001</v>
      </c>
      <c r="M79" s="20">
        <f t="shared" si="10"/>
        <v>331010.40000000002</v>
      </c>
      <c r="N79" s="45">
        <f t="shared" si="11"/>
        <v>331010.40000000002</v>
      </c>
      <c r="O79" s="35"/>
      <c r="P79" s="21"/>
      <c r="Q79" s="20"/>
      <c r="R79" s="45"/>
      <c r="S79" s="45"/>
      <c r="T79" s="46">
        <f t="shared" si="12"/>
        <v>323775.2</v>
      </c>
    </row>
    <row r="80" spans="1:20" x14ac:dyDescent="0.2">
      <c r="A80" s="26">
        <v>77</v>
      </c>
      <c r="B80" s="3">
        <v>26111801</v>
      </c>
      <c r="C80" s="1" t="s">
        <v>239</v>
      </c>
      <c r="D80" s="2" t="s">
        <v>76</v>
      </c>
      <c r="E80" s="9">
        <v>1</v>
      </c>
      <c r="F80" s="3" t="s">
        <v>274</v>
      </c>
      <c r="G80" s="24">
        <v>550000</v>
      </c>
      <c r="H80" s="25">
        <f t="shared" si="14"/>
        <v>104500</v>
      </c>
      <c r="I80" s="24">
        <f t="shared" si="15"/>
        <v>654500</v>
      </c>
      <c r="J80" s="45">
        <f t="shared" si="9"/>
        <v>654500</v>
      </c>
      <c r="K80" s="35">
        <v>577182</v>
      </c>
      <c r="L80" s="21">
        <f t="shared" si="13"/>
        <v>109664.58</v>
      </c>
      <c r="M80" s="20">
        <f t="shared" si="10"/>
        <v>686846.58</v>
      </c>
      <c r="N80" s="45">
        <f t="shared" si="11"/>
        <v>686846.58</v>
      </c>
      <c r="O80" s="35"/>
      <c r="P80" s="21"/>
      <c r="Q80" s="20"/>
      <c r="R80" s="45"/>
      <c r="S80" s="45"/>
      <c r="T80" s="46">
        <f t="shared" si="12"/>
        <v>670673.29</v>
      </c>
    </row>
    <row r="81" spans="1:20" x14ac:dyDescent="0.2">
      <c r="A81" s="26">
        <v>78</v>
      </c>
      <c r="B81" s="3">
        <v>26111504</v>
      </c>
      <c r="C81" s="1" t="s">
        <v>155</v>
      </c>
      <c r="D81" s="2" t="s">
        <v>77</v>
      </c>
      <c r="E81" s="9">
        <v>1</v>
      </c>
      <c r="F81" s="3" t="s">
        <v>197</v>
      </c>
      <c r="G81" s="24">
        <v>596000</v>
      </c>
      <c r="H81" s="25">
        <f t="shared" si="14"/>
        <v>113240</v>
      </c>
      <c r="I81" s="24">
        <f t="shared" si="15"/>
        <v>709240</v>
      </c>
      <c r="J81" s="45">
        <f t="shared" si="9"/>
        <v>709240</v>
      </c>
      <c r="K81" s="35">
        <v>542412</v>
      </c>
      <c r="L81" s="21">
        <f t="shared" si="13"/>
        <v>103058.28</v>
      </c>
      <c r="M81" s="20">
        <f t="shared" si="10"/>
        <v>645470.28</v>
      </c>
      <c r="N81" s="45">
        <f t="shared" si="11"/>
        <v>645470.28</v>
      </c>
      <c r="O81" s="35"/>
      <c r="P81" s="21"/>
      <c r="Q81" s="20"/>
      <c r="R81" s="45"/>
      <c r="S81" s="45"/>
      <c r="T81" s="46">
        <f t="shared" si="12"/>
        <v>677355.14</v>
      </c>
    </row>
    <row r="82" spans="1:20" ht="38.25" x14ac:dyDescent="0.2">
      <c r="A82" s="26">
        <v>79</v>
      </c>
      <c r="B82" s="3">
        <v>25171903</v>
      </c>
      <c r="C82" s="27" t="s">
        <v>156</v>
      </c>
      <c r="D82" s="2" t="s">
        <v>76</v>
      </c>
      <c r="E82" s="9">
        <v>1</v>
      </c>
      <c r="F82" s="3" t="s">
        <v>134</v>
      </c>
      <c r="G82" s="24">
        <v>870000</v>
      </c>
      <c r="H82" s="25">
        <f t="shared" si="14"/>
        <v>165300</v>
      </c>
      <c r="I82" s="24">
        <f t="shared" si="15"/>
        <v>1035300</v>
      </c>
      <c r="J82" s="45">
        <f t="shared" si="9"/>
        <v>1035300</v>
      </c>
      <c r="K82" s="35">
        <v>904020</v>
      </c>
      <c r="L82" s="21">
        <f t="shared" si="13"/>
        <v>171763.8</v>
      </c>
      <c r="M82" s="20">
        <f t="shared" si="10"/>
        <v>1075783.8</v>
      </c>
      <c r="N82" s="45">
        <f t="shared" si="11"/>
        <v>1075783.8</v>
      </c>
      <c r="O82" s="35"/>
      <c r="P82" s="21"/>
      <c r="Q82" s="20"/>
      <c r="R82" s="45"/>
      <c r="S82" s="45"/>
      <c r="T82" s="46">
        <f t="shared" si="12"/>
        <v>1055541.8999999999</v>
      </c>
    </row>
    <row r="83" spans="1:20" ht="25.5" x14ac:dyDescent="0.2">
      <c r="A83" s="26">
        <v>80</v>
      </c>
      <c r="B83" s="9">
        <v>39121729</v>
      </c>
      <c r="C83" s="27" t="s">
        <v>65</v>
      </c>
      <c r="D83" s="2" t="s">
        <v>77</v>
      </c>
      <c r="E83" s="9">
        <v>1</v>
      </c>
      <c r="F83" s="3" t="s">
        <v>135</v>
      </c>
      <c r="G83" s="24">
        <v>710000</v>
      </c>
      <c r="H83" s="25">
        <f t="shared" si="14"/>
        <v>134900</v>
      </c>
      <c r="I83" s="24">
        <f t="shared" si="15"/>
        <v>844900</v>
      </c>
      <c r="J83" s="45">
        <f t="shared" si="9"/>
        <v>844900</v>
      </c>
      <c r="K83" s="35">
        <v>649040</v>
      </c>
      <c r="L83" s="21">
        <f t="shared" si="13"/>
        <v>123317.6</v>
      </c>
      <c r="M83" s="20">
        <f t="shared" si="10"/>
        <v>772357.6</v>
      </c>
      <c r="N83" s="45">
        <f t="shared" si="11"/>
        <v>772357.6</v>
      </c>
      <c r="O83" s="35"/>
      <c r="P83" s="21"/>
      <c r="Q83" s="20"/>
      <c r="R83" s="45"/>
      <c r="S83" s="45"/>
      <c r="T83" s="46">
        <f t="shared" si="12"/>
        <v>808628.8</v>
      </c>
    </row>
    <row r="84" spans="1:20" x14ac:dyDescent="0.2">
      <c r="A84" s="26">
        <v>81</v>
      </c>
      <c r="B84" s="9">
        <v>26121708</v>
      </c>
      <c r="C84" s="27" t="s">
        <v>66</v>
      </c>
      <c r="D84" s="2" t="s">
        <v>79</v>
      </c>
      <c r="E84" s="9">
        <v>1</v>
      </c>
      <c r="F84" s="3" t="s">
        <v>136</v>
      </c>
      <c r="G84" s="24">
        <v>535500</v>
      </c>
      <c r="H84" s="25">
        <f t="shared" si="14"/>
        <v>101745</v>
      </c>
      <c r="I84" s="24">
        <f t="shared" si="15"/>
        <v>637245</v>
      </c>
      <c r="J84" s="45">
        <f t="shared" si="9"/>
        <v>637245</v>
      </c>
      <c r="K84" s="35">
        <v>521550</v>
      </c>
      <c r="L84" s="21">
        <f t="shared" si="13"/>
        <v>99094.5</v>
      </c>
      <c r="M84" s="20">
        <f t="shared" si="10"/>
        <v>620644.5</v>
      </c>
      <c r="N84" s="45">
        <f t="shared" si="11"/>
        <v>620644.5</v>
      </c>
      <c r="O84" s="35"/>
      <c r="P84" s="21"/>
      <c r="Q84" s="20"/>
      <c r="R84" s="45"/>
      <c r="S84" s="45"/>
      <c r="T84" s="46">
        <f t="shared" si="12"/>
        <v>628944.75</v>
      </c>
    </row>
    <row r="85" spans="1:20" ht="38.25" x14ac:dyDescent="0.2">
      <c r="A85" s="26">
        <v>82</v>
      </c>
      <c r="B85" s="9">
        <v>40142020</v>
      </c>
      <c r="C85" s="27" t="s">
        <v>240</v>
      </c>
      <c r="D85" s="2" t="s">
        <v>79</v>
      </c>
      <c r="E85" s="9">
        <v>1</v>
      </c>
      <c r="F85" s="3" t="s">
        <v>137</v>
      </c>
      <c r="G85" s="24">
        <v>80920</v>
      </c>
      <c r="H85" s="25">
        <f t="shared" si="14"/>
        <v>15374.8</v>
      </c>
      <c r="I85" s="24">
        <f t="shared" si="15"/>
        <v>96294.8</v>
      </c>
      <c r="J85" s="45">
        <f t="shared" si="9"/>
        <v>96294.8</v>
      </c>
      <c r="K85" s="35">
        <v>78812</v>
      </c>
      <c r="L85" s="21">
        <f t="shared" si="13"/>
        <v>14974.28</v>
      </c>
      <c r="M85" s="20">
        <f t="shared" si="10"/>
        <v>93786.28</v>
      </c>
      <c r="N85" s="45">
        <f t="shared" si="11"/>
        <v>93786.28</v>
      </c>
      <c r="O85" s="35"/>
      <c r="P85" s="21"/>
      <c r="Q85" s="20"/>
      <c r="R85" s="45"/>
      <c r="S85" s="45"/>
      <c r="T85" s="46">
        <f t="shared" si="12"/>
        <v>95040.540000000008</v>
      </c>
    </row>
    <row r="86" spans="1:20" ht="38.25" x14ac:dyDescent="0.2">
      <c r="A86" s="26">
        <v>83</v>
      </c>
      <c r="B86" s="9">
        <v>40142009</v>
      </c>
      <c r="C86" s="27" t="s">
        <v>67</v>
      </c>
      <c r="D86" s="2" t="s">
        <v>79</v>
      </c>
      <c r="E86" s="9">
        <v>1</v>
      </c>
      <c r="F86" s="3" t="s">
        <v>138</v>
      </c>
      <c r="G86" s="24">
        <v>190400</v>
      </c>
      <c r="H86" s="25">
        <f t="shared" si="14"/>
        <v>36176</v>
      </c>
      <c r="I86" s="24">
        <f t="shared" si="15"/>
        <v>226576</v>
      </c>
      <c r="J86" s="45">
        <f t="shared" si="9"/>
        <v>226576</v>
      </c>
      <c r="K86" s="35">
        <v>185440</v>
      </c>
      <c r="L86" s="21">
        <f t="shared" si="13"/>
        <v>35233.599999999999</v>
      </c>
      <c r="M86" s="20">
        <f t="shared" si="10"/>
        <v>220673.6</v>
      </c>
      <c r="N86" s="45">
        <f t="shared" si="11"/>
        <v>220673.6</v>
      </c>
      <c r="O86" s="35"/>
      <c r="P86" s="21"/>
      <c r="Q86" s="20"/>
      <c r="R86" s="45"/>
      <c r="S86" s="45"/>
      <c r="T86" s="46">
        <f t="shared" si="12"/>
        <v>223624.8</v>
      </c>
    </row>
    <row r="87" spans="1:20" ht="38.25" x14ac:dyDescent="0.2">
      <c r="A87" s="26">
        <v>84</v>
      </c>
      <c r="B87" s="9">
        <v>40142020</v>
      </c>
      <c r="C87" s="27" t="s">
        <v>68</v>
      </c>
      <c r="D87" s="2" t="s">
        <v>79</v>
      </c>
      <c r="E87" s="9">
        <v>1</v>
      </c>
      <c r="F87" s="3" t="s">
        <v>139</v>
      </c>
      <c r="G87" s="24">
        <v>230000</v>
      </c>
      <c r="H87" s="25">
        <f t="shared" si="14"/>
        <v>43700</v>
      </c>
      <c r="I87" s="24">
        <f t="shared" si="15"/>
        <v>273700</v>
      </c>
      <c r="J87" s="45">
        <f t="shared" si="9"/>
        <v>273700</v>
      </c>
      <c r="K87" s="35">
        <v>71858</v>
      </c>
      <c r="L87" s="21">
        <f t="shared" si="13"/>
        <v>13653.02</v>
      </c>
      <c r="M87" s="20">
        <f t="shared" si="10"/>
        <v>85511.02</v>
      </c>
      <c r="N87" s="45">
        <f t="shared" si="11"/>
        <v>85511.02</v>
      </c>
      <c r="O87" s="35"/>
      <c r="P87" s="21"/>
      <c r="Q87" s="20"/>
      <c r="R87" s="45"/>
      <c r="S87" s="45"/>
      <c r="T87" s="46">
        <f t="shared" si="12"/>
        <v>179605.51</v>
      </c>
    </row>
    <row r="88" spans="1:20" x14ac:dyDescent="0.2">
      <c r="A88" s="26">
        <v>85</v>
      </c>
      <c r="B88" s="9">
        <v>39101601</v>
      </c>
      <c r="C88" s="27" t="s">
        <v>69</v>
      </c>
      <c r="D88" s="2" t="s">
        <v>76</v>
      </c>
      <c r="E88" s="9">
        <v>1</v>
      </c>
      <c r="F88" s="3" t="s">
        <v>140</v>
      </c>
      <c r="G88" s="24">
        <v>618800</v>
      </c>
      <c r="H88" s="25">
        <f t="shared" si="14"/>
        <v>117572</v>
      </c>
      <c r="I88" s="24">
        <f t="shared" si="15"/>
        <v>736372</v>
      </c>
      <c r="J88" s="45">
        <f t="shared" si="9"/>
        <v>736372</v>
      </c>
      <c r="K88" s="35">
        <v>602680</v>
      </c>
      <c r="L88" s="21">
        <f t="shared" si="13"/>
        <v>114509.2</v>
      </c>
      <c r="M88" s="20">
        <f t="shared" si="10"/>
        <v>717189.2</v>
      </c>
      <c r="N88" s="45">
        <f t="shared" si="11"/>
        <v>717189.2</v>
      </c>
      <c r="O88" s="35"/>
      <c r="P88" s="21"/>
      <c r="Q88" s="20"/>
      <c r="R88" s="45"/>
      <c r="S88" s="45"/>
      <c r="T88" s="46">
        <f t="shared" si="12"/>
        <v>726780.6</v>
      </c>
    </row>
    <row r="89" spans="1:20" x14ac:dyDescent="0.2">
      <c r="A89" s="12">
        <v>86</v>
      </c>
      <c r="B89" s="11">
        <v>39101601</v>
      </c>
      <c r="C89" s="10" t="s">
        <v>70</v>
      </c>
      <c r="D89" s="30" t="s">
        <v>76</v>
      </c>
      <c r="E89" s="11">
        <v>1</v>
      </c>
      <c r="F89" s="3" t="s">
        <v>141</v>
      </c>
      <c r="G89" s="24">
        <v>720000</v>
      </c>
      <c r="H89" s="25">
        <f t="shared" si="14"/>
        <v>136800</v>
      </c>
      <c r="I89" s="24">
        <f t="shared" si="15"/>
        <v>856800</v>
      </c>
      <c r="J89" s="45">
        <f t="shared" si="9"/>
        <v>856800</v>
      </c>
      <c r="K89" s="35">
        <v>521550</v>
      </c>
      <c r="L89" s="21">
        <f t="shared" si="13"/>
        <v>99094.5</v>
      </c>
      <c r="M89" s="20">
        <f t="shared" si="10"/>
        <v>620644.5</v>
      </c>
      <c r="N89" s="45">
        <f t="shared" si="11"/>
        <v>620644.5</v>
      </c>
      <c r="O89" s="35"/>
      <c r="P89" s="21"/>
      <c r="Q89" s="20"/>
      <c r="R89" s="45"/>
      <c r="S89" s="45"/>
      <c r="T89" s="46">
        <f t="shared" si="12"/>
        <v>738722.25</v>
      </c>
    </row>
    <row r="90" spans="1:20" ht="25.5" x14ac:dyDescent="0.2">
      <c r="A90" s="26">
        <v>87</v>
      </c>
      <c r="B90" s="9">
        <v>27112912</v>
      </c>
      <c r="C90" s="27" t="s">
        <v>241</v>
      </c>
      <c r="D90" s="2" t="s">
        <v>76</v>
      </c>
      <c r="E90" s="9">
        <v>1</v>
      </c>
      <c r="F90" s="3" t="s">
        <v>275</v>
      </c>
      <c r="G90" s="24">
        <v>8600000</v>
      </c>
      <c r="H90" s="25">
        <f t="shared" si="14"/>
        <v>1634000</v>
      </c>
      <c r="I90" s="24">
        <f t="shared" si="15"/>
        <v>10234000</v>
      </c>
      <c r="J90" s="45">
        <f t="shared" si="9"/>
        <v>10234000</v>
      </c>
      <c r="K90" s="35">
        <v>7185800</v>
      </c>
      <c r="L90" s="21">
        <f t="shared" si="13"/>
        <v>1365302</v>
      </c>
      <c r="M90" s="20">
        <f t="shared" si="10"/>
        <v>8551102</v>
      </c>
      <c r="N90" s="45">
        <f t="shared" si="11"/>
        <v>8551102</v>
      </c>
      <c r="O90" s="35"/>
      <c r="P90" s="21"/>
      <c r="Q90" s="20"/>
      <c r="R90" s="45"/>
      <c r="S90" s="45"/>
      <c r="T90" s="46">
        <f t="shared" si="12"/>
        <v>9392551</v>
      </c>
    </row>
    <row r="91" spans="1:20" ht="25.5" x14ac:dyDescent="0.2">
      <c r="A91" s="26">
        <v>88</v>
      </c>
      <c r="B91" s="9">
        <v>39121612</v>
      </c>
      <c r="C91" s="27" t="s">
        <v>71</v>
      </c>
      <c r="D91" s="2" t="s">
        <v>77</v>
      </c>
      <c r="E91" s="9">
        <v>1</v>
      </c>
      <c r="F91" s="3" t="s">
        <v>142</v>
      </c>
      <c r="G91" s="24">
        <v>123000</v>
      </c>
      <c r="H91" s="25">
        <f t="shared" si="14"/>
        <v>23370</v>
      </c>
      <c r="I91" s="24">
        <f t="shared" si="15"/>
        <v>146370</v>
      </c>
      <c r="J91" s="45">
        <f t="shared" si="9"/>
        <v>146370</v>
      </c>
      <c r="K91" s="35">
        <v>139080</v>
      </c>
      <c r="L91" s="21">
        <f t="shared" si="13"/>
        <v>26425.200000000001</v>
      </c>
      <c r="M91" s="20">
        <f t="shared" si="10"/>
        <v>165505.20000000001</v>
      </c>
      <c r="N91" s="45">
        <f t="shared" si="11"/>
        <v>165505.20000000001</v>
      </c>
      <c r="O91" s="35"/>
      <c r="P91" s="21"/>
      <c r="Q91" s="20"/>
      <c r="R91" s="45"/>
      <c r="S91" s="45"/>
      <c r="T91" s="46">
        <f t="shared" si="12"/>
        <v>155937.60000000001</v>
      </c>
    </row>
    <row r="92" spans="1:20" x14ac:dyDescent="0.2">
      <c r="A92" s="26">
        <v>89</v>
      </c>
      <c r="B92" s="9">
        <v>27111766</v>
      </c>
      <c r="C92" s="27" t="s">
        <v>72</v>
      </c>
      <c r="D92" s="31" t="s">
        <v>76</v>
      </c>
      <c r="E92" s="9">
        <v>1</v>
      </c>
      <c r="F92" s="3" t="s">
        <v>143</v>
      </c>
      <c r="G92" s="24">
        <v>169000</v>
      </c>
      <c r="H92" s="25">
        <f t="shared" si="14"/>
        <v>32110</v>
      </c>
      <c r="I92" s="24">
        <f t="shared" si="15"/>
        <v>201110</v>
      </c>
      <c r="J92" s="45">
        <f t="shared" si="9"/>
        <v>201110</v>
      </c>
      <c r="K92" s="35">
        <v>210938</v>
      </c>
      <c r="L92" s="21">
        <f t="shared" si="13"/>
        <v>40078.22</v>
      </c>
      <c r="M92" s="20">
        <f t="shared" si="10"/>
        <v>251016.22</v>
      </c>
      <c r="N92" s="45">
        <f t="shared" si="11"/>
        <v>251016.22</v>
      </c>
      <c r="O92" s="35"/>
      <c r="P92" s="21"/>
      <c r="Q92" s="20"/>
      <c r="R92" s="45"/>
      <c r="S92" s="45"/>
      <c r="T92" s="46">
        <f t="shared" si="12"/>
        <v>226063.11</v>
      </c>
    </row>
    <row r="93" spans="1:20" ht="51" x14ac:dyDescent="0.2">
      <c r="A93" s="7">
        <v>90</v>
      </c>
      <c r="B93" s="3">
        <v>26111703</v>
      </c>
      <c r="C93" s="8" t="s">
        <v>157</v>
      </c>
      <c r="D93" s="3" t="s">
        <v>76</v>
      </c>
      <c r="E93" s="4">
        <v>1</v>
      </c>
      <c r="F93" s="3" t="s">
        <v>198</v>
      </c>
      <c r="G93" s="24">
        <v>1310000</v>
      </c>
      <c r="H93" s="25">
        <f t="shared" si="14"/>
        <v>248900</v>
      </c>
      <c r="I93" s="24">
        <f t="shared" si="15"/>
        <v>1558900</v>
      </c>
      <c r="J93" s="45">
        <f t="shared" si="9"/>
        <v>1558900</v>
      </c>
      <c r="K93" s="35">
        <v>1425570</v>
      </c>
      <c r="L93" s="21">
        <f t="shared" si="13"/>
        <v>270858.3</v>
      </c>
      <c r="M93" s="20">
        <f t="shared" si="10"/>
        <v>1696428.3</v>
      </c>
      <c r="N93" s="45">
        <f t="shared" si="11"/>
        <v>1696428.3</v>
      </c>
      <c r="O93" s="35"/>
      <c r="P93" s="21"/>
      <c r="Q93" s="20"/>
      <c r="R93" s="45"/>
      <c r="S93" s="45"/>
      <c r="T93" s="46">
        <f t="shared" si="12"/>
        <v>1627664.15</v>
      </c>
    </row>
    <row r="94" spans="1:20" ht="25.5" x14ac:dyDescent="0.2">
      <c r="A94" s="7">
        <v>91</v>
      </c>
      <c r="B94" s="9">
        <v>26101302</v>
      </c>
      <c r="C94" s="1" t="s">
        <v>158</v>
      </c>
      <c r="D94" s="2" t="s">
        <v>76</v>
      </c>
      <c r="E94" s="4">
        <v>1</v>
      </c>
      <c r="F94" s="3" t="s">
        <v>199</v>
      </c>
      <c r="G94" s="24">
        <v>3900000</v>
      </c>
      <c r="H94" s="25">
        <f t="shared" si="14"/>
        <v>741000</v>
      </c>
      <c r="I94" s="24">
        <f t="shared" si="15"/>
        <v>4641000</v>
      </c>
      <c r="J94" s="45">
        <f t="shared" si="9"/>
        <v>4641000</v>
      </c>
      <c r="K94" s="35">
        <v>4200216</v>
      </c>
      <c r="L94" s="21">
        <f t="shared" si="13"/>
        <v>798041.04</v>
      </c>
      <c r="M94" s="20">
        <f t="shared" si="10"/>
        <v>4998257.04</v>
      </c>
      <c r="N94" s="45">
        <f t="shared" si="11"/>
        <v>4998257.04</v>
      </c>
      <c r="O94" s="35"/>
      <c r="P94" s="21"/>
      <c r="Q94" s="20"/>
      <c r="R94" s="45"/>
      <c r="S94" s="45"/>
      <c r="T94" s="46">
        <f t="shared" si="12"/>
        <v>4819628.5199999996</v>
      </c>
    </row>
    <row r="95" spans="1:20" ht="25.5" x14ac:dyDescent="0.2">
      <c r="A95" s="7">
        <v>92</v>
      </c>
      <c r="B95" s="9">
        <v>26101302</v>
      </c>
      <c r="C95" s="1" t="s">
        <v>159</v>
      </c>
      <c r="D95" s="2" t="s">
        <v>76</v>
      </c>
      <c r="E95" s="4">
        <v>1</v>
      </c>
      <c r="F95" s="3" t="s">
        <v>200</v>
      </c>
      <c r="G95" s="24">
        <v>3960000</v>
      </c>
      <c r="H95" s="25">
        <f t="shared" si="14"/>
        <v>752400</v>
      </c>
      <c r="I95" s="24">
        <f t="shared" si="15"/>
        <v>4712400</v>
      </c>
      <c r="J95" s="45">
        <f t="shared" si="9"/>
        <v>4712400</v>
      </c>
      <c r="K95" s="35">
        <v>3940600</v>
      </c>
      <c r="L95" s="21">
        <f t="shared" si="13"/>
        <v>748714</v>
      </c>
      <c r="M95" s="20">
        <f t="shared" si="10"/>
        <v>4689314</v>
      </c>
      <c r="N95" s="45">
        <f t="shared" si="11"/>
        <v>4689314</v>
      </c>
      <c r="O95" s="35"/>
      <c r="P95" s="21"/>
      <c r="Q95" s="20"/>
      <c r="R95" s="45"/>
      <c r="S95" s="45"/>
      <c r="T95" s="46">
        <f t="shared" si="12"/>
        <v>4700857</v>
      </c>
    </row>
    <row r="96" spans="1:20" ht="25.5" x14ac:dyDescent="0.2">
      <c r="A96" s="7">
        <v>93</v>
      </c>
      <c r="B96" s="3">
        <v>31162416</v>
      </c>
      <c r="C96" s="8" t="s">
        <v>160</v>
      </c>
      <c r="D96" s="3" t="s">
        <v>76</v>
      </c>
      <c r="E96" s="4">
        <v>1</v>
      </c>
      <c r="F96" s="3" t="s">
        <v>201</v>
      </c>
      <c r="G96" s="24">
        <v>14000</v>
      </c>
      <c r="H96" s="25">
        <f t="shared" si="14"/>
        <v>2660</v>
      </c>
      <c r="I96" s="24">
        <f t="shared" si="15"/>
        <v>16660</v>
      </c>
      <c r="J96" s="45">
        <f t="shared" si="9"/>
        <v>16660</v>
      </c>
      <c r="K96" s="35">
        <v>69540</v>
      </c>
      <c r="L96" s="21">
        <f t="shared" si="13"/>
        <v>13212.6</v>
      </c>
      <c r="M96" s="20">
        <f t="shared" si="10"/>
        <v>82752.600000000006</v>
      </c>
      <c r="N96" s="45">
        <f t="shared" si="11"/>
        <v>82752.600000000006</v>
      </c>
      <c r="O96" s="35"/>
      <c r="P96" s="21"/>
      <c r="Q96" s="20"/>
      <c r="R96" s="45"/>
      <c r="S96" s="45"/>
      <c r="T96" s="46">
        <f t="shared" si="12"/>
        <v>49706.3</v>
      </c>
    </row>
    <row r="97" spans="1:20" ht="25.5" x14ac:dyDescent="0.2">
      <c r="A97" s="7">
        <v>94</v>
      </c>
      <c r="B97" s="3">
        <v>31162416</v>
      </c>
      <c r="C97" s="8" t="s">
        <v>161</v>
      </c>
      <c r="D97" s="3" t="s">
        <v>76</v>
      </c>
      <c r="E97" s="4">
        <v>1</v>
      </c>
      <c r="F97" s="3" t="s">
        <v>202</v>
      </c>
      <c r="G97" s="24">
        <v>14000</v>
      </c>
      <c r="H97" s="25">
        <f t="shared" si="14"/>
        <v>2660</v>
      </c>
      <c r="I97" s="24">
        <f t="shared" si="15"/>
        <v>16660</v>
      </c>
      <c r="J97" s="45">
        <f t="shared" si="9"/>
        <v>16660</v>
      </c>
      <c r="K97" s="35">
        <v>71858</v>
      </c>
      <c r="L97" s="21">
        <f t="shared" si="13"/>
        <v>13653.02</v>
      </c>
      <c r="M97" s="20">
        <f t="shared" si="10"/>
        <v>85511.02</v>
      </c>
      <c r="N97" s="45">
        <f t="shared" si="11"/>
        <v>85511.02</v>
      </c>
      <c r="O97" s="35"/>
      <c r="P97" s="21"/>
      <c r="Q97" s="20"/>
      <c r="R97" s="45"/>
      <c r="S97" s="45"/>
      <c r="T97" s="46">
        <f t="shared" si="12"/>
        <v>51085.51</v>
      </c>
    </row>
    <row r="98" spans="1:20" ht="25.5" x14ac:dyDescent="0.2">
      <c r="A98" s="7">
        <v>95</v>
      </c>
      <c r="B98" s="3">
        <v>31162416</v>
      </c>
      <c r="C98" s="8" t="s">
        <v>162</v>
      </c>
      <c r="D98" s="3" t="s">
        <v>76</v>
      </c>
      <c r="E98" s="4">
        <v>1</v>
      </c>
      <c r="F98" s="3" t="s">
        <v>203</v>
      </c>
      <c r="G98" s="24">
        <v>14000</v>
      </c>
      <c r="H98" s="25">
        <f t="shared" si="14"/>
        <v>2660</v>
      </c>
      <c r="I98" s="24">
        <f t="shared" si="15"/>
        <v>16660</v>
      </c>
      <c r="J98" s="45">
        <f t="shared" si="9"/>
        <v>16660</v>
      </c>
      <c r="K98" s="35">
        <v>78812</v>
      </c>
      <c r="L98" s="21">
        <f t="shared" si="13"/>
        <v>14974.28</v>
      </c>
      <c r="M98" s="20">
        <f t="shared" si="10"/>
        <v>93786.28</v>
      </c>
      <c r="N98" s="45">
        <f t="shared" si="11"/>
        <v>93786.28</v>
      </c>
      <c r="O98" s="35"/>
      <c r="P98" s="21"/>
      <c r="Q98" s="20"/>
      <c r="R98" s="45"/>
      <c r="S98" s="45"/>
      <c r="T98" s="46">
        <f t="shared" si="12"/>
        <v>55223.14</v>
      </c>
    </row>
    <row r="99" spans="1:20" ht="25.5" x14ac:dyDescent="0.2">
      <c r="A99" s="7">
        <v>96</v>
      </c>
      <c r="B99" s="3">
        <v>31162416</v>
      </c>
      <c r="C99" s="8" t="s">
        <v>163</v>
      </c>
      <c r="D99" s="3" t="s">
        <v>76</v>
      </c>
      <c r="E99" s="4">
        <v>1</v>
      </c>
      <c r="F99" s="3" t="s">
        <v>204</v>
      </c>
      <c r="G99" s="24">
        <v>14000</v>
      </c>
      <c r="H99" s="25">
        <f t="shared" si="14"/>
        <v>2660</v>
      </c>
      <c r="I99" s="24">
        <f t="shared" si="15"/>
        <v>16660</v>
      </c>
      <c r="J99" s="45">
        <f t="shared" si="9"/>
        <v>16660</v>
      </c>
      <c r="K99" s="35">
        <v>78812</v>
      </c>
      <c r="L99" s="21">
        <f t="shared" si="13"/>
        <v>14974.28</v>
      </c>
      <c r="M99" s="20">
        <f t="shared" si="10"/>
        <v>93786.28</v>
      </c>
      <c r="N99" s="45">
        <f t="shared" si="11"/>
        <v>93786.28</v>
      </c>
      <c r="O99" s="35"/>
      <c r="P99" s="21"/>
      <c r="Q99" s="20"/>
      <c r="R99" s="45"/>
      <c r="S99" s="45"/>
      <c r="T99" s="46">
        <f t="shared" si="12"/>
        <v>55223.14</v>
      </c>
    </row>
    <row r="100" spans="1:20" ht="25.5" x14ac:dyDescent="0.2">
      <c r="A100" s="7">
        <v>97</v>
      </c>
      <c r="B100" s="3">
        <v>25172408</v>
      </c>
      <c r="C100" s="8" t="s">
        <v>164</v>
      </c>
      <c r="D100" s="3" t="s">
        <v>76</v>
      </c>
      <c r="E100" s="4">
        <v>1</v>
      </c>
      <c r="F100" s="3" t="s">
        <v>205</v>
      </c>
      <c r="G100" s="24">
        <v>160000</v>
      </c>
      <c r="H100" s="25">
        <f t="shared" si="14"/>
        <v>30400</v>
      </c>
      <c r="I100" s="24">
        <f t="shared" si="15"/>
        <v>190400</v>
      </c>
      <c r="J100" s="45">
        <f t="shared" si="9"/>
        <v>190400</v>
      </c>
      <c r="K100" s="35">
        <v>215574</v>
      </c>
      <c r="L100" s="21">
        <f t="shared" si="13"/>
        <v>40959.06</v>
      </c>
      <c r="M100" s="20">
        <f t="shared" si="10"/>
        <v>256533.06</v>
      </c>
      <c r="N100" s="45">
        <f t="shared" si="11"/>
        <v>256533.06</v>
      </c>
      <c r="O100" s="35"/>
      <c r="P100" s="21"/>
      <c r="Q100" s="20"/>
      <c r="R100" s="45"/>
      <c r="S100" s="45"/>
      <c r="T100" s="46">
        <f t="shared" si="12"/>
        <v>223466.53</v>
      </c>
    </row>
    <row r="101" spans="1:20" x14ac:dyDescent="0.2">
      <c r="A101" s="7">
        <v>98</v>
      </c>
      <c r="B101" s="9">
        <v>40161505</v>
      </c>
      <c r="C101" s="1" t="s">
        <v>165</v>
      </c>
      <c r="D101" s="2" t="s">
        <v>76</v>
      </c>
      <c r="E101" s="4">
        <v>1</v>
      </c>
      <c r="F101" s="3" t="s">
        <v>206</v>
      </c>
      <c r="G101" s="24">
        <v>285600</v>
      </c>
      <c r="H101" s="25">
        <f t="shared" si="14"/>
        <v>54264</v>
      </c>
      <c r="I101" s="24">
        <f t="shared" si="15"/>
        <v>339864</v>
      </c>
      <c r="J101" s="45">
        <f t="shared" si="9"/>
        <v>339864</v>
      </c>
      <c r="K101" s="35">
        <v>278160</v>
      </c>
      <c r="L101" s="21">
        <f t="shared" si="13"/>
        <v>52850.400000000001</v>
      </c>
      <c r="M101" s="20">
        <f t="shared" si="10"/>
        <v>331010.40000000002</v>
      </c>
      <c r="N101" s="45">
        <f t="shared" si="11"/>
        <v>331010.40000000002</v>
      </c>
      <c r="O101" s="35"/>
      <c r="P101" s="21"/>
      <c r="Q101" s="20"/>
      <c r="R101" s="45"/>
      <c r="S101" s="45"/>
      <c r="T101" s="46">
        <f t="shared" si="12"/>
        <v>335437.2</v>
      </c>
    </row>
    <row r="102" spans="1:20" ht="25.5" x14ac:dyDescent="0.2">
      <c r="A102" s="7">
        <v>99</v>
      </c>
      <c r="B102" s="9">
        <v>40161505</v>
      </c>
      <c r="C102" s="1" t="s">
        <v>166</v>
      </c>
      <c r="D102" s="2" t="s">
        <v>76</v>
      </c>
      <c r="E102" s="4">
        <v>1</v>
      </c>
      <c r="F102" s="3" t="s">
        <v>207</v>
      </c>
      <c r="G102" s="24">
        <v>618800</v>
      </c>
      <c r="H102" s="25">
        <f t="shared" si="14"/>
        <v>117572</v>
      </c>
      <c r="I102" s="24">
        <f t="shared" si="15"/>
        <v>736372</v>
      </c>
      <c r="J102" s="45">
        <f t="shared" si="9"/>
        <v>736372</v>
      </c>
      <c r="K102" s="35">
        <v>602680</v>
      </c>
      <c r="L102" s="21">
        <f t="shared" si="13"/>
        <v>114509.2</v>
      </c>
      <c r="M102" s="20">
        <f t="shared" si="10"/>
        <v>717189.2</v>
      </c>
      <c r="N102" s="45">
        <f t="shared" si="11"/>
        <v>717189.2</v>
      </c>
      <c r="O102" s="35"/>
      <c r="P102" s="21"/>
      <c r="Q102" s="20"/>
      <c r="R102" s="45"/>
      <c r="S102" s="45"/>
      <c r="T102" s="46">
        <f t="shared" si="12"/>
        <v>726780.6</v>
      </c>
    </row>
    <row r="103" spans="1:20" ht="38.25" x14ac:dyDescent="0.2">
      <c r="A103" s="7">
        <v>100</v>
      </c>
      <c r="B103" s="9">
        <v>25172503</v>
      </c>
      <c r="C103" s="1" t="s">
        <v>242</v>
      </c>
      <c r="D103" s="2" t="s">
        <v>76</v>
      </c>
      <c r="E103" s="9">
        <v>1</v>
      </c>
      <c r="F103" s="3" t="s">
        <v>276</v>
      </c>
      <c r="G103" s="24">
        <v>2142000</v>
      </c>
      <c r="H103" s="25">
        <f t="shared" si="14"/>
        <v>406980</v>
      </c>
      <c r="I103" s="24">
        <f t="shared" si="15"/>
        <v>2548980</v>
      </c>
      <c r="J103" s="45">
        <f t="shared" si="9"/>
        <v>2548980</v>
      </c>
      <c r="K103" s="35">
        <v>1920000</v>
      </c>
      <c r="L103" s="21">
        <f t="shared" si="13"/>
        <v>364800</v>
      </c>
      <c r="M103" s="20">
        <f t="shared" si="10"/>
        <v>2284800</v>
      </c>
      <c r="N103" s="45">
        <f t="shared" si="11"/>
        <v>2284800</v>
      </c>
      <c r="O103" s="35"/>
      <c r="P103" s="21"/>
      <c r="Q103" s="20"/>
      <c r="R103" s="45"/>
      <c r="S103" s="45"/>
      <c r="T103" s="46">
        <f t="shared" si="12"/>
        <v>2416890</v>
      </c>
    </row>
    <row r="104" spans="1:20" x14ac:dyDescent="0.2">
      <c r="A104" s="7">
        <v>101</v>
      </c>
      <c r="B104" s="3">
        <v>43221722</v>
      </c>
      <c r="C104" s="8" t="s">
        <v>167</v>
      </c>
      <c r="D104" s="3" t="s">
        <v>76</v>
      </c>
      <c r="E104" s="4">
        <v>1</v>
      </c>
      <c r="F104" s="3" t="s">
        <v>208</v>
      </c>
      <c r="G104" s="24">
        <v>5200000</v>
      </c>
      <c r="H104" s="25">
        <f t="shared" si="14"/>
        <v>988000</v>
      </c>
      <c r="I104" s="24">
        <f t="shared" si="15"/>
        <v>6188000</v>
      </c>
      <c r="J104" s="45">
        <f t="shared" si="9"/>
        <v>6188000</v>
      </c>
      <c r="K104" s="35">
        <v>4923000</v>
      </c>
      <c r="L104" s="21">
        <f t="shared" si="13"/>
        <v>935370</v>
      </c>
      <c r="M104" s="20">
        <f t="shared" si="10"/>
        <v>5858370</v>
      </c>
      <c r="N104" s="45">
        <f t="shared" si="11"/>
        <v>5858370</v>
      </c>
      <c r="O104" s="35"/>
      <c r="P104" s="21"/>
      <c r="Q104" s="20"/>
      <c r="R104" s="45"/>
      <c r="S104" s="45"/>
      <c r="T104" s="46">
        <f t="shared" si="12"/>
        <v>6023185</v>
      </c>
    </row>
    <row r="105" spans="1:20" ht="25.5" x14ac:dyDescent="0.2">
      <c r="A105" s="7">
        <v>102</v>
      </c>
      <c r="B105" s="3">
        <v>26111512</v>
      </c>
      <c r="C105" s="8" t="s">
        <v>168</v>
      </c>
      <c r="D105" s="3" t="s">
        <v>76</v>
      </c>
      <c r="E105" s="4">
        <v>1</v>
      </c>
      <c r="F105" s="3" t="s">
        <v>209</v>
      </c>
      <c r="G105" s="24">
        <v>2400000</v>
      </c>
      <c r="H105" s="25">
        <f t="shared" si="14"/>
        <v>456000</v>
      </c>
      <c r="I105" s="24">
        <f t="shared" si="15"/>
        <v>2856000</v>
      </c>
      <c r="J105" s="45">
        <f t="shared" si="9"/>
        <v>2856000</v>
      </c>
      <c r="K105" s="35">
        <v>3013400</v>
      </c>
      <c r="L105" s="21">
        <f t="shared" si="13"/>
        <v>572546</v>
      </c>
      <c r="M105" s="20">
        <f t="shared" si="10"/>
        <v>3585946</v>
      </c>
      <c r="N105" s="45">
        <f t="shared" si="11"/>
        <v>3585946</v>
      </c>
      <c r="O105" s="35"/>
      <c r="P105" s="21"/>
      <c r="Q105" s="20"/>
      <c r="R105" s="45"/>
      <c r="S105" s="45"/>
      <c r="T105" s="46">
        <f t="shared" si="12"/>
        <v>3220973</v>
      </c>
    </row>
    <row r="106" spans="1:20" ht="25.5" x14ac:dyDescent="0.2">
      <c r="A106" s="7">
        <v>103</v>
      </c>
      <c r="B106" s="3">
        <v>40141736</v>
      </c>
      <c r="C106" s="8" t="s">
        <v>169</v>
      </c>
      <c r="D106" s="3" t="s">
        <v>77</v>
      </c>
      <c r="E106" s="4">
        <v>1</v>
      </c>
      <c r="F106" s="3" t="s">
        <v>210</v>
      </c>
      <c r="G106" s="24">
        <v>146370</v>
      </c>
      <c r="H106" s="25">
        <f t="shared" si="14"/>
        <v>27810.3</v>
      </c>
      <c r="I106" s="24">
        <f t="shared" si="15"/>
        <v>174180.3</v>
      </c>
      <c r="J106" s="45">
        <f t="shared" si="9"/>
        <v>174180.3</v>
      </c>
      <c r="K106" s="35">
        <v>142557</v>
      </c>
      <c r="L106" s="21">
        <f t="shared" si="13"/>
        <v>27085.83</v>
      </c>
      <c r="M106" s="20">
        <f t="shared" si="10"/>
        <v>169642.83000000002</v>
      </c>
      <c r="N106" s="45">
        <f t="shared" si="11"/>
        <v>169642.83000000002</v>
      </c>
      <c r="O106" s="35"/>
      <c r="P106" s="21"/>
      <c r="Q106" s="20"/>
      <c r="R106" s="45"/>
      <c r="S106" s="45"/>
      <c r="T106" s="46">
        <f t="shared" si="12"/>
        <v>171911.565</v>
      </c>
    </row>
    <row r="107" spans="1:20" ht="25.5" x14ac:dyDescent="0.2">
      <c r="A107" s="7">
        <v>104</v>
      </c>
      <c r="B107" s="3">
        <v>40141736</v>
      </c>
      <c r="C107" s="64" t="s">
        <v>170</v>
      </c>
      <c r="D107" s="3" t="s">
        <v>77</v>
      </c>
      <c r="E107" s="4">
        <v>1</v>
      </c>
      <c r="F107" s="3" t="s">
        <v>211</v>
      </c>
      <c r="G107" s="24">
        <v>145180</v>
      </c>
      <c r="H107" s="25">
        <f t="shared" si="14"/>
        <v>27584.2</v>
      </c>
      <c r="I107" s="24">
        <f t="shared" si="15"/>
        <v>172764.2</v>
      </c>
      <c r="J107" s="45">
        <f t="shared" si="9"/>
        <v>172764.2</v>
      </c>
      <c r="K107" s="35">
        <v>141398</v>
      </c>
      <c r="L107" s="21">
        <f t="shared" si="13"/>
        <v>26865.62</v>
      </c>
      <c r="M107" s="20">
        <f t="shared" si="10"/>
        <v>168263.62</v>
      </c>
      <c r="N107" s="45">
        <f t="shared" si="11"/>
        <v>168263.62</v>
      </c>
      <c r="O107" s="35"/>
      <c r="P107" s="21"/>
      <c r="Q107" s="20"/>
      <c r="R107" s="45"/>
      <c r="S107" s="49"/>
      <c r="T107" s="46">
        <f t="shared" si="12"/>
        <v>170513.91</v>
      </c>
    </row>
    <row r="108" spans="1:20" ht="25.5" x14ac:dyDescent="0.2">
      <c r="A108" s="7">
        <v>105</v>
      </c>
      <c r="B108" s="3">
        <v>40141736</v>
      </c>
      <c r="C108" s="64" t="s">
        <v>171</v>
      </c>
      <c r="D108" s="3" t="s">
        <v>77</v>
      </c>
      <c r="E108" s="4">
        <v>1</v>
      </c>
      <c r="F108" s="3" t="s">
        <v>212</v>
      </c>
      <c r="G108" s="24">
        <v>146370</v>
      </c>
      <c r="H108" s="25">
        <f t="shared" si="14"/>
        <v>27810.3</v>
      </c>
      <c r="I108" s="24">
        <f t="shared" si="15"/>
        <v>174180.3</v>
      </c>
      <c r="J108" s="45">
        <f t="shared" si="9"/>
        <v>174180.3</v>
      </c>
      <c r="K108" s="35">
        <v>142557</v>
      </c>
      <c r="L108" s="21">
        <f t="shared" si="13"/>
        <v>27085.83</v>
      </c>
      <c r="M108" s="20">
        <f t="shared" si="10"/>
        <v>169642.83000000002</v>
      </c>
      <c r="N108" s="45">
        <f t="shared" si="11"/>
        <v>169642.83000000002</v>
      </c>
      <c r="O108" s="35"/>
      <c r="P108" s="21"/>
      <c r="Q108" s="20"/>
      <c r="R108" s="45"/>
      <c r="S108" s="49"/>
      <c r="T108" s="46">
        <f t="shared" si="12"/>
        <v>171911.565</v>
      </c>
    </row>
    <row r="109" spans="1:20" x14ac:dyDescent="0.2">
      <c r="A109" s="7">
        <v>106</v>
      </c>
      <c r="B109" s="3">
        <v>27121602</v>
      </c>
      <c r="C109" s="8" t="s">
        <v>172</v>
      </c>
      <c r="D109" s="3" t="s">
        <v>76</v>
      </c>
      <c r="E109" s="4">
        <v>1</v>
      </c>
      <c r="F109" s="3" t="s">
        <v>213</v>
      </c>
      <c r="G109" s="24">
        <v>3808000</v>
      </c>
      <c r="H109" s="25">
        <f t="shared" si="14"/>
        <v>723520</v>
      </c>
      <c r="I109" s="24">
        <f t="shared" si="15"/>
        <v>4531520</v>
      </c>
      <c r="J109" s="45">
        <f t="shared" si="9"/>
        <v>4531520</v>
      </c>
      <c r="K109" s="35">
        <v>4200000</v>
      </c>
      <c r="L109" s="21">
        <f t="shared" si="13"/>
        <v>798000</v>
      </c>
      <c r="M109" s="20">
        <f t="shared" si="10"/>
        <v>4998000</v>
      </c>
      <c r="N109" s="45">
        <f t="shared" si="11"/>
        <v>4998000</v>
      </c>
      <c r="O109" s="35"/>
      <c r="P109" s="21"/>
      <c r="Q109" s="20"/>
      <c r="R109" s="45"/>
      <c r="S109" s="49"/>
      <c r="T109" s="46">
        <f t="shared" si="12"/>
        <v>4764760</v>
      </c>
    </row>
    <row r="110" spans="1:20" ht="51" x14ac:dyDescent="0.2">
      <c r="A110" s="7">
        <v>107</v>
      </c>
      <c r="B110" s="32">
        <v>40151802</v>
      </c>
      <c r="C110" s="8" t="s">
        <v>173</v>
      </c>
      <c r="D110" s="3" t="s">
        <v>76</v>
      </c>
      <c r="E110" s="4">
        <v>1</v>
      </c>
      <c r="F110" s="3" t="s">
        <v>214</v>
      </c>
      <c r="G110" s="24">
        <v>737800</v>
      </c>
      <c r="H110" s="25">
        <f t="shared" si="14"/>
        <v>140182</v>
      </c>
      <c r="I110" s="24">
        <f t="shared" si="15"/>
        <v>877982</v>
      </c>
      <c r="J110" s="45">
        <f t="shared" si="9"/>
        <v>877982</v>
      </c>
      <c r="K110" s="35">
        <v>642000</v>
      </c>
      <c r="L110" s="21">
        <f t="shared" si="13"/>
        <v>121980</v>
      </c>
      <c r="M110" s="20">
        <f t="shared" si="10"/>
        <v>763980</v>
      </c>
      <c r="N110" s="45">
        <f t="shared" si="11"/>
        <v>763980</v>
      </c>
      <c r="O110" s="35"/>
      <c r="P110" s="21"/>
      <c r="Q110" s="20"/>
      <c r="R110" s="45"/>
      <c r="S110" s="49"/>
      <c r="T110" s="46">
        <f t="shared" si="12"/>
        <v>820981</v>
      </c>
    </row>
    <row r="111" spans="1:20" ht="25.5" x14ac:dyDescent="0.2">
      <c r="A111" s="7">
        <v>108</v>
      </c>
      <c r="B111" s="9">
        <v>40161515</v>
      </c>
      <c r="C111" s="1" t="s">
        <v>174</v>
      </c>
      <c r="D111" s="2" t="s">
        <v>76</v>
      </c>
      <c r="E111" s="4">
        <v>1</v>
      </c>
      <c r="F111" s="3" t="s">
        <v>215</v>
      </c>
      <c r="G111" s="24">
        <v>1059100</v>
      </c>
      <c r="H111" s="25">
        <f t="shared" si="14"/>
        <v>201229</v>
      </c>
      <c r="I111" s="24">
        <f t="shared" si="15"/>
        <v>1260329</v>
      </c>
      <c r="J111" s="45">
        <f t="shared" si="9"/>
        <v>1260329</v>
      </c>
      <c r="K111" s="35">
        <v>982000</v>
      </c>
      <c r="L111" s="21">
        <f t="shared" si="13"/>
        <v>186580</v>
      </c>
      <c r="M111" s="20">
        <f t="shared" si="10"/>
        <v>1168580</v>
      </c>
      <c r="N111" s="45">
        <f t="shared" si="11"/>
        <v>1168580</v>
      </c>
      <c r="O111" s="35"/>
      <c r="P111" s="21"/>
      <c r="Q111" s="20"/>
      <c r="R111" s="45"/>
      <c r="S111" s="49"/>
      <c r="T111" s="46">
        <f t="shared" si="12"/>
        <v>1214454.5</v>
      </c>
    </row>
    <row r="112" spans="1:20" x14ac:dyDescent="0.2">
      <c r="A112" s="7">
        <v>109</v>
      </c>
      <c r="B112" s="3">
        <v>15121509</v>
      </c>
      <c r="C112" s="8" t="s">
        <v>175</v>
      </c>
      <c r="D112" s="3" t="s">
        <v>73</v>
      </c>
      <c r="E112" s="4">
        <v>1</v>
      </c>
      <c r="F112" s="3" t="s">
        <v>216</v>
      </c>
      <c r="G112" s="24">
        <v>54740</v>
      </c>
      <c r="H112" s="25">
        <f t="shared" si="14"/>
        <v>10400.6</v>
      </c>
      <c r="I112" s="24">
        <f t="shared" si="15"/>
        <v>65140.6</v>
      </c>
      <c r="J112" s="45">
        <f t="shared" si="9"/>
        <v>65140.6</v>
      </c>
      <c r="K112" s="35">
        <v>53314</v>
      </c>
      <c r="L112" s="21">
        <f t="shared" si="13"/>
        <v>10129.66</v>
      </c>
      <c r="M112" s="20">
        <f t="shared" si="10"/>
        <v>63443.66</v>
      </c>
      <c r="N112" s="45">
        <f t="shared" si="11"/>
        <v>63443.66</v>
      </c>
      <c r="O112" s="35"/>
      <c r="P112" s="21"/>
      <c r="Q112" s="20"/>
      <c r="R112" s="45"/>
      <c r="S112" s="49"/>
      <c r="T112" s="46">
        <f t="shared" si="12"/>
        <v>64292.130000000005</v>
      </c>
    </row>
    <row r="113" spans="1:20" x14ac:dyDescent="0.2">
      <c r="A113" s="7">
        <v>110</v>
      </c>
      <c r="B113" s="3">
        <v>39121454</v>
      </c>
      <c r="C113" s="8" t="s">
        <v>176</v>
      </c>
      <c r="D113" s="3" t="s">
        <v>76</v>
      </c>
      <c r="E113" s="4">
        <v>1</v>
      </c>
      <c r="F113" s="3" t="s">
        <v>217</v>
      </c>
      <c r="G113" s="24">
        <v>49980</v>
      </c>
      <c r="H113" s="25">
        <f t="shared" si="14"/>
        <v>9496.2000000000007</v>
      </c>
      <c r="I113" s="24">
        <f t="shared" si="15"/>
        <v>59476.2</v>
      </c>
      <c r="J113" s="45">
        <f t="shared" si="9"/>
        <v>59476.2</v>
      </c>
      <c r="K113" s="35">
        <v>48678</v>
      </c>
      <c r="L113" s="21">
        <f t="shared" si="13"/>
        <v>9248.82</v>
      </c>
      <c r="M113" s="20">
        <f t="shared" si="10"/>
        <v>57926.82</v>
      </c>
      <c r="N113" s="45">
        <f t="shared" si="11"/>
        <v>57926.82</v>
      </c>
      <c r="O113" s="35"/>
      <c r="P113" s="21"/>
      <c r="Q113" s="20"/>
      <c r="R113" s="45"/>
      <c r="S113" s="49"/>
      <c r="T113" s="46">
        <f t="shared" si="12"/>
        <v>58701.509999999995</v>
      </c>
    </row>
    <row r="114" spans="1:20" ht="38.25" x14ac:dyDescent="0.2">
      <c r="A114" s="7">
        <v>111</v>
      </c>
      <c r="B114" s="32">
        <v>31133710</v>
      </c>
      <c r="C114" s="33" t="s">
        <v>177</v>
      </c>
      <c r="D114" s="34" t="s">
        <v>76</v>
      </c>
      <c r="E114" s="4">
        <v>1</v>
      </c>
      <c r="F114" s="3" t="s">
        <v>218</v>
      </c>
      <c r="G114" s="24">
        <v>102340</v>
      </c>
      <c r="H114" s="25">
        <f t="shared" si="14"/>
        <v>19444.599999999999</v>
      </c>
      <c r="I114" s="24">
        <f t="shared" si="15"/>
        <v>121784.6</v>
      </c>
      <c r="J114" s="45">
        <f t="shared" si="9"/>
        <v>121784.6</v>
      </c>
      <c r="K114" s="35">
        <v>99674</v>
      </c>
      <c r="L114" s="21">
        <f t="shared" si="13"/>
        <v>18938.060000000001</v>
      </c>
      <c r="M114" s="20">
        <f t="shared" si="10"/>
        <v>118612.06</v>
      </c>
      <c r="N114" s="45">
        <f t="shared" si="11"/>
        <v>118612.06</v>
      </c>
      <c r="O114" s="35"/>
      <c r="P114" s="21"/>
      <c r="Q114" s="20"/>
      <c r="R114" s="45"/>
      <c r="S114" s="49"/>
      <c r="T114" s="46">
        <f t="shared" si="12"/>
        <v>120198.33</v>
      </c>
    </row>
    <row r="115" spans="1:20" x14ac:dyDescent="0.2">
      <c r="A115" s="7">
        <v>112</v>
      </c>
      <c r="B115" s="9">
        <v>27111766</v>
      </c>
      <c r="C115" s="8" t="s">
        <v>178</v>
      </c>
      <c r="D115" s="34" t="s">
        <v>76</v>
      </c>
      <c r="E115" s="4">
        <v>1</v>
      </c>
      <c r="F115" s="3" t="s">
        <v>219</v>
      </c>
      <c r="G115" s="24">
        <v>499800</v>
      </c>
      <c r="H115" s="25">
        <f t="shared" si="14"/>
        <v>94962</v>
      </c>
      <c r="I115" s="24">
        <f t="shared" si="15"/>
        <v>594762</v>
      </c>
      <c r="J115" s="45">
        <f t="shared" si="9"/>
        <v>594762</v>
      </c>
      <c r="K115" s="35">
        <v>350000</v>
      </c>
      <c r="L115" s="21">
        <f t="shared" si="13"/>
        <v>66500</v>
      </c>
      <c r="M115" s="20">
        <f t="shared" si="10"/>
        <v>416500</v>
      </c>
      <c r="N115" s="45">
        <f t="shared" si="11"/>
        <v>416500</v>
      </c>
      <c r="O115" s="35"/>
      <c r="P115" s="21"/>
      <c r="Q115" s="20"/>
      <c r="R115" s="45"/>
      <c r="S115" s="49"/>
      <c r="T115" s="46">
        <f t="shared" si="12"/>
        <v>505631</v>
      </c>
    </row>
    <row r="116" spans="1:20" x14ac:dyDescent="0.2">
      <c r="A116" s="7">
        <v>113</v>
      </c>
      <c r="B116" s="9">
        <v>27111766</v>
      </c>
      <c r="C116" s="8" t="s">
        <v>179</v>
      </c>
      <c r="D116" s="3" t="s">
        <v>77</v>
      </c>
      <c r="E116" s="4">
        <v>1</v>
      </c>
      <c r="F116" s="3" t="s">
        <v>220</v>
      </c>
      <c r="G116" s="24">
        <v>940100</v>
      </c>
      <c r="H116" s="25">
        <f t="shared" si="14"/>
        <v>178619</v>
      </c>
      <c r="I116" s="24">
        <f t="shared" si="15"/>
        <v>1118719</v>
      </c>
      <c r="J116" s="45">
        <f t="shared" si="9"/>
        <v>1118719</v>
      </c>
      <c r="K116" s="35">
        <v>720000</v>
      </c>
      <c r="L116" s="21">
        <f t="shared" si="13"/>
        <v>136800</v>
      </c>
      <c r="M116" s="20">
        <f t="shared" si="10"/>
        <v>856800</v>
      </c>
      <c r="N116" s="45">
        <f t="shared" si="11"/>
        <v>856800</v>
      </c>
      <c r="O116" s="35"/>
      <c r="P116" s="21"/>
      <c r="Q116" s="20"/>
      <c r="R116" s="45"/>
      <c r="S116" s="49"/>
      <c r="T116" s="46">
        <f t="shared" si="12"/>
        <v>987759.5</v>
      </c>
    </row>
    <row r="117" spans="1:20" ht="38.25" x14ac:dyDescent="0.2">
      <c r="A117" s="7">
        <v>114</v>
      </c>
      <c r="B117" s="3">
        <v>41112300</v>
      </c>
      <c r="C117" s="8" t="s">
        <v>180</v>
      </c>
      <c r="D117" s="3" t="s">
        <v>183</v>
      </c>
      <c r="E117" s="4">
        <v>1</v>
      </c>
      <c r="F117" s="3" t="s">
        <v>221</v>
      </c>
      <c r="G117" s="24">
        <v>383180</v>
      </c>
      <c r="H117" s="25">
        <f t="shared" si="14"/>
        <v>72804.2</v>
      </c>
      <c r="I117" s="24">
        <f t="shared" si="15"/>
        <v>455984.2</v>
      </c>
      <c r="J117" s="45">
        <f t="shared" si="9"/>
        <v>455984.2</v>
      </c>
      <c r="K117" s="35">
        <v>210000</v>
      </c>
      <c r="L117" s="21">
        <f t="shared" si="13"/>
        <v>39900</v>
      </c>
      <c r="M117" s="20">
        <f t="shared" si="10"/>
        <v>249900</v>
      </c>
      <c r="N117" s="45">
        <f t="shared" si="11"/>
        <v>249900</v>
      </c>
      <c r="O117" s="35"/>
      <c r="P117" s="21"/>
      <c r="Q117" s="20"/>
      <c r="R117" s="45"/>
      <c r="S117" s="49"/>
      <c r="T117" s="46">
        <f t="shared" si="12"/>
        <v>352942.1</v>
      </c>
    </row>
    <row r="118" spans="1:20" x14ac:dyDescent="0.2">
      <c r="A118" s="7">
        <v>115</v>
      </c>
      <c r="B118" s="3">
        <v>25171905</v>
      </c>
      <c r="C118" s="8" t="s">
        <v>181</v>
      </c>
      <c r="D118" s="3" t="s">
        <v>76</v>
      </c>
      <c r="E118" s="4">
        <v>1</v>
      </c>
      <c r="F118" s="3" t="s">
        <v>222</v>
      </c>
      <c r="G118" s="24">
        <v>33320</v>
      </c>
      <c r="H118" s="25">
        <f t="shared" si="14"/>
        <v>6330.8</v>
      </c>
      <c r="I118" s="24">
        <f t="shared" si="15"/>
        <v>39650.800000000003</v>
      </c>
      <c r="J118" s="45">
        <f t="shared" si="9"/>
        <v>39650.800000000003</v>
      </c>
      <c r="K118" s="35">
        <v>160000</v>
      </c>
      <c r="L118" s="21">
        <f t="shared" si="13"/>
        <v>30400</v>
      </c>
      <c r="M118" s="20">
        <f t="shared" si="10"/>
        <v>190400</v>
      </c>
      <c r="N118" s="45">
        <f t="shared" si="11"/>
        <v>190400</v>
      </c>
      <c r="O118" s="35"/>
      <c r="P118" s="21"/>
      <c r="Q118" s="20"/>
      <c r="R118" s="45"/>
      <c r="S118" s="49"/>
      <c r="T118" s="46">
        <f t="shared" si="12"/>
        <v>115025.4</v>
      </c>
    </row>
    <row r="119" spans="1:20" ht="25.5" x14ac:dyDescent="0.2">
      <c r="A119" s="7">
        <v>116</v>
      </c>
      <c r="B119" s="3">
        <v>25174209</v>
      </c>
      <c r="C119" s="8" t="s">
        <v>182</v>
      </c>
      <c r="D119" s="3" t="s">
        <v>76</v>
      </c>
      <c r="E119" s="4">
        <v>1</v>
      </c>
      <c r="F119" s="3" t="s">
        <v>223</v>
      </c>
      <c r="G119" s="24">
        <v>1725500</v>
      </c>
      <c r="H119" s="25">
        <f t="shared" si="14"/>
        <v>327845</v>
      </c>
      <c r="I119" s="24">
        <f t="shared" si="15"/>
        <v>2053345</v>
      </c>
      <c r="J119" s="45">
        <f t="shared" si="9"/>
        <v>2053345</v>
      </c>
      <c r="K119" s="35">
        <v>1360000</v>
      </c>
      <c r="L119" s="21">
        <f t="shared" si="13"/>
        <v>258400</v>
      </c>
      <c r="M119" s="20">
        <f t="shared" si="10"/>
        <v>1618400</v>
      </c>
      <c r="N119" s="45">
        <f t="shared" si="11"/>
        <v>1618400</v>
      </c>
      <c r="O119" s="35"/>
      <c r="P119" s="21"/>
      <c r="Q119" s="20"/>
      <c r="R119" s="45"/>
      <c r="S119" s="49"/>
      <c r="T119" s="46">
        <f t="shared" si="12"/>
        <v>1835872.5</v>
      </c>
    </row>
    <row r="120" spans="1:20" x14ac:dyDescent="0.2">
      <c r="A120" s="7">
        <v>117</v>
      </c>
      <c r="B120" s="3">
        <v>25174002</v>
      </c>
      <c r="C120" s="10" t="s">
        <v>243</v>
      </c>
      <c r="D120" s="3" t="s">
        <v>76</v>
      </c>
      <c r="E120" s="4">
        <v>1</v>
      </c>
      <c r="F120" s="3" t="s">
        <v>277</v>
      </c>
      <c r="G120" s="22">
        <v>3200000</v>
      </c>
      <c r="H120" s="25">
        <f t="shared" si="14"/>
        <v>608000</v>
      </c>
      <c r="I120" s="24">
        <f t="shared" si="15"/>
        <v>3808000</v>
      </c>
      <c r="J120" s="45">
        <f t="shared" si="9"/>
        <v>3808000</v>
      </c>
      <c r="K120" s="35">
        <v>4230000</v>
      </c>
      <c r="L120" s="21">
        <f t="shared" si="13"/>
        <v>803700</v>
      </c>
      <c r="M120" s="20">
        <f t="shared" si="10"/>
        <v>5033700</v>
      </c>
      <c r="N120" s="45">
        <f t="shared" si="11"/>
        <v>5033700</v>
      </c>
      <c r="O120" s="35"/>
      <c r="P120" s="21"/>
      <c r="Q120" s="20"/>
      <c r="R120" s="45"/>
      <c r="S120" s="49"/>
      <c r="T120" s="46">
        <f t="shared" si="12"/>
        <v>4420850</v>
      </c>
    </row>
    <row r="121" spans="1:20" ht="25.5" x14ac:dyDescent="0.2">
      <c r="A121" s="7">
        <v>118</v>
      </c>
      <c r="B121" s="3">
        <v>22101703</v>
      </c>
      <c r="C121" s="8" t="s">
        <v>244</v>
      </c>
      <c r="D121" s="3" t="s">
        <v>183</v>
      </c>
      <c r="E121" s="4">
        <v>1</v>
      </c>
      <c r="F121" s="3" t="s">
        <v>278</v>
      </c>
      <c r="G121" s="22">
        <v>320000</v>
      </c>
      <c r="H121" s="25">
        <f t="shared" si="14"/>
        <v>60800</v>
      </c>
      <c r="I121" s="24">
        <f t="shared" si="15"/>
        <v>380800</v>
      </c>
      <c r="J121" s="45">
        <f t="shared" si="9"/>
        <v>380800</v>
      </c>
      <c r="K121" s="22">
        <v>246000</v>
      </c>
      <c r="L121" s="21">
        <f t="shared" si="13"/>
        <v>46740</v>
      </c>
      <c r="M121" s="20">
        <f t="shared" si="10"/>
        <v>292740</v>
      </c>
      <c r="N121" s="45">
        <f t="shared" si="11"/>
        <v>292740</v>
      </c>
      <c r="O121" s="22"/>
      <c r="P121" s="21"/>
      <c r="Q121" s="20"/>
      <c r="R121" s="45"/>
      <c r="S121" s="49"/>
      <c r="T121" s="46">
        <f t="shared" si="12"/>
        <v>336770</v>
      </c>
    </row>
    <row r="122" spans="1:20" ht="25.5" x14ac:dyDescent="0.2">
      <c r="A122" s="7">
        <v>119</v>
      </c>
      <c r="B122" s="3">
        <v>40151506</v>
      </c>
      <c r="C122" s="10" t="s">
        <v>245</v>
      </c>
      <c r="D122" s="3" t="s">
        <v>76</v>
      </c>
      <c r="E122" s="4">
        <v>1</v>
      </c>
      <c r="F122" s="3" t="s">
        <v>279</v>
      </c>
      <c r="G122" s="22">
        <v>460000</v>
      </c>
      <c r="H122" s="25">
        <f t="shared" si="14"/>
        <v>87400</v>
      </c>
      <c r="I122" s="24">
        <f t="shared" si="15"/>
        <v>547400</v>
      </c>
      <c r="J122" s="45">
        <f t="shared" si="9"/>
        <v>547400</v>
      </c>
      <c r="K122" s="22">
        <v>420000</v>
      </c>
      <c r="L122" s="21">
        <f t="shared" si="13"/>
        <v>79800</v>
      </c>
      <c r="M122" s="20">
        <f t="shared" si="10"/>
        <v>499800</v>
      </c>
      <c r="N122" s="45">
        <f t="shared" si="11"/>
        <v>499800</v>
      </c>
      <c r="O122" s="22"/>
      <c r="P122" s="21"/>
      <c r="Q122" s="20"/>
      <c r="R122" s="45"/>
      <c r="S122" s="49"/>
      <c r="T122" s="46">
        <f t="shared" si="12"/>
        <v>523600</v>
      </c>
    </row>
    <row r="123" spans="1:20" ht="25.5" x14ac:dyDescent="0.2">
      <c r="A123" s="7">
        <v>120</v>
      </c>
      <c r="B123" s="9">
        <v>23153140</v>
      </c>
      <c r="C123" s="27" t="s">
        <v>246</v>
      </c>
      <c r="D123" s="3" t="s">
        <v>76</v>
      </c>
      <c r="E123" s="4">
        <v>1</v>
      </c>
      <c r="F123" s="3" t="s">
        <v>280</v>
      </c>
      <c r="G123" s="22">
        <v>2400000</v>
      </c>
      <c r="H123" s="25">
        <f t="shared" si="14"/>
        <v>456000</v>
      </c>
      <c r="I123" s="24">
        <f t="shared" si="15"/>
        <v>2856000</v>
      </c>
      <c r="J123" s="45">
        <f t="shared" si="9"/>
        <v>2856000</v>
      </c>
      <c r="K123" s="22">
        <v>2980000</v>
      </c>
      <c r="L123" s="21">
        <f t="shared" si="13"/>
        <v>566200</v>
      </c>
      <c r="M123" s="20">
        <f t="shared" si="10"/>
        <v>3546200</v>
      </c>
      <c r="N123" s="45">
        <f t="shared" si="11"/>
        <v>3546200</v>
      </c>
      <c r="O123" s="22"/>
      <c r="P123" s="21"/>
      <c r="Q123" s="20"/>
      <c r="R123" s="45"/>
      <c r="S123" s="49"/>
      <c r="T123" s="46">
        <f t="shared" si="12"/>
        <v>3201100</v>
      </c>
    </row>
    <row r="124" spans="1:20" x14ac:dyDescent="0.2">
      <c r="A124" s="7">
        <v>121</v>
      </c>
      <c r="B124" s="3">
        <v>24101904</v>
      </c>
      <c r="C124" s="8" t="s">
        <v>247</v>
      </c>
      <c r="D124" s="3" t="s">
        <v>76</v>
      </c>
      <c r="E124" s="4">
        <v>1</v>
      </c>
      <c r="F124" s="3" t="s">
        <v>281</v>
      </c>
      <c r="G124" s="22">
        <v>432000</v>
      </c>
      <c r="H124" s="25">
        <f t="shared" si="14"/>
        <v>82080</v>
      </c>
      <c r="I124" s="24">
        <f t="shared" si="15"/>
        <v>514080</v>
      </c>
      <c r="J124" s="45">
        <f t="shared" si="9"/>
        <v>514080</v>
      </c>
      <c r="K124" s="22">
        <v>390000</v>
      </c>
      <c r="L124" s="21">
        <f t="shared" si="13"/>
        <v>74100</v>
      </c>
      <c r="M124" s="20">
        <f t="shared" si="10"/>
        <v>464100</v>
      </c>
      <c r="N124" s="45">
        <f t="shared" si="11"/>
        <v>464100</v>
      </c>
      <c r="O124" s="22"/>
      <c r="P124" s="21"/>
      <c r="Q124" s="20"/>
      <c r="R124" s="45"/>
      <c r="S124" s="49"/>
      <c r="T124" s="46">
        <f t="shared" si="12"/>
        <v>489090</v>
      </c>
    </row>
    <row r="125" spans="1:20" ht="38.25" x14ac:dyDescent="0.2">
      <c r="A125" s="12">
        <v>122</v>
      </c>
      <c r="B125" s="13">
        <v>39121633</v>
      </c>
      <c r="C125" s="10" t="s">
        <v>248</v>
      </c>
      <c r="D125" s="11" t="s">
        <v>76</v>
      </c>
      <c r="E125" s="5">
        <v>1</v>
      </c>
      <c r="F125" s="3" t="s">
        <v>282</v>
      </c>
      <c r="G125" s="23">
        <v>620000</v>
      </c>
      <c r="H125" s="25">
        <f t="shared" si="14"/>
        <v>117800</v>
      </c>
      <c r="I125" s="24">
        <f t="shared" si="15"/>
        <v>737800</v>
      </c>
      <c r="J125" s="45">
        <f t="shared" si="9"/>
        <v>737800</v>
      </c>
      <c r="K125" s="23">
        <v>920000</v>
      </c>
      <c r="L125" s="21">
        <f t="shared" si="13"/>
        <v>174800</v>
      </c>
      <c r="M125" s="20">
        <f t="shared" si="10"/>
        <v>1094800</v>
      </c>
      <c r="N125" s="45">
        <f t="shared" si="11"/>
        <v>1094800</v>
      </c>
      <c r="O125" s="23"/>
      <c r="P125" s="21"/>
      <c r="Q125" s="20"/>
      <c r="R125" s="45"/>
      <c r="S125" s="49"/>
      <c r="T125" s="46">
        <f t="shared" si="12"/>
        <v>916300</v>
      </c>
    </row>
    <row r="126" spans="1:20" ht="25.5" x14ac:dyDescent="0.2">
      <c r="A126" s="7">
        <v>123</v>
      </c>
      <c r="B126" s="3">
        <v>25172408</v>
      </c>
      <c r="C126" s="8" t="s">
        <v>249</v>
      </c>
      <c r="D126" s="3" t="s">
        <v>76</v>
      </c>
      <c r="E126" s="4">
        <v>1</v>
      </c>
      <c r="F126" s="3" t="s">
        <v>283</v>
      </c>
      <c r="G126" s="22">
        <v>82000</v>
      </c>
      <c r="H126" s="25">
        <f t="shared" si="14"/>
        <v>15580</v>
      </c>
      <c r="I126" s="24">
        <f t="shared" si="15"/>
        <v>97580</v>
      </c>
      <c r="J126" s="45">
        <f t="shared" si="9"/>
        <v>97580</v>
      </c>
      <c r="K126" s="22">
        <v>95038</v>
      </c>
      <c r="L126" s="21">
        <f t="shared" si="13"/>
        <v>18057.22</v>
      </c>
      <c r="M126" s="20">
        <f t="shared" si="10"/>
        <v>113095.22</v>
      </c>
      <c r="N126" s="45">
        <f t="shared" si="11"/>
        <v>113095.22</v>
      </c>
      <c r="O126" s="22"/>
      <c r="P126" s="21"/>
      <c r="Q126" s="20"/>
      <c r="R126" s="45"/>
      <c r="S126" s="49"/>
      <c r="T126" s="46">
        <f t="shared" si="12"/>
        <v>105337.61</v>
      </c>
    </row>
    <row r="127" spans="1:20" ht="25.5" x14ac:dyDescent="0.2">
      <c r="A127" s="7">
        <v>124</v>
      </c>
      <c r="B127" s="3">
        <v>23153026</v>
      </c>
      <c r="C127" s="8" t="s">
        <v>250</v>
      </c>
      <c r="D127" s="3" t="s">
        <v>76</v>
      </c>
      <c r="E127" s="4">
        <v>1</v>
      </c>
      <c r="F127" s="3" t="s">
        <v>284</v>
      </c>
      <c r="G127" s="22">
        <v>88000</v>
      </c>
      <c r="H127" s="25">
        <f t="shared" si="14"/>
        <v>16720</v>
      </c>
      <c r="I127" s="24">
        <f t="shared" si="15"/>
        <v>104720</v>
      </c>
      <c r="J127" s="45">
        <f t="shared" si="9"/>
        <v>104720</v>
      </c>
      <c r="K127" s="22">
        <v>101992</v>
      </c>
      <c r="L127" s="21">
        <f t="shared" si="13"/>
        <v>19378.48</v>
      </c>
      <c r="M127" s="20">
        <f t="shared" si="10"/>
        <v>121370.48</v>
      </c>
      <c r="N127" s="45">
        <f t="shared" si="11"/>
        <v>121370.48</v>
      </c>
      <c r="O127" s="22"/>
      <c r="P127" s="21"/>
      <c r="Q127" s="20"/>
      <c r="R127" s="45"/>
      <c r="S127" s="49"/>
      <c r="T127" s="46">
        <f t="shared" si="12"/>
        <v>113045.23999999999</v>
      </c>
    </row>
    <row r="128" spans="1:20" x14ac:dyDescent="0.2">
      <c r="A128" s="15">
        <v>125</v>
      </c>
      <c r="B128" s="14">
        <v>41113319</v>
      </c>
      <c r="C128" s="63" t="s">
        <v>251</v>
      </c>
      <c r="D128" s="14" t="s">
        <v>76</v>
      </c>
      <c r="E128" s="4">
        <v>1</v>
      </c>
      <c r="F128" s="3" t="s">
        <v>285</v>
      </c>
      <c r="G128" s="22">
        <v>246000</v>
      </c>
      <c r="H128" s="25">
        <f t="shared" si="14"/>
        <v>46740</v>
      </c>
      <c r="I128" s="24">
        <f t="shared" si="15"/>
        <v>292740</v>
      </c>
      <c r="J128" s="45">
        <f t="shared" si="9"/>
        <v>292740</v>
      </c>
      <c r="K128" s="22">
        <v>230000</v>
      </c>
      <c r="L128" s="21">
        <f t="shared" si="13"/>
        <v>43700</v>
      </c>
      <c r="M128" s="20">
        <f t="shared" si="10"/>
        <v>273700</v>
      </c>
      <c r="N128" s="45">
        <f t="shared" si="11"/>
        <v>273700</v>
      </c>
      <c r="O128" s="22"/>
      <c r="P128" s="21"/>
      <c r="Q128" s="20"/>
      <c r="R128" s="45"/>
      <c r="S128" s="49"/>
      <c r="T128" s="46">
        <f t="shared" si="12"/>
        <v>283220</v>
      </c>
    </row>
    <row r="129" spans="1:20" x14ac:dyDescent="0.2">
      <c r="A129" s="7">
        <v>126</v>
      </c>
      <c r="B129" s="16">
        <v>15121501</v>
      </c>
      <c r="C129" s="17" t="s">
        <v>252</v>
      </c>
      <c r="D129" s="3" t="s">
        <v>73</v>
      </c>
      <c r="E129" s="4">
        <v>1</v>
      </c>
      <c r="F129" s="3" t="s">
        <v>286</v>
      </c>
      <c r="G129" s="22">
        <v>146000</v>
      </c>
      <c r="H129" s="25">
        <v>0</v>
      </c>
      <c r="I129" s="24">
        <f t="shared" si="15"/>
        <v>146000</v>
      </c>
      <c r="J129" s="45">
        <f t="shared" si="9"/>
        <v>146000</v>
      </c>
      <c r="K129" s="22">
        <v>155000</v>
      </c>
      <c r="L129" s="21">
        <v>0</v>
      </c>
      <c r="M129" s="20">
        <f t="shared" si="10"/>
        <v>155000</v>
      </c>
      <c r="N129" s="45">
        <f t="shared" si="11"/>
        <v>155000</v>
      </c>
      <c r="O129" s="22"/>
      <c r="P129" s="21"/>
      <c r="Q129" s="20"/>
      <c r="R129" s="45"/>
      <c r="S129" s="49"/>
      <c r="T129" s="46">
        <f t="shared" si="12"/>
        <v>150500</v>
      </c>
    </row>
    <row r="130" spans="1:20" ht="25.5" x14ac:dyDescent="0.2">
      <c r="A130" s="7">
        <v>127</v>
      </c>
      <c r="B130" s="3">
        <v>31181701</v>
      </c>
      <c r="C130" s="17" t="s">
        <v>253</v>
      </c>
      <c r="D130" s="3" t="s">
        <v>76</v>
      </c>
      <c r="E130" s="4">
        <v>1</v>
      </c>
      <c r="F130" s="3" t="s">
        <v>287</v>
      </c>
      <c r="G130" s="22">
        <v>462000</v>
      </c>
      <c r="H130" s="25">
        <f t="shared" si="14"/>
        <v>87780</v>
      </c>
      <c r="I130" s="24">
        <f t="shared" si="15"/>
        <v>549780</v>
      </c>
      <c r="J130" s="45">
        <f t="shared" si="9"/>
        <v>549780</v>
      </c>
      <c r="K130" s="22">
        <v>535458</v>
      </c>
      <c r="L130" s="21">
        <f t="shared" si="13"/>
        <v>101737.02</v>
      </c>
      <c r="M130" s="20">
        <f t="shared" si="10"/>
        <v>637195.02</v>
      </c>
      <c r="N130" s="45">
        <f t="shared" si="11"/>
        <v>637195.02</v>
      </c>
      <c r="O130" s="22"/>
      <c r="P130" s="21"/>
      <c r="Q130" s="20"/>
      <c r="R130" s="45"/>
      <c r="S130" s="49"/>
      <c r="T130" s="46">
        <f t="shared" si="12"/>
        <v>593487.51</v>
      </c>
    </row>
    <row r="131" spans="1:20" x14ac:dyDescent="0.2">
      <c r="A131" s="18">
        <v>128</v>
      </c>
      <c r="B131" s="13">
        <v>41112414</v>
      </c>
      <c r="C131" s="63" t="s">
        <v>254</v>
      </c>
      <c r="D131" s="14" t="s">
        <v>76</v>
      </c>
      <c r="E131" s="4">
        <v>1</v>
      </c>
      <c r="F131" s="3" t="s">
        <v>288</v>
      </c>
      <c r="G131" s="22">
        <v>162000</v>
      </c>
      <c r="H131" s="25">
        <f t="shared" si="14"/>
        <v>30780</v>
      </c>
      <c r="I131" s="24">
        <f t="shared" si="15"/>
        <v>192780</v>
      </c>
      <c r="J131" s="45">
        <f t="shared" si="9"/>
        <v>192780</v>
      </c>
      <c r="K131" s="22">
        <v>98000</v>
      </c>
      <c r="L131" s="21">
        <f t="shared" si="13"/>
        <v>18620</v>
      </c>
      <c r="M131" s="20">
        <f t="shared" si="10"/>
        <v>116620</v>
      </c>
      <c r="N131" s="45">
        <f t="shared" si="11"/>
        <v>116620</v>
      </c>
      <c r="O131" s="22"/>
      <c r="P131" s="21"/>
      <c r="Q131" s="20"/>
      <c r="R131" s="45"/>
      <c r="S131" s="49"/>
      <c r="T131" s="46">
        <f t="shared" si="12"/>
        <v>154700</v>
      </c>
    </row>
    <row r="132" spans="1:20" ht="25.5" x14ac:dyDescent="0.2">
      <c r="A132" s="7">
        <v>129</v>
      </c>
      <c r="B132" s="9">
        <v>21101708</v>
      </c>
      <c r="C132" s="8" t="s">
        <v>255</v>
      </c>
      <c r="D132" s="19" t="s">
        <v>76</v>
      </c>
      <c r="E132" s="4">
        <v>1</v>
      </c>
      <c r="F132" s="3" t="s">
        <v>289</v>
      </c>
      <c r="G132" s="22">
        <v>256000</v>
      </c>
      <c r="H132" s="25">
        <f t="shared" si="14"/>
        <v>48640</v>
      </c>
      <c r="I132" s="24">
        <f t="shared" si="15"/>
        <v>304640</v>
      </c>
      <c r="J132" s="45">
        <f t="shared" si="9"/>
        <v>304640</v>
      </c>
      <c r="K132" s="22">
        <v>296704</v>
      </c>
      <c r="L132" s="21">
        <f t="shared" si="13"/>
        <v>56373.760000000002</v>
      </c>
      <c r="M132" s="20">
        <f t="shared" si="10"/>
        <v>353077.76000000001</v>
      </c>
      <c r="N132" s="45">
        <f t="shared" si="11"/>
        <v>353077.76000000001</v>
      </c>
      <c r="O132" s="22"/>
      <c r="P132" s="21"/>
      <c r="Q132" s="20"/>
      <c r="R132" s="45"/>
      <c r="S132" s="49"/>
      <c r="T132" s="46">
        <f t="shared" si="12"/>
        <v>328858.88</v>
      </c>
    </row>
    <row r="133" spans="1:20" ht="25.5" x14ac:dyDescent="0.2">
      <c r="A133" s="7">
        <v>130</v>
      </c>
      <c r="B133" s="13">
        <v>21101707</v>
      </c>
      <c r="C133" s="8" t="s">
        <v>256</v>
      </c>
      <c r="D133" s="3" t="s">
        <v>76</v>
      </c>
      <c r="E133" s="4">
        <v>1</v>
      </c>
      <c r="F133" s="3" t="s">
        <v>290</v>
      </c>
      <c r="G133" s="22">
        <v>168000</v>
      </c>
      <c r="H133" s="25">
        <f t="shared" si="14"/>
        <v>31920</v>
      </c>
      <c r="I133" s="24">
        <f t="shared" si="15"/>
        <v>199920</v>
      </c>
      <c r="J133" s="45">
        <f t="shared" ref="J133:J140" si="16">I133*E133</f>
        <v>199920</v>
      </c>
      <c r="K133" s="22">
        <v>194712</v>
      </c>
      <c r="L133" s="21">
        <f t="shared" si="13"/>
        <v>36995.279999999999</v>
      </c>
      <c r="M133" s="20">
        <f t="shared" ref="M133:M140" si="17">K133+L133</f>
        <v>231707.28</v>
      </c>
      <c r="N133" s="45">
        <f t="shared" ref="N133:N140" si="18">M133*E133</f>
        <v>231707.28</v>
      </c>
      <c r="O133" s="22"/>
      <c r="P133" s="21"/>
      <c r="Q133" s="20"/>
      <c r="R133" s="45"/>
      <c r="S133" s="49"/>
      <c r="T133" s="46">
        <f t="shared" ref="T133:T140" si="19">(J133+N133)/2</f>
        <v>215813.64</v>
      </c>
    </row>
    <row r="134" spans="1:20" ht="25.5" x14ac:dyDescent="0.2">
      <c r="A134" s="7">
        <v>131</v>
      </c>
      <c r="B134" s="13">
        <v>21101707</v>
      </c>
      <c r="C134" s="8" t="s">
        <v>257</v>
      </c>
      <c r="D134" s="2" t="s">
        <v>76</v>
      </c>
      <c r="E134" s="4">
        <v>1</v>
      </c>
      <c r="F134" s="3" t="s">
        <v>291</v>
      </c>
      <c r="G134" s="22">
        <v>89000</v>
      </c>
      <c r="H134" s="25">
        <f t="shared" si="14"/>
        <v>16910</v>
      </c>
      <c r="I134" s="24">
        <f t="shared" si="15"/>
        <v>105910</v>
      </c>
      <c r="J134" s="45">
        <f t="shared" si="16"/>
        <v>105910</v>
      </c>
      <c r="K134" s="22">
        <v>103151</v>
      </c>
      <c r="L134" s="21">
        <f t="shared" si="13"/>
        <v>19598.689999999999</v>
      </c>
      <c r="M134" s="20">
        <f t="shared" si="17"/>
        <v>122749.69</v>
      </c>
      <c r="N134" s="45">
        <f t="shared" si="18"/>
        <v>122749.69</v>
      </c>
      <c r="O134" s="22"/>
      <c r="P134" s="21"/>
      <c r="Q134" s="20"/>
      <c r="R134" s="45"/>
      <c r="S134" s="49"/>
      <c r="T134" s="46">
        <f t="shared" si="19"/>
        <v>114329.845</v>
      </c>
    </row>
    <row r="135" spans="1:20" x14ac:dyDescent="0.2">
      <c r="A135" s="18">
        <v>132</v>
      </c>
      <c r="B135" s="9">
        <v>21101513</v>
      </c>
      <c r="C135" s="8" t="s">
        <v>258</v>
      </c>
      <c r="D135" s="2" t="s">
        <v>76</v>
      </c>
      <c r="E135" s="4">
        <v>1</v>
      </c>
      <c r="F135" s="3" t="s">
        <v>292</v>
      </c>
      <c r="G135" s="22">
        <v>486000</v>
      </c>
      <c r="H135" s="25">
        <f t="shared" si="14"/>
        <v>92340</v>
      </c>
      <c r="I135" s="24">
        <f t="shared" si="15"/>
        <v>578340</v>
      </c>
      <c r="J135" s="45">
        <f t="shared" si="16"/>
        <v>578340</v>
      </c>
      <c r="K135" s="22">
        <v>472000</v>
      </c>
      <c r="L135" s="21">
        <f t="shared" ref="L135:L140" si="20">K135*19%</f>
        <v>89680</v>
      </c>
      <c r="M135" s="20">
        <f t="shared" si="17"/>
        <v>561680</v>
      </c>
      <c r="N135" s="45">
        <f t="shared" si="18"/>
        <v>561680</v>
      </c>
      <c r="O135" s="22"/>
      <c r="P135" s="21"/>
      <c r="Q135" s="20"/>
      <c r="R135" s="45"/>
      <c r="S135" s="49"/>
      <c r="T135" s="46">
        <f t="shared" si="19"/>
        <v>570010</v>
      </c>
    </row>
    <row r="136" spans="1:20" x14ac:dyDescent="0.2">
      <c r="A136" s="7">
        <v>133</v>
      </c>
      <c r="B136" s="9">
        <v>23181506</v>
      </c>
      <c r="C136" s="8" t="s">
        <v>259</v>
      </c>
      <c r="D136" s="3" t="s">
        <v>77</v>
      </c>
      <c r="E136" s="4">
        <v>1</v>
      </c>
      <c r="F136" s="3" t="s">
        <v>293</v>
      </c>
      <c r="G136" s="22">
        <v>536000</v>
      </c>
      <c r="H136" s="25">
        <f t="shared" si="14"/>
        <v>101840</v>
      </c>
      <c r="I136" s="24">
        <f t="shared" si="15"/>
        <v>637840</v>
      </c>
      <c r="J136" s="45">
        <f t="shared" si="16"/>
        <v>637840</v>
      </c>
      <c r="K136" s="22">
        <v>412000</v>
      </c>
      <c r="L136" s="21">
        <f t="shared" si="20"/>
        <v>78280</v>
      </c>
      <c r="M136" s="20">
        <f t="shared" si="17"/>
        <v>490280</v>
      </c>
      <c r="N136" s="45">
        <f t="shared" si="18"/>
        <v>490280</v>
      </c>
      <c r="O136" s="22"/>
      <c r="P136" s="21"/>
      <c r="Q136" s="20"/>
      <c r="R136" s="45"/>
      <c r="S136" s="49"/>
      <c r="T136" s="46">
        <f t="shared" si="19"/>
        <v>564060</v>
      </c>
    </row>
    <row r="137" spans="1:20" x14ac:dyDescent="0.2">
      <c r="A137" s="7">
        <v>134</v>
      </c>
      <c r="B137" s="13">
        <v>30101503</v>
      </c>
      <c r="C137" s="64" t="s">
        <v>260</v>
      </c>
      <c r="D137" s="3" t="s">
        <v>76</v>
      </c>
      <c r="E137" s="4">
        <v>1</v>
      </c>
      <c r="F137" s="3" t="s">
        <v>294</v>
      </c>
      <c r="G137" s="22">
        <v>350000</v>
      </c>
      <c r="H137" s="25">
        <f t="shared" si="14"/>
        <v>66500</v>
      </c>
      <c r="I137" s="24">
        <f t="shared" si="15"/>
        <v>416500</v>
      </c>
      <c r="J137" s="45">
        <f t="shared" si="16"/>
        <v>416500</v>
      </c>
      <c r="K137" s="22">
        <v>326000</v>
      </c>
      <c r="L137" s="21">
        <f t="shared" si="20"/>
        <v>61940</v>
      </c>
      <c r="M137" s="20">
        <f t="shared" si="17"/>
        <v>387940</v>
      </c>
      <c r="N137" s="45">
        <f t="shared" si="18"/>
        <v>387940</v>
      </c>
      <c r="O137" s="22"/>
      <c r="P137" s="21"/>
      <c r="Q137" s="20"/>
      <c r="R137" s="45"/>
      <c r="S137" s="49"/>
      <c r="T137" s="46">
        <f t="shared" si="19"/>
        <v>402220</v>
      </c>
    </row>
    <row r="138" spans="1:20" x14ac:dyDescent="0.2">
      <c r="A138" s="7">
        <v>135</v>
      </c>
      <c r="B138" s="3">
        <v>30264204</v>
      </c>
      <c r="C138" s="8" t="s">
        <v>261</v>
      </c>
      <c r="D138" s="3" t="s">
        <v>76</v>
      </c>
      <c r="E138" s="4">
        <v>1</v>
      </c>
      <c r="F138" s="3" t="s">
        <v>295</v>
      </c>
      <c r="G138" s="22">
        <v>680000</v>
      </c>
      <c r="H138" s="25">
        <f t="shared" ref="H138:H140" si="21">G138*19%</f>
        <v>129200</v>
      </c>
      <c r="I138" s="24">
        <f t="shared" ref="I138:I140" si="22">G138+H138</f>
        <v>809200</v>
      </c>
      <c r="J138" s="45">
        <f t="shared" si="16"/>
        <v>809200</v>
      </c>
      <c r="K138" s="22">
        <v>788120</v>
      </c>
      <c r="L138" s="21">
        <f t="shared" si="20"/>
        <v>149742.79999999999</v>
      </c>
      <c r="M138" s="20">
        <f t="shared" si="17"/>
        <v>937862.8</v>
      </c>
      <c r="N138" s="45">
        <f t="shared" si="18"/>
        <v>937862.8</v>
      </c>
      <c r="O138" s="22"/>
      <c r="P138" s="21"/>
      <c r="Q138" s="20"/>
      <c r="R138" s="45"/>
      <c r="S138" s="49"/>
      <c r="T138" s="46">
        <f t="shared" si="19"/>
        <v>873531.4</v>
      </c>
    </row>
    <row r="139" spans="1:20" x14ac:dyDescent="0.2">
      <c r="A139" s="7">
        <v>136</v>
      </c>
      <c r="B139" s="3">
        <v>15121804</v>
      </c>
      <c r="C139" s="8" t="s">
        <v>262</v>
      </c>
      <c r="D139" s="3" t="s">
        <v>73</v>
      </c>
      <c r="E139" s="4">
        <v>1</v>
      </c>
      <c r="F139" s="3" t="s">
        <v>296</v>
      </c>
      <c r="G139" s="22">
        <v>145000</v>
      </c>
      <c r="H139" s="25">
        <f t="shared" si="21"/>
        <v>27550</v>
      </c>
      <c r="I139" s="24">
        <f t="shared" si="22"/>
        <v>172550</v>
      </c>
      <c r="J139" s="45">
        <f t="shared" si="16"/>
        <v>172550</v>
      </c>
      <c r="K139" s="22">
        <v>122000</v>
      </c>
      <c r="L139" s="21">
        <f t="shared" si="20"/>
        <v>23180</v>
      </c>
      <c r="M139" s="20">
        <f t="shared" si="17"/>
        <v>145180</v>
      </c>
      <c r="N139" s="45">
        <f t="shared" si="18"/>
        <v>145180</v>
      </c>
      <c r="O139" s="22"/>
      <c r="P139" s="21"/>
      <c r="Q139" s="20"/>
      <c r="R139" s="45"/>
      <c r="S139" s="49"/>
      <c r="T139" s="46">
        <f t="shared" si="19"/>
        <v>158865</v>
      </c>
    </row>
    <row r="140" spans="1:20" x14ac:dyDescent="0.2">
      <c r="A140" s="7">
        <v>137</v>
      </c>
      <c r="B140" s="3">
        <v>23271812</v>
      </c>
      <c r="C140" s="8" t="s">
        <v>263</v>
      </c>
      <c r="D140" s="3" t="s">
        <v>78</v>
      </c>
      <c r="E140" s="4">
        <v>1</v>
      </c>
      <c r="F140" s="3" t="s">
        <v>297</v>
      </c>
      <c r="G140" s="22">
        <v>423000</v>
      </c>
      <c r="H140" s="25">
        <f t="shared" si="21"/>
        <v>80370</v>
      </c>
      <c r="I140" s="24">
        <f t="shared" si="22"/>
        <v>503370</v>
      </c>
      <c r="J140" s="45">
        <f t="shared" si="16"/>
        <v>503370</v>
      </c>
      <c r="K140" s="22">
        <v>312000</v>
      </c>
      <c r="L140" s="21">
        <f t="shared" si="20"/>
        <v>59280</v>
      </c>
      <c r="M140" s="20">
        <f t="shared" si="17"/>
        <v>371280</v>
      </c>
      <c r="N140" s="45">
        <f t="shared" si="18"/>
        <v>371280</v>
      </c>
      <c r="O140" s="22"/>
      <c r="P140" s="21"/>
      <c r="Q140" s="20"/>
      <c r="R140" s="45"/>
      <c r="S140" s="49"/>
      <c r="T140" s="46">
        <f t="shared" si="19"/>
        <v>437325</v>
      </c>
    </row>
    <row r="141" spans="1:20" ht="15.75" customHeight="1" thickBot="1" x14ac:dyDescent="0.3">
      <c r="A141" s="50"/>
      <c r="B141" s="51"/>
      <c r="C141" s="51"/>
      <c r="D141" s="51"/>
      <c r="E141" s="51"/>
      <c r="F141" s="51"/>
      <c r="G141" s="74" t="s">
        <v>224</v>
      </c>
      <c r="H141" s="75"/>
      <c r="I141" s="52"/>
      <c r="J141" s="53">
        <f>SUM(J4:J140)</f>
        <v>208968835.08000001</v>
      </c>
      <c r="K141" s="52"/>
      <c r="L141" s="52"/>
      <c r="M141" s="52"/>
      <c r="N141" s="53">
        <f>SUM(N4:N140)</f>
        <v>222512666.81700003</v>
      </c>
      <c r="O141" s="53"/>
      <c r="P141" s="53"/>
      <c r="Q141" s="53"/>
      <c r="R141" s="53">
        <f>SUM(R4:R140)</f>
        <v>12649878</v>
      </c>
      <c r="S141" s="51"/>
      <c r="T141" s="55">
        <f>SUM(T4:T140)</f>
        <v>214895879.4634999</v>
      </c>
    </row>
  </sheetData>
  <mergeCells count="7">
    <mergeCell ref="G141:H141"/>
    <mergeCell ref="A1:T1"/>
    <mergeCell ref="A2:F2"/>
    <mergeCell ref="G2:J2"/>
    <mergeCell ref="K2:N2"/>
    <mergeCell ref="S2:T2"/>
    <mergeCell ref="O2:R2"/>
  </mergeCells>
  <phoneticPr fontId="7" type="noConversion"/>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UNITARIAS</vt:lpstr>
      <vt:lpstr>especificaciones</vt:lpstr>
      <vt:lpstr>Estudio Materiales (3)</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Milena Cervera</dc:creator>
  <cp:lastModifiedBy>Leidy Fernanda Vargas Trujillo</cp:lastModifiedBy>
  <cp:lastPrinted>2022-11-18T13:09:24Z</cp:lastPrinted>
  <dcterms:created xsi:type="dcterms:W3CDTF">2019-03-14T13:40:16Z</dcterms:created>
  <dcterms:modified xsi:type="dcterms:W3CDTF">2022-11-18T16:54:32Z</dcterms:modified>
</cp:coreProperties>
</file>