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IDPC OAJ- 2022\NOVIEMBRE- 2022\PROCESO INTERVENTORIA COLUMBARIOS\COMITE DE CONTRATACIÓN\"/>
    </mc:Choice>
  </mc:AlternateContent>
  <xr:revisionPtr revIDLastSave="0" documentId="8_{191A91A5-0AC2-43A2-A6F2-9F36D5E0A033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Listas" sheetId="1" state="hidden" r:id="rId1"/>
    <sheet name="HISTORICO SMMLV" sheetId="2" r:id="rId2"/>
    <sheet name="FORMATO DE INGRESO" sheetId="3" r:id="rId3"/>
    <sheet name="EXP. MÍN HAB PROP MIPYMES " sheetId="4" r:id="rId4"/>
    <sheet name="EXP. MÍN HAB PROP" sheetId="6" r:id="rId5"/>
  </sheets>
  <externalReferences>
    <externalReference r:id="rId6"/>
    <externalReference r:id="rId7"/>
  </externalReferences>
  <definedNames>
    <definedName name="__xlfn_AVERAGEIF">#N/A</definedName>
    <definedName name="_xlnm._FilterDatabase" localSheetId="4" hidden="1">'EXP. MÍN HAB PROP'!$B$19:$S$34</definedName>
    <definedName name="_xlnm._FilterDatabase" localSheetId="3" hidden="1">'EXP. MÍN HAB PROP MIPYMES '!$B$19:$S$34</definedName>
    <definedName name="ag" localSheetId="4">#REF!</definedName>
    <definedName name="ag" localSheetId="2">#REF!</definedName>
    <definedName name="ag">#REF!</definedName>
    <definedName name="_xlnm.Print_Area" localSheetId="4">'EXP. MÍN HAB PROP'!$A$1:$U$41</definedName>
    <definedName name="_xlnm.Print_Area" localSheetId="3">'EXP. MÍN HAB PROP MIPYMES '!$A$1:$U$41</definedName>
    <definedName name="BBB" localSheetId="4">#REF!</definedName>
    <definedName name="BBB" localSheetId="2">#REF!</definedName>
    <definedName name="BBB">#REF!</definedName>
    <definedName name="BuiltIn_Print_Area">NA()</definedName>
    <definedName name="BuiltIn_Print_Titles">NA()</definedName>
    <definedName name="cociente" localSheetId="4">#REF!</definedName>
    <definedName name="cociente" localSheetId="2">#REF!</definedName>
    <definedName name="cociente">#REF!</definedName>
    <definedName name="COCIENTE1" localSheetId="4">#REF!</definedName>
    <definedName name="COCIENTE1" localSheetId="2">#REF!</definedName>
    <definedName name="COCIENTE1">#REF!</definedName>
    <definedName name="COCIENTE7" localSheetId="4">#REF!</definedName>
    <definedName name="COCIENTE7" localSheetId="2">#REF!</definedName>
    <definedName name="COCIENTE7">#REF!</definedName>
    <definedName name="COCIENTE8" localSheetId="4">#REF!</definedName>
    <definedName name="COCIENTE8" localSheetId="2">#REF!</definedName>
    <definedName name="COCIENTE8">#REF!</definedName>
    <definedName name="COCIENTE9" localSheetId="4">#REF!</definedName>
    <definedName name="COCIENTE9" localSheetId="2">#REF!</definedName>
    <definedName name="COCIENTE9">#REF!</definedName>
    <definedName name="dos" localSheetId="4">#REF!</definedName>
    <definedName name="dos" localSheetId="2">#REF!</definedName>
    <definedName name="dos">#REF!</definedName>
    <definedName name="Excel_BuiltIn_Print_Area_1_1" localSheetId="4">#REF!</definedName>
    <definedName name="Excel_BuiltIn_Print_Area_1_1" localSheetId="2">#REF!</definedName>
    <definedName name="Excel_BuiltIn_Print_Area_1_1">#REF!</definedName>
    <definedName name="Excel_BuiltIn_Print_Area_10">"$#REF!.$A$1:$G$17"</definedName>
    <definedName name="Excel_BuiltIn_Print_Area_10_1">"$#REF!.$A$1:$G$16"</definedName>
    <definedName name="Excel_BuiltIn_Print_Area_11">"$#REF!.$A$1:$G$24"</definedName>
    <definedName name="Excel_BuiltIn_Print_Area_3">"$#REF!.$A$1:$G$30"</definedName>
    <definedName name="Excel_BuiltIn_Print_Area_3_1">"$#REF!.$A$1:$G$36"</definedName>
    <definedName name="Excel_BuiltIn_Print_Area_5">"$#REF!.$A$6:$F$41"</definedName>
    <definedName name="Excel_BuiltIn_Print_Area_5_1">"$#REF!.$A$6:$F$40"</definedName>
    <definedName name="Excel_BuiltIn_Print_Area_5_1_1">"$#REF!.$A$7:$F$41"</definedName>
    <definedName name="Excel_BuiltIn_Print_Area_5_1_1_1">"$#REF!.$A$1:$G$16"</definedName>
    <definedName name="Excel_BuiltIn_Print_Area_6">"$#REF!.$A$1:$G$74"</definedName>
    <definedName name="Excel_BuiltIn_Print_Area_7">"$#REF!.$A$1:$G$54"</definedName>
    <definedName name="Excel_BuiltIn_Print_Area_8">"$#REF!.$A$1:$G$29"</definedName>
    <definedName name="Excel_BuiltIn_Print_Titles_1_1" localSheetId="4">#REF!</definedName>
    <definedName name="Excel_BuiltIn_Print_Titles_1_1" localSheetId="2">#REF!</definedName>
    <definedName name="Excel_BuiltIn_Print_Titles_1_1">#REF!</definedName>
    <definedName name="Excel_BuiltIn_Print_Titles_1_1_1" localSheetId="4">#REF!</definedName>
    <definedName name="Excel_BuiltIn_Print_Titles_1_1_1" localSheetId="2">#REF!</definedName>
    <definedName name="Excel_BuiltIn_Print_Titles_1_1_1">#REF!</definedName>
    <definedName name="Excel_BuiltIn_Print_Titles_1_1_1_1" localSheetId="4">#REF!</definedName>
    <definedName name="Excel_BuiltIn_Print_Titles_1_1_1_1" localSheetId="2">#REF!</definedName>
    <definedName name="Excel_BuiltIn_Print_Titles_1_1_1_1">#REF!</definedName>
    <definedName name="Excel_BuiltIn_Print_Titles_3">"$#REF!.$A$1:$IV$5"</definedName>
    <definedName name="Excel_BuiltIn_Print_Titles_3_1">"$#REF!.$A$1:$IP$5"</definedName>
    <definedName name="Excel_BuiltIn_Print_Titles_5">"$#REF!.$A$1:$IV$5"</definedName>
    <definedName name="Excel_BuiltIn_Print_Titles_6">"$#REF!.$A$1:$IP$5"</definedName>
    <definedName name="Excel_BuiltIn_Print_Titles_7">"$#REF!.$A$1:$IP$5"</definedName>
    <definedName name="hb" localSheetId="4">#REF!</definedName>
    <definedName name="hb" localSheetId="2">#REF!</definedName>
    <definedName name="hb">#REF!</definedName>
    <definedName name="matriz" localSheetId="4">#REF!</definedName>
    <definedName name="matriz" localSheetId="2">#REF!</definedName>
    <definedName name="matriz">#REF!</definedName>
    <definedName name="sdivide" localSheetId="4">#REF!</definedName>
    <definedName name="sdivide" localSheetId="2">#REF!</definedName>
    <definedName name="sdivide">#REF!</definedName>
    <definedName name="sdivide2" localSheetId="4">#REF!</definedName>
    <definedName name="sdivide2" localSheetId="2">#REF!</definedName>
    <definedName name="sdivide2">#REF!</definedName>
    <definedName name="SMMLV">'[1]AIU SAM'!$C$14</definedName>
    <definedName name="Z_08D92D23_1144_DC4D_B46B_5F2DECA7F79D_.wvu.PrintArea" localSheetId="4" hidden="1">'EXP. MÍN HAB PROP'!$A$3:$T$50</definedName>
    <definedName name="Z_08D92D23_1144_DC4D_B46B_5F2DECA7F79D_.wvu.PrintArea" localSheetId="3" hidden="1">'EXP. MÍN HAB PROP MIPYMES '!$A$3:$T$50</definedName>
    <definedName name="Z_08D92D23_1144_DC4D_B46B_5F2DECA7F79D_.wvu.PrintArea" localSheetId="2" hidden="1">'FORMATO DE INGRESO'!#REF!</definedName>
    <definedName name="Z_13A185B1_8D76_4C48_BB7B_33F3A9A46887_.wvu.PrintArea" localSheetId="4" hidden="1">'EXP. MÍN HAB PROP'!$A$3:$T$50</definedName>
    <definedName name="Z_13A185B1_8D76_4C48_BB7B_33F3A9A46887_.wvu.PrintArea" localSheetId="3" hidden="1">'EXP. MÍN HAB PROP MIPYMES '!$A$3:$T$50</definedName>
    <definedName name="Z_13A185B1_8D76_4C48_BB7B_33F3A9A46887_.wvu.PrintArea" localSheetId="2" hidden="1">'FORMATO DE INGRESO'!#REF!</definedName>
    <definedName name="Z_A4B9396C_CDCD_42CE_8AAF_710A2EB5DBC9_.wvu.PrintArea" localSheetId="4" hidden="1">'EXP. MÍN HAB PROP'!$A$2:$T$50</definedName>
    <definedName name="Z_A4B9396C_CDCD_42CE_8AAF_710A2EB5DBC9_.wvu.PrintArea" localSheetId="3" hidden="1">'EXP. MÍN HAB PROP MIPYMES '!$A$2:$T$50</definedName>
    <definedName name="Z_A4B9396C_CDCD_42CE_8AAF_710A2EB5DBC9_.wvu.PrintArea" localSheetId="2" hidden="1">'FORMATO DE INGRESO'!#REF!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4" l="1"/>
  <c r="D14" i="6"/>
  <c r="U39" i="6"/>
  <c r="W34" i="6"/>
  <c r="V34" i="6"/>
  <c r="Q31" i="6"/>
  <c r="R31" i="6"/>
  <c r="Q28" i="6"/>
  <c r="R28" i="6"/>
  <c r="Q25" i="6"/>
  <c r="R25" i="6"/>
  <c r="Q22" i="6"/>
  <c r="R22" i="6"/>
  <c r="Q19" i="6"/>
  <c r="R19" i="6"/>
  <c r="M13" i="6"/>
  <c r="V13" i="6"/>
  <c r="S13" i="6"/>
  <c r="D7" i="6"/>
  <c r="R5" i="6"/>
  <c r="H5" i="6"/>
  <c r="E5" i="6"/>
  <c r="C2" i="6"/>
  <c r="Q19" i="4"/>
  <c r="R19" i="4"/>
  <c r="Q34" i="4"/>
  <c r="H5" i="4"/>
  <c r="Q34" i="6"/>
  <c r="U19" i="6"/>
  <c r="U34" i="6"/>
  <c r="Q31" i="4"/>
  <c r="R31" i="4"/>
  <c r="Q28" i="4"/>
  <c r="R28" i="4"/>
  <c r="Q25" i="4"/>
  <c r="R25" i="4"/>
  <c r="Q22" i="4"/>
  <c r="R22" i="4"/>
  <c r="U39" i="4"/>
  <c r="W34" i="4"/>
  <c r="V34" i="4"/>
  <c r="M13" i="4"/>
  <c r="D7" i="4"/>
  <c r="R5" i="4"/>
  <c r="E5" i="4"/>
  <c r="C2" i="4"/>
  <c r="V13" i="4"/>
  <c r="S13" i="4"/>
  <c r="U19" i="4"/>
  <c r="U3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Sebastian Robayo</author>
    <author>Sebastian Robayo</author>
  </authors>
  <commentList>
    <comment ref="D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INGRESE NUMERO DE PROCESO</t>
        </r>
      </text>
    </comment>
    <comment ref="D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INGRESE OBJETO DE PROCESO </t>
        </r>
      </text>
    </comment>
    <comment ref="D7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INGRESE ELVALOR DEL POE  
</t>
        </r>
      </text>
    </comment>
    <comment ref="D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INGRESE LA EXP. MÍNIMA HABILITANTE DEL PROPONENTE</t>
        </r>
      </text>
    </comment>
    <comment ref="D9" authorId="0" shapeId="0" xr:uid="{A1FD939C-3676-364B-9642-398C7B7B7175}">
      <text>
        <r>
          <rPr>
            <b/>
            <sz val="9"/>
            <color indexed="81"/>
            <rFont val="Tahoma"/>
            <family val="2"/>
          </rPr>
          <t>INGRESE LA EXP. MÍNIMA HABILITANTE DEL PROPONENTE</t>
        </r>
      </text>
    </comment>
    <comment ref="D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INGRESE PROPONTENTE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Renato Gonzalez Cruz</author>
    <author>Carmenza</author>
    <author>USER</author>
  </authors>
  <commentList>
    <comment ref="K9" authorId="0" shapeId="0" xr:uid="{00000000-0006-0000-0300-000001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0" authorId="0" shapeId="0" xr:uid="{00000000-0006-0000-0300-000002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1" authorId="0" shapeId="0" xr:uid="{00000000-0006-0000-0300-000003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17" authorId="1" shapeId="0" xr:uid="{00000000-0006-0000-0300-000004000000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  <comment ref="P19" authorId="2" shapeId="0" xr:uid="{00000000-0006-0000-0300-000005000000}">
      <text>
        <r>
          <rPr>
            <b/>
            <sz val="9"/>
            <color rgb="FF000000"/>
            <rFont val="Tahoma"/>
            <family val="2"/>
          </rPr>
          <t>Incluya el año en que se firmó el contrato</t>
        </r>
      </text>
    </comment>
    <comment ref="Q19" authorId="2" shapeId="0" xr:uid="{00000000-0006-0000-0300-000006000000}">
      <text>
        <r>
          <rPr>
            <b/>
            <sz val="9"/>
            <color rgb="FF000000"/>
            <rFont val="Tahoma"/>
            <family val="2"/>
          </rPr>
          <t>La equivalencia en SMMLV se calcula automáticamente; sin embargo, asegurese de revisar el resultado</t>
        </r>
      </text>
    </comment>
    <comment ref="B35" authorId="2" shapeId="0" xr:uid="{00000000-0006-0000-0300-000007000000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Renato Gonzalez Cruz</author>
    <author>Carmenza</author>
    <author>USER</author>
  </authors>
  <commentList>
    <comment ref="K9" authorId="0" shapeId="0" xr:uid="{00000000-0006-0000-0400-000001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0" authorId="0" shapeId="0" xr:uid="{00000000-0006-0000-0400-000002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1" authorId="0" shapeId="0" xr:uid="{00000000-0006-0000-0400-00000300000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P17" authorId="1" shapeId="0" xr:uid="{00000000-0006-0000-0400-000004000000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  <comment ref="P19" authorId="2" shapeId="0" xr:uid="{00000000-0006-0000-0400-000005000000}">
      <text>
        <r>
          <rPr>
            <b/>
            <sz val="9"/>
            <color rgb="FF000000"/>
            <rFont val="Tahoma"/>
            <family val="2"/>
          </rPr>
          <t>Incluya el año en que se firmó el contrato</t>
        </r>
      </text>
    </comment>
    <comment ref="Q19" authorId="2" shapeId="0" xr:uid="{00000000-0006-0000-0400-000006000000}">
      <text>
        <r>
          <rPr>
            <b/>
            <sz val="9"/>
            <color rgb="FF000000"/>
            <rFont val="Tahoma"/>
            <family val="2"/>
          </rPr>
          <t>La equivalencia en SMMLV se calcula automáticamente; sin embargo, asegurese de revisar el resultado</t>
        </r>
      </text>
    </comment>
    <comment ref="B35" authorId="2" shapeId="0" xr:uid="{00000000-0006-0000-0400-000007000000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</commentList>
</comments>
</file>

<file path=xl/sharedStrings.xml><?xml version="1.0" encoding="utf-8"?>
<sst xmlns="http://schemas.openxmlformats.org/spreadsheetml/2006/main" count="159" uniqueCount="103">
  <si>
    <t>CARGOS:</t>
  </si>
  <si>
    <t>CUMPLE</t>
  </si>
  <si>
    <t>TITULOS</t>
  </si>
  <si>
    <t>TIPO DE CONTRATO EN EJECUCIÓN</t>
  </si>
  <si>
    <t>CRITERIOS TÉCNICOS Y DE CALIFICACIÓN</t>
  </si>
  <si>
    <t>EXPERIENCIA SUBSANABLE</t>
  </si>
  <si>
    <t>-</t>
  </si>
  <si>
    <t xml:space="preserve">Propio </t>
  </si>
  <si>
    <t>DIRECTOR DE OBRA (50%)</t>
  </si>
  <si>
    <t>SI</t>
  </si>
  <si>
    <t>PREGRADO</t>
  </si>
  <si>
    <t>Suscrito por sociedad</t>
  </si>
  <si>
    <t>CRITERIOS TÉCNICOS Y DE CALIDAD</t>
  </si>
  <si>
    <t>Mayor acompañamiento Director de Obra</t>
  </si>
  <si>
    <t>HABILITANTE</t>
  </si>
  <si>
    <t>HABILITADO</t>
  </si>
  <si>
    <t>ESPECIALIZACIÓN</t>
  </si>
  <si>
    <t>2 años</t>
  </si>
  <si>
    <t>MAYOR PERMANENCIA DIRECTOR DE OBRA</t>
  </si>
  <si>
    <t>NO</t>
  </si>
  <si>
    <t>PREGRADO + ESPECIALIZACIÓN</t>
  </si>
  <si>
    <t>Suscrito por consorcio</t>
  </si>
  <si>
    <t>NO HABILITANTE</t>
  </si>
  <si>
    <t>NO HABILITADO</t>
  </si>
  <si>
    <t>MAESTRIA</t>
  </si>
  <si>
    <t>3 años</t>
  </si>
  <si>
    <t>RESIDENTE DE OBRA</t>
  </si>
  <si>
    <t>PREGRADO + ESPECIALIZACIÓN + MAESTRIA</t>
  </si>
  <si>
    <t>Suscrito por unión temporal</t>
  </si>
  <si>
    <t>PUNTAJE</t>
  </si>
  <si>
    <t>RESIDENTE ADMINISTRATIVO</t>
  </si>
  <si>
    <t>PREGRADO + ESPECIALIZACIÓN + MAESTRIA + DOCTORADO</t>
  </si>
  <si>
    <t>RESIDENTE DE ARQUEOLOGÍA</t>
  </si>
  <si>
    <t xml:space="preserve">PREGRADO + MAESTRIA </t>
  </si>
  <si>
    <t>NO CUMPLE</t>
  </si>
  <si>
    <t>HSEQ</t>
  </si>
  <si>
    <t>PREGRADO + MAESTRIA + DOCTORADO</t>
  </si>
  <si>
    <t>OFERTA ECONÓMICA</t>
  </si>
  <si>
    <t>Valor oferta económica</t>
  </si>
  <si>
    <t>ASESOR ESTRUCTURAL</t>
  </si>
  <si>
    <t>ESTIMULO A LA INDUSTRIA NACIONAL</t>
  </si>
  <si>
    <t xml:space="preserve">Bienes y/o servicios nacionales </t>
  </si>
  <si>
    <t>ASESOR ELÉCTRICO</t>
  </si>
  <si>
    <t>Bienes y/o servicios extranjeros</t>
  </si>
  <si>
    <t>ASESOR HIDRÁULICO</t>
  </si>
  <si>
    <t>Media Aritmética</t>
  </si>
  <si>
    <t>Media Aritmética Alta</t>
  </si>
  <si>
    <t>Media Geométrica</t>
  </si>
  <si>
    <t>Menor Valor</t>
  </si>
  <si>
    <t>Año</t>
  </si>
  <si>
    <t>Salario mínimo mensual</t>
  </si>
  <si>
    <t>Incremento %</t>
  </si>
  <si>
    <t xml:space="preserve"> LLENAR LAS SIGUIENTES CASILLAS PARA COMENZAR A EVALUAR </t>
  </si>
  <si>
    <t>INSTITUTO DISTRITAL DE PATRIMONIO CULTURAL</t>
  </si>
  <si>
    <t>OBJETO:</t>
  </si>
  <si>
    <t>MODALIDAD:</t>
  </si>
  <si>
    <t>Concurso de Méritos</t>
  </si>
  <si>
    <t>PRESUPUESTO OFICIAL ESTIMADO:</t>
  </si>
  <si>
    <r>
      <t xml:space="preserve">REQUISITO:      </t>
    </r>
    <r>
      <rPr>
        <b/>
        <sz val="10"/>
        <rFont val="Arial"/>
        <family val="2"/>
      </rPr>
      <t>(EXP. MÍNIMA HABILITANTE DEL PROPONENTE - Para Mipymes y empresas emprendimientos de mujeres</t>
    </r>
  </si>
  <si>
    <r>
      <t xml:space="preserve">REQUISITO:      </t>
    </r>
    <r>
      <rPr>
        <b/>
        <sz val="10"/>
        <rFont val="Arial"/>
        <family val="2"/>
      </rPr>
      <t>(EXP. MÍNIMA HABILITANTE DEL PROPONENTE -Para aquellos proponentes a los cuales no le sea aplicable los criterios habilitantes diferenciadores</t>
    </r>
  </si>
  <si>
    <t>PROPONENTE:</t>
  </si>
  <si>
    <t xml:space="preserve">uno </t>
  </si>
  <si>
    <t xml:space="preserve"> FORMATO EXPERIENCIA DEL PROPONENTE MÍNIMA HABILITANTE</t>
  </si>
  <si>
    <t>dos</t>
  </si>
  <si>
    <t>PROCESO:</t>
  </si>
  <si>
    <t>Tipo:</t>
  </si>
  <si>
    <t>Número de Proceso</t>
  </si>
  <si>
    <t>Plataforma:</t>
  </si>
  <si>
    <t>Secop II</t>
  </si>
  <si>
    <t xml:space="preserve"> FECHA EVALUACIÓN</t>
  </si>
  <si>
    <t>tres</t>
  </si>
  <si>
    <r>
      <t xml:space="preserve">PROPONENTE 
</t>
    </r>
    <r>
      <rPr>
        <b/>
        <sz val="10"/>
        <rFont val="Arial"/>
        <family val="2"/>
      </rPr>
      <t>(Persona Natural, Jurídica, Consorcio o Unión Temporal):</t>
    </r>
  </si>
  <si>
    <t>MIEMBRO 1:</t>
  </si>
  <si>
    <t>PORCENTAJE DE PARTICIPACIÓN:</t>
  </si>
  <si>
    <t>MIEMBRO 2:</t>
  </si>
  <si>
    <t>MIEMBRO 3:</t>
  </si>
  <si>
    <t>smmv 2018</t>
  </si>
  <si>
    <t>Equivalencia</t>
  </si>
  <si>
    <t>REQUISITO MIPYMES Y EMPRESAS EMPRENDIMIENTOS DE MUJERES:</t>
  </si>
  <si>
    <t>CÓDIGOS RUP:</t>
  </si>
  <si>
    <t>No.</t>
  </si>
  <si>
    <t>NÚMERO DEL CONTRATO REGISTRADO EN EL RUP (Incluir PAG.)</t>
  </si>
  <si>
    <t>ENTIDAD CONTRATANTE</t>
  </si>
  <si>
    <t>OBJETO DEL CONTRATO</t>
  </si>
  <si>
    <t>FECHA DE INICIO</t>
  </si>
  <si>
    <t>FECHA FINALIZACIÓN</t>
  </si>
  <si>
    <t>CODIGOS CLASIFICACIÓN  UNSPSC</t>
  </si>
  <si>
    <t>NOMBRE PARTICIPANTE QUE APORTA LA EXPERIENCIA</t>
  </si>
  <si>
    <t>PORCENTAJE PARTICIPACION EN EL CONSORCIO O UNIÓN TEMPORAL</t>
  </si>
  <si>
    <t>VALOR TOTAL CONTRATO EN PESOS</t>
  </si>
  <si>
    <t>AÑO DE FINALIZACIÓN DEL CONTRATO</t>
  </si>
  <si>
    <t>SMMLV CORRESPONDIENTE SEGÚN AÑO DE FINALIZACIÓN</t>
  </si>
  <si>
    <t>VALOR DEL CONTRATO EN SMMLV 
X 
PORCENTAJE PARTICIPACIÓN</t>
  </si>
  <si>
    <t>SUMATORIA DE CONTRATOS APORTADOS. SMMLV</t>
  </si>
  <si>
    <t>FRIMA DE LA PERSONA NATURAL, JURIDICA, CONSORCIO O UNION TEMPORAL</t>
  </si>
  <si>
    <t>638-REALIZAR LA INTERVENTORÍA INTEGRAL DEL CONTRATO CUYO OBJETO ES: "DISEÑOS Y ESTUDIOS TÉCNICOS REQUERIDOS PARA LA CONSTRUCCIÓN Y ACTIVACIÓN DEL PARQUE DE LA CALLE 26 LA RECONCILIACIÓN, UBICADO EN EL COSTADO OCCIDENTAL DEL CEMENTERIO CENTRAL DE BOGOTÁ"</t>
  </si>
  <si>
    <t>PRESUPUESTO OFICIAL EN SMMLV - 2022 - 100%:</t>
  </si>
  <si>
    <t>BIC</t>
  </si>
  <si>
    <t>IDPC-CMA-XXX-2022</t>
  </si>
  <si>
    <t>En la ejecución de MAXIMO CINCO (05)  CONTRATOS de interventoría a obras o consultorías o estudios y/o diseños que incluyan parques o plazas o plazoletas o alamedas o espacios urbanos cuya sumatoria de áreas intervenidas en los contratos allegados sean mayores o iguales a 10.000 m2.
Nota 1: El proponente deberá obligatoriamente presentar UN (01) contrato cuyo objeto o alcance sea interventoría a contratos de consultoría en estudios y diseños de Parques o plazas o plazoletas o alamedas o espacios urbanos ya sea declarados como Bienes de Interés Cultural del orden Nacional, Departamental, Municipal o Distrital o en su área de influencia o afectada de acuerdo a lo establecido en la Ley General de Cultura y normas reglamentarias.
Nota 2:  La sumatoria del valor de los contratos aportados en SMMLV (cada uno según la equivalencia registrada en el RUP) debe ser igual o superior al ciento por ciento (100%) del presupuesto oficial estimado para este proceso de selección, en caso contrario la propuesta se evaluará como NO HABILITADA. 
Cada uno de los contratos debe estar registrado en el RUP e identificado en el Clasificador de Bienes y Servicios de las Naciones Unidas UNSPSC en el tercer nivel, en al menos TRES (03) de los códigos descritos en los pliegos de condiciones.</t>
  </si>
  <si>
    <t>En la ejecución de MAXIMO TRES (03)  CONTRATOS de interventoría a obras o consultorías o estudios y/o diseños que incluyan parques o plazas o plazoletas o alamedas o espacios urbanos cuya sumatoria de áreas intervenidas en los contratos allegados sean mayores o iguales a 10.000 m2.
Nota 1: El proponente deberá obligatoriamente presentar UN (01) contrato cuyo objeto o alcance sea interventoría a contratos de consultoría en estudios y diseños de Parques o plazas o plazoletas o alamedas o espacios urbanos ya sea declarados como Bienes de Interés Cultural del orden Nacional, Departamental, Municipal o Distrital o en su área de influencia o afectada de acuerdo a lo establecido en la Ley General de Cultura y normas reglamentarias.
Nota 2:  La sumatoria del valor de los contratos aportados en SMMLV (cada uno según la equivalencia registrada en el RUP) debe ser igual o superior al ciento por ciento (100%) del presupuesto oficial estimado para este proceso de selección, en caso contrario la propuesta se evaluará como NO HABILITADA. 
Cada uno de los contratos debe estar registrado en el RUP e identificado en el Clasificador de Bienes y Servicios de las Naciones Unidas UNSPSC en el tercer nivel, en al menos TRES (03) de los códigos descritos en los pliegos de condiciones.</t>
  </si>
  <si>
    <t>PROCESO DE CONCURSO DE MÉRITOS No. IDPC-CMA-XXX-2022</t>
  </si>
  <si>
    <t>ÁREA INTERVENIDA EN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</si>
</sst>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#,##0;[Red]\-&quot;$&quot;#,##0"/>
    <numFmt numFmtId="165" formatCode="_-&quot;$&quot;* #,##0_-;\-&quot;$&quot;* #,##0_-;_-&quot;$&quot;* &quot;-&quot;_-;_-@_-"/>
    <numFmt numFmtId="166" formatCode="_-* #,##0.00\ &quot;€&quot;_-;\-* #,##0.00\ &quot;€&quot;_-;_-* &quot;-&quot;??\ &quot;€&quot;_-;_-@_-"/>
    <numFmt numFmtId="167" formatCode="_-[$$-240A]* #,##0.00_-;\-[$$-240A]* #,##0.00_-;_-[$$-240A]* &quot;-&quot;??_-;_-@_-"/>
    <numFmt numFmtId="168" formatCode="_([$$-240A]\ * #,##0_);_([$$-240A]\ * \(#,##0\);_([$$-240A]\ * &quot;-&quot;??_);_(@_)"/>
    <numFmt numFmtId="169" formatCode="_-&quot;$&quot;* #,##0.00_-;\-&quot;$&quot;* #,##0.00_-;_-&quot;$&quot;* &quot;-&quot;_-;_-@_-"/>
    <numFmt numFmtId="170" formatCode="[$-C0A]dd\-mmm\-yy;@"/>
    <numFmt numFmtId="171" formatCode="_([$$-240A]\ * #,##0.00_);_([$$-240A]\ * \(#,##0.00\);_([$$-240A]\ * &quot;-&quot;??_);_(@_)"/>
  </numFmts>
  <fonts count="23" x14ac:knownFonts="1">
    <font>
      <sz val="10"/>
      <name val="Arial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sz val="10"/>
      <color indexed="64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b/>
      <sz val="9"/>
      <color indexed="81"/>
      <name val="Tahoma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62">
    <xf numFmtId="0" fontId="0" fillId="0" borderId="0" xfId="0"/>
    <xf numFmtId="0" fontId="1" fillId="0" borderId="1" xfId="0" applyFont="1" applyBorder="1" applyAlignment="1" applyProtection="1">
      <alignment vertical="center" wrapText="1"/>
      <protection hidden="1"/>
    </xf>
    <xf numFmtId="0" fontId="1" fillId="0" borderId="2" xfId="0" applyFont="1" applyBorder="1" applyAlignment="1" applyProtection="1">
      <alignment vertical="center" wrapText="1"/>
      <protection hidden="1"/>
    </xf>
    <xf numFmtId="0" fontId="1" fillId="0" borderId="1" xfId="0" applyFont="1" applyBorder="1"/>
    <xf numFmtId="0" fontId="0" fillId="0" borderId="1" xfId="0" applyBorder="1"/>
    <xf numFmtId="0" fontId="1" fillId="0" borderId="5" xfId="0" applyFont="1" applyBorder="1" applyAlignment="1" applyProtection="1">
      <alignment vertical="center" wrapText="1"/>
      <protection hidden="1"/>
    </xf>
    <xf numFmtId="0" fontId="1" fillId="0" borderId="6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9" fontId="0" fillId="0" borderId="0" xfId="3" applyFont="1" applyBorder="1"/>
    <xf numFmtId="0" fontId="0" fillId="0" borderId="7" xfId="0" applyBorder="1"/>
    <xf numFmtId="0" fontId="1" fillId="0" borderId="5" xfId="0" applyFont="1" applyBorder="1"/>
    <xf numFmtId="0" fontId="2" fillId="0" borderId="5" xfId="0" applyFont="1" applyBorder="1"/>
    <xf numFmtId="9" fontId="1" fillId="0" borderId="0" xfId="3" applyFont="1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0" fillId="0" borderId="6" xfId="0" applyBorder="1"/>
    <xf numFmtId="9" fontId="1" fillId="0" borderId="0" xfId="0" applyNumberFormat="1" applyFont="1"/>
    <xf numFmtId="0" fontId="1" fillId="0" borderId="6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6" xfId="4" applyFont="1" applyBorder="1" applyAlignment="1">
      <alignment vertical="center"/>
    </xf>
    <xf numFmtId="0" fontId="4" fillId="0" borderId="6" xfId="5" applyFont="1" applyBorder="1" applyAlignment="1">
      <alignment vertical="center"/>
    </xf>
    <xf numFmtId="0" fontId="5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 applyProtection="1">
      <alignment vertical="center"/>
      <protection hidden="1"/>
    </xf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Protection="1">
      <protection hidden="1"/>
    </xf>
    <xf numFmtId="0" fontId="1" fillId="0" borderId="14" xfId="0" applyFont="1" applyBorder="1" applyProtection="1">
      <protection hidden="1"/>
    </xf>
    <xf numFmtId="0" fontId="7" fillId="0" borderId="14" xfId="0" applyFont="1" applyBorder="1" applyAlignment="1" applyProtection="1">
      <alignment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1" fillId="0" borderId="0" xfId="4" applyFont="1"/>
    <xf numFmtId="0" fontId="1" fillId="0" borderId="14" xfId="0" applyFont="1" applyBorder="1" applyAlignment="1" applyProtection="1">
      <alignment horizontal="center" vertical="center"/>
      <protection hidden="1"/>
    </xf>
    <xf numFmtId="0" fontId="9" fillId="3" borderId="14" xfId="0" applyFont="1" applyFill="1" applyBorder="1" applyAlignment="1" applyProtection="1">
      <alignment vertical="center" wrapText="1"/>
      <protection hidden="1"/>
    </xf>
    <xf numFmtId="0" fontId="4" fillId="0" borderId="0" xfId="5" applyFont="1" applyAlignment="1">
      <alignment vertical="center"/>
    </xf>
    <xf numFmtId="0" fontId="1" fillId="0" borderId="14" xfId="0" applyFont="1" applyBorder="1" applyAlignment="1" applyProtection="1">
      <alignment horizontal="center" vertical="center" wrapText="1"/>
      <protection hidden="1"/>
    </xf>
    <xf numFmtId="167" fontId="6" fillId="0" borderId="14" xfId="1" applyNumberFormat="1" applyFont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167" fontId="1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" xfId="0" applyFont="1" applyBorder="1" applyProtection="1">
      <protection hidden="1"/>
    </xf>
    <xf numFmtId="0" fontId="1" fillId="0" borderId="3" xfId="0" applyFont="1" applyBorder="1" applyProtection="1">
      <protection hidden="1"/>
    </xf>
    <xf numFmtId="0" fontId="1" fillId="0" borderId="3" xfId="0" applyFont="1" applyBorder="1" applyAlignment="1" applyProtection="1">
      <alignment vertical="top" wrapText="1"/>
      <protection hidden="1"/>
    </xf>
    <xf numFmtId="0" fontId="1" fillId="0" borderId="4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7" xfId="0" applyFont="1" applyBorder="1" applyProtection="1">
      <protection hidden="1"/>
    </xf>
    <xf numFmtId="0" fontId="1" fillId="3" borderId="6" xfId="0" applyFont="1" applyFill="1" applyBorder="1" applyProtection="1">
      <protection hidden="1"/>
    </xf>
    <xf numFmtId="0" fontId="13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Protection="1">
      <protection hidden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vertical="top" wrapText="1"/>
      <protection hidden="1"/>
    </xf>
    <xf numFmtId="0" fontId="1" fillId="3" borderId="6" xfId="6" applyFill="1" applyBorder="1" applyAlignment="1">
      <alignment horizontal="center" vertical="center"/>
    </xf>
    <xf numFmtId="0" fontId="1" fillId="3" borderId="6" xfId="4" applyFont="1" applyFill="1" applyBorder="1"/>
    <xf numFmtId="0" fontId="1" fillId="3" borderId="0" xfId="4" applyFont="1" applyFill="1"/>
    <xf numFmtId="0" fontId="1" fillId="3" borderId="7" xfId="4" applyFont="1" applyFill="1" applyBorder="1"/>
    <xf numFmtId="0" fontId="6" fillId="3" borderId="6" xfId="6" applyFont="1" applyFill="1" applyBorder="1" applyAlignment="1">
      <alignment vertical="center" wrapText="1"/>
    </xf>
    <xf numFmtId="0" fontId="14" fillId="3" borderId="6" xfId="5" applyFont="1" applyFill="1" applyBorder="1" applyAlignment="1">
      <alignment vertical="center" wrapText="1"/>
    </xf>
    <xf numFmtId="0" fontId="10" fillId="3" borderId="6" xfId="5" applyFont="1" applyFill="1" applyBorder="1" applyAlignment="1">
      <alignment vertical="center" wrapText="1"/>
    </xf>
    <xf numFmtId="0" fontId="10" fillId="3" borderId="0" xfId="5" applyFont="1" applyFill="1" applyAlignment="1">
      <alignment vertical="center" wrapText="1"/>
    </xf>
    <xf numFmtId="0" fontId="10" fillId="3" borderId="0" xfId="5" applyFont="1" applyFill="1" applyAlignment="1">
      <alignment horizontal="center" vertical="center" wrapText="1"/>
    </xf>
    <xf numFmtId="0" fontId="10" fillId="3" borderId="0" xfId="5" applyFont="1" applyFill="1" applyAlignment="1">
      <alignment horizontal="right" vertical="center" wrapText="1"/>
    </xf>
    <xf numFmtId="0" fontId="10" fillId="3" borderId="7" xfId="5" applyFont="1" applyFill="1" applyBorder="1" applyAlignment="1">
      <alignment vertical="center" wrapText="1"/>
    </xf>
    <xf numFmtId="0" fontId="4" fillId="3" borderId="7" xfId="5" applyFont="1" applyFill="1" applyBorder="1" applyAlignment="1">
      <alignment vertical="center"/>
    </xf>
    <xf numFmtId="0" fontId="8" fillId="3" borderId="6" xfId="0" applyFont="1" applyFill="1" applyBorder="1" applyAlignment="1" applyProtection="1">
      <alignment vertical="center"/>
      <protection hidden="1"/>
    </xf>
    <xf numFmtId="0" fontId="10" fillId="6" borderId="23" xfId="6" applyFont="1" applyFill="1" applyBorder="1" applyAlignment="1">
      <alignment horizontal="center" vertical="center" wrapText="1"/>
    </xf>
    <xf numFmtId="9" fontId="10" fillId="0" borderId="25" xfId="3" applyFont="1" applyFill="1" applyBorder="1" applyAlignment="1">
      <alignment vertical="center" wrapText="1"/>
    </xf>
    <xf numFmtId="0" fontId="8" fillId="3" borderId="7" xfId="0" applyFont="1" applyFill="1" applyBorder="1" applyAlignment="1" applyProtection="1">
      <alignment vertical="center"/>
      <protection hidden="1"/>
    </xf>
    <xf numFmtId="49" fontId="15" fillId="3" borderId="6" xfId="0" applyNumberFormat="1" applyFont="1" applyFill="1" applyBorder="1" applyAlignment="1" applyProtection="1">
      <alignment horizontal="center" vertical="center"/>
      <protection hidden="1"/>
    </xf>
    <xf numFmtId="0" fontId="10" fillId="3" borderId="7" xfId="0" applyFont="1" applyFill="1" applyBorder="1" applyAlignment="1" applyProtection="1">
      <alignment vertical="center"/>
      <protection hidden="1"/>
    </xf>
    <xf numFmtId="49" fontId="10" fillId="0" borderId="6" xfId="0" applyNumberFormat="1" applyFont="1" applyBorder="1" applyAlignment="1" applyProtection="1">
      <alignment horizontal="right" vertical="center"/>
      <protection locked="0" hidden="1"/>
    </xf>
    <xf numFmtId="49" fontId="10" fillId="0" borderId="0" xfId="0" applyNumberFormat="1" applyFont="1" applyAlignment="1" applyProtection="1">
      <alignment horizontal="right" vertical="center"/>
      <protection locked="0" hidden="1"/>
    </xf>
    <xf numFmtId="49" fontId="10" fillId="0" borderId="0" xfId="0" applyNumberFormat="1" applyFont="1" applyAlignment="1" applyProtection="1">
      <alignment horizontal="center" vertical="center"/>
      <protection locked="0" hidden="1"/>
    </xf>
    <xf numFmtId="49" fontId="10" fillId="0" borderId="0" xfId="0" applyNumberFormat="1" applyFont="1" applyAlignment="1" applyProtection="1">
      <alignment horizontal="right" vertical="center" wrapText="1"/>
      <protection locked="0" hidden="1"/>
    </xf>
    <xf numFmtId="168" fontId="10" fillId="0" borderId="0" xfId="1" applyNumberFormat="1" applyFont="1" applyFill="1" applyBorder="1" applyAlignment="1" applyProtection="1">
      <alignment horizontal="center" vertical="center"/>
      <protection locked="0" hidden="1"/>
    </xf>
    <xf numFmtId="2" fontId="10" fillId="0" borderId="7" xfId="1" applyNumberFormat="1" applyFont="1" applyFill="1" applyBorder="1" applyAlignment="1" applyProtection="1">
      <alignment horizontal="center" vertical="center"/>
      <protection locked="0" hidden="1"/>
    </xf>
    <xf numFmtId="0" fontId="14" fillId="0" borderId="0" xfId="0" applyFont="1" applyAlignment="1" applyProtection="1">
      <alignment vertical="center"/>
      <protection hidden="1"/>
    </xf>
    <xf numFmtId="2" fontId="13" fillId="0" borderId="25" xfId="1" applyNumberFormat="1" applyFont="1" applyFill="1" applyBorder="1" applyAlignment="1" applyProtection="1">
      <alignment horizontal="center" vertical="center"/>
      <protection locked="0" hidden="1"/>
    </xf>
    <xf numFmtId="165" fontId="10" fillId="0" borderId="0" xfId="2" applyFont="1" applyFill="1" applyAlignment="1" applyProtection="1">
      <alignment vertical="center"/>
      <protection hidden="1"/>
    </xf>
    <xf numFmtId="169" fontId="10" fillId="0" borderId="0" xfId="0" applyNumberFormat="1" applyFont="1" applyAlignment="1" applyProtection="1">
      <alignment vertical="center"/>
      <protection hidden="1"/>
    </xf>
    <xf numFmtId="2" fontId="10" fillId="0" borderId="0" xfId="0" applyNumberFormat="1" applyFont="1" applyAlignment="1" applyProtection="1">
      <alignment vertical="center"/>
      <protection hidden="1"/>
    </xf>
    <xf numFmtId="0" fontId="10" fillId="6" borderId="24" xfId="6" applyFont="1" applyFill="1" applyBorder="1" applyAlignment="1">
      <alignment horizontal="center" vertical="center" wrapText="1"/>
    </xf>
    <xf numFmtId="0" fontId="10" fillId="6" borderId="16" xfId="6" applyFont="1" applyFill="1" applyBorder="1" applyAlignment="1">
      <alignment vertical="center" wrapText="1"/>
    </xf>
    <xf numFmtId="0" fontId="10" fillId="6" borderId="18" xfId="6" applyFont="1" applyFill="1" applyBorder="1" applyAlignment="1">
      <alignment vertical="center" wrapText="1"/>
    </xf>
    <xf numFmtId="0" fontId="17" fillId="0" borderId="7" xfId="6" applyFont="1" applyBorder="1" applyAlignment="1">
      <alignment horizontal="center" vertical="center" wrapText="1"/>
    </xf>
    <xf numFmtId="0" fontId="18" fillId="6" borderId="23" xfId="6" applyFont="1" applyFill="1" applyBorder="1" applyAlignment="1">
      <alignment horizontal="center" vertical="center" wrapText="1"/>
    </xf>
    <xf numFmtId="0" fontId="18" fillId="6" borderId="24" xfId="6" applyFont="1" applyFill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vertical="center"/>
      <protection hidden="1"/>
    </xf>
    <xf numFmtId="0" fontId="6" fillId="3" borderId="6" xfId="0" applyFont="1" applyFill="1" applyBorder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1" fillId="3" borderId="0" xfId="0" applyFont="1" applyFill="1" applyAlignment="1" applyProtection="1">
      <alignment vertical="center" wrapText="1"/>
      <protection hidden="1"/>
    </xf>
    <xf numFmtId="0" fontId="1" fillId="3" borderId="7" xfId="0" applyFont="1" applyFill="1" applyBorder="1" applyAlignment="1" applyProtection="1">
      <alignment vertical="center" wrapText="1"/>
      <protection hidden="1"/>
    </xf>
    <xf numFmtId="0" fontId="1" fillId="3" borderId="7" xfId="0" applyFont="1" applyFill="1" applyBorder="1" applyAlignment="1" applyProtection="1">
      <alignment vertical="center"/>
      <protection hidden="1"/>
    </xf>
    <xf numFmtId="0" fontId="6" fillId="3" borderId="6" xfId="0" applyFont="1" applyFill="1" applyBorder="1" applyProtection="1">
      <protection hidden="1"/>
    </xf>
    <xf numFmtId="0" fontId="6" fillId="2" borderId="15" xfId="0" applyFont="1" applyFill="1" applyBorder="1" applyAlignment="1" applyProtection="1">
      <alignment horizontal="center" vertical="center" wrapText="1"/>
      <protection hidden="1"/>
    </xf>
    <xf numFmtId="0" fontId="6" fillId="2" borderId="24" xfId="0" applyFont="1" applyFill="1" applyBorder="1" applyAlignment="1" applyProtection="1">
      <alignment horizontal="center" vertical="center" wrapText="1"/>
      <protection hidden="1"/>
    </xf>
    <xf numFmtId="0" fontId="6" fillId="5" borderId="24" xfId="0" applyFont="1" applyFill="1" applyBorder="1" applyAlignment="1" applyProtection="1">
      <alignment horizontal="center" vertical="center" wrapText="1"/>
      <protection hidden="1"/>
    </xf>
    <xf numFmtId="0" fontId="6" fillId="3" borderId="7" xfId="0" applyFont="1" applyFill="1" applyBorder="1" applyProtection="1">
      <protection hidden="1"/>
    </xf>
    <xf numFmtId="0" fontId="10" fillId="0" borderId="0" xfId="0" applyFont="1" applyAlignment="1" applyProtection="1">
      <alignment vertical="top" wrapText="1"/>
      <protection hidden="1"/>
    </xf>
    <xf numFmtId="0" fontId="10" fillId="0" borderId="22" xfId="0" applyFont="1" applyBorder="1" applyAlignment="1" applyProtection="1">
      <alignment vertical="top" wrapText="1"/>
      <protection hidden="1"/>
    </xf>
    <xf numFmtId="0" fontId="10" fillId="0" borderId="7" xfId="0" applyFont="1" applyBorder="1" applyAlignment="1" applyProtection="1">
      <alignment vertical="top" wrapText="1"/>
      <protection hidden="1"/>
    </xf>
    <xf numFmtId="168" fontId="1" fillId="0" borderId="0" xfId="1" applyNumberFormat="1" applyFont="1" applyBorder="1" applyProtection="1">
      <protection hidden="1"/>
    </xf>
    <xf numFmtId="2" fontId="1" fillId="0" borderId="0" xfId="0" applyNumberFormat="1" applyFont="1" applyProtection="1">
      <protection hidden="1"/>
    </xf>
    <xf numFmtId="9" fontId="1" fillId="0" borderId="0" xfId="3" applyFont="1" applyProtection="1">
      <protection hidden="1"/>
    </xf>
    <xf numFmtId="49" fontId="7" fillId="0" borderId="16" xfId="0" applyNumberFormat="1" applyFont="1" applyBorder="1" applyAlignment="1" applyProtection="1">
      <alignment horizontal="center" vertical="center" wrapText="1"/>
      <protection locked="0" hidden="1"/>
    </xf>
    <xf numFmtId="171" fontId="10" fillId="4" borderId="41" xfId="8" applyNumberFormat="1" applyFont="1" applyFill="1" applyBorder="1" applyAlignment="1" applyProtection="1">
      <alignment horizontal="right" vertical="center" wrapText="1"/>
      <protection locked="0" hidden="1"/>
    </xf>
    <xf numFmtId="2" fontId="6" fillId="0" borderId="0" xfId="0" applyNumberFormat="1" applyFont="1" applyProtection="1">
      <protection hidden="1"/>
    </xf>
    <xf numFmtId="0" fontId="1" fillId="3" borderId="0" xfId="0" applyFont="1" applyFill="1" applyProtection="1">
      <protection hidden="1"/>
    </xf>
    <xf numFmtId="49" fontId="7" fillId="0" borderId="0" xfId="0" applyNumberFormat="1" applyFont="1" applyAlignment="1" applyProtection="1">
      <alignment vertical="center" wrapText="1"/>
      <protection locked="0" hidden="1"/>
    </xf>
    <xf numFmtId="49" fontId="11" fillId="0" borderId="0" xfId="0" applyNumberFormat="1" applyFont="1" applyAlignment="1" applyProtection="1">
      <alignment vertical="center" wrapText="1"/>
      <protection locked="0" hidden="1"/>
    </xf>
    <xf numFmtId="0" fontId="1" fillId="0" borderId="0" xfId="0" applyFont="1" applyAlignment="1" applyProtection="1">
      <alignment vertical="top" wrapText="1"/>
      <protection hidden="1"/>
    </xf>
    <xf numFmtId="0" fontId="10" fillId="0" borderId="14" xfId="0" applyFont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horizontal="left" vertical="top" wrapText="1"/>
      <protection hidden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0" fillId="6" borderId="23" xfId="6" applyFont="1" applyFill="1" applyBorder="1" applyAlignment="1">
      <alignment horizontal="center" vertical="center" wrapText="1"/>
    </xf>
    <xf numFmtId="49" fontId="7" fillId="0" borderId="27" xfId="0" applyNumberFormat="1" applyFont="1" applyBorder="1" applyAlignment="1" applyProtection="1">
      <alignment horizontal="center" vertical="center" wrapText="1"/>
      <protection locked="0" hidden="1"/>
    </xf>
    <xf numFmtId="49" fontId="7" fillId="0" borderId="49" xfId="0" applyNumberFormat="1" applyFont="1" applyBorder="1" applyAlignment="1" applyProtection="1">
      <alignment horizontal="center" vertical="center" wrapText="1"/>
      <protection locked="0" hidden="1"/>
    </xf>
    <xf numFmtId="49" fontId="7" fillId="0" borderId="24" xfId="0" applyNumberFormat="1" applyFont="1" applyBorder="1" applyAlignment="1" applyProtection="1">
      <alignment horizontal="center" vertical="center" wrapText="1"/>
      <protection locked="0" hidden="1"/>
    </xf>
    <xf numFmtId="0" fontId="1" fillId="0" borderId="5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2" borderId="12" xfId="0" applyFont="1" applyFill="1" applyBorder="1" applyAlignment="1" applyProtection="1">
      <alignment horizontal="center" vertical="center" wrapText="1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hidden="1"/>
    </xf>
    <xf numFmtId="49" fontId="10" fillId="0" borderId="43" xfId="0" applyNumberFormat="1" applyFont="1" applyBorder="1" applyAlignment="1" applyProtection="1">
      <alignment horizontal="center" vertical="center" wrapText="1"/>
      <protection locked="0" hidden="1"/>
    </xf>
    <xf numFmtId="49" fontId="10" fillId="0" borderId="44" xfId="0" applyNumberFormat="1" applyFont="1" applyBorder="1" applyAlignment="1" applyProtection="1">
      <alignment horizontal="center" vertical="center" wrapText="1"/>
      <protection locked="0" hidden="1"/>
    </xf>
    <xf numFmtId="49" fontId="10" fillId="0" borderId="45" xfId="0" applyNumberFormat="1" applyFont="1" applyBorder="1" applyAlignment="1" applyProtection="1">
      <alignment horizontal="center" vertical="center" wrapText="1"/>
      <protection locked="0" hidden="1"/>
    </xf>
    <xf numFmtId="171" fontId="13" fillId="4" borderId="38" xfId="8" applyNumberFormat="1" applyFont="1" applyFill="1" applyBorder="1" applyAlignment="1" applyProtection="1">
      <alignment horizontal="right" vertical="center" wrapText="1"/>
      <protection locked="0" hidden="1"/>
    </xf>
    <xf numFmtId="0" fontId="9" fillId="4" borderId="39" xfId="0" applyFont="1" applyFill="1" applyBorder="1"/>
    <xf numFmtId="0" fontId="9" fillId="4" borderId="40" xfId="0" applyFont="1" applyFill="1" applyBorder="1"/>
    <xf numFmtId="2" fontId="10" fillId="0" borderId="38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40" xfId="7" applyNumberFormat="1" applyFont="1" applyFill="1" applyBorder="1" applyAlignment="1" applyProtection="1">
      <alignment horizontal="center" vertical="center" wrapText="1"/>
      <protection hidden="1"/>
    </xf>
    <xf numFmtId="49" fontId="11" fillId="0" borderId="6" xfId="0" applyNumberFormat="1" applyFont="1" applyBorder="1" applyAlignment="1" applyProtection="1">
      <alignment horizontal="left" vertical="center" wrapText="1"/>
      <protection locked="0"/>
    </xf>
    <xf numFmtId="49" fontId="11" fillId="0" borderId="0" xfId="0" applyNumberFormat="1" applyFont="1" applyAlignment="1" applyProtection="1">
      <alignment horizontal="left" vertical="center" wrapText="1"/>
      <protection locked="0"/>
    </xf>
    <xf numFmtId="49" fontId="11" fillId="0" borderId="7" xfId="0" applyNumberFormat="1" applyFont="1" applyBorder="1" applyAlignment="1" applyProtection="1">
      <alignment horizontal="left" vertical="center" wrapText="1"/>
      <protection locked="0"/>
    </xf>
    <xf numFmtId="49" fontId="11" fillId="0" borderId="28" xfId="0" applyNumberFormat="1" applyFont="1" applyBorder="1" applyAlignment="1" applyProtection="1">
      <alignment horizontal="left" vertical="center" wrapText="1"/>
      <protection locked="0"/>
    </xf>
    <xf numFmtId="49" fontId="11" fillId="0" borderId="31" xfId="0" applyNumberFormat="1" applyFont="1" applyBorder="1" applyAlignment="1" applyProtection="1">
      <alignment horizontal="left" vertical="center" wrapText="1"/>
      <protection locked="0"/>
    </xf>
    <xf numFmtId="49" fontId="11" fillId="0" borderId="42" xfId="0" applyNumberFormat="1" applyFont="1" applyBorder="1" applyAlignment="1" applyProtection="1">
      <alignment horizontal="left"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 hidden="1"/>
    </xf>
    <xf numFmtId="0" fontId="10" fillId="0" borderId="46" xfId="0" applyFont="1" applyBorder="1" applyAlignment="1" applyProtection="1">
      <alignment horizontal="center" vertical="center" wrapText="1"/>
      <protection locked="0" hidden="1"/>
    </xf>
    <xf numFmtId="0" fontId="10" fillId="0" borderId="48" xfId="0" applyFont="1" applyBorder="1" applyAlignment="1" applyProtection="1">
      <alignment horizontal="center" vertical="center" wrapText="1"/>
      <protection locked="0" hidden="1"/>
    </xf>
    <xf numFmtId="0" fontId="7" fillId="0" borderId="51" xfId="0" applyFont="1" applyBorder="1" applyAlignment="1" applyProtection="1">
      <alignment horizontal="center" vertical="center" wrapText="1"/>
      <protection locked="0" hidden="1"/>
    </xf>
    <xf numFmtId="0" fontId="7" fillId="0" borderId="46" xfId="0" applyFont="1" applyBorder="1" applyAlignment="1" applyProtection="1">
      <alignment horizontal="center" vertical="center" wrapText="1"/>
      <protection locked="0" hidden="1"/>
    </xf>
    <xf numFmtId="0" fontId="7" fillId="0" borderId="48" xfId="0" applyFont="1" applyBorder="1" applyAlignment="1" applyProtection="1">
      <alignment horizontal="center" vertical="center" wrapText="1"/>
      <protection locked="0" hidden="1"/>
    </xf>
    <xf numFmtId="0" fontId="20" fillId="0" borderId="21" xfId="0" applyFont="1" applyBorder="1" applyAlignment="1" applyProtection="1">
      <alignment horizontal="center" vertical="center" wrapText="1"/>
      <protection locked="0" hidden="1"/>
    </xf>
    <xf numFmtId="0" fontId="20" fillId="0" borderId="20" xfId="0" applyFont="1" applyBorder="1" applyAlignment="1" applyProtection="1">
      <alignment horizontal="center" vertical="center" wrapText="1"/>
      <protection locked="0" hidden="1"/>
    </xf>
    <xf numFmtId="0" fontId="20" fillId="0" borderId="27" xfId="0" applyFont="1" applyBorder="1" applyAlignment="1" applyProtection="1">
      <alignment horizontal="center" vertical="center" wrapText="1"/>
      <protection locked="0" hidden="1"/>
    </xf>
    <xf numFmtId="0" fontId="20" fillId="0" borderId="26" xfId="0" applyFont="1" applyBorder="1" applyAlignment="1" applyProtection="1">
      <alignment horizontal="center" vertical="center" wrapText="1"/>
      <protection locked="0" hidden="1"/>
    </xf>
    <xf numFmtId="0" fontId="20" fillId="0" borderId="30" xfId="0" applyFont="1" applyBorder="1" applyAlignment="1" applyProtection="1">
      <alignment horizontal="center" vertical="center" wrapText="1"/>
      <protection locked="0" hidden="1"/>
    </xf>
    <xf numFmtId="0" fontId="20" fillId="0" borderId="29" xfId="0" applyFont="1" applyBorder="1" applyAlignment="1" applyProtection="1">
      <alignment horizontal="center" vertical="center" wrapText="1"/>
      <protection locked="0" hidden="1"/>
    </xf>
    <xf numFmtId="170" fontId="7" fillId="0" borderId="51" xfId="0" applyNumberFormat="1" applyFont="1" applyBorder="1" applyAlignment="1" applyProtection="1">
      <alignment horizontal="center" vertical="center" wrapText="1"/>
      <protection locked="0" hidden="1"/>
    </xf>
    <xf numFmtId="170" fontId="7" fillId="0" borderId="46" xfId="0" applyNumberFormat="1" applyFont="1" applyBorder="1" applyAlignment="1" applyProtection="1">
      <alignment horizontal="center" vertical="center" wrapText="1"/>
      <protection locked="0" hidden="1"/>
    </xf>
    <xf numFmtId="170" fontId="7" fillId="0" borderId="48" xfId="0" applyNumberFormat="1" applyFont="1" applyBorder="1" applyAlignment="1" applyProtection="1">
      <alignment horizontal="center" vertical="center" wrapText="1"/>
      <protection locked="0" hidden="1"/>
    </xf>
    <xf numFmtId="167" fontId="7" fillId="0" borderId="21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20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27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26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30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29" xfId="1" applyNumberFormat="1" applyFont="1" applyFill="1" applyBorder="1" applyAlignment="1" applyProtection="1">
      <alignment horizontal="center" vertical="center" wrapText="1"/>
      <protection locked="0" hidden="1"/>
    </xf>
    <xf numFmtId="49" fontId="10" fillId="6" borderId="32" xfId="0" applyNumberFormat="1" applyFont="1" applyFill="1" applyBorder="1" applyAlignment="1" applyProtection="1">
      <alignment horizontal="right" vertical="center" wrapText="1"/>
      <protection locked="0" hidden="1"/>
    </xf>
    <xf numFmtId="49" fontId="10" fillId="6" borderId="17" xfId="0" applyNumberFormat="1" applyFont="1" applyFill="1" applyBorder="1" applyAlignment="1" applyProtection="1">
      <alignment horizontal="right" vertical="center" wrapText="1"/>
      <protection locked="0" hidden="1"/>
    </xf>
    <xf numFmtId="49" fontId="10" fillId="6" borderId="23" xfId="0" applyNumberFormat="1" applyFont="1" applyFill="1" applyBorder="1" applyAlignment="1" applyProtection="1">
      <alignment horizontal="right" vertical="center" wrapText="1"/>
      <protection locked="0" hidden="1"/>
    </xf>
    <xf numFmtId="168" fontId="13" fillId="0" borderId="16" xfId="1" applyNumberFormat="1" applyFont="1" applyFill="1" applyBorder="1" applyAlignment="1" applyProtection="1">
      <alignment horizontal="center" vertical="center" wrapText="1"/>
      <protection locked="0" hidden="1"/>
    </xf>
    <xf numFmtId="168" fontId="13" fillId="0" borderId="17" xfId="1" applyNumberFormat="1" applyFont="1" applyFill="1" applyBorder="1" applyAlignment="1" applyProtection="1">
      <alignment horizontal="center" vertical="center" wrapText="1"/>
      <protection locked="0" hidden="1"/>
    </xf>
    <xf numFmtId="168" fontId="13" fillId="0" borderId="23" xfId="1" applyNumberFormat="1" applyFont="1" applyFill="1" applyBorder="1" applyAlignment="1" applyProtection="1">
      <alignment horizontal="center" vertical="center" wrapText="1"/>
      <protection locked="0" hidden="1"/>
    </xf>
    <xf numFmtId="49" fontId="6" fillId="6" borderId="16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6" borderId="23" xfId="0" applyNumberFormat="1" applyFont="1" applyFill="1" applyBorder="1" applyAlignment="1" applyProtection="1">
      <alignment horizontal="center" vertical="center" wrapText="1"/>
      <protection locked="0" hidden="1"/>
    </xf>
    <xf numFmtId="49" fontId="10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49" fontId="10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16" fillId="0" borderId="16" xfId="5" applyFont="1" applyBorder="1" applyAlignment="1">
      <alignment horizontal="left" vertical="top" wrapText="1"/>
    </xf>
    <xf numFmtId="0" fontId="16" fillId="0" borderId="17" xfId="5" applyFont="1" applyBorder="1" applyAlignment="1">
      <alignment horizontal="left" vertical="top" wrapText="1"/>
    </xf>
    <xf numFmtId="0" fontId="16" fillId="0" borderId="18" xfId="5" applyFont="1" applyBorder="1" applyAlignment="1">
      <alignment horizontal="left" vertical="top" wrapText="1"/>
    </xf>
    <xf numFmtId="49" fontId="10" fillId="6" borderId="32" xfId="0" applyNumberFormat="1" applyFont="1" applyFill="1" applyBorder="1" applyAlignment="1" applyProtection="1">
      <alignment horizontal="center" vertical="center"/>
      <protection locked="0" hidden="1"/>
    </xf>
    <xf numFmtId="49" fontId="10" fillId="6" borderId="23" xfId="0" applyNumberFormat="1" applyFont="1" applyFill="1" applyBorder="1" applyAlignment="1" applyProtection="1">
      <alignment horizontal="center" vertical="center"/>
      <protection locked="0" hidden="1"/>
    </xf>
    <xf numFmtId="0" fontId="6" fillId="2" borderId="16" xfId="0" applyFont="1" applyFill="1" applyBorder="1" applyAlignment="1" applyProtection="1">
      <alignment horizontal="center" vertical="center" wrapText="1"/>
      <protection hidden="1"/>
    </xf>
    <xf numFmtId="0" fontId="6" fillId="2" borderId="23" xfId="0" applyFont="1" applyFill="1" applyBorder="1" applyAlignment="1" applyProtection="1">
      <alignment horizontal="center" vertical="center" wrapText="1"/>
      <protection hidden="1"/>
    </xf>
    <xf numFmtId="0" fontId="6" fillId="6" borderId="16" xfId="0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10" fillId="6" borderId="15" xfId="6" applyFont="1" applyFill="1" applyBorder="1" applyAlignment="1">
      <alignment horizontal="center" vertical="center" wrapText="1"/>
    </xf>
    <xf numFmtId="0" fontId="10" fillId="6" borderId="16" xfId="6" applyFont="1" applyFill="1" applyBorder="1" applyAlignment="1">
      <alignment horizontal="center" vertical="center" wrapText="1"/>
    </xf>
    <xf numFmtId="0" fontId="13" fillId="3" borderId="16" xfId="6" applyFont="1" applyFill="1" applyBorder="1" applyAlignment="1" applyProtection="1">
      <alignment horizontal="center" vertical="center" wrapText="1"/>
      <protection locked="0"/>
    </xf>
    <xf numFmtId="0" fontId="13" fillId="3" borderId="17" xfId="6" applyFont="1" applyFill="1" applyBorder="1" applyAlignment="1" applyProtection="1">
      <alignment horizontal="center" vertical="center" wrapText="1"/>
      <protection locked="0"/>
    </xf>
    <xf numFmtId="0" fontId="13" fillId="3" borderId="18" xfId="6" applyFont="1" applyFill="1" applyBorder="1" applyAlignment="1" applyProtection="1">
      <alignment horizontal="center" vertical="center" wrapText="1"/>
      <protection locked="0"/>
    </xf>
    <xf numFmtId="0" fontId="10" fillId="6" borderId="19" xfId="6" applyFont="1" applyFill="1" applyBorder="1" applyAlignment="1">
      <alignment horizontal="center" vertical="center" wrapText="1"/>
    </xf>
    <xf numFmtId="0" fontId="10" fillId="6" borderId="20" xfId="6" applyFont="1" applyFill="1" applyBorder="1" applyAlignment="1">
      <alignment horizontal="center" vertical="center" wrapText="1"/>
    </xf>
    <xf numFmtId="0" fontId="10" fillId="6" borderId="6" xfId="6" applyFont="1" applyFill="1" applyBorder="1" applyAlignment="1">
      <alignment horizontal="center" vertical="center" wrapText="1"/>
    </xf>
    <xf numFmtId="0" fontId="10" fillId="6" borderId="26" xfId="6" applyFont="1" applyFill="1" applyBorder="1" applyAlignment="1">
      <alignment horizontal="center" vertical="center" wrapText="1"/>
    </xf>
    <xf numFmtId="0" fontId="10" fillId="6" borderId="28" xfId="6" applyFont="1" applyFill="1" applyBorder="1" applyAlignment="1">
      <alignment horizontal="center" vertical="center" wrapText="1"/>
    </xf>
    <xf numFmtId="0" fontId="10" fillId="6" borderId="29" xfId="6" applyFont="1" applyFill="1" applyBorder="1" applyAlignment="1">
      <alignment horizontal="center" vertical="center" wrapText="1"/>
    </xf>
    <xf numFmtId="0" fontId="10" fillId="6" borderId="23" xfId="6" applyFont="1" applyFill="1" applyBorder="1" applyAlignment="1">
      <alignment horizontal="center" vertical="center" wrapText="1"/>
    </xf>
    <xf numFmtId="0" fontId="6" fillId="6" borderId="24" xfId="6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center" vertical="center" wrapText="1"/>
      <protection hidden="1"/>
    </xf>
    <xf numFmtId="0" fontId="9" fillId="3" borderId="13" xfId="0" applyFont="1" applyFill="1" applyBorder="1" applyAlignment="1" applyProtection="1">
      <alignment horizontal="center" vertical="center" wrapText="1"/>
      <protection hidden="1"/>
    </xf>
    <xf numFmtId="0" fontId="9" fillId="3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Border="1"/>
    <xf numFmtId="0" fontId="13" fillId="3" borderId="12" xfId="0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wrapText="1"/>
    </xf>
    <xf numFmtId="0" fontId="13" fillId="4" borderId="12" xfId="0" applyFont="1" applyFill="1" applyBorder="1" applyAlignment="1" applyProtection="1">
      <alignment horizontal="center" vertical="center"/>
      <protection hidden="1"/>
    </xf>
    <xf numFmtId="0" fontId="13" fillId="4" borderId="13" xfId="0" applyFont="1" applyFill="1" applyBorder="1" applyAlignment="1" applyProtection="1">
      <alignment horizontal="center" vertical="center"/>
      <protection hidden="1"/>
    </xf>
    <xf numFmtId="14" fontId="13" fillId="5" borderId="12" xfId="0" applyNumberFormat="1" applyFont="1" applyFill="1" applyBorder="1" applyAlignment="1" applyProtection="1">
      <alignment horizontal="center" vertical="center"/>
      <protection hidden="1"/>
    </xf>
    <xf numFmtId="14" fontId="13" fillId="5" borderId="13" xfId="0" applyNumberFormat="1" applyFont="1" applyFill="1" applyBorder="1" applyAlignment="1" applyProtection="1">
      <alignment horizontal="center" vertical="center"/>
      <protection hidden="1"/>
    </xf>
    <xf numFmtId="168" fontId="10" fillId="6" borderId="34" xfId="7" applyNumberFormat="1" applyFont="1" applyFill="1" applyBorder="1" applyAlignment="1" applyProtection="1">
      <alignment horizontal="center" vertical="center" wrapText="1"/>
      <protection hidden="1"/>
    </xf>
    <xf numFmtId="168" fontId="10" fillId="6" borderId="46" xfId="7" applyNumberFormat="1" applyFont="1" applyFill="1" applyBorder="1" applyAlignment="1" applyProtection="1">
      <alignment horizontal="center" vertical="center" wrapText="1"/>
      <protection hidden="1"/>
    </xf>
    <xf numFmtId="168" fontId="10" fillId="6" borderId="48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35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4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27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7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30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42" xfId="7" applyNumberFormat="1" applyFont="1" applyFill="1" applyBorder="1" applyAlignment="1" applyProtection="1">
      <alignment horizontal="center" vertical="center" wrapText="1"/>
      <protection hidden="1"/>
    </xf>
    <xf numFmtId="0" fontId="20" fillId="0" borderId="35" xfId="0" applyFont="1" applyBorder="1" applyAlignment="1" applyProtection="1">
      <alignment horizontal="center" vertical="center" wrapText="1"/>
      <protection locked="0" hidden="1"/>
    </xf>
    <xf numFmtId="0" fontId="20" fillId="0" borderId="36" xfId="0" applyFont="1" applyBorder="1" applyAlignment="1" applyProtection="1">
      <alignment horizontal="center" vertical="center" wrapText="1"/>
      <protection locked="0" hidden="1"/>
    </xf>
    <xf numFmtId="0" fontId="19" fillId="2" borderId="50" xfId="0" applyFont="1" applyFill="1" applyBorder="1" applyAlignment="1" applyProtection="1">
      <alignment horizontal="center" vertical="center"/>
      <protection hidden="1"/>
    </xf>
    <xf numFmtId="0" fontId="19" fillId="2" borderId="37" xfId="0" applyFont="1" applyFill="1" applyBorder="1" applyAlignment="1" applyProtection="1">
      <alignment horizontal="center" vertical="center"/>
      <protection hidden="1"/>
    </xf>
    <xf numFmtId="9" fontId="7" fillId="0" borderId="51" xfId="3" applyFont="1" applyFill="1" applyBorder="1" applyAlignment="1" applyProtection="1">
      <alignment horizontal="center" vertical="center" wrapText="1"/>
      <protection locked="0" hidden="1"/>
    </xf>
    <xf numFmtId="9" fontId="7" fillId="0" borderId="46" xfId="3" applyFont="1" applyFill="1" applyBorder="1" applyAlignment="1" applyProtection="1">
      <alignment horizontal="center" vertical="center" wrapText="1"/>
      <protection locked="0" hidden="1"/>
    </xf>
    <xf numFmtId="9" fontId="7" fillId="0" borderId="48" xfId="3" applyFont="1" applyFill="1" applyBorder="1" applyAlignment="1" applyProtection="1">
      <alignment horizontal="center" vertical="center" wrapText="1"/>
      <protection locked="0" hidden="1"/>
    </xf>
    <xf numFmtId="171" fontId="7" fillId="0" borderId="51" xfId="7" applyNumberFormat="1" applyFont="1" applyFill="1" applyBorder="1" applyAlignment="1" applyProtection="1">
      <alignment horizontal="center" vertical="center" wrapText="1"/>
      <protection locked="0" hidden="1"/>
    </xf>
    <xf numFmtId="171" fontId="7" fillId="0" borderId="46" xfId="7" applyNumberFormat="1" applyFont="1" applyFill="1" applyBorder="1" applyAlignment="1" applyProtection="1">
      <alignment horizontal="center" vertical="center" wrapText="1"/>
      <protection locked="0" hidden="1"/>
    </xf>
    <xf numFmtId="171" fontId="7" fillId="0" borderId="48" xfId="7" applyNumberFormat="1" applyFont="1" applyFill="1" applyBorder="1" applyAlignment="1" applyProtection="1">
      <alignment horizontal="center" vertical="center" wrapText="1"/>
      <protection locked="0" hidden="1"/>
    </xf>
    <xf numFmtId="1" fontId="10" fillId="6" borderId="51" xfId="7" applyNumberFormat="1" applyFont="1" applyFill="1" applyBorder="1" applyAlignment="1" applyProtection="1">
      <alignment horizontal="center" vertical="center" wrapText="1"/>
      <protection locked="0" hidden="1"/>
    </xf>
    <xf numFmtId="1" fontId="10" fillId="6" borderId="46" xfId="7" applyNumberFormat="1" applyFont="1" applyFill="1" applyBorder="1" applyAlignment="1" applyProtection="1">
      <alignment horizontal="center" vertical="center" wrapText="1"/>
      <protection locked="0" hidden="1"/>
    </xf>
    <xf numFmtId="1" fontId="10" fillId="6" borderId="48" xfId="7" applyNumberFormat="1" applyFont="1" applyFill="1" applyBorder="1" applyAlignment="1" applyProtection="1">
      <alignment horizontal="center" vertical="center" wrapText="1"/>
      <protection locked="0" hidden="1"/>
    </xf>
    <xf numFmtId="168" fontId="10" fillId="6" borderId="51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21" xfId="7" applyNumberFormat="1" applyFont="1" applyFill="1" applyBorder="1" applyAlignment="1" applyProtection="1">
      <alignment horizontal="center" vertical="center" wrapText="1"/>
      <protection hidden="1"/>
    </xf>
    <xf numFmtId="2" fontId="10" fillId="0" borderId="52" xfId="7" applyNumberFormat="1" applyFont="1" applyFill="1" applyBorder="1" applyAlignment="1" applyProtection="1">
      <alignment horizontal="center" vertical="center" wrapText="1"/>
      <protection hidden="1"/>
    </xf>
    <xf numFmtId="0" fontId="19" fillId="2" borderId="33" xfId="0" applyFont="1" applyFill="1" applyBorder="1" applyAlignment="1" applyProtection="1">
      <alignment horizontal="center" vertical="center"/>
      <protection hidden="1"/>
    </xf>
    <xf numFmtId="0" fontId="19" fillId="2" borderId="47" xfId="0" applyFont="1" applyFill="1" applyBorder="1" applyAlignment="1" applyProtection="1">
      <alignment horizontal="center" vertical="center"/>
      <protection hidden="1"/>
    </xf>
    <xf numFmtId="0" fontId="10" fillId="0" borderId="34" xfId="0" applyFont="1" applyBorder="1" applyAlignment="1" applyProtection="1">
      <alignment horizontal="center" vertical="center" wrapText="1"/>
      <protection locked="0" hidden="1"/>
    </xf>
    <xf numFmtId="0" fontId="7" fillId="0" borderId="34" xfId="0" applyFont="1" applyBorder="1" applyAlignment="1" applyProtection="1">
      <alignment horizontal="center" vertical="center" wrapText="1"/>
      <protection locked="0" hidden="1"/>
    </xf>
    <xf numFmtId="170" fontId="7" fillId="0" borderId="34" xfId="0" applyNumberFormat="1" applyFont="1" applyBorder="1" applyAlignment="1" applyProtection="1">
      <alignment horizontal="center" vertical="center" wrapText="1"/>
      <protection locked="0" hidden="1"/>
    </xf>
    <xf numFmtId="167" fontId="7" fillId="0" borderId="35" xfId="1" applyNumberFormat="1" applyFont="1" applyFill="1" applyBorder="1" applyAlignment="1" applyProtection="1">
      <alignment horizontal="center" vertical="center" wrapText="1"/>
      <protection locked="0" hidden="1"/>
    </xf>
    <xf numFmtId="167" fontId="7" fillId="0" borderId="36" xfId="1" applyNumberFormat="1" applyFont="1" applyFill="1" applyBorder="1" applyAlignment="1" applyProtection="1">
      <alignment horizontal="center" vertical="center" wrapText="1"/>
      <protection locked="0" hidden="1"/>
    </xf>
    <xf numFmtId="9" fontId="7" fillId="0" borderId="34" xfId="3" applyFont="1" applyFill="1" applyBorder="1" applyAlignment="1" applyProtection="1">
      <alignment horizontal="center" vertical="center" wrapText="1"/>
      <protection locked="0" hidden="1"/>
    </xf>
    <xf numFmtId="171" fontId="7" fillId="0" borderId="34" xfId="7" applyNumberFormat="1" applyFont="1" applyFill="1" applyBorder="1" applyAlignment="1" applyProtection="1">
      <alignment horizontal="center" vertical="center" wrapText="1"/>
      <protection locked="0" hidden="1"/>
    </xf>
    <xf numFmtId="1" fontId="10" fillId="6" borderId="34" xfId="7" applyNumberFormat="1" applyFont="1" applyFill="1" applyBorder="1" applyAlignment="1" applyProtection="1">
      <alignment horizontal="center" vertical="center" wrapText="1"/>
      <protection locked="0" hidden="1"/>
    </xf>
    <xf numFmtId="171" fontId="7" fillId="7" borderId="51" xfId="7" applyNumberFormat="1" applyFont="1" applyFill="1" applyBorder="1" applyAlignment="1" applyProtection="1">
      <alignment horizontal="center" vertical="center" wrapText="1"/>
      <protection locked="0" hidden="1"/>
    </xf>
    <xf numFmtId="171" fontId="7" fillId="7" borderId="46" xfId="7" applyNumberFormat="1" applyFont="1" applyFill="1" applyBorder="1" applyAlignment="1" applyProtection="1">
      <alignment horizontal="center" vertical="center" wrapText="1"/>
      <protection locked="0" hidden="1"/>
    </xf>
    <xf numFmtId="171" fontId="7" fillId="7" borderId="48" xfId="7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24" xfId="0" applyFont="1" applyBorder="1" applyAlignment="1" applyProtection="1">
      <alignment horizontal="center" vertical="center" wrapText="1"/>
      <protection hidden="1"/>
    </xf>
    <xf numFmtId="0" fontId="10" fillId="0" borderId="16" xfId="6" applyFont="1" applyBorder="1" applyAlignment="1">
      <alignment horizontal="center" vertical="center" wrapText="1"/>
    </xf>
    <xf numFmtId="0" fontId="10" fillId="0" borderId="17" xfId="6" applyFont="1" applyBorder="1" applyAlignment="1">
      <alignment horizontal="center" vertical="center" wrapText="1"/>
    </xf>
    <xf numFmtId="171" fontId="7" fillId="7" borderId="34" xfId="7" applyNumberFormat="1" applyFont="1" applyFill="1" applyBorder="1" applyAlignment="1" applyProtection="1">
      <alignment horizontal="center" vertical="center" wrapText="1"/>
      <protection locked="0" hidden="1"/>
    </xf>
  </cellXfs>
  <cellStyles count="9">
    <cellStyle name="Moneda" xfId="1" builtinId="4"/>
    <cellStyle name="Moneda [0]" xfId="2" builtinId="7"/>
    <cellStyle name="Moneda 3" xfId="7" xr:uid="{00000000-0005-0000-0000-000002000000}"/>
    <cellStyle name="Moneda 3 2" xfId="8" xr:uid="{00000000-0005-0000-0000-000003000000}"/>
    <cellStyle name="Normal" xfId="0" builtinId="0"/>
    <cellStyle name="Normal 2" xfId="5" xr:uid="{00000000-0005-0000-0000-000005000000}"/>
    <cellStyle name="Normal 2 2" xfId="6" xr:uid="{00000000-0005-0000-0000-000006000000}"/>
    <cellStyle name="Normal 2 2 2" xfId="4" xr:uid="{00000000-0005-0000-0000-000007000000}"/>
    <cellStyle name="Porcentaje" xfId="3" builtinId="5"/>
  </cellStyles>
  <dxfs count="6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91973</xdr:rowOff>
    </xdr:from>
    <xdr:to>
      <xdr:col>2</xdr:col>
      <xdr:colOff>1131094</xdr:colOff>
      <xdr:row>2</xdr:row>
      <xdr:rowOff>425896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739673"/>
          <a:ext cx="1035844" cy="3339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152400</xdr:rowOff>
    </xdr:from>
    <xdr:to>
      <xdr:col>2</xdr:col>
      <xdr:colOff>1234440</xdr:colOff>
      <xdr:row>4</xdr:row>
      <xdr:rowOff>19226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720" t="2688" r="66778" b="-11677"/>
        <a:stretch/>
      </xdr:blipFill>
      <xdr:spPr>
        <a:xfrm>
          <a:off x="693420" y="152400"/>
          <a:ext cx="1112520" cy="1009826"/>
        </a:xfrm>
        <a:prstGeom prst="rect">
          <a:avLst/>
        </a:prstGeom>
      </xdr:spPr>
    </xdr:pic>
    <xdr:clientData/>
  </xdr:twoCellAnchor>
  <xdr:twoCellAnchor editAs="oneCell">
    <xdr:from>
      <xdr:col>16</xdr:col>
      <xdr:colOff>1021080</xdr:colOff>
      <xdr:row>1</xdr:row>
      <xdr:rowOff>60959</xdr:rowOff>
    </xdr:from>
    <xdr:to>
      <xdr:col>18</xdr:col>
      <xdr:colOff>1188719</xdr:colOff>
      <xdr:row>4</xdr:row>
      <xdr:rowOff>44662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15" t="-3694" b="-1"/>
        <a:stretch/>
      </xdr:blipFill>
      <xdr:spPr>
        <a:xfrm>
          <a:off x="18013680" y="232409"/>
          <a:ext cx="1739265" cy="955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152400</xdr:rowOff>
    </xdr:from>
    <xdr:to>
      <xdr:col>2</xdr:col>
      <xdr:colOff>1234440</xdr:colOff>
      <xdr:row>4</xdr:row>
      <xdr:rowOff>19226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720" t="2688" r="66778" b="-11677"/>
        <a:stretch/>
      </xdr:blipFill>
      <xdr:spPr>
        <a:xfrm>
          <a:off x="693420" y="152400"/>
          <a:ext cx="1112520" cy="1009826"/>
        </a:xfrm>
        <a:prstGeom prst="rect">
          <a:avLst/>
        </a:prstGeom>
      </xdr:spPr>
    </xdr:pic>
    <xdr:clientData/>
  </xdr:twoCellAnchor>
  <xdr:twoCellAnchor editAs="oneCell">
    <xdr:from>
      <xdr:col>16</xdr:col>
      <xdr:colOff>1021080</xdr:colOff>
      <xdr:row>1</xdr:row>
      <xdr:rowOff>60959</xdr:rowOff>
    </xdr:from>
    <xdr:to>
      <xdr:col>18</xdr:col>
      <xdr:colOff>1188719</xdr:colOff>
      <xdr:row>4</xdr:row>
      <xdr:rowOff>44662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15" t="-3694" b="-1"/>
        <a:stretch/>
      </xdr:blipFill>
      <xdr:spPr>
        <a:xfrm>
          <a:off x="21985605" y="232409"/>
          <a:ext cx="1739264" cy="9552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iel.fernandez\Documents\CONCEJO%20DE%20BOGOTA\PRESUPUESTO%20OFICIAL\2016.11.08%20Ppto%20Concejo%20Comisi&#243;n%203.ra%20-%20ar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SML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 ESTIMADO"/>
      <sheetName val="AIU SAM"/>
      <sheetName val="FACTOR PREST. SAM"/>
      <sheetName val="AIU "/>
      <sheetName val="FACTOR PRESTACIONAL"/>
      <sheetName val="INSUMOS"/>
      <sheetName val="M.O."/>
      <sheetName val="1.1.1"/>
      <sheetName val="1.1.2"/>
      <sheetName val="1.1.3"/>
      <sheetName val="1.1.4"/>
      <sheetName val="1.1.5"/>
      <sheetName val="1.1.6"/>
      <sheetName val="1.1.15"/>
      <sheetName val="1.1.16"/>
      <sheetName val="1.1.10"/>
      <sheetName val="1.1.18"/>
      <sheetName val="1.1.19"/>
      <sheetName val="2.1.1"/>
      <sheetName val="2.1.2"/>
      <sheetName val="2.1.3"/>
      <sheetName val="2.1.4"/>
      <sheetName val="2.1.5"/>
      <sheetName val="2.1.6"/>
      <sheetName val="2.1.9"/>
      <sheetName val="2.1.10"/>
      <sheetName val="2.1.11"/>
      <sheetName val="2.1.12"/>
      <sheetName val="2.1.13"/>
      <sheetName val="2.1.14"/>
      <sheetName val="2.1.15"/>
      <sheetName val="2.1.29"/>
      <sheetName val="2.1.30"/>
      <sheetName val="2.1.31"/>
      <sheetName val="2.1.32"/>
      <sheetName val="2.1.33"/>
      <sheetName val="4.1.1"/>
      <sheetName val="4.1.15"/>
      <sheetName val="4.1.25"/>
      <sheetName val="4.1.27"/>
      <sheetName val="Hoja2"/>
      <sheetName val="Hoja3"/>
      <sheetName val="Listas"/>
    </sheetNames>
    <sheetDataSet>
      <sheetData sheetId="0"/>
      <sheetData sheetId="1">
        <row r="14">
          <cell r="C14">
            <v>689455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HISTORICO SMMLV"/>
      <sheetName val="FORMATO DE INGRESO"/>
      <sheetName val="EXP. MÍN HAB PROP MIPYMES "/>
      <sheetName val="EXP. MÍN HAB PROP"/>
      <sheetName val="SSMLV"/>
    </sheetNames>
    <sheetDataSet>
      <sheetData sheetId="0"/>
      <sheetData sheetId="1">
        <row r="2">
          <cell r="C2">
            <v>0.21</v>
          </cell>
        </row>
        <row r="3">
          <cell r="C3">
            <v>0.185</v>
          </cell>
        </row>
        <row r="4">
          <cell r="C4">
            <v>0.16</v>
          </cell>
        </row>
        <row r="5">
          <cell r="C5">
            <v>0.1</v>
          </cell>
        </row>
        <row r="6">
          <cell r="C6">
            <v>0.1</v>
          </cell>
        </row>
        <row r="7">
          <cell r="C7">
            <v>0.08</v>
          </cell>
        </row>
        <row r="8">
          <cell r="C8">
            <v>7.3999999999999996E-2</v>
          </cell>
        </row>
        <row r="9">
          <cell r="C9">
            <v>7.8E-2</v>
          </cell>
        </row>
        <row r="10">
          <cell r="C10">
            <v>6.6000000000000003E-2</v>
          </cell>
        </row>
        <row r="11">
          <cell r="C11">
            <v>6.9000000000000006E-2</v>
          </cell>
        </row>
        <row r="12">
          <cell r="C12">
            <v>6.3E-2</v>
          </cell>
        </row>
        <row r="13">
          <cell r="C13">
            <v>6.4000000000000001E-2</v>
          </cell>
        </row>
        <row r="14">
          <cell r="C14">
            <v>7.6999999999999999E-2</v>
          </cell>
        </row>
        <row r="15">
          <cell r="C15">
            <v>3.5999999999999997E-2</v>
          </cell>
        </row>
        <row r="16">
          <cell r="C16">
            <v>0.04</v>
          </cell>
        </row>
        <row r="17">
          <cell r="C17">
            <v>5.8000000000000003E-2</v>
          </cell>
        </row>
        <row r="18">
          <cell r="C18">
            <v>4.02E-2</v>
          </cell>
        </row>
        <row r="19">
          <cell r="C19">
            <v>4.4999999999999998E-2</v>
          </cell>
        </row>
        <row r="20">
          <cell r="C20">
            <v>4.5999999999999999E-2</v>
          </cell>
        </row>
        <row r="21">
          <cell r="C21">
            <v>7.0000000000000007E-2</v>
          </cell>
        </row>
        <row r="22">
          <cell r="C22">
            <v>7.0000000000000007E-2</v>
          </cell>
        </row>
        <row r="23">
          <cell r="C23">
            <v>5.8999999999999997E-2</v>
          </cell>
        </row>
        <row r="24">
          <cell r="C24">
            <v>0.06</v>
          </cell>
        </row>
        <row r="25">
          <cell r="C25">
            <v>0.06</v>
          </cell>
        </row>
        <row r="26">
          <cell r="C26">
            <v>3.5000000000000003E-2</v>
          </cell>
        </row>
        <row r="27">
          <cell r="C27">
            <v>0.1007</v>
          </cell>
        </row>
      </sheetData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workbookViewId="0">
      <selection activeCell="E5" sqref="E5:F5"/>
    </sheetView>
  </sheetViews>
  <sheetFormatPr baseColWidth="10" defaultColWidth="10.7109375" defaultRowHeight="12.75" x14ac:dyDescent="0.2"/>
  <cols>
    <col min="1" max="1" width="30.28515625" bestFit="1" customWidth="1"/>
    <col min="2" max="2" width="8.7109375" bestFit="1" customWidth="1"/>
    <col min="3" max="3" width="57" bestFit="1" customWidth="1"/>
    <col min="4" max="4" width="33.42578125" bestFit="1" customWidth="1"/>
    <col min="5" max="6" width="35.42578125" bestFit="1" customWidth="1"/>
    <col min="7" max="7" width="7.42578125" bestFit="1" customWidth="1"/>
    <col min="8" max="8" width="4" bestFit="1" customWidth="1"/>
    <col min="9" max="9" width="15.5703125" bestFit="1" customWidth="1"/>
    <col min="10" max="10" width="15" bestFit="1" customWidth="1"/>
    <col min="11" max="11" width="26.7109375" bestFit="1" customWidth="1"/>
  </cols>
  <sheetData>
    <row r="1" spans="1:12" x14ac:dyDescent="0.2">
      <c r="A1" s="1" t="s">
        <v>0</v>
      </c>
      <c r="B1" s="2" t="s">
        <v>1</v>
      </c>
      <c r="C1" s="3" t="s">
        <v>2</v>
      </c>
      <c r="D1" s="3" t="s">
        <v>3</v>
      </c>
      <c r="E1" s="132" t="s">
        <v>4</v>
      </c>
      <c r="F1" s="133"/>
      <c r="G1" s="133"/>
      <c r="H1" s="134"/>
      <c r="I1" s="4"/>
      <c r="J1" s="4"/>
      <c r="K1" s="132" t="s">
        <v>5</v>
      </c>
      <c r="L1" s="134"/>
    </row>
    <row r="2" spans="1:12" x14ac:dyDescent="0.2">
      <c r="A2" s="5" t="s">
        <v>6</v>
      </c>
      <c r="B2" s="6" t="s">
        <v>6</v>
      </c>
      <c r="C2" s="5" t="s">
        <v>6</v>
      </c>
      <c r="D2" s="5" t="s">
        <v>7</v>
      </c>
      <c r="E2" s="6" t="s">
        <v>6</v>
      </c>
      <c r="F2" s="7" t="s">
        <v>6</v>
      </c>
      <c r="G2" s="8">
        <v>0</v>
      </c>
      <c r="H2" s="9">
        <v>0</v>
      </c>
      <c r="I2" s="5" t="s">
        <v>6</v>
      </c>
      <c r="J2" s="5" t="s">
        <v>6</v>
      </c>
      <c r="K2" s="6" t="s">
        <v>6</v>
      </c>
      <c r="L2" s="9"/>
    </row>
    <row r="3" spans="1:12" ht="16.5" x14ac:dyDescent="0.3">
      <c r="A3" s="5" t="s">
        <v>8</v>
      </c>
      <c r="B3" s="6" t="s">
        <v>9</v>
      </c>
      <c r="C3" s="10" t="s">
        <v>10</v>
      </c>
      <c r="D3" s="11" t="s">
        <v>11</v>
      </c>
      <c r="E3" s="6" t="s">
        <v>12</v>
      </c>
      <c r="F3" t="s">
        <v>13</v>
      </c>
      <c r="G3" s="12">
        <v>0.6</v>
      </c>
      <c r="H3" s="9">
        <v>100</v>
      </c>
      <c r="I3" s="13" t="s">
        <v>14</v>
      </c>
      <c r="J3" s="13" t="s">
        <v>15</v>
      </c>
      <c r="K3" s="14" t="s">
        <v>16</v>
      </c>
      <c r="L3" s="15" t="s">
        <v>17</v>
      </c>
    </row>
    <row r="4" spans="1:12" ht="25.5" x14ac:dyDescent="0.3">
      <c r="A4" s="5" t="s">
        <v>18</v>
      </c>
      <c r="B4" s="6" t="s">
        <v>19</v>
      </c>
      <c r="C4" s="10" t="s">
        <v>20</v>
      </c>
      <c r="D4" s="11" t="s">
        <v>21</v>
      </c>
      <c r="E4" s="16"/>
      <c r="G4" s="17">
        <v>0.7</v>
      </c>
      <c r="H4" s="9">
        <v>120</v>
      </c>
      <c r="I4" s="13" t="s">
        <v>22</v>
      </c>
      <c r="J4" s="10" t="s">
        <v>23</v>
      </c>
      <c r="K4" s="14" t="s">
        <v>24</v>
      </c>
      <c r="L4" s="15" t="s">
        <v>25</v>
      </c>
    </row>
    <row r="5" spans="1:12" ht="16.5" x14ac:dyDescent="0.3">
      <c r="A5" s="5" t="s">
        <v>26</v>
      </c>
      <c r="B5" s="18"/>
      <c r="C5" s="10" t="s">
        <v>27</v>
      </c>
      <c r="D5" s="11" t="s">
        <v>28</v>
      </c>
      <c r="E5" s="16"/>
      <c r="G5" s="17">
        <v>0.8</v>
      </c>
      <c r="H5" s="9">
        <v>150</v>
      </c>
      <c r="I5" s="13" t="s">
        <v>29</v>
      </c>
      <c r="J5" s="13"/>
      <c r="K5" s="16"/>
      <c r="L5" s="9"/>
    </row>
    <row r="6" spans="1:12" x14ac:dyDescent="0.2">
      <c r="A6" s="19" t="s">
        <v>30</v>
      </c>
      <c r="B6" s="20"/>
      <c r="C6" s="10" t="s">
        <v>31</v>
      </c>
      <c r="D6" s="13"/>
      <c r="E6" s="16"/>
      <c r="G6" s="17">
        <v>0.9</v>
      </c>
      <c r="H6" s="9">
        <v>180</v>
      </c>
      <c r="I6" s="13" t="s">
        <v>1</v>
      </c>
      <c r="J6" s="13"/>
      <c r="K6" s="16"/>
      <c r="L6" s="9"/>
    </row>
    <row r="7" spans="1:12" x14ac:dyDescent="0.2">
      <c r="A7" s="19" t="s">
        <v>32</v>
      </c>
      <c r="B7" s="20"/>
      <c r="C7" s="10" t="s">
        <v>33</v>
      </c>
      <c r="D7" s="13"/>
      <c r="E7" s="16"/>
      <c r="G7" s="17">
        <v>1</v>
      </c>
      <c r="H7" s="9">
        <v>200</v>
      </c>
      <c r="I7" s="13" t="s">
        <v>34</v>
      </c>
      <c r="J7" s="13"/>
      <c r="K7" s="16"/>
      <c r="L7" s="9"/>
    </row>
    <row r="8" spans="1:12" x14ac:dyDescent="0.2">
      <c r="A8" s="19" t="s">
        <v>35</v>
      </c>
      <c r="B8" s="21"/>
      <c r="C8" s="10" t="s">
        <v>36</v>
      </c>
      <c r="D8" s="13"/>
      <c r="E8" s="14" t="s">
        <v>37</v>
      </c>
      <c r="F8" t="s">
        <v>38</v>
      </c>
      <c r="G8">
        <v>700</v>
      </c>
      <c r="H8" s="9">
        <v>700</v>
      </c>
      <c r="I8" s="13"/>
      <c r="J8" s="13"/>
      <c r="K8" s="16"/>
      <c r="L8" s="9"/>
    </row>
    <row r="9" spans="1:12" x14ac:dyDescent="0.2">
      <c r="A9" s="19" t="s">
        <v>39</v>
      </c>
      <c r="B9" s="16"/>
      <c r="C9" s="13"/>
      <c r="D9" s="13"/>
      <c r="E9" s="16" t="s">
        <v>40</v>
      </c>
      <c r="F9" t="s">
        <v>41</v>
      </c>
      <c r="G9">
        <v>100</v>
      </c>
      <c r="H9" s="9">
        <v>100</v>
      </c>
      <c r="I9" s="13"/>
      <c r="J9" s="13"/>
      <c r="K9" s="16"/>
      <c r="L9" s="9"/>
    </row>
    <row r="10" spans="1:12" ht="17.25" thickBot="1" x14ac:dyDescent="0.35">
      <c r="A10" s="22" t="s">
        <v>42</v>
      </c>
      <c r="B10" s="23"/>
      <c r="C10" s="24"/>
      <c r="D10" s="24"/>
      <c r="E10" s="23"/>
      <c r="F10" s="25" t="s">
        <v>43</v>
      </c>
      <c r="G10" s="25">
        <v>50</v>
      </c>
      <c r="H10" s="26">
        <v>50</v>
      </c>
      <c r="I10" s="24"/>
      <c r="J10" s="24"/>
      <c r="K10" s="23"/>
      <c r="L10" s="26"/>
    </row>
    <row r="11" spans="1:12" ht="13.5" thickBot="1" x14ac:dyDescent="0.25">
      <c r="A11" s="27" t="s">
        <v>44</v>
      </c>
      <c r="F11" s="28" t="s">
        <v>45</v>
      </c>
      <c r="G11" s="28" t="s">
        <v>6</v>
      </c>
      <c r="H11" s="28" t="s">
        <v>6</v>
      </c>
    </row>
    <row r="12" spans="1:12" x14ac:dyDescent="0.2">
      <c r="F12" t="s">
        <v>46</v>
      </c>
    </row>
    <row r="13" spans="1:12" x14ac:dyDescent="0.2">
      <c r="F13" t="s">
        <v>47</v>
      </c>
    </row>
    <row r="14" spans="1:12" x14ac:dyDescent="0.2">
      <c r="F14" t="s">
        <v>48</v>
      </c>
    </row>
  </sheetData>
  <mergeCells count="2">
    <mergeCell ref="E1:H1"/>
    <mergeCell ref="K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7"/>
  <sheetViews>
    <sheetView workbookViewId="0">
      <selection activeCell="M24" sqref="M24"/>
    </sheetView>
  </sheetViews>
  <sheetFormatPr baseColWidth="10" defaultColWidth="11.42578125" defaultRowHeight="12.75" x14ac:dyDescent="0.2"/>
  <cols>
    <col min="1" max="1" width="5" style="29" bestFit="1" customWidth="1"/>
    <col min="2" max="2" width="21" style="29" bestFit="1" customWidth="1"/>
    <col min="3" max="3" width="12.42578125" style="29" bestFit="1" customWidth="1"/>
    <col min="4" max="16384" width="11.42578125" style="29"/>
  </cols>
  <sheetData>
    <row r="1" spans="1:3" x14ac:dyDescent="0.2">
      <c r="A1" s="29" t="s">
        <v>49</v>
      </c>
      <c r="B1" s="29" t="s">
        <v>50</v>
      </c>
      <c r="C1" s="29" t="s">
        <v>51</v>
      </c>
    </row>
    <row r="2" spans="1:3" x14ac:dyDescent="0.2">
      <c r="A2" s="29">
        <v>1997</v>
      </c>
      <c r="B2" s="30">
        <v>172005</v>
      </c>
      <c r="C2" s="31">
        <v>0.21</v>
      </c>
    </row>
    <row r="3" spans="1:3" x14ac:dyDescent="0.2">
      <c r="A3" s="29">
        <v>1998</v>
      </c>
      <c r="B3" s="30">
        <v>203826</v>
      </c>
      <c r="C3" s="31">
        <v>0.185</v>
      </c>
    </row>
    <row r="4" spans="1:3" x14ac:dyDescent="0.2">
      <c r="A4" s="29">
        <v>1999</v>
      </c>
      <c r="B4" s="30">
        <v>236460</v>
      </c>
      <c r="C4" s="31">
        <v>0.16</v>
      </c>
    </row>
    <row r="5" spans="1:3" x14ac:dyDescent="0.2">
      <c r="A5" s="29">
        <v>2000</v>
      </c>
      <c r="B5" s="30">
        <v>260100</v>
      </c>
      <c r="C5" s="31">
        <v>0.1</v>
      </c>
    </row>
    <row r="6" spans="1:3" x14ac:dyDescent="0.2">
      <c r="A6" s="29">
        <v>2001</v>
      </c>
      <c r="B6" s="30">
        <v>286000</v>
      </c>
      <c r="C6" s="31">
        <v>0.1</v>
      </c>
    </row>
    <row r="7" spans="1:3" x14ac:dyDescent="0.2">
      <c r="A7" s="29">
        <v>2002</v>
      </c>
      <c r="B7" s="30">
        <v>309000</v>
      </c>
      <c r="C7" s="31">
        <v>0.08</v>
      </c>
    </row>
    <row r="8" spans="1:3" x14ac:dyDescent="0.2">
      <c r="A8" s="29">
        <v>2003</v>
      </c>
      <c r="B8" s="30">
        <v>332000</v>
      </c>
      <c r="C8" s="31">
        <v>7.3999999999999996E-2</v>
      </c>
    </row>
    <row r="9" spans="1:3" x14ac:dyDescent="0.2">
      <c r="A9" s="29">
        <v>2004</v>
      </c>
      <c r="B9" s="30">
        <v>358000</v>
      </c>
      <c r="C9" s="31">
        <v>7.8E-2</v>
      </c>
    </row>
    <row r="10" spans="1:3" x14ac:dyDescent="0.2">
      <c r="A10" s="29">
        <v>2005</v>
      </c>
      <c r="B10" s="30">
        <v>381500</v>
      </c>
      <c r="C10" s="31">
        <v>6.6000000000000003E-2</v>
      </c>
    </row>
    <row r="11" spans="1:3" x14ac:dyDescent="0.2">
      <c r="A11" s="29">
        <v>2006</v>
      </c>
      <c r="B11" s="30">
        <v>408000</v>
      </c>
      <c r="C11" s="31">
        <v>6.9000000000000006E-2</v>
      </c>
    </row>
    <row r="12" spans="1:3" x14ac:dyDescent="0.2">
      <c r="A12" s="29">
        <v>2007</v>
      </c>
      <c r="B12" s="30">
        <v>433700</v>
      </c>
      <c r="C12" s="31">
        <v>6.3E-2</v>
      </c>
    </row>
    <row r="13" spans="1:3" x14ac:dyDescent="0.2">
      <c r="A13" s="29">
        <v>2008</v>
      </c>
      <c r="B13" s="30">
        <v>461500</v>
      </c>
      <c r="C13" s="31">
        <v>6.4000000000000001E-2</v>
      </c>
    </row>
    <row r="14" spans="1:3" x14ac:dyDescent="0.2">
      <c r="A14" s="29">
        <v>2009</v>
      </c>
      <c r="B14" s="30">
        <v>496900</v>
      </c>
      <c r="C14" s="31">
        <v>7.6999999999999999E-2</v>
      </c>
    </row>
    <row r="15" spans="1:3" x14ac:dyDescent="0.2">
      <c r="A15" s="29">
        <v>2010</v>
      </c>
      <c r="B15" s="30">
        <v>515000</v>
      </c>
      <c r="C15" s="31">
        <v>3.5999999999999997E-2</v>
      </c>
    </row>
    <row r="16" spans="1:3" x14ac:dyDescent="0.2">
      <c r="A16" s="29">
        <v>2011</v>
      </c>
      <c r="B16" s="30">
        <v>535600</v>
      </c>
      <c r="C16" s="31">
        <v>0.04</v>
      </c>
    </row>
    <row r="17" spans="1:3" x14ac:dyDescent="0.2">
      <c r="A17" s="29">
        <v>2012</v>
      </c>
      <c r="B17" s="30">
        <v>566700</v>
      </c>
      <c r="C17" s="31">
        <v>5.8000000000000003E-2</v>
      </c>
    </row>
    <row r="18" spans="1:3" x14ac:dyDescent="0.2">
      <c r="A18" s="29">
        <v>2013</v>
      </c>
      <c r="B18" s="30">
        <v>589500</v>
      </c>
      <c r="C18" s="31">
        <v>4.02E-2</v>
      </c>
    </row>
    <row r="19" spans="1:3" x14ac:dyDescent="0.2">
      <c r="A19" s="29">
        <v>2014</v>
      </c>
      <c r="B19" s="30">
        <v>616000</v>
      </c>
      <c r="C19" s="31">
        <v>4.4999999999999998E-2</v>
      </c>
    </row>
    <row r="20" spans="1:3" x14ac:dyDescent="0.2">
      <c r="A20" s="29">
        <v>2015</v>
      </c>
      <c r="B20" s="30">
        <v>644350</v>
      </c>
      <c r="C20" s="31">
        <v>4.5999999999999999E-2</v>
      </c>
    </row>
    <row r="21" spans="1:3" x14ac:dyDescent="0.2">
      <c r="A21" s="29">
        <v>2016</v>
      </c>
      <c r="B21" s="30">
        <v>689455</v>
      </c>
      <c r="C21" s="31">
        <v>7.0000000000000007E-2</v>
      </c>
    </row>
    <row r="22" spans="1:3" x14ac:dyDescent="0.2">
      <c r="A22" s="29">
        <v>2017</v>
      </c>
      <c r="B22" s="30">
        <v>737717</v>
      </c>
      <c r="C22" s="31">
        <v>7.0000000000000007E-2</v>
      </c>
    </row>
    <row r="23" spans="1:3" x14ac:dyDescent="0.2">
      <c r="A23" s="29">
        <v>2018</v>
      </c>
      <c r="B23" s="30">
        <v>781242</v>
      </c>
      <c r="C23" s="31">
        <v>5.8999999999999997E-2</v>
      </c>
    </row>
    <row r="24" spans="1:3" x14ac:dyDescent="0.2">
      <c r="A24" s="29">
        <v>2019</v>
      </c>
      <c r="B24" s="30">
        <v>828116</v>
      </c>
      <c r="C24" s="31">
        <v>0.06</v>
      </c>
    </row>
    <row r="25" spans="1:3" x14ac:dyDescent="0.2">
      <c r="A25" s="29">
        <v>2020</v>
      </c>
      <c r="B25" s="30">
        <v>877803</v>
      </c>
      <c r="C25" s="31">
        <v>0.06</v>
      </c>
    </row>
    <row r="26" spans="1:3" x14ac:dyDescent="0.2">
      <c r="A26" s="29">
        <v>2021</v>
      </c>
      <c r="B26" s="30">
        <v>908526</v>
      </c>
      <c r="C26" s="31">
        <v>3.5000000000000003E-2</v>
      </c>
    </row>
    <row r="27" spans="1:3" x14ac:dyDescent="0.2">
      <c r="A27" s="29">
        <v>2022</v>
      </c>
      <c r="B27" s="30">
        <v>1000000</v>
      </c>
      <c r="C27" s="31">
        <v>0.1007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58"/>
  <sheetViews>
    <sheetView zoomScaleNormal="100" zoomScaleSheetLayoutView="50" workbookViewId="0">
      <selection activeCell="D8" sqref="D8"/>
    </sheetView>
  </sheetViews>
  <sheetFormatPr baseColWidth="10" defaultColWidth="11.42578125" defaultRowHeight="12.75" x14ac:dyDescent="0.2"/>
  <cols>
    <col min="1" max="2" width="11.42578125" style="32"/>
    <col min="3" max="3" width="22.5703125" style="32" customWidth="1"/>
    <col min="4" max="4" width="86.140625" style="32" customWidth="1"/>
    <col min="5" max="16384" width="11.42578125" style="32"/>
  </cols>
  <sheetData>
    <row r="1" spans="3:4" ht="25.5" customHeight="1" thickBot="1" x14ac:dyDescent="0.25"/>
    <row r="2" spans="3:4" ht="25.5" customHeight="1" thickBot="1" x14ac:dyDescent="0.25">
      <c r="C2" s="135" t="s">
        <v>52</v>
      </c>
      <c r="D2" s="136"/>
    </row>
    <row r="3" spans="3:4" ht="41.25" customHeight="1" thickBot="1" x14ac:dyDescent="0.25">
      <c r="C3" s="33"/>
      <c r="D3" s="34" t="s">
        <v>53</v>
      </c>
    </row>
    <row r="4" spans="3:4" ht="41.25" customHeight="1" thickBot="1" x14ac:dyDescent="0.25">
      <c r="C4" s="35"/>
      <c r="D4" s="34" t="s">
        <v>98</v>
      </c>
    </row>
    <row r="5" spans="3:4" s="36" customFormat="1" ht="92.45" customHeight="1" thickBot="1" x14ac:dyDescent="0.25">
      <c r="C5" s="37" t="s">
        <v>54</v>
      </c>
      <c r="D5" s="124" t="s">
        <v>95</v>
      </c>
    </row>
    <row r="6" spans="3:4" s="36" customFormat="1" ht="40.5" customHeight="1" thickBot="1" x14ac:dyDescent="0.25">
      <c r="C6" s="37" t="s">
        <v>55</v>
      </c>
      <c r="D6" s="38" t="s">
        <v>56</v>
      </c>
    </row>
    <row r="7" spans="3:4" s="39" customFormat="1" ht="26.25" thickBot="1" x14ac:dyDescent="0.25">
      <c r="C7" s="40" t="s">
        <v>57</v>
      </c>
      <c r="D7" s="41">
        <v>195861725</v>
      </c>
    </row>
    <row r="8" spans="3:4" s="42" customFormat="1" ht="239.25" customHeight="1" thickBot="1" x14ac:dyDescent="0.25">
      <c r="C8" s="40" t="s">
        <v>58</v>
      </c>
      <c r="D8" s="125" t="s">
        <v>99</v>
      </c>
    </row>
    <row r="9" spans="3:4" s="42" customFormat="1" ht="240.75" customHeight="1" thickBot="1" x14ac:dyDescent="0.25">
      <c r="C9" s="40" t="s">
        <v>59</v>
      </c>
      <c r="D9" s="125" t="s">
        <v>100</v>
      </c>
    </row>
    <row r="10" spans="3:4" s="43" customFormat="1" ht="54" customHeight="1" thickBot="1" x14ac:dyDescent="0.25">
      <c r="C10" s="44" t="s">
        <v>60</v>
      </c>
      <c r="D10" s="45"/>
    </row>
    <row r="11" spans="3:4" s="43" customFormat="1" ht="22.5" customHeight="1" x14ac:dyDescent="0.2"/>
    <row r="12" spans="3:4" s="46" customFormat="1" ht="10.5" customHeight="1" x14ac:dyDescent="0.2"/>
    <row r="13" spans="3:4" s="47" customFormat="1" ht="84" customHeight="1" x14ac:dyDescent="0.2"/>
    <row r="14" spans="3:4" ht="10.5" customHeight="1" x14ac:dyDescent="0.2"/>
    <row r="15" spans="3:4" ht="108" customHeight="1" x14ac:dyDescent="0.2"/>
    <row r="16" spans="3:4" ht="122.25" customHeight="1" x14ac:dyDescent="0.2"/>
    <row r="17" spans="1:1" ht="78.75" customHeight="1" x14ac:dyDescent="0.2"/>
    <row r="18" spans="1:1" ht="65.25" customHeight="1" x14ac:dyDescent="0.2"/>
    <row r="19" spans="1:1" ht="30.4" customHeight="1" x14ac:dyDescent="0.2">
      <c r="A19" s="48"/>
    </row>
    <row r="20" spans="1:1" ht="10.5" customHeight="1" x14ac:dyDescent="0.2"/>
    <row r="21" spans="1:1" s="43" customFormat="1" ht="15.75" customHeight="1" x14ac:dyDescent="0.2"/>
    <row r="22" spans="1:1" s="43" customFormat="1" ht="15.75" x14ac:dyDescent="0.2"/>
    <row r="23" spans="1:1" s="43" customFormat="1" ht="15.75" customHeight="1" x14ac:dyDescent="0.2"/>
    <row r="24" spans="1:1" s="43" customFormat="1" ht="15.75" x14ac:dyDescent="0.2"/>
    <row r="25" spans="1:1" s="43" customFormat="1" ht="45.75" customHeight="1" x14ac:dyDescent="0.2"/>
    <row r="26" spans="1:1" s="43" customFormat="1" ht="15.75" x14ac:dyDescent="0.2"/>
    <row r="27" spans="1:1" s="43" customFormat="1" ht="19.149999999999999" customHeight="1" x14ac:dyDescent="0.2"/>
    <row r="28" spans="1:1" s="43" customFormat="1" ht="15.75" customHeight="1" x14ac:dyDescent="0.2"/>
    <row r="29" spans="1:1" s="43" customFormat="1" ht="21" customHeight="1" x14ac:dyDescent="0.2"/>
    <row r="30" spans="1:1" s="43" customFormat="1" ht="9.75" customHeight="1" x14ac:dyDescent="0.2"/>
    <row r="31" spans="1:1" s="43" customFormat="1" ht="9.75" customHeight="1" x14ac:dyDescent="0.2"/>
    <row r="32" spans="1:1" s="43" customFormat="1" ht="9.75" customHeight="1" x14ac:dyDescent="0.2"/>
    <row r="33" s="43" customFormat="1" ht="9.75" customHeight="1" x14ac:dyDescent="0.2"/>
    <row r="34" s="43" customFormat="1" ht="9.75" customHeight="1" x14ac:dyDescent="0.2"/>
    <row r="35" s="43" customFormat="1" ht="10.5" customHeight="1" x14ac:dyDescent="0.2"/>
    <row r="36" ht="40.9" customHeight="1" x14ac:dyDescent="0.2"/>
    <row r="37" ht="40.9" customHeight="1" x14ac:dyDescent="0.2"/>
    <row r="38" s="49" customFormat="1" ht="18.600000000000001" customHeight="1" x14ac:dyDescent="0.25"/>
    <row r="39" s="49" customFormat="1" ht="18" customHeight="1" x14ac:dyDescent="0.25"/>
    <row r="40" s="50" customFormat="1" ht="34.1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58" ht="25.15" customHeight="1" x14ac:dyDescent="0.2"/>
  </sheetData>
  <sheetProtection selectLockedCells="1"/>
  <dataConsolidate/>
  <mergeCells count="1">
    <mergeCell ref="C2:D2"/>
  </mergeCells>
  <dataValidations count="1">
    <dataValidation type="list" allowBlank="1" showInputMessage="1" showErrorMessage="1" sqref="D6" xr:uid="{00000000-0002-0000-0200-000000000000}">
      <formula1>"Subasta Inversa, Licitación de Obra Pública, Concurso de Méritos, Licitación Pública, Selección Abreviada de Menor Cuantía"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82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67"/>
  <sheetViews>
    <sheetView tabSelected="1" view="pageBreakPreview" topLeftCell="A5" zoomScale="56" zoomScaleNormal="56" zoomScaleSheetLayoutView="56" workbookViewId="0">
      <selection activeCell="O17" sqref="O17"/>
    </sheetView>
  </sheetViews>
  <sheetFormatPr baseColWidth="10" defaultColWidth="11.42578125" defaultRowHeight="12.75" x14ac:dyDescent="0.2"/>
  <cols>
    <col min="1" max="1" width="3.42578125" style="32" customWidth="1"/>
    <col min="2" max="2" width="5.140625" style="32" customWidth="1"/>
    <col min="3" max="3" width="18.7109375" style="32" customWidth="1"/>
    <col min="4" max="5" width="18.7109375" style="123" customWidth="1"/>
    <col min="6" max="6" width="28.140625" style="123" customWidth="1"/>
    <col min="7" max="7" width="18.7109375" style="123" customWidth="1"/>
    <col min="8" max="8" width="20" style="123" customWidth="1"/>
    <col min="9" max="9" width="21.140625" style="123" customWidth="1"/>
    <col min="10" max="12" width="18.7109375" style="123" customWidth="1"/>
    <col min="13" max="13" width="27.28515625" style="123" bestFit="1" customWidth="1"/>
    <col min="14" max="15" width="19.85546875" style="123" customWidth="1"/>
    <col min="16" max="16" width="18.7109375" style="123" customWidth="1"/>
    <col min="17" max="17" width="19.85546875" style="123" customWidth="1"/>
    <col min="18" max="18" width="3.7109375" style="123" customWidth="1"/>
    <col min="19" max="19" width="29.85546875" style="123" customWidth="1"/>
    <col min="20" max="20" width="3.42578125" style="32" customWidth="1"/>
    <col min="21" max="28" width="24.5703125" style="32" hidden="1" customWidth="1"/>
    <col min="29" max="16384" width="11.42578125" style="32"/>
  </cols>
  <sheetData>
    <row r="1" spans="1:34" ht="13.5" thickBot="1" x14ac:dyDescent="0.25">
      <c r="A1" s="51"/>
      <c r="B1" s="52"/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4"/>
    </row>
    <row r="2" spans="1:34" ht="25.5" customHeight="1" x14ac:dyDescent="0.2">
      <c r="A2" s="55"/>
      <c r="B2" s="56"/>
      <c r="C2" s="204" t="str">
        <f>+'FORMATO DE INGRESO'!D3</f>
        <v>INSTITUTO DISTRITAL DE PATRIMONIO CULTURAL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  <c r="T2" s="57"/>
    </row>
    <row r="3" spans="1:34" ht="25.5" customHeight="1" x14ac:dyDescent="0.2">
      <c r="A3" s="58"/>
      <c r="B3" s="59"/>
      <c r="C3" s="206" t="s">
        <v>101</v>
      </c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7"/>
      <c r="T3" s="60"/>
      <c r="U3" s="32" t="s">
        <v>61</v>
      </c>
    </row>
    <row r="4" spans="1:34" ht="25.5" customHeight="1" thickBot="1" x14ac:dyDescent="0.25">
      <c r="A4" s="58"/>
      <c r="B4" s="59"/>
      <c r="C4" s="206" t="s">
        <v>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T4" s="60"/>
      <c r="U4" s="32" t="s">
        <v>63</v>
      </c>
    </row>
    <row r="5" spans="1:34" ht="41.25" customHeight="1" thickBot="1" x14ac:dyDescent="0.25">
      <c r="A5" s="58"/>
      <c r="B5" s="208" t="s">
        <v>64</v>
      </c>
      <c r="C5" s="209"/>
      <c r="D5" s="61" t="s">
        <v>65</v>
      </c>
      <c r="E5" s="210" t="str">
        <f>+'FORMATO DE INGRESO'!D6</f>
        <v>Concurso de Méritos</v>
      </c>
      <c r="F5" s="211"/>
      <c r="G5" s="62" t="s">
        <v>66</v>
      </c>
      <c r="H5" s="212" t="str">
        <f>'FORMATO DE INGRESO'!D4</f>
        <v>IDPC-CMA-XXX-2022</v>
      </c>
      <c r="I5" s="213"/>
      <c r="J5" s="63"/>
      <c r="K5" s="61" t="s">
        <v>67</v>
      </c>
      <c r="L5" s="214" t="s">
        <v>68</v>
      </c>
      <c r="M5" s="215"/>
      <c r="N5" s="131"/>
      <c r="O5" s="131"/>
      <c r="P5" s="216" t="s">
        <v>69</v>
      </c>
      <c r="Q5" s="217"/>
      <c r="R5" s="218">
        <f ca="1">TODAY()</f>
        <v>44883</v>
      </c>
      <c r="S5" s="219"/>
      <c r="T5" s="60"/>
      <c r="U5" s="32" t="s">
        <v>70</v>
      </c>
    </row>
    <row r="6" spans="1:34" s="36" customFormat="1" ht="18.75" customHeight="1" x14ac:dyDescent="0.2">
      <c r="A6" s="64"/>
      <c r="B6" s="65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7"/>
      <c r="T6" s="67"/>
    </row>
    <row r="7" spans="1:34" s="36" customFormat="1" ht="64.150000000000006" customHeight="1" x14ac:dyDescent="0.2">
      <c r="A7" s="68"/>
      <c r="B7" s="191" t="s">
        <v>54</v>
      </c>
      <c r="C7" s="192"/>
      <c r="D7" s="193" t="str">
        <f>+'FORMATO DE INGRESO'!D5</f>
        <v>638-REALIZAR LA INTERVENTORÍA INTEGRAL DEL CONTRATO CUYO OBJETO ES: "DISEÑOS Y ESTUDIOS TÉCNICOS REQUERIDOS PARA LA CONSTRUCCIÓN Y ACTIVACIÓN DEL PARQUE DE LA CALLE 26 LA RECONCILIACIÓN, UBICADO EN EL COSTADO OCCIDENTAL DEL CEMENTERIO CENTRAL DE BOGOTÁ"</v>
      </c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5"/>
      <c r="T7" s="67"/>
    </row>
    <row r="8" spans="1:34" s="39" customFormat="1" ht="12" customHeight="1" x14ac:dyDescent="0.2">
      <c r="A8" s="69"/>
      <c r="B8" s="70"/>
      <c r="C8" s="71"/>
      <c r="D8" s="71"/>
      <c r="E8" s="71"/>
      <c r="F8" s="71"/>
      <c r="G8" s="72"/>
      <c r="H8" s="71"/>
      <c r="I8" s="71"/>
      <c r="J8" s="71"/>
      <c r="K8" s="71"/>
      <c r="L8" s="73"/>
      <c r="M8" s="71"/>
      <c r="N8" s="71"/>
      <c r="O8" s="71"/>
      <c r="P8" s="71"/>
      <c r="Q8" s="71"/>
      <c r="R8" s="71"/>
      <c r="S8" s="74"/>
      <c r="T8" s="75"/>
    </row>
    <row r="9" spans="1:34" s="42" customFormat="1" ht="30" customHeight="1" x14ac:dyDescent="0.2">
      <c r="A9" s="76"/>
      <c r="B9" s="196" t="s">
        <v>71</v>
      </c>
      <c r="C9" s="197"/>
      <c r="D9" s="258"/>
      <c r="E9" s="258"/>
      <c r="F9" s="258"/>
      <c r="G9" s="258"/>
      <c r="H9" s="258"/>
      <c r="I9" s="258"/>
      <c r="J9" s="258"/>
      <c r="K9" s="192" t="s">
        <v>72</v>
      </c>
      <c r="L9" s="202"/>
      <c r="M9" s="259"/>
      <c r="N9" s="260"/>
      <c r="O9" s="260"/>
      <c r="P9" s="203" t="s">
        <v>73</v>
      </c>
      <c r="Q9" s="203"/>
      <c r="R9" s="203"/>
      <c r="S9" s="78">
        <v>0</v>
      </c>
      <c r="T9" s="79"/>
    </row>
    <row r="10" spans="1:34" s="42" customFormat="1" ht="30" customHeight="1" x14ac:dyDescent="0.2">
      <c r="A10" s="76"/>
      <c r="B10" s="198"/>
      <c r="C10" s="199"/>
      <c r="D10" s="258"/>
      <c r="E10" s="258"/>
      <c r="F10" s="258"/>
      <c r="G10" s="258"/>
      <c r="H10" s="258"/>
      <c r="I10" s="258"/>
      <c r="J10" s="258"/>
      <c r="K10" s="192" t="s">
        <v>74</v>
      </c>
      <c r="L10" s="202"/>
      <c r="M10" s="259"/>
      <c r="N10" s="260"/>
      <c r="O10" s="260"/>
      <c r="P10" s="203" t="s">
        <v>73</v>
      </c>
      <c r="Q10" s="203"/>
      <c r="R10" s="203"/>
      <c r="S10" s="78">
        <v>0</v>
      </c>
      <c r="T10" s="79"/>
    </row>
    <row r="11" spans="1:34" s="43" customFormat="1" ht="30" customHeight="1" x14ac:dyDescent="0.2">
      <c r="A11" s="80"/>
      <c r="B11" s="200"/>
      <c r="C11" s="201"/>
      <c r="D11" s="258"/>
      <c r="E11" s="258"/>
      <c r="F11" s="258"/>
      <c r="G11" s="258"/>
      <c r="H11" s="258"/>
      <c r="I11" s="258"/>
      <c r="J11" s="258"/>
      <c r="K11" s="192" t="s">
        <v>75</v>
      </c>
      <c r="L11" s="202"/>
      <c r="M11" s="259"/>
      <c r="N11" s="260"/>
      <c r="O11" s="260"/>
      <c r="P11" s="203" t="s">
        <v>73</v>
      </c>
      <c r="Q11" s="203"/>
      <c r="R11" s="203"/>
      <c r="S11" s="78">
        <v>0</v>
      </c>
      <c r="T11" s="81"/>
    </row>
    <row r="12" spans="1:34" s="43" customFormat="1" ht="10.5" customHeight="1" x14ac:dyDescent="0.2">
      <c r="A12" s="80"/>
      <c r="B12" s="82"/>
      <c r="C12" s="83"/>
      <c r="D12" s="84"/>
      <c r="E12" s="84"/>
      <c r="F12" s="84"/>
      <c r="G12" s="84"/>
      <c r="H12" s="84"/>
      <c r="I12" s="84"/>
      <c r="J12" s="84"/>
      <c r="K12" s="85"/>
      <c r="L12" s="85"/>
      <c r="M12" s="86"/>
      <c r="N12" s="86"/>
      <c r="O12" s="86"/>
      <c r="P12" s="86"/>
      <c r="Q12" s="85"/>
      <c r="R12" s="85"/>
      <c r="S12" s="87"/>
      <c r="T12" s="81"/>
      <c r="U12" s="88" t="s">
        <v>76</v>
      </c>
      <c r="V12" s="88" t="s">
        <v>77</v>
      </c>
    </row>
    <row r="13" spans="1:34" s="43" customFormat="1" ht="60.75" customHeight="1" x14ac:dyDescent="0.2">
      <c r="A13" s="80"/>
      <c r="B13" s="172" t="s">
        <v>57</v>
      </c>
      <c r="C13" s="173"/>
      <c r="D13" s="173"/>
      <c r="E13" s="173"/>
      <c r="F13" s="173"/>
      <c r="G13" s="173"/>
      <c r="H13" s="173"/>
      <c r="I13" s="173"/>
      <c r="J13" s="173"/>
      <c r="K13" s="173"/>
      <c r="L13" s="174"/>
      <c r="M13" s="175">
        <f>+'FORMATO DE INGRESO'!D7</f>
        <v>195861725</v>
      </c>
      <c r="N13" s="176"/>
      <c r="O13" s="176"/>
      <c r="P13" s="177"/>
      <c r="Q13" s="178" t="s">
        <v>96</v>
      </c>
      <c r="R13" s="179"/>
      <c r="S13" s="89">
        <f>+M13/'HISTORICO SMMLV'!B27</f>
        <v>195.86172500000001</v>
      </c>
      <c r="T13" s="81"/>
      <c r="U13" s="90">
        <v>781242</v>
      </c>
      <c r="V13" s="91">
        <f>+M13/U13</f>
        <v>250.70557522509031</v>
      </c>
      <c r="AC13" s="92"/>
    </row>
    <row r="14" spans="1:34" s="43" customFormat="1" ht="192.75" customHeight="1" x14ac:dyDescent="0.2">
      <c r="A14" s="80"/>
      <c r="B14" s="180" t="s">
        <v>78</v>
      </c>
      <c r="C14" s="181"/>
      <c r="D14" s="182" t="str">
        <f>+'FORMATO DE INGRESO'!D8</f>
        <v>En la ejecución de MAXIMO CINCO (05)  CONTRATOS de interventoría a obras o consultorías o estudios y/o diseños que incluyan parques o plazas o plazoletas o alamedas o espacios urbanos cuya sumatoria de áreas intervenidas en los contratos allegados sean mayores o iguales a 10.000 m2.
Nota 1: El proponente deberá obligatoriamente presentar UN (01) contrato cuyo objeto o alcance sea interventoría a contratos de consultoría en estudios y diseños de Parques o plazas o plazoletas o alamedas o espacios urbanos ya sea declarados como Bienes de Interés Cultural del orden Nacional, Departamental, Municipal o Distrital o en su área de influencia o afectada de acuerdo a lo establecido en la Ley General de Cultura y normas reglamentarias.
Nota 2:  La sumatoria del valor de los contratos aportados en SMMLV (cada uno según la equivalencia registrada en el RUP) debe ser igual o superior al ciento por ciento (100%) del presupuesto oficial estimado para este proceso de selección, en caso contrario la propuesta se evaluará como NO HABILITADA. 
Cada uno de los contratos debe estar registrado en el RUP e identificado en el Clasificador de Bienes y Servicios de las Naciones Unidas UNSPSC en el tercer nivel, en al menos TRES (03) de los códigos descritos en los pliegos de condiciones.</v>
      </c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4"/>
      <c r="T14" s="81"/>
    </row>
    <row r="15" spans="1:34" s="43" customFormat="1" ht="22.5" customHeight="1" x14ac:dyDescent="0.2">
      <c r="A15" s="80"/>
      <c r="B15" s="185" t="s">
        <v>79</v>
      </c>
      <c r="C15" s="186"/>
      <c r="D15" s="77">
        <v>93141713</v>
      </c>
      <c r="E15" s="77">
        <v>93141707</v>
      </c>
      <c r="F15" s="77">
        <v>80101604</v>
      </c>
      <c r="G15" s="77">
        <v>80101500</v>
      </c>
      <c r="H15" s="77">
        <v>72121400</v>
      </c>
      <c r="I15" s="77">
        <v>80101600</v>
      </c>
      <c r="J15" s="77"/>
      <c r="K15" s="77"/>
      <c r="L15" s="77"/>
      <c r="M15" s="93"/>
      <c r="N15" s="93"/>
      <c r="O15" s="93"/>
      <c r="P15" s="93"/>
      <c r="Q15" s="93"/>
      <c r="R15" s="94"/>
      <c r="S15" s="95"/>
      <c r="T15" s="96">
        <v>72152900</v>
      </c>
      <c r="U15" s="97">
        <v>72153400</v>
      </c>
      <c r="V15" s="98">
        <v>72153600</v>
      </c>
      <c r="W15" s="98">
        <v>72153900</v>
      </c>
      <c r="X15" s="98">
        <v>72154000</v>
      </c>
      <c r="Y15" s="98">
        <v>80111617</v>
      </c>
      <c r="Z15" s="98">
        <v>80111618</v>
      </c>
      <c r="AA15" s="98">
        <v>81101500</v>
      </c>
      <c r="AB15" s="98">
        <v>93141707</v>
      </c>
      <c r="AC15" s="32"/>
      <c r="AD15" s="32"/>
      <c r="AE15" s="32"/>
      <c r="AF15" s="32"/>
      <c r="AG15" s="32"/>
      <c r="AH15" s="32"/>
    </row>
    <row r="16" spans="1:34" s="46" customFormat="1" ht="10.5" customHeight="1" x14ac:dyDescent="0.2">
      <c r="A16" s="99"/>
      <c r="B16" s="100"/>
      <c r="C16" s="101"/>
      <c r="D16" s="101"/>
      <c r="E16" s="101"/>
      <c r="F16" s="101"/>
      <c r="G16" s="101"/>
      <c r="H16" s="102"/>
      <c r="I16" s="102"/>
      <c r="J16" s="102"/>
      <c r="K16" s="103"/>
      <c r="L16" s="103"/>
      <c r="M16" s="103"/>
      <c r="N16" s="103"/>
      <c r="O16" s="103"/>
      <c r="P16" s="103"/>
      <c r="Q16" s="103"/>
      <c r="R16" s="103"/>
      <c r="S16" s="104"/>
      <c r="T16" s="105"/>
    </row>
    <row r="17" spans="1:23" s="47" customFormat="1" ht="84" customHeight="1" x14ac:dyDescent="0.2">
      <c r="A17" s="106"/>
      <c r="B17" s="107" t="s">
        <v>80</v>
      </c>
      <c r="C17" s="108" t="s">
        <v>81</v>
      </c>
      <c r="D17" s="108" t="s">
        <v>82</v>
      </c>
      <c r="E17" s="187" t="s">
        <v>83</v>
      </c>
      <c r="F17" s="188"/>
      <c r="G17" s="108" t="s">
        <v>84</v>
      </c>
      <c r="H17" s="108" t="s">
        <v>85</v>
      </c>
      <c r="I17" s="108" t="s">
        <v>86</v>
      </c>
      <c r="J17" s="187" t="s">
        <v>87</v>
      </c>
      <c r="K17" s="188"/>
      <c r="L17" s="108" t="s">
        <v>88</v>
      </c>
      <c r="M17" s="108" t="s">
        <v>89</v>
      </c>
      <c r="N17" s="109" t="s">
        <v>97</v>
      </c>
      <c r="O17" s="109" t="s">
        <v>102</v>
      </c>
      <c r="P17" s="109" t="s">
        <v>90</v>
      </c>
      <c r="Q17" s="109" t="s">
        <v>91</v>
      </c>
      <c r="R17" s="189" t="s">
        <v>92</v>
      </c>
      <c r="S17" s="190"/>
      <c r="T17" s="110"/>
      <c r="U17" s="47">
        <v>1091</v>
      </c>
    </row>
    <row r="18" spans="1:23" ht="10.5" customHeight="1" thickBot="1" x14ac:dyDescent="0.25">
      <c r="A18" s="58"/>
      <c r="B18" s="55"/>
      <c r="D18" s="111"/>
      <c r="E18" s="111"/>
      <c r="F18" s="111"/>
      <c r="G18" s="111"/>
      <c r="H18" s="111"/>
      <c r="I18" s="112"/>
      <c r="J18" s="111"/>
      <c r="K18" s="111"/>
      <c r="L18" s="111"/>
      <c r="M18" s="111"/>
      <c r="N18" s="111"/>
      <c r="O18" s="111"/>
      <c r="P18" s="111"/>
      <c r="Q18" s="111"/>
      <c r="R18" s="111"/>
      <c r="S18" s="113"/>
      <c r="T18" s="60"/>
      <c r="W18" s="114"/>
    </row>
    <row r="19" spans="1:23" ht="32.25" customHeight="1" x14ac:dyDescent="0.2">
      <c r="A19" s="58"/>
      <c r="B19" s="245">
        <v>1</v>
      </c>
      <c r="C19" s="247"/>
      <c r="D19" s="248"/>
      <c r="E19" s="229"/>
      <c r="F19" s="230"/>
      <c r="G19" s="249"/>
      <c r="H19" s="249"/>
      <c r="I19" s="129"/>
      <c r="J19" s="250"/>
      <c r="K19" s="251"/>
      <c r="L19" s="252"/>
      <c r="M19" s="253"/>
      <c r="N19" s="261"/>
      <c r="O19" s="261"/>
      <c r="P19" s="254"/>
      <c r="Q19" s="220" t="e">
        <f>LOOKUP(P19,'[2]HISTORICO SMMLV'!$C$2:$C$27)</f>
        <v>#N/A</v>
      </c>
      <c r="R19" s="223" t="e">
        <f>(M19/Q19)*L19</f>
        <v>#N/A</v>
      </c>
      <c r="S19" s="224"/>
      <c r="T19" s="60"/>
      <c r="U19" s="115" t="e">
        <f>R19</f>
        <v>#N/A</v>
      </c>
      <c r="V19" s="116"/>
    </row>
    <row r="20" spans="1:23" ht="32.25" customHeight="1" x14ac:dyDescent="0.2">
      <c r="A20" s="58"/>
      <c r="B20" s="232"/>
      <c r="C20" s="152"/>
      <c r="D20" s="155"/>
      <c r="E20" s="159"/>
      <c r="F20" s="160"/>
      <c r="G20" s="164"/>
      <c r="H20" s="164"/>
      <c r="I20" s="130"/>
      <c r="J20" s="168"/>
      <c r="K20" s="169"/>
      <c r="L20" s="234"/>
      <c r="M20" s="237"/>
      <c r="N20" s="256"/>
      <c r="O20" s="256"/>
      <c r="P20" s="240"/>
      <c r="Q20" s="221"/>
      <c r="R20" s="225"/>
      <c r="S20" s="226"/>
      <c r="T20" s="60"/>
      <c r="U20" s="115"/>
      <c r="V20" s="116"/>
    </row>
    <row r="21" spans="1:23" ht="32.25" customHeight="1" x14ac:dyDescent="0.2">
      <c r="A21" s="58"/>
      <c r="B21" s="246"/>
      <c r="C21" s="153"/>
      <c r="D21" s="156"/>
      <c r="E21" s="161"/>
      <c r="F21" s="162"/>
      <c r="G21" s="165"/>
      <c r="H21" s="165"/>
      <c r="I21" s="128"/>
      <c r="J21" s="170"/>
      <c r="K21" s="171"/>
      <c r="L21" s="235"/>
      <c r="M21" s="238"/>
      <c r="N21" s="257"/>
      <c r="O21" s="257"/>
      <c r="P21" s="241"/>
      <c r="Q21" s="222"/>
      <c r="R21" s="227"/>
      <c r="S21" s="228"/>
      <c r="T21" s="60"/>
      <c r="U21" s="115"/>
      <c r="V21" s="116"/>
    </row>
    <row r="22" spans="1:23" ht="32.25" customHeight="1" x14ac:dyDescent="0.2">
      <c r="A22" s="58"/>
      <c r="B22" s="231">
        <v>2</v>
      </c>
      <c r="C22" s="151"/>
      <c r="D22" s="154"/>
      <c r="E22" s="157"/>
      <c r="F22" s="158"/>
      <c r="G22" s="163"/>
      <c r="H22" s="163"/>
      <c r="I22" s="117"/>
      <c r="J22" s="166"/>
      <c r="K22" s="167"/>
      <c r="L22" s="233"/>
      <c r="M22" s="236"/>
      <c r="N22" s="255"/>
      <c r="O22" s="255"/>
      <c r="P22" s="239"/>
      <c r="Q22" s="242" t="e">
        <f>LOOKUP(P22,'[2]HISTORICO SMMLV'!$C$2:$C$27)</f>
        <v>#N/A</v>
      </c>
      <c r="R22" s="243" t="e">
        <f>(M22/Q22)*L22</f>
        <v>#N/A</v>
      </c>
      <c r="S22" s="244"/>
      <c r="T22" s="60"/>
      <c r="U22" s="115"/>
      <c r="V22" s="116"/>
    </row>
    <row r="23" spans="1:23" ht="32.25" customHeight="1" x14ac:dyDescent="0.2">
      <c r="A23" s="58"/>
      <c r="B23" s="232"/>
      <c r="C23" s="152"/>
      <c r="D23" s="155"/>
      <c r="E23" s="159"/>
      <c r="F23" s="160"/>
      <c r="G23" s="164"/>
      <c r="H23" s="164"/>
      <c r="I23" s="117"/>
      <c r="J23" s="168"/>
      <c r="K23" s="169"/>
      <c r="L23" s="234"/>
      <c r="M23" s="237"/>
      <c r="N23" s="256"/>
      <c r="O23" s="256"/>
      <c r="P23" s="240"/>
      <c r="Q23" s="221"/>
      <c r="R23" s="225"/>
      <c r="S23" s="226"/>
      <c r="T23" s="60"/>
      <c r="U23" s="115"/>
      <c r="V23" s="116"/>
    </row>
    <row r="24" spans="1:23" ht="32.25" customHeight="1" x14ac:dyDescent="0.2">
      <c r="A24" s="58"/>
      <c r="B24" s="232"/>
      <c r="C24" s="153"/>
      <c r="D24" s="156"/>
      <c r="E24" s="161"/>
      <c r="F24" s="162"/>
      <c r="G24" s="165"/>
      <c r="H24" s="165"/>
      <c r="I24" s="117"/>
      <c r="J24" s="170"/>
      <c r="K24" s="171"/>
      <c r="L24" s="235"/>
      <c r="M24" s="238"/>
      <c r="N24" s="257"/>
      <c r="O24" s="257"/>
      <c r="P24" s="241"/>
      <c r="Q24" s="222"/>
      <c r="R24" s="227"/>
      <c r="S24" s="228"/>
      <c r="T24" s="60"/>
      <c r="U24" s="115"/>
      <c r="V24" s="116"/>
    </row>
    <row r="25" spans="1:23" ht="32.25" customHeight="1" x14ac:dyDescent="0.2">
      <c r="A25" s="58"/>
      <c r="B25" s="232">
        <v>3</v>
      </c>
      <c r="C25" s="151"/>
      <c r="D25" s="154"/>
      <c r="E25" s="157"/>
      <c r="F25" s="158"/>
      <c r="G25" s="163"/>
      <c r="H25" s="163"/>
      <c r="I25" s="117"/>
      <c r="J25" s="166"/>
      <c r="K25" s="167"/>
      <c r="L25" s="233"/>
      <c r="M25" s="236"/>
      <c r="N25" s="255"/>
      <c r="O25" s="255"/>
      <c r="P25" s="239"/>
      <c r="Q25" s="242" t="e">
        <f>LOOKUP(P25,'[2]HISTORICO SMMLV'!$C$2:$C$27)</f>
        <v>#N/A</v>
      </c>
      <c r="R25" s="243" t="e">
        <f>(M25/Q25)*L25</f>
        <v>#N/A</v>
      </c>
      <c r="S25" s="244"/>
      <c r="T25" s="60"/>
      <c r="U25" s="115"/>
      <c r="V25" s="116"/>
    </row>
    <row r="26" spans="1:23" ht="32.25" customHeight="1" x14ac:dyDescent="0.2">
      <c r="A26" s="58"/>
      <c r="B26" s="232"/>
      <c r="C26" s="152"/>
      <c r="D26" s="155"/>
      <c r="E26" s="159"/>
      <c r="F26" s="160"/>
      <c r="G26" s="164"/>
      <c r="H26" s="164"/>
      <c r="I26" s="117"/>
      <c r="J26" s="168"/>
      <c r="K26" s="169"/>
      <c r="L26" s="234"/>
      <c r="M26" s="237"/>
      <c r="N26" s="256"/>
      <c r="O26" s="256"/>
      <c r="P26" s="240"/>
      <c r="Q26" s="221"/>
      <c r="R26" s="225"/>
      <c r="S26" s="226"/>
      <c r="T26" s="60"/>
      <c r="U26" s="115"/>
      <c r="V26" s="116"/>
    </row>
    <row r="27" spans="1:23" ht="32.25" customHeight="1" x14ac:dyDescent="0.2">
      <c r="A27" s="58"/>
      <c r="B27" s="232"/>
      <c r="C27" s="153"/>
      <c r="D27" s="156"/>
      <c r="E27" s="161"/>
      <c r="F27" s="162"/>
      <c r="G27" s="165"/>
      <c r="H27" s="165"/>
      <c r="I27" s="117"/>
      <c r="J27" s="170"/>
      <c r="K27" s="171"/>
      <c r="L27" s="235"/>
      <c r="M27" s="238"/>
      <c r="N27" s="257"/>
      <c r="O27" s="257"/>
      <c r="P27" s="241"/>
      <c r="Q27" s="222"/>
      <c r="R27" s="227"/>
      <c r="S27" s="228"/>
      <c r="T27" s="60"/>
      <c r="U27" s="115"/>
      <c r="V27" s="116"/>
    </row>
    <row r="28" spans="1:23" ht="32.25" customHeight="1" x14ac:dyDescent="0.2">
      <c r="A28" s="58"/>
      <c r="B28" s="232">
        <v>4</v>
      </c>
      <c r="C28" s="151"/>
      <c r="D28" s="154"/>
      <c r="E28" s="157"/>
      <c r="F28" s="158"/>
      <c r="G28" s="163"/>
      <c r="H28" s="163"/>
      <c r="I28" s="117"/>
      <c r="J28" s="166"/>
      <c r="K28" s="167"/>
      <c r="L28" s="233"/>
      <c r="M28" s="236"/>
      <c r="N28" s="255"/>
      <c r="O28" s="255"/>
      <c r="P28" s="239"/>
      <c r="Q28" s="242" t="e">
        <f>LOOKUP(P28,'[2]HISTORICO SMMLV'!$C$2:$C$27)</f>
        <v>#N/A</v>
      </c>
      <c r="R28" s="243" t="e">
        <f>(M28/Q28)*L28</f>
        <v>#N/A</v>
      </c>
      <c r="S28" s="244"/>
      <c r="T28" s="60"/>
      <c r="U28" s="115"/>
      <c r="V28" s="116"/>
    </row>
    <row r="29" spans="1:23" ht="32.25" customHeight="1" x14ac:dyDescent="0.2">
      <c r="A29" s="58"/>
      <c r="B29" s="232"/>
      <c r="C29" s="152"/>
      <c r="D29" s="155"/>
      <c r="E29" s="159"/>
      <c r="F29" s="160"/>
      <c r="G29" s="164"/>
      <c r="H29" s="164"/>
      <c r="I29" s="117"/>
      <c r="J29" s="168"/>
      <c r="K29" s="169"/>
      <c r="L29" s="234"/>
      <c r="M29" s="237"/>
      <c r="N29" s="256"/>
      <c r="O29" s="256"/>
      <c r="P29" s="240"/>
      <c r="Q29" s="221"/>
      <c r="R29" s="225"/>
      <c r="S29" s="226"/>
      <c r="T29" s="60"/>
      <c r="U29" s="115"/>
      <c r="V29" s="116"/>
    </row>
    <row r="30" spans="1:23" ht="32.25" customHeight="1" x14ac:dyDescent="0.2">
      <c r="A30" s="58"/>
      <c r="B30" s="232"/>
      <c r="C30" s="153"/>
      <c r="D30" s="156"/>
      <c r="E30" s="161"/>
      <c r="F30" s="162"/>
      <c r="G30" s="165"/>
      <c r="H30" s="165"/>
      <c r="I30" s="117"/>
      <c r="J30" s="170"/>
      <c r="K30" s="171"/>
      <c r="L30" s="235"/>
      <c r="M30" s="238"/>
      <c r="N30" s="257"/>
      <c r="O30" s="257"/>
      <c r="P30" s="241"/>
      <c r="Q30" s="222"/>
      <c r="R30" s="227"/>
      <c r="S30" s="228"/>
      <c r="T30" s="60"/>
      <c r="U30" s="115"/>
      <c r="V30" s="116"/>
    </row>
    <row r="31" spans="1:23" ht="32.25" customHeight="1" x14ac:dyDescent="0.2">
      <c r="A31" s="58"/>
      <c r="B31" s="232">
        <v>5</v>
      </c>
      <c r="C31" s="151"/>
      <c r="D31" s="154"/>
      <c r="E31" s="157"/>
      <c r="F31" s="158"/>
      <c r="G31" s="163"/>
      <c r="H31" s="163"/>
      <c r="I31" s="117"/>
      <c r="J31" s="166"/>
      <c r="K31" s="167"/>
      <c r="L31" s="233"/>
      <c r="M31" s="236"/>
      <c r="N31" s="255"/>
      <c r="O31" s="255"/>
      <c r="P31" s="239"/>
      <c r="Q31" s="242" t="e">
        <f>LOOKUP(P31,'[2]HISTORICO SMMLV'!$C$2:$C$27)</f>
        <v>#N/A</v>
      </c>
      <c r="R31" s="243" t="e">
        <f>(M31/Q31)*L31</f>
        <v>#N/A</v>
      </c>
      <c r="S31" s="244"/>
      <c r="T31" s="60"/>
      <c r="U31" s="115"/>
      <c r="V31" s="116"/>
    </row>
    <row r="32" spans="1:23" ht="32.25" customHeight="1" x14ac:dyDescent="0.2">
      <c r="A32" s="58"/>
      <c r="B32" s="232"/>
      <c r="C32" s="152"/>
      <c r="D32" s="155"/>
      <c r="E32" s="159"/>
      <c r="F32" s="160"/>
      <c r="G32" s="164"/>
      <c r="H32" s="164"/>
      <c r="I32" s="117"/>
      <c r="J32" s="168"/>
      <c r="K32" s="169"/>
      <c r="L32" s="234"/>
      <c r="M32" s="237"/>
      <c r="N32" s="256"/>
      <c r="O32" s="256"/>
      <c r="P32" s="240"/>
      <c r="Q32" s="221"/>
      <c r="R32" s="225"/>
      <c r="S32" s="226"/>
      <c r="T32" s="60"/>
      <c r="U32" s="115"/>
      <c r="V32" s="116"/>
    </row>
    <row r="33" spans="1:24" ht="32.25" customHeight="1" thickBot="1" x14ac:dyDescent="0.25">
      <c r="A33" s="58"/>
      <c r="B33" s="232"/>
      <c r="C33" s="153"/>
      <c r="D33" s="156"/>
      <c r="E33" s="161"/>
      <c r="F33" s="162"/>
      <c r="G33" s="165"/>
      <c r="H33" s="165"/>
      <c r="I33" s="117"/>
      <c r="J33" s="170"/>
      <c r="K33" s="171"/>
      <c r="L33" s="235"/>
      <c r="M33" s="238"/>
      <c r="N33" s="257"/>
      <c r="O33" s="257"/>
      <c r="P33" s="241"/>
      <c r="Q33" s="222"/>
      <c r="R33" s="227"/>
      <c r="S33" s="228"/>
      <c r="T33" s="60"/>
      <c r="U33" s="115"/>
      <c r="V33" s="116"/>
    </row>
    <row r="34" spans="1:24" ht="36" customHeight="1" x14ac:dyDescent="0.3">
      <c r="A34" s="58"/>
      <c r="B34" s="140" t="s">
        <v>93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2"/>
      <c r="Q34" s="118" t="e">
        <f>SUM(R19:S33)</f>
        <v>#N/A</v>
      </c>
      <c r="R34" s="143"/>
      <c r="S34" s="144"/>
      <c r="T34" s="60"/>
      <c r="U34" s="119" t="e">
        <f>SUM(U19:U19)</f>
        <v>#N/A</v>
      </c>
      <c r="V34" s="115" t="e">
        <f>SUM(#REF!)</f>
        <v>#REF!</v>
      </c>
      <c r="W34" s="115" t="e">
        <f>SUM(#REF!)</f>
        <v>#REF!</v>
      </c>
      <c r="X34" s="48"/>
    </row>
    <row r="35" spans="1:24" s="43" customFormat="1" ht="10.5" customHeight="1" x14ac:dyDescent="0.2">
      <c r="A35" s="120"/>
      <c r="B35" s="145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32"/>
    </row>
    <row r="36" spans="1:24" s="43" customFormat="1" ht="10.5" customHeight="1" x14ac:dyDescent="0.2">
      <c r="A36" s="120"/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7"/>
      <c r="T36" s="32"/>
    </row>
    <row r="37" spans="1:24" s="43" customFormat="1" ht="27" customHeight="1" x14ac:dyDescent="0.2">
      <c r="A37" s="120"/>
      <c r="B37" s="14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7"/>
      <c r="T37" s="32"/>
      <c r="U37" s="43">
        <v>1091</v>
      </c>
    </row>
    <row r="38" spans="1:24" s="43" customFormat="1" ht="24" customHeight="1" x14ac:dyDescent="0.2">
      <c r="A38" s="120"/>
      <c r="B38" s="14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7"/>
      <c r="T38" s="32"/>
    </row>
    <row r="39" spans="1:24" s="43" customFormat="1" ht="10.5" customHeight="1" x14ac:dyDescent="0.2">
      <c r="A39" s="120"/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32"/>
      <c r="U39" s="43">
        <f>R39</f>
        <v>0</v>
      </c>
    </row>
    <row r="40" spans="1:24" s="43" customFormat="1" ht="36" customHeight="1" thickBot="1" x14ac:dyDescent="0.25">
      <c r="A40" s="120"/>
      <c r="B40" s="137" t="s">
        <v>94</v>
      </c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9"/>
      <c r="T40" s="32"/>
    </row>
    <row r="41" spans="1:24" s="43" customFormat="1" ht="10.5" customHeight="1" x14ac:dyDescent="0.2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32"/>
    </row>
    <row r="42" spans="1:24" s="43" customFormat="1" ht="10.5" customHeight="1" x14ac:dyDescent="0.2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32"/>
    </row>
    <row r="43" spans="1:24" s="43" customFormat="1" ht="10.5" customHeight="1" x14ac:dyDescent="0.2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32"/>
    </row>
    <row r="44" spans="1:24" s="43" customFormat="1" ht="10.5" customHeight="1" x14ac:dyDescent="0.2">
      <c r="A44" s="12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32"/>
    </row>
    <row r="45" spans="1:24" s="43" customFormat="1" ht="10.5" customHeight="1" x14ac:dyDescent="0.2">
      <c r="A45" s="12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32"/>
    </row>
    <row r="46" spans="1:24" s="43" customFormat="1" ht="10.5" customHeight="1" x14ac:dyDescent="0.2">
      <c r="A46" s="12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32"/>
    </row>
    <row r="47" spans="1:24" s="43" customFormat="1" ht="10.5" customHeight="1" x14ac:dyDescent="0.2">
      <c r="A47" s="120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32"/>
    </row>
    <row r="48" spans="1:24" s="43" customFormat="1" ht="10.5" customHeight="1" x14ac:dyDescent="0.2">
      <c r="A48" s="120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32"/>
    </row>
    <row r="49" spans="1:20" s="43" customFormat="1" ht="10.5" customHeight="1" x14ac:dyDescent="0.2">
      <c r="A49" s="120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32"/>
    </row>
    <row r="50" spans="1:20" s="43" customFormat="1" ht="10.5" customHeight="1" x14ac:dyDescent="0.2">
      <c r="A50" s="120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32"/>
    </row>
    <row r="51" spans="1:20" ht="12.75" customHeight="1" x14ac:dyDescent="0.2"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</row>
    <row r="52" spans="1:20" ht="12.75" customHeight="1" x14ac:dyDescent="0.2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</row>
    <row r="53" spans="1:20" ht="12.75" customHeight="1" x14ac:dyDescent="0.2"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</row>
    <row r="54" spans="1:20" ht="12.75" customHeight="1" x14ac:dyDescent="0.2"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</row>
    <row r="55" spans="1:20" ht="12.75" customHeight="1" x14ac:dyDescent="0.2"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</row>
    <row r="56" spans="1:20" ht="12.75" customHeight="1" x14ac:dyDescent="0.2"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</row>
    <row r="57" spans="1:20" ht="12.75" customHeight="1" x14ac:dyDescent="0.2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</row>
    <row r="58" spans="1:20" x14ac:dyDescent="0.2">
      <c r="Q58" s="32"/>
      <c r="R58" s="32"/>
      <c r="S58" s="32"/>
    </row>
    <row r="67" ht="25.15" customHeight="1" x14ac:dyDescent="0.2"/>
  </sheetData>
  <sheetProtection selectLockedCells="1" selectUnlockedCells="1"/>
  <dataConsolidate/>
  <mergeCells count="105">
    <mergeCell ref="N19:N21"/>
    <mergeCell ref="N22:N24"/>
    <mergeCell ref="N25:N27"/>
    <mergeCell ref="N28:N30"/>
    <mergeCell ref="N31:N33"/>
    <mergeCell ref="O19:O21"/>
    <mergeCell ref="O22:O24"/>
    <mergeCell ref="O25:O27"/>
    <mergeCell ref="G31:G33"/>
    <mergeCell ref="H31:H33"/>
    <mergeCell ref="J31:K33"/>
    <mergeCell ref="P25:P27"/>
    <mergeCell ref="Q25:Q27"/>
    <mergeCell ref="R25:S27"/>
    <mergeCell ref="L31:L33"/>
    <mergeCell ref="M31:M33"/>
    <mergeCell ref="B28:B30"/>
    <mergeCell ref="B31:B33"/>
    <mergeCell ref="C31:C33"/>
    <mergeCell ref="D31:D33"/>
    <mergeCell ref="E31:F33"/>
    <mergeCell ref="L28:L30"/>
    <mergeCell ref="M28:M30"/>
    <mergeCell ref="O31:O33"/>
    <mergeCell ref="P31:P33"/>
    <mergeCell ref="Q31:Q33"/>
    <mergeCell ref="R31:S33"/>
    <mergeCell ref="B25:B27"/>
    <mergeCell ref="C25:C27"/>
    <mergeCell ref="D25:D27"/>
    <mergeCell ref="E25:F27"/>
    <mergeCell ref="G25:G27"/>
    <mergeCell ref="H25:H27"/>
    <mergeCell ref="J25:K27"/>
    <mergeCell ref="L25:L27"/>
    <mergeCell ref="M25:M27"/>
    <mergeCell ref="Q19:Q21"/>
    <mergeCell ref="R19:S21"/>
    <mergeCell ref="E19:F21"/>
    <mergeCell ref="B22:B24"/>
    <mergeCell ref="C22:C24"/>
    <mergeCell ref="D22:D24"/>
    <mergeCell ref="E22:F24"/>
    <mergeCell ref="G22:G24"/>
    <mergeCell ref="H22:H24"/>
    <mergeCell ref="J22:K24"/>
    <mergeCell ref="L22:L24"/>
    <mergeCell ref="M22:M24"/>
    <mergeCell ref="P22:P24"/>
    <mergeCell ref="Q22:Q24"/>
    <mergeCell ref="R22:S24"/>
    <mergeCell ref="B19:B21"/>
    <mergeCell ref="C19:C21"/>
    <mergeCell ref="D19:D21"/>
    <mergeCell ref="G19:G21"/>
    <mergeCell ref="H19:H21"/>
    <mergeCell ref="J19:K21"/>
    <mergeCell ref="L19:L21"/>
    <mergeCell ref="M19:M21"/>
    <mergeCell ref="P19:P21"/>
    <mergeCell ref="C2:S2"/>
    <mergeCell ref="C3:S3"/>
    <mergeCell ref="C4:S4"/>
    <mergeCell ref="B5:C5"/>
    <mergeCell ref="E5:F5"/>
    <mergeCell ref="H5:I5"/>
    <mergeCell ref="L5:M5"/>
    <mergeCell ref="P5:Q5"/>
    <mergeCell ref="R5:S5"/>
    <mergeCell ref="B7:C7"/>
    <mergeCell ref="D7:S7"/>
    <mergeCell ref="B9:C11"/>
    <mergeCell ref="K9:L9"/>
    <mergeCell ref="P9:R9"/>
    <mergeCell ref="K10:L10"/>
    <mergeCell ref="P10:R10"/>
    <mergeCell ref="K11:L11"/>
    <mergeCell ref="P11:R11"/>
    <mergeCell ref="D9:J11"/>
    <mergeCell ref="M9:O9"/>
    <mergeCell ref="M10:O10"/>
    <mergeCell ref="M11:O11"/>
    <mergeCell ref="B13:L13"/>
    <mergeCell ref="M13:P13"/>
    <mergeCell ref="Q13:R13"/>
    <mergeCell ref="B14:C14"/>
    <mergeCell ref="D14:S14"/>
    <mergeCell ref="B15:C15"/>
    <mergeCell ref="E17:F17"/>
    <mergeCell ref="J17:K17"/>
    <mergeCell ref="R17:S17"/>
    <mergeCell ref="B40:S40"/>
    <mergeCell ref="B34:P34"/>
    <mergeCell ref="R34:S34"/>
    <mergeCell ref="B35:S39"/>
    <mergeCell ref="C28:C30"/>
    <mergeCell ref="D28:D30"/>
    <mergeCell ref="E28:F30"/>
    <mergeCell ref="G28:G30"/>
    <mergeCell ref="H28:H30"/>
    <mergeCell ref="J28:K30"/>
    <mergeCell ref="P28:P30"/>
    <mergeCell ref="Q28:Q30"/>
    <mergeCell ref="R28:S30"/>
    <mergeCell ref="O28:O30"/>
  </mergeCells>
  <conditionalFormatting sqref="C16:L16 C17:D17 G17:I17 C18:K18 C19:D19 G19:H19 L18:L19 L17:S17">
    <cfRule type="cellIs" dxfId="59" priority="33" operator="equal">
      <formula>#REF!</formula>
    </cfRule>
    <cfRule type="cellIs" dxfId="58" priority="34" operator="equal">
      <formula>#REF!</formula>
    </cfRule>
  </conditionalFormatting>
  <conditionalFormatting sqref="J19">
    <cfRule type="cellIs" dxfId="57" priority="31" operator="equal">
      <formula>#REF!</formula>
    </cfRule>
    <cfRule type="cellIs" dxfId="56" priority="32" operator="equal">
      <formula>#REF!</formula>
    </cfRule>
  </conditionalFormatting>
  <conditionalFormatting sqref="E19">
    <cfRule type="cellIs" dxfId="55" priority="29" operator="equal">
      <formula>#REF!</formula>
    </cfRule>
    <cfRule type="cellIs" dxfId="54" priority="30" operator="equal">
      <formula>#REF!</formula>
    </cfRule>
  </conditionalFormatting>
  <conditionalFormatting sqref="R41">
    <cfRule type="cellIs" dxfId="53" priority="25" operator="equal">
      <formula>"si"</formula>
    </cfRule>
    <cfRule type="cellIs" dxfId="52" priority="26" operator="equal">
      <formula>"no"</formula>
    </cfRule>
  </conditionalFormatting>
  <conditionalFormatting sqref="R41">
    <cfRule type="cellIs" dxfId="51" priority="27" operator="equal">
      <formula>#REF!</formula>
    </cfRule>
    <cfRule type="cellIs" dxfId="50" priority="28" operator="equal">
      <formula>#REF!</formula>
    </cfRule>
  </conditionalFormatting>
  <conditionalFormatting sqref="R41">
    <cfRule type="cellIs" dxfId="49" priority="23" operator="equal">
      <formula>#REF!</formula>
    </cfRule>
    <cfRule type="cellIs" dxfId="48" priority="24" operator="equal">
      <formula>#REF!</formula>
    </cfRule>
  </conditionalFormatting>
  <conditionalFormatting sqref="C22:D22 G22:H22 L22 C25:D25 G25:H25 L25">
    <cfRule type="cellIs" dxfId="47" priority="21" operator="equal">
      <formula>#REF!</formula>
    </cfRule>
    <cfRule type="cellIs" dxfId="46" priority="22" operator="equal">
      <formula>#REF!</formula>
    </cfRule>
  </conditionalFormatting>
  <conditionalFormatting sqref="J22 J25">
    <cfRule type="cellIs" dxfId="45" priority="19" operator="equal">
      <formula>#REF!</formula>
    </cfRule>
    <cfRule type="cellIs" dxfId="44" priority="20" operator="equal">
      <formula>#REF!</formula>
    </cfRule>
  </conditionalFormatting>
  <conditionalFormatting sqref="E22 E25">
    <cfRule type="cellIs" dxfId="43" priority="17" operator="equal">
      <formula>#REF!</formula>
    </cfRule>
    <cfRule type="cellIs" dxfId="42" priority="18" operator="equal">
      <formula>#REF!</formula>
    </cfRule>
  </conditionalFormatting>
  <conditionalFormatting sqref="J28">
    <cfRule type="cellIs" dxfId="41" priority="9" operator="equal">
      <formula>#REF!</formula>
    </cfRule>
    <cfRule type="cellIs" dxfId="40" priority="10" operator="equal">
      <formula>#REF!</formula>
    </cfRule>
  </conditionalFormatting>
  <conditionalFormatting sqref="E28">
    <cfRule type="cellIs" dxfId="39" priority="7" operator="equal">
      <formula>#REF!</formula>
    </cfRule>
    <cfRule type="cellIs" dxfId="38" priority="8" operator="equal">
      <formula>#REF!</formula>
    </cfRule>
  </conditionalFormatting>
  <conditionalFormatting sqref="C28:D28 G28:H28 L28">
    <cfRule type="cellIs" dxfId="37" priority="11" operator="equal">
      <formula>#REF!</formula>
    </cfRule>
    <cfRule type="cellIs" dxfId="36" priority="12" operator="equal">
      <formula>#REF!</formula>
    </cfRule>
  </conditionalFormatting>
  <conditionalFormatting sqref="C31:D31 G31:H31 L31">
    <cfRule type="cellIs" dxfId="35" priority="5" operator="equal">
      <formula>#REF!</formula>
    </cfRule>
    <cfRule type="cellIs" dxfId="34" priority="6" operator="equal">
      <formula>#REF!</formula>
    </cfRule>
  </conditionalFormatting>
  <conditionalFormatting sqref="J31">
    <cfRule type="cellIs" dxfId="33" priority="3" operator="equal">
      <formula>#REF!</formula>
    </cfRule>
    <cfRule type="cellIs" dxfId="32" priority="4" operator="equal">
      <formula>#REF!</formula>
    </cfRule>
  </conditionalFormatting>
  <conditionalFormatting sqref="E31">
    <cfRule type="cellIs" dxfId="31" priority="1" operator="equal">
      <formula>#REF!</formula>
    </cfRule>
    <cfRule type="cellIs" dxfId="30" priority="2" operator="equal">
      <formula>#REF!</formula>
    </cfRule>
  </conditionalFormatting>
  <dataValidations count="2">
    <dataValidation type="list" allowBlank="1" showInputMessage="1" showErrorMessage="1" sqref="L5" xr:uid="{00000000-0002-0000-0300-000000000000}">
      <formula1>"Secop I,Secop II"</formula1>
    </dataValidation>
    <dataValidation type="list" allowBlank="1" showInputMessage="1" showErrorMessage="1" sqref="D16:L16 D18:L18 S36 D38:L38 R41:S41" xr:uid="{00000000-0002-0000-0300-000001000000}">
      <formula1>#REF!</formula1>
    </dataValidation>
  </dataValidations>
  <printOptions horizontalCentered="1"/>
  <pageMargins left="0.39370078740157483" right="0.39370078740157483" top="0.59055118110236227" bottom="0.39370078740157483" header="0.31496062992125984" footer="0.31496062992125984"/>
  <pageSetup scale="37" orientation="landscape" r:id="rId1"/>
  <colBreaks count="1" manualBreakCount="1">
    <brk id="16" max="28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67"/>
  <sheetViews>
    <sheetView view="pageBreakPreview" topLeftCell="F1" zoomScale="70" zoomScaleNormal="56" zoomScaleSheetLayoutView="70" workbookViewId="0">
      <selection activeCell="O17" sqref="O17"/>
    </sheetView>
  </sheetViews>
  <sheetFormatPr baseColWidth="10" defaultColWidth="11.42578125" defaultRowHeight="12.75" x14ac:dyDescent="0.2"/>
  <cols>
    <col min="1" max="1" width="3.42578125" style="32" customWidth="1"/>
    <col min="2" max="2" width="5.140625" style="32" customWidth="1"/>
    <col min="3" max="3" width="18.7109375" style="32" customWidth="1"/>
    <col min="4" max="5" width="18.7109375" style="123" customWidth="1"/>
    <col min="6" max="6" width="28.140625" style="123" customWidth="1"/>
    <col min="7" max="7" width="18.7109375" style="123" customWidth="1"/>
    <col min="8" max="8" width="20" style="123" customWidth="1"/>
    <col min="9" max="9" width="21.140625" style="123" customWidth="1"/>
    <col min="10" max="12" width="18.7109375" style="123" customWidth="1"/>
    <col min="13" max="13" width="27.28515625" style="123" bestFit="1" customWidth="1"/>
    <col min="14" max="15" width="19.85546875" style="123" customWidth="1"/>
    <col min="16" max="16" width="18.7109375" style="123" customWidth="1"/>
    <col min="17" max="17" width="19.85546875" style="123" customWidth="1"/>
    <col min="18" max="18" width="3.7109375" style="123" customWidth="1"/>
    <col min="19" max="19" width="29.85546875" style="123" customWidth="1"/>
    <col min="20" max="20" width="3.42578125" style="32" customWidth="1"/>
    <col min="21" max="28" width="24.5703125" style="32" hidden="1" customWidth="1"/>
    <col min="29" max="16384" width="11.42578125" style="32"/>
  </cols>
  <sheetData>
    <row r="1" spans="1:34" ht="13.5" thickBot="1" x14ac:dyDescent="0.25">
      <c r="A1" s="51"/>
      <c r="B1" s="52"/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4"/>
    </row>
    <row r="2" spans="1:34" ht="25.5" customHeight="1" x14ac:dyDescent="0.2">
      <c r="A2" s="55"/>
      <c r="B2" s="56"/>
      <c r="C2" s="204" t="str">
        <f>+'FORMATO DE INGRESO'!D3</f>
        <v>INSTITUTO DISTRITAL DE PATRIMONIO CULTURAL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  <c r="T2" s="57"/>
    </row>
    <row r="3" spans="1:34" ht="25.5" customHeight="1" x14ac:dyDescent="0.2">
      <c r="A3" s="58"/>
      <c r="B3" s="59"/>
      <c r="C3" s="206" t="s">
        <v>101</v>
      </c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7"/>
      <c r="T3" s="60"/>
      <c r="U3" s="32" t="s">
        <v>61</v>
      </c>
    </row>
    <row r="4" spans="1:34" ht="25.5" customHeight="1" thickBot="1" x14ac:dyDescent="0.25">
      <c r="A4" s="58"/>
      <c r="B4" s="59"/>
      <c r="C4" s="206" t="s">
        <v>62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T4" s="60"/>
      <c r="U4" s="32" t="s">
        <v>63</v>
      </c>
    </row>
    <row r="5" spans="1:34" ht="41.25" customHeight="1" thickBot="1" x14ac:dyDescent="0.25">
      <c r="A5" s="58"/>
      <c r="B5" s="208" t="s">
        <v>64</v>
      </c>
      <c r="C5" s="209"/>
      <c r="D5" s="126" t="s">
        <v>65</v>
      </c>
      <c r="E5" s="210" t="str">
        <f>+'FORMATO DE INGRESO'!D6</f>
        <v>Concurso de Méritos</v>
      </c>
      <c r="F5" s="211"/>
      <c r="G5" s="62" t="s">
        <v>66</v>
      </c>
      <c r="H5" s="212" t="str">
        <f>'FORMATO DE INGRESO'!D4</f>
        <v>IDPC-CMA-XXX-2022</v>
      </c>
      <c r="I5" s="213"/>
      <c r="J5" s="63"/>
      <c r="K5" s="126" t="s">
        <v>67</v>
      </c>
      <c r="L5" s="214" t="s">
        <v>68</v>
      </c>
      <c r="M5" s="215"/>
      <c r="N5" s="131"/>
      <c r="O5" s="131"/>
      <c r="P5" s="216" t="s">
        <v>69</v>
      </c>
      <c r="Q5" s="217"/>
      <c r="R5" s="218">
        <f ca="1">TODAY()</f>
        <v>44883</v>
      </c>
      <c r="S5" s="219"/>
      <c r="T5" s="60"/>
      <c r="U5" s="32" t="s">
        <v>70</v>
      </c>
    </row>
    <row r="6" spans="1:34" s="36" customFormat="1" ht="18.75" customHeight="1" x14ac:dyDescent="0.2">
      <c r="A6" s="64"/>
      <c r="B6" s="65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7"/>
      <c r="T6" s="67"/>
    </row>
    <row r="7" spans="1:34" s="36" customFormat="1" ht="64.150000000000006" customHeight="1" x14ac:dyDescent="0.2">
      <c r="A7" s="68"/>
      <c r="B7" s="191" t="s">
        <v>54</v>
      </c>
      <c r="C7" s="192"/>
      <c r="D7" s="193" t="str">
        <f>+'FORMATO DE INGRESO'!D5</f>
        <v>638-REALIZAR LA INTERVENTORÍA INTEGRAL DEL CONTRATO CUYO OBJETO ES: "DISEÑOS Y ESTUDIOS TÉCNICOS REQUERIDOS PARA LA CONSTRUCCIÓN Y ACTIVACIÓN DEL PARQUE DE LA CALLE 26 LA RECONCILIACIÓN, UBICADO EN EL COSTADO OCCIDENTAL DEL CEMENTERIO CENTRAL DE BOGOTÁ"</v>
      </c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5"/>
      <c r="T7" s="67"/>
    </row>
    <row r="8" spans="1:34" s="39" customFormat="1" ht="12" customHeight="1" x14ac:dyDescent="0.2">
      <c r="A8" s="69"/>
      <c r="B8" s="70"/>
      <c r="C8" s="71"/>
      <c r="D8" s="71"/>
      <c r="E8" s="71"/>
      <c r="F8" s="71"/>
      <c r="G8" s="72"/>
      <c r="H8" s="71"/>
      <c r="I8" s="71"/>
      <c r="J8" s="71"/>
      <c r="K8" s="71"/>
      <c r="L8" s="73"/>
      <c r="M8" s="71"/>
      <c r="N8" s="71"/>
      <c r="O8" s="71"/>
      <c r="P8" s="71"/>
      <c r="Q8" s="71"/>
      <c r="R8" s="71"/>
      <c r="S8" s="74"/>
      <c r="T8" s="75"/>
    </row>
    <row r="9" spans="1:34" s="42" customFormat="1" ht="30" customHeight="1" x14ac:dyDescent="0.2">
      <c r="A9" s="76"/>
      <c r="B9" s="196" t="s">
        <v>71</v>
      </c>
      <c r="C9" s="197"/>
      <c r="D9" s="258"/>
      <c r="E9" s="258"/>
      <c r="F9" s="258"/>
      <c r="G9" s="258"/>
      <c r="H9" s="258"/>
      <c r="I9" s="258"/>
      <c r="J9" s="258"/>
      <c r="K9" s="192" t="s">
        <v>72</v>
      </c>
      <c r="L9" s="202"/>
      <c r="M9" s="259"/>
      <c r="N9" s="260"/>
      <c r="O9" s="260"/>
      <c r="P9" s="203" t="s">
        <v>73</v>
      </c>
      <c r="Q9" s="203"/>
      <c r="R9" s="203"/>
      <c r="S9" s="78">
        <v>0</v>
      </c>
      <c r="T9" s="79"/>
    </row>
    <row r="10" spans="1:34" s="42" customFormat="1" ht="30" customHeight="1" x14ac:dyDescent="0.2">
      <c r="A10" s="76"/>
      <c r="B10" s="198"/>
      <c r="C10" s="199"/>
      <c r="D10" s="258"/>
      <c r="E10" s="258"/>
      <c r="F10" s="258"/>
      <c r="G10" s="258"/>
      <c r="H10" s="258"/>
      <c r="I10" s="258"/>
      <c r="J10" s="258"/>
      <c r="K10" s="192" t="s">
        <v>74</v>
      </c>
      <c r="L10" s="202"/>
      <c r="M10" s="259"/>
      <c r="N10" s="260"/>
      <c r="O10" s="260"/>
      <c r="P10" s="203" t="s">
        <v>73</v>
      </c>
      <c r="Q10" s="203"/>
      <c r="R10" s="203"/>
      <c r="S10" s="78">
        <v>0</v>
      </c>
      <c r="T10" s="79"/>
    </row>
    <row r="11" spans="1:34" s="43" customFormat="1" ht="30" customHeight="1" x14ac:dyDescent="0.2">
      <c r="A11" s="80"/>
      <c r="B11" s="200"/>
      <c r="C11" s="201"/>
      <c r="D11" s="258"/>
      <c r="E11" s="258"/>
      <c r="F11" s="258"/>
      <c r="G11" s="258"/>
      <c r="H11" s="258"/>
      <c r="I11" s="258"/>
      <c r="J11" s="258"/>
      <c r="K11" s="192" t="s">
        <v>75</v>
      </c>
      <c r="L11" s="202"/>
      <c r="M11" s="259"/>
      <c r="N11" s="260"/>
      <c r="O11" s="260"/>
      <c r="P11" s="203" t="s">
        <v>73</v>
      </c>
      <c r="Q11" s="203"/>
      <c r="R11" s="203"/>
      <c r="S11" s="78">
        <v>0</v>
      </c>
      <c r="T11" s="81"/>
    </row>
    <row r="12" spans="1:34" s="43" customFormat="1" ht="10.5" customHeight="1" x14ac:dyDescent="0.2">
      <c r="A12" s="80"/>
      <c r="B12" s="82"/>
      <c r="C12" s="83"/>
      <c r="D12" s="84"/>
      <c r="E12" s="84"/>
      <c r="F12" s="84"/>
      <c r="G12" s="84"/>
      <c r="H12" s="84"/>
      <c r="I12" s="84"/>
      <c r="J12" s="84"/>
      <c r="K12" s="85"/>
      <c r="L12" s="85"/>
      <c r="M12" s="86"/>
      <c r="N12" s="86"/>
      <c r="O12" s="86"/>
      <c r="P12" s="86"/>
      <c r="Q12" s="85"/>
      <c r="R12" s="85"/>
      <c r="S12" s="87"/>
      <c r="T12" s="81"/>
      <c r="U12" s="88" t="s">
        <v>76</v>
      </c>
      <c r="V12" s="88" t="s">
        <v>77</v>
      </c>
    </row>
    <row r="13" spans="1:34" s="43" customFormat="1" ht="60.75" customHeight="1" x14ac:dyDescent="0.2">
      <c r="A13" s="80"/>
      <c r="B13" s="172" t="s">
        <v>57</v>
      </c>
      <c r="C13" s="173"/>
      <c r="D13" s="173"/>
      <c r="E13" s="173"/>
      <c r="F13" s="173"/>
      <c r="G13" s="173"/>
      <c r="H13" s="173"/>
      <c r="I13" s="173"/>
      <c r="J13" s="173"/>
      <c r="K13" s="173"/>
      <c r="L13" s="174"/>
      <c r="M13" s="175">
        <f>+'FORMATO DE INGRESO'!D7</f>
        <v>195861725</v>
      </c>
      <c r="N13" s="176"/>
      <c r="O13" s="176"/>
      <c r="P13" s="177"/>
      <c r="Q13" s="178" t="s">
        <v>96</v>
      </c>
      <c r="R13" s="179"/>
      <c r="S13" s="89">
        <f>+M13/'HISTORICO SMMLV'!B27</f>
        <v>195.86172500000001</v>
      </c>
      <c r="T13" s="81"/>
      <c r="U13" s="90">
        <v>781242</v>
      </c>
      <c r="V13" s="91">
        <f>+M13/U13</f>
        <v>250.70557522509031</v>
      </c>
      <c r="AC13" s="92"/>
    </row>
    <row r="14" spans="1:34" s="43" customFormat="1" ht="192.75" customHeight="1" x14ac:dyDescent="0.2">
      <c r="A14" s="80"/>
      <c r="B14" s="180" t="s">
        <v>78</v>
      </c>
      <c r="C14" s="181"/>
      <c r="D14" s="182" t="str">
        <f>+'FORMATO DE INGRESO'!D9</f>
        <v>En la ejecución de MAXIMO TRES (03)  CONTRATOS de interventoría a obras o consultorías o estudios y/o diseños que incluyan parques o plazas o plazoletas o alamedas o espacios urbanos cuya sumatoria de áreas intervenidas en los contratos allegados sean mayores o iguales a 10.000 m2.
Nota 1: El proponente deberá obligatoriamente presentar UN (01) contrato cuyo objeto o alcance sea interventoría a contratos de consultoría en estudios y diseños de Parques o plazas o plazoletas o alamedas o espacios urbanos ya sea declarados como Bienes de Interés Cultural del orden Nacional, Departamental, Municipal o Distrital o en su área de influencia o afectada de acuerdo a lo establecido en la Ley General de Cultura y normas reglamentarias.
Nota 2:  La sumatoria del valor de los contratos aportados en SMMLV (cada uno según la equivalencia registrada en el RUP) debe ser igual o superior al ciento por ciento (100%) del presupuesto oficial estimado para este proceso de selección, en caso contrario la propuesta se evaluará como NO HABILITADA. 
Cada uno de los contratos debe estar registrado en el RUP e identificado en el Clasificador de Bienes y Servicios de las Naciones Unidas UNSPSC en el tercer nivel, en al menos TRES (03) de los códigos descritos en los pliegos de condiciones.</v>
      </c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4"/>
      <c r="T14" s="81"/>
    </row>
    <row r="15" spans="1:34" s="43" customFormat="1" ht="22.5" customHeight="1" x14ac:dyDescent="0.2">
      <c r="A15" s="80"/>
      <c r="B15" s="185" t="s">
        <v>79</v>
      </c>
      <c r="C15" s="186"/>
      <c r="D15" s="127">
        <v>93141713</v>
      </c>
      <c r="E15" s="127">
        <v>93141707</v>
      </c>
      <c r="F15" s="127">
        <v>80101604</v>
      </c>
      <c r="G15" s="127">
        <v>80101500</v>
      </c>
      <c r="H15" s="127">
        <v>72121400</v>
      </c>
      <c r="I15" s="127">
        <v>80101600</v>
      </c>
      <c r="J15" s="127"/>
      <c r="K15" s="127"/>
      <c r="L15" s="127"/>
      <c r="M15" s="93"/>
      <c r="N15" s="93"/>
      <c r="O15" s="93"/>
      <c r="P15" s="93"/>
      <c r="Q15" s="93"/>
      <c r="R15" s="94"/>
      <c r="S15" s="95"/>
      <c r="T15" s="96">
        <v>72152900</v>
      </c>
      <c r="U15" s="97">
        <v>72153400</v>
      </c>
      <c r="V15" s="98">
        <v>72153600</v>
      </c>
      <c r="W15" s="98">
        <v>72153900</v>
      </c>
      <c r="X15" s="98">
        <v>72154000</v>
      </c>
      <c r="Y15" s="98">
        <v>80111617</v>
      </c>
      <c r="Z15" s="98">
        <v>80111618</v>
      </c>
      <c r="AA15" s="98">
        <v>81101500</v>
      </c>
      <c r="AB15" s="98">
        <v>93141707</v>
      </c>
      <c r="AC15" s="32"/>
      <c r="AD15" s="32"/>
      <c r="AE15" s="32"/>
      <c r="AF15" s="32"/>
      <c r="AG15" s="32"/>
      <c r="AH15" s="32"/>
    </row>
    <row r="16" spans="1:34" s="46" customFormat="1" ht="10.5" customHeight="1" x14ac:dyDescent="0.2">
      <c r="A16" s="99"/>
      <c r="B16" s="100"/>
      <c r="C16" s="101"/>
      <c r="D16" s="101"/>
      <c r="E16" s="101"/>
      <c r="F16" s="101"/>
      <c r="G16" s="101"/>
      <c r="H16" s="102"/>
      <c r="I16" s="102"/>
      <c r="J16" s="102"/>
      <c r="K16" s="103"/>
      <c r="L16" s="103"/>
      <c r="M16" s="103"/>
      <c r="N16" s="103"/>
      <c r="O16" s="103"/>
      <c r="P16" s="103"/>
      <c r="Q16" s="103"/>
      <c r="R16" s="103"/>
      <c r="S16" s="104"/>
      <c r="T16" s="105"/>
    </row>
    <row r="17" spans="1:23" s="47" customFormat="1" ht="84" customHeight="1" x14ac:dyDescent="0.2">
      <c r="A17" s="106"/>
      <c r="B17" s="107" t="s">
        <v>80</v>
      </c>
      <c r="C17" s="108" t="s">
        <v>81</v>
      </c>
      <c r="D17" s="108" t="s">
        <v>82</v>
      </c>
      <c r="E17" s="187" t="s">
        <v>83</v>
      </c>
      <c r="F17" s="188"/>
      <c r="G17" s="108" t="s">
        <v>84</v>
      </c>
      <c r="H17" s="108" t="s">
        <v>85</v>
      </c>
      <c r="I17" s="108" t="s">
        <v>86</v>
      </c>
      <c r="J17" s="187" t="s">
        <v>87</v>
      </c>
      <c r="K17" s="188"/>
      <c r="L17" s="108" t="s">
        <v>88</v>
      </c>
      <c r="M17" s="108" t="s">
        <v>89</v>
      </c>
      <c r="N17" s="109" t="s">
        <v>97</v>
      </c>
      <c r="O17" s="109" t="s">
        <v>102</v>
      </c>
      <c r="P17" s="109" t="s">
        <v>90</v>
      </c>
      <c r="Q17" s="109" t="s">
        <v>91</v>
      </c>
      <c r="R17" s="189" t="s">
        <v>92</v>
      </c>
      <c r="S17" s="190"/>
      <c r="T17" s="110"/>
      <c r="U17" s="47">
        <v>1091</v>
      </c>
    </row>
    <row r="18" spans="1:23" ht="10.5" customHeight="1" thickBot="1" x14ac:dyDescent="0.25">
      <c r="A18" s="58"/>
      <c r="B18" s="55"/>
      <c r="D18" s="111"/>
      <c r="E18" s="111"/>
      <c r="F18" s="111"/>
      <c r="G18" s="111"/>
      <c r="H18" s="111"/>
      <c r="I18" s="112"/>
      <c r="J18" s="111"/>
      <c r="K18" s="111"/>
      <c r="L18" s="111"/>
      <c r="M18" s="111"/>
      <c r="N18" s="111"/>
      <c r="O18" s="111"/>
      <c r="P18" s="111"/>
      <c r="Q18" s="111"/>
      <c r="R18" s="111"/>
      <c r="S18" s="113"/>
      <c r="T18" s="60"/>
      <c r="W18" s="114"/>
    </row>
    <row r="19" spans="1:23" ht="32.25" customHeight="1" x14ac:dyDescent="0.2">
      <c r="A19" s="58"/>
      <c r="B19" s="245">
        <v>1</v>
      </c>
      <c r="C19" s="247"/>
      <c r="D19" s="248"/>
      <c r="E19" s="229"/>
      <c r="F19" s="230"/>
      <c r="G19" s="249"/>
      <c r="H19" s="249"/>
      <c r="I19" s="129"/>
      <c r="J19" s="250"/>
      <c r="K19" s="251"/>
      <c r="L19" s="252"/>
      <c r="M19" s="253"/>
      <c r="N19" s="261"/>
      <c r="O19" s="261"/>
      <c r="P19" s="254"/>
      <c r="Q19" s="220" t="e">
        <f>LOOKUP(P19,'[2]HISTORICO SMMLV'!$C$2:$C$27)</f>
        <v>#N/A</v>
      </c>
      <c r="R19" s="223" t="e">
        <f>(M19/Q19)*L19</f>
        <v>#N/A</v>
      </c>
      <c r="S19" s="224"/>
      <c r="T19" s="60"/>
      <c r="U19" s="115" t="e">
        <f>R19</f>
        <v>#N/A</v>
      </c>
      <c r="V19" s="116"/>
    </row>
    <row r="20" spans="1:23" ht="32.25" customHeight="1" x14ac:dyDescent="0.2">
      <c r="A20" s="58"/>
      <c r="B20" s="232"/>
      <c r="C20" s="152"/>
      <c r="D20" s="155"/>
      <c r="E20" s="159"/>
      <c r="F20" s="160"/>
      <c r="G20" s="164"/>
      <c r="H20" s="164"/>
      <c r="I20" s="130"/>
      <c r="J20" s="168"/>
      <c r="K20" s="169"/>
      <c r="L20" s="234"/>
      <c r="M20" s="237"/>
      <c r="N20" s="256"/>
      <c r="O20" s="256"/>
      <c r="P20" s="240"/>
      <c r="Q20" s="221"/>
      <c r="R20" s="225"/>
      <c r="S20" s="226"/>
      <c r="T20" s="60"/>
      <c r="U20" s="115"/>
      <c r="V20" s="116"/>
    </row>
    <row r="21" spans="1:23" ht="32.25" customHeight="1" x14ac:dyDescent="0.2">
      <c r="A21" s="58"/>
      <c r="B21" s="246"/>
      <c r="C21" s="153"/>
      <c r="D21" s="156"/>
      <c r="E21" s="161"/>
      <c r="F21" s="162"/>
      <c r="G21" s="165"/>
      <c r="H21" s="165"/>
      <c r="I21" s="128"/>
      <c r="J21" s="170"/>
      <c r="K21" s="171"/>
      <c r="L21" s="235"/>
      <c r="M21" s="238"/>
      <c r="N21" s="257"/>
      <c r="O21" s="257"/>
      <c r="P21" s="241"/>
      <c r="Q21" s="222"/>
      <c r="R21" s="227"/>
      <c r="S21" s="228"/>
      <c r="T21" s="60"/>
      <c r="U21" s="115"/>
      <c r="V21" s="116"/>
    </row>
    <row r="22" spans="1:23" ht="32.25" customHeight="1" x14ac:dyDescent="0.2">
      <c r="A22" s="58"/>
      <c r="B22" s="231">
        <v>2</v>
      </c>
      <c r="C22" s="151"/>
      <c r="D22" s="154"/>
      <c r="E22" s="157"/>
      <c r="F22" s="158"/>
      <c r="G22" s="163"/>
      <c r="H22" s="163"/>
      <c r="I22" s="117"/>
      <c r="J22" s="166"/>
      <c r="K22" s="167"/>
      <c r="L22" s="233"/>
      <c r="M22" s="236"/>
      <c r="N22" s="255"/>
      <c r="O22" s="255"/>
      <c r="P22" s="239"/>
      <c r="Q22" s="242" t="e">
        <f>LOOKUP(P22,'[2]HISTORICO SMMLV'!$C$2:$C$27)</f>
        <v>#N/A</v>
      </c>
      <c r="R22" s="243" t="e">
        <f>(M22/Q22)*L22</f>
        <v>#N/A</v>
      </c>
      <c r="S22" s="244"/>
      <c r="T22" s="60"/>
      <c r="U22" s="115"/>
      <c r="V22" s="116"/>
    </row>
    <row r="23" spans="1:23" ht="32.25" customHeight="1" x14ac:dyDescent="0.2">
      <c r="A23" s="58"/>
      <c r="B23" s="232"/>
      <c r="C23" s="152"/>
      <c r="D23" s="155"/>
      <c r="E23" s="159"/>
      <c r="F23" s="160"/>
      <c r="G23" s="164"/>
      <c r="H23" s="164"/>
      <c r="I23" s="117"/>
      <c r="J23" s="168"/>
      <c r="K23" s="169"/>
      <c r="L23" s="234"/>
      <c r="M23" s="237"/>
      <c r="N23" s="256"/>
      <c r="O23" s="256"/>
      <c r="P23" s="240"/>
      <c r="Q23" s="221"/>
      <c r="R23" s="225"/>
      <c r="S23" s="226"/>
      <c r="T23" s="60"/>
      <c r="U23" s="115"/>
      <c r="V23" s="116"/>
    </row>
    <row r="24" spans="1:23" ht="32.25" customHeight="1" x14ac:dyDescent="0.2">
      <c r="A24" s="58"/>
      <c r="B24" s="232"/>
      <c r="C24" s="153"/>
      <c r="D24" s="156"/>
      <c r="E24" s="161"/>
      <c r="F24" s="162"/>
      <c r="G24" s="165"/>
      <c r="H24" s="165"/>
      <c r="I24" s="117"/>
      <c r="J24" s="170"/>
      <c r="K24" s="171"/>
      <c r="L24" s="235"/>
      <c r="M24" s="238"/>
      <c r="N24" s="257"/>
      <c r="O24" s="257"/>
      <c r="P24" s="241"/>
      <c r="Q24" s="222"/>
      <c r="R24" s="227"/>
      <c r="S24" s="228"/>
      <c r="T24" s="60"/>
      <c r="U24" s="115"/>
      <c r="V24" s="116"/>
    </row>
    <row r="25" spans="1:23" ht="32.25" customHeight="1" x14ac:dyDescent="0.2">
      <c r="A25" s="58"/>
      <c r="B25" s="232">
        <v>3</v>
      </c>
      <c r="C25" s="151"/>
      <c r="D25" s="154"/>
      <c r="E25" s="157"/>
      <c r="F25" s="158"/>
      <c r="G25" s="163"/>
      <c r="H25" s="163"/>
      <c r="I25" s="117"/>
      <c r="J25" s="166"/>
      <c r="K25" s="167"/>
      <c r="L25" s="233"/>
      <c r="M25" s="236"/>
      <c r="N25" s="255"/>
      <c r="O25" s="255"/>
      <c r="P25" s="239"/>
      <c r="Q25" s="242" t="e">
        <f>LOOKUP(P25,'[2]HISTORICO SMMLV'!$C$2:$C$27)</f>
        <v>#N/A</v>
      </c>
      <c r="R25" s="243" t="e">
        <f>(M25/Q25)*L25</f>
        <v>#N/A</v>
      </c>
      <c r="S25" s="244"/>
      <c r="T25" s="60"/>
      <c r="U25" s="115"/>
      <c r="V25" s="116"/>
    </row>
    <row r="26" spans="1:23" ht="32.25" customHeight="1" x14ac:dyDescent="0.2">
      <c r="A26" s="58"/>
      <c r="B26" s="232"/>
      <c r="C26" s="152"/>
      <c r="D26" s="155"/>
      <c r="E26" s="159"/>
      <c r="F26" s="160"/>
      <c r="G26" s="164"/>
      <c r="H26" s="164"/>
      <c r="I26" s="117"/>
      <c r="J26" s="168"/>
      <c r="K26" s="169"/>
      <c r="L26" s="234"/>
      <c r="M26" s="237"/>
      <c r="N26" s="256"/>
      <c r="O26" s="256"/>
      <c r="P26" s="240"/>
      <c r="Q26" s="221"/>
      <c r="R26" s="225"/>
      <c r="S26" s="226"/>
      <c r="T26" s="60"/>
      <c r="U26" s="115"/>
      <c r="V26" s="116"/>
    </row>
    <row r="27" spans="1:23" ht="32.25" customHeight="1" x14ac:dyDescent="0.2">
      <c r="A27" s="58"/>
      <c r="B27" s="232"/>
      <c r="C27" s="153"/>
      <c r="D27" s="156"/>
      <c r="E27" s="161"/>
      <c r="F27" s="162"/>
      <c r="G27" s="165"/>
      <c r="H27" s="165"/>
      <c r="I27" s="117"/>
      <c r="J27" s="170"/>
      <c r="K27" s="171"/>
      <c r="L27" s="235"/>
      <c r="M27" s="238"/>
      <c r="N27" s="257"/>
      <c r="O27" s="257"/>
      <c r="P27" s="241"/>
      <c r="Q27" s="222"/>
      <c r="R27" s="227"/>
      <c r="S27" s="228"/>
      <c r="T27" s="60"/>
      <c r="U27" s="115"/>
      <c r="V27" s="116"/>
    </row>
    <row r="28" spans="1:23" ht="32.25" customHeight="1" x14ac:dyDescent="0.2">
      <c r="A28" s="58"/>
      <c r="B28" s="232">
        <v>4</v>
      </c>
      <c r="C28" s="151"/>
      <c r="D28" s="154"/>
      <c r="E28" s="157"/>
      <c r="F28" s="158"/>
      <c r="G28" s="163"/>
      <c r="H28" s="163"/>
      <c r="I28" s="117"/>
      <c r="J28" s="166"/>
      <c r="K28" s="167"/>
      <c r="L28" s="233"/>
      <c r="M28" s="236"/>
      <c r="N28" s="255"/>
      <c r="O28" s="255"/>
      <c r="P28" s="239"/>
      <c r="Q28" s="242" t="e">
        <f>LOOKUP(P28,'[2]HISTORICO SMMLV'!$C$2:$C$27)</f>
        <v>#N/A</v>
      </c>
      <c r="R28" s="243" t="e">
        <f>(M28/Q28)*L28</f>
        <v>#N/A</v>
      </c>
      <c r="S28" s="244"/>
      <c r="T28" s="60"/>
      <c r="U28" s="115"/>
      <c r="V28" s="116"/>
    </row>
    <row r="29" spans="1:23" ht="32.25" customHeight="1" x14ac:dyDescent="0.2">
      <c r="A29" s="58"/>
      <c r="B29" s="232"/>
      <c r="C29" s="152"/>
      <c r="D29" s="155"/>
      <c r="E29" s="159"/>
      <c r="F29" s="160"/>
      <c r="G29" s="164"/>
      <c r="H29" s="164"/>
      <c r="I29" s="117"/>
      <c r="J29" s="168"/>
      <c r="K29" s="169"/>
      <c r="L29" s="234"/>
      <c r="M29" s="237"/>
      <c r="N29" s="256"/>
      <c r="O29" s="256"/>
      <c r="P29" s="240"/>
      <c r="Q29" s="221"/>
      <c r="R29" s="225"/>
      <c r="S29" s="226"/>
      <c r="T29" s="60"/>
      <c r="U29" s="115"/>
      <c r="V29" s="116"/>
    </row>
    <row r="30" spans="1:23" ht="32.25" customHeight="1" x14ac:dyDescent="0.2">
      <c r="A30" s="58"/>
      <c r="B30" s="232"/>
      <c r="C30" s="153"/>
      <c r="D30" s="156"/>
      <c r="E30" s="161"/>
      <c r="F30" s="162"/>
      <c r="G30" s="165"/>
      <c r="H30" s="165"/>
      <c r="I30" s="117"/>
      <c r="J30" s="170"/>
      <c r="K30" s="171"/>
      <c r="L30" s="235"/>
      <c r="M30" s="238"/>
      <c r="N30" s="257"/>
      <c r="O30" s="257"/>
      <c r="P30" s="241"/>
      <c r="Q30" s="222"/>
      <c r="R30" s="227"/>
      <c r="S30" s="228"/>
      <c r="T30" s="60"/>
      <c r="U30" s="115"/>
      <c r="V30" s="116"/>
    </row>
    <row r="31" spans="1:23" ht="32.25" customHeight="1" x14ac:dyDescent="0.2">
      <c r="A31" s="58"/>
      <c r="B31" s="232">
        <v>5</v>
      </c>
      <c r="C31" s="151"/>
      <c r="D31" s="154"/>
      <c r="E31" s="157"/>
      <c r="F31" s="158"/>
      <c r="G31" s="163"/>
      <c r="H31" s="163"/>
      <c r="I31" s="117"/>
      <c r="J31" s="166"/>
      <c r="K31" s="167"/>
      <c r="L31" s="233"/>
      <c r="M31" s="236"/>
      <c r="N31" s="255"/>
      <c r="O31" s="255"/>
      <c r="P31" s="239"/>
      <c r="Q31" s="242" t="e">
        <f>LOOKUP(P31,'[2]HISTORICO SMMLV'!$C$2:$C$27)</f>
        <v>#N/A</v>
      </c>
      <c r="R31" s="243" t="e">
        <f>(M31/Q31)*L31</f>
        <v>#N/A</v>
      </c>
      <c r="S31" s="244"/>
      <c r="T31" s="60"/>
      <c r="U31" s="115"/>
      <c r="V31" s="116"/>
    </row>
    <row r="32" spans="1:23" ht="32.25" customHeight="1" x14ac:dyDescent="0.2">
      <c r="A32" s="58"/>
      <c r="B32" s="232"/>
      <c r="C32" s="152"/>
      <c r="D32" s="155"/>
      <c r="E32" s="159"/>
      <c r="F32" s="160"/>
      <c r="G32" s="164"/>
      <c r="H32" s="164"/>
      <c r="I32" s="117"/>
      <c r="J32" s="168"/>
      <c r="K32" s="169"/>
      <c r="L32" s="234"/>
      <c r="M32" s="237"/>
      <c r="N32" s="256"/>
      <c r="O32" s="256"/>
      <c r="P32" s="240"/>
      <c r="Q32" s="221"/>
      <c r="R32" s="225"/>
      <c r="S32" s="226"/>
      <c r="T32" s="60"/>
      <c r="U32" s="115"/>
      <c r="V32" s="116"/>
    </row>
    <row r="33" spans="1:24" ht="32.25" customHeight="1" thickBot="1" x14ac:dyDescent="0.25">
      <c r="A33" s="58"/>
      <c r="B33" s="232"/>
      <c r="C33" s="153"/>
      <c r="D33" s="156"/>
      <c r="E33" s="161"/>
      <c r="F33" s="162"/>
      <c r="G33" s="165"/>
      <c r="H33" s="165"/>
      <c r="I33" s="117"/>
      <c r="J33" s="170"/>
      <c r="K33" s="171"/>
      <c r="L33" s="235"/>
      <c r="M33" s="238"/>
      <c r="N33" s="257"/>
      <c r="O33" s="257"/>
      <c r="P33" s="241"/>
      <c r="Q33" s="222"/>
      <c r="R33" s="227"/>
      <c r="S33" s="228"/>
      <c r="T33" s="60"/>
      <c r="U33" s="115"/>
      <c r="V33" s="116"/>
    </row>
    <row r="34" spans="1:24" ht="36" customHeight="1" x14ac:dyDescent="0.3">
      <c r="A34" s="58"/>
      <c r="B34" s="140" t="s">
        <v>93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2"/>
      <c r="Q34" s="118" t="e">
        <f>SUM(R19:S33)</f>
        <v>#N/A</v>
      </c>
      <c r="R34" s="143"/>
      <c r="S34" s="144"/>
      <c r="T34" s="60"/>
      <c r="U34" s="119" t="e">
        <f>SUM(U19:U19)</f>
        <v>#N/A</v>
      </c>
      <c r="V34" s="115" t="e">
        <f>SUM(#REF!)</f>
        <v>#REF!</v>
      </c>
      <c r="W34" s="115" t="e">
        <f>SUM(#REF!)</f>
        <v>#REF!</v>
      </c>
      <c r="X34" s="48"/>
    </row>
    <row r="35" spans="1:24" s="43" customFormat="1" ht="10.5" customHeight="1" x14ac:dyDescent="0.2">
      <c r="A35" s="120"/>
      <c r="B35" s="145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32"/>
    </row>
    <row r="36" spans="1:24" s="43" customFormat="1" ht="10.5" customHeight="1" x14ac:dyDescent="0.2">
      <c r="A36" s="120"/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7"/>
      <c r="T36" s="32"/>
    </row>
    <row r="37" spans="1:24" s="43" customFormat="1" ht="27" customHeight="1" x14ac:dyDescent="0.2">
      <c r="A37" s="120"/>
      <c r="B37" s="14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7"/>
      <c r="T37" s="32"/>
      <c r="U37" s="43">
        <v>1091</v>
      </c>
    </row>
    <row r="38" spans="1:24" s="43" customFormat="1" ht="24" customHeight="1" x14ac:dyDescent="0.2">
      <c r="A38" s="120"/>
      <c r="B38" s="14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7"/>
      <c r="T38" s="32"/>
    </row>
    <row r="39" spans="1:24" s="43" customFormat="1" ht="10.5" customHeight="1" x14ac:dyDescent="0.2">
      <c r="A39" s="120"/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32"/>
      <c r="U39" s="43">
        <f>R39</f>
        <v>0</v>
      </c>
    </row>
    <row r="40" spans="1:24" s="43" customFormat="1" ht="36" customHeight="1" thickBot="1" x14ac:dyDescent="0.25">
      <c r="A40" s="120"/>
      <c r="B40" s="137" t="s">
        <v>94</v>
      </c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9"/>
      <c r="T40" s="32"/>
    </row>
    <row r="41" spans="1:24" s="43" customFormat="1" ht="10.5" customHeight="1" x14ac:dyDescent="0.2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32"/>
    </row>
    <row r="42" spans="1:24" s="43" customFormat="1" ht="10.5" customHeight="1" x14ac:dyDescent="0.2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32"/>
    </row>
    <row r="43" spans="1:24" s="43" customFormat="1" ht="10.5" customHeight="1" x14ac:dyDescent="0.2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32"/>
    </row>
    <row r="44" spans="1:24" s="43" customFormat="1" ht="10.5" customHeight="1" x14ac:dyDescent="0.2">
      <c r="A44" s="12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32"/>
    </row>
    <row r="45" spans="1:24" s="43" customFormat="1" ht="10.5" customHeight="1" x14ac:dyDescent="0.2">
      <c r="A45" s="12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32"/>
    </row>
    <row r="46" spans="1:24" s="43" customFormat="1" ht="10.5" customHeight="1" x14ac:dyDescent="0.2">
      <c r="A46" s="12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32"/>
    </row>
    <row r="47" spans="1:24" s="43" customFormat="1" ht="10.5" customHeight="1" x14ac:dyDescent="0.2">
      <c r="A47" s="120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32"/>
    </row>
    <row r="48" spans="1:24" s="43" customFormat="1" ht="10.5" customHeight="1" x14ac:dyDescent="0.2">
      <c r="A48" s="120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32"/>
    </row>
    <row r="49" spans="1:20" s="43" customFormat="1" ht="10.5" customHeight="1" x14ac:dyDescent="0.2">
      <c r="A49" s="120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32"/>
    </row>
    <row r="50" spans="1:20" s="43" customFormat="1" ht="10.5" customHeight="1" x14ac:dyDescent="0.2">
      <c r="A50" s="120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32"/>
    </row>
    <row r="51" spans="1:20" ht="12.75" customHeight="1" x14ac:dyDescent="0.2"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</row>
    <row r="52" spans="1:20" ht="12.75" customHeight="1" x14ac:dyDescent="0.2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</row>
    <row r="53" spans="1:20" ht="12.75" customHeight="1" x14ac:dyDescent="0.2"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</row>
    <row r="54" spans="1:20" ht="12.75" customHeight="1" x14ac:dyDescent="0.2"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</row>
    <row r="55" spans="1:20" ht="12.75" customHeight="1" x14ac:dyDescent="0.2"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</row>
    <row r="56" spans="1:20" ht="12.75" customHeight="1" x14ac:dyDescent="0.2"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</row>
    <row r="57" spans="1:20" ht="12.75" customHeight="1" x14ac:dyDescent="0.2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</row>
    <row r="58" spans="1:20" x14ac:dyDescent="0.2">
      <c r="Q58" s="32"/>
      <c r="R58" s="32"/>
      <c r="S58" s="32"/>
    </row>
    <row r="67" ht="25.15" customHeight="1" x14ac:dyDescent="0.2"/>
  </sheetData>
  <sheetProtection selectLockedCells="1" selectUnlockedCells="1"/>
  <dataConsolidate/>
  <mergeCells count="105">
    <mergeCell ref="M25:M27"/>
    <mergeCell ref="N25:N27"/>
    <mergeCell ref="O25:O27"/>
    <mergeCell ref="P25:P27"/>
    <mergeCell ref="Q25:Q27"/>
    <mergeCell ref="B40:S40"/>
    <mergeCell ref="P31:P33"/>
    <mergeCell ref="Q31:Q33"/>
    <mergeCell ref="R31:S33"/>
    <mergeCell ref="B34:P34"/>
    <mergeCell ref="R34:S34"/>
    <mergeCell ref="B35:S39"/>
    <mergeCell ref="J31:K33"/>
    <mergeCell ref="L31:L33"/>
    <mergeCell ref="M31:M33"/>
    <mergeCell ref="N31:N33"/>
    <mergeCell ref="O31:O33"/>
    <mergeCell ref="B31:B33"/>
    <mergeCell ref="C31:C33"/>
    <mergeCell ref="D31:D33"/>
    <mergeCell ref="E31:F33"/>
    <mergeCell ref="G31:G33"/>
    <mergeCell ref="H31:H33"/>
    <mergeCell ref="B28:B30"/>
    <mergeCell ref="C28:C30"/>
    <mergeCell ref="D28:D30"/>
    <mergeCell ref="E28:F30"/>
    <mergeCell ref="G28:G30"/>
    <mergeCell ref="H28:H30"/>
    <mergeCell ref="J28:K30"/>
    <mergeCell ref="L28:L30"/>
    <mergeCell ref="M28:M30"/>
    <mergeCell ref="N22:N24"/>
    <mergeCell ref="O22:O24"/>
    <mergeCell ref="P22:P24"/>
    <mergeCell ref="N28:N30"/>
    <mergeCell ref="O28:O30"/>
    <mergeCell ref="P28:P30"/>
    <mergeCell ref="Q28:Q30"/>
    <mergeCell ref="R28:S30"/>
    <mergeCell ref="R25:S27"/>
    <mergeCell ref="B25:B27"/>
    <mergeCell ref="C25:C27"/>
    <mergeCell ref="D25:D27"/>
    <mergeCell ref="E25:F27"/>
    <mergeCell ref="G25:G27"/>
    <mergeCell ref="H25:H27"/>
    <mergeCell ref="J25:K27"/>
    <mergeCell ref="L25:L27"/>
    <mergeCell ref="L22:L24"/>
    <mergeCell ref="P19:P21"/>
    <mergeCell ref="Q19:Q21"/>
    <mergeCell ref="R19:S21"/>
    <mergeCell ref="B22:B24"/>
    <mergeCell ref="C22:C24"/>
    <mergeCell ref="D22:D24"/>
    <mergeCell ref="E22:F24"/>
    <mergeCell ref="G22:G24"/>
    <mergeCell ref="H22:H24"/>
    <mergeCell ref="J22:K24"/>
    <mergeCell ref="J19:K21"/>
    <mergeCell ref="L19:L21"/>
    <mergeCell ref="M19:M21"/>
    <mergeCell ref="N19:N21"/>
    <mergeCell ref="O19:O21"/>
    <mergeCell ref="B19:B21"/>
    <mergeCell ref="C19:C21"/>
    <mergeCell ref="D19:D21"/>
    <mergeCell ref="E19:F21"/>
    <mergeCell ref="G19:G21"/>
    <mergeCell ref="H19:H21"/>
    <mergeCell ref="Q22:Q24"/>
    <mergeCell ref="R22:S24"/>
    <mergeCell ref="M22:M24"/>
    <mergeCell ref="B14:C14"/>
    <mergeCell ref="D14:S14"/>
    <mergeCell ref="B15:C15"/>
    <mergeCell ref="E17:F17"/>
    <mergeCell ref="J17:K17"/>
    <mergeCell ref="R17:S17"/>
    <mergeCell ref="K11:L11"/>
    <mergeCell ref="M11:O11"/>
    <mergeCell ref="P11:R11"/>
    <mergeCell ref="B13:L13"/>
    <mergeCell ref="M13:P13"/>
    <mergeCell ref="Q13:R13"/>
    <mergeCell ref="B7:C7"/>
    <mergeCell ref="D7:S7"/>
    <mergeCell ref="B9:C11"/>
    <mergeCell ref="D9:J11"/>
    <mergeCell ref="K9:L9"/>
    <mergeCell ref="M9:O9"/>
    <mergeCell ref="P9:R9"/>
    <mergeCell ref="K10:L10"/>
    <mergeCell ref="M10:O10"/>
    <mergeCell ref="P10:R10"/>
    <mergeCell ref="C2:S2"/>
    <mergeCell ref="C3:S3"/>
    <mergeCell ref="C4:S4"/>
    <mergeCell ref="B5:C5"/>
    <mergeCell ref="E5:F5"/>
    <mergeCell ref="H5:I5"/>
    <mergeCell ref="L5:M5"/>
    <mergeCell ref="P5:Q5"/>
    <mergeCell ref="R5:S5"/>
  </mergeCells>
  <conditionalFormatting sqref="C16:L16 C17:D17 G17:I17 C18:K18 C19:D19 G19:H19 L18:L19 L17:S17">
    <cfRule type="cellIs" dxfId="29" priority="29" operator="equal">
      <formula>#REF!</formula>
    </cfRule>
    <cfRule type="cellIs" dxfId="28" priority="30" operator="equal">
      <formula>#REF!</formula>
    </cfRule>
  </conditionalFormatting>
  <conditionalFormatting sqref="J19">
    <cfRule type="cellIs" dxfId="27" priority="27" operator="equal">
      <formula>#REF!</formula>
    </cfRule>
    <cfRule type="cellIs" dxfId="26" priority="28" operator="equal">
      <formula>#REF!</formula>
    </cfRule>
  </conditionalFormatting>
  <conditionalFormatting sqref="E19">
    <cfRule type="cellIs" dxfId="25" priority="25" operator="equal">
      <formula>#REF!</formula>
    </cfRule>
    <cfRule type="cellIs" dxfId="24" priority="26" operator="equal">
      <formula>#REF!</formula>
    </cfRule>
  </conditionalFormatting>
  <conditionalFormatting sqref="R41">
    <cfRule type="cellIs" dxfId="23" priority="21" operator="equal">
      <formula>"si"</formula>
    </cfRule>
    <cfRule type="cellIs" dxfId="22" priority="22" operator="equal">
      <formula>"no"</formula>
    </cfRule>
  </conditionalFormatting>
  <conditionalFormatting sqref="R41">
    <cfRule type="cellIs" dxfId="21" priority="23" operator="equal">
      <formula>#REF!</formula>
    </cfRule>
    <cfRule type="cellIs" dxfId="20" priority="24" operator="equal">
      <formula>#REF!</formula>
    </cfRule>
  </conditionalFormatting>
  <conditionalFormatting sqref="R41">
    <cfRule type="cellIs" dxfId="19" priority="19" operator="equal">
      <formula>#REF!</formula>
    </cfRule>
    <cfRule type="cellIs" dxfId="18" priority="20" operator="equal">
      <formula>#REF!</formula>
    </cfRule>
  </conditionalFormatting>
  <conditionalFormatting sqref="C22:D22 G22:H22 L22 C25:D25 G25:H25 L25">
    <cfRule type="cellIs" dxfId="17" priority="17" operator="equal">
      <formula>#REF!</formula>
    </cfRule>
    <cfRule type="cellIs" dxfId="16" priority="18" operator="equal">
      <formula>#REF!</formula>
    </cfRule>
  </conditionalFormatting>
  <conditionalFormatting sqref="J22 J25">
    <cfRule type="cellIs" dxfId="15" priority="15" operator="equal">
      <formula>#REF!</formula>
    </cfRule>
    <cfRule type="cellIs" dxfId="14" priority="16" operator="equal">
      <formula>#REF!</formula>
    </cfRule>
  </conditionalFormatting>
  <conditionalFormatting sqref="E22 E25">
    <cfRule type="cellIs" dxfId="13" priority="13" operator="equal">
      <formula>#REF!</formula>
    </cfRule>
    <cfRule type="cellIs" dxfId="12" priority="14" operator="equal">
      <formula>#REF!</formula>
    </cfRule>
  </conditionalFormatting>
  <conditionalFormatting sqref="J28">
    <cfRule type="cellIs" dxfId="11" priority="9" operator="equal">
      <formula>#REF!</formula>
    </cfRule>
    <cfRule type="cellIs" dxfId="10" priority="10" operator="equal">
      <formula>#REF!</formula>
    </cfRule>
  </conditionalFormatting>
  <conditionalFormatting sqref="E28">
    <cfRule type="cellIs" dxfId="9" priority="7" operator="equal">
      <formula>#REF!</formula>
    </cfRule>
    <cfRule type="cellIs" dxfId="8" priority="8" operator="equal">
      <formula>#REF!</formula>
    </cfRule>
  </conditionalFormatting>
  <conditionalFormatting sqref="C28:D28 G28:H28 L28">
    <cfRule type="cellIs" dxfId="7" priority="11" operator="equal">
      <formula>#REF!</formula>
    </cfRule>
    <cfRule type="cellIs" dxfId="6" priority="12" operator="equal">
      <formula>#REF!</formula>
    </cfRule>
  </conditionalFormatting>
  <conditionalFormatting sqref="C31:D31 G31:H31 L31">
    <cfRule type="cellIs" dxfId="5" priority="5" operator="equal">
      <formula>#REF!</formula>
    </cfRule>
    <cfRule type="cellIs" dxfId="4" priority="6" operator="equal">
      <formula>#REF!</formula>
    </cfRule>
  </conditionalFormatting>
  <conditionalFormatting sqref="J31">
    <cfRule type="cellIs" dxfId="3" priority="3" operator="equal">
      <formula>#REF!</formula>
    </cfRule>
    <cfRule type="cellIs" dxfId="2" priority="4" operator="equal">
      <formula>#REF!</formula>
    </cfRule>
  </conditionalFormatting>
  <conditionalFormatting sqref="E31">
    <cfRule type="cellIs" dxfId="1" priority="1" operator="equal">
      <formula>#REF!</formula>
    </cfRule>
    <cfRule type="cellIs" dxfId="0" priority="2" operator="equal">
      <formula>#REF!</formula>
    </cfRule>
  </conditionalFormatting>
  <dataValidations count="2">
    <dataValidation type="list" allowBlank="1" showInputMessage="1" showErrorMessage="1" sqref="D16:L16 D18:L18 S36 D38:L38 R41:S41" xr:uid="{00000000-0002-0000-0400-000000000000}">
      <formula1>#REF!</formula1>
    </dataValidation>
    <dataValidation type="list" allowBlank="1" showInputMessage="1" showErrorMessage="1" sqref="L5" xr:uid="{00000000-0002-0000-0400-000001000000}">
      <formula1>"Secop I,Secop II"</formula1>
    </dataValidation>
  </dataValidations>
  <printOptions horizontalCentered="1"/>
  <pageMargins left="0.39370078740157483" right="0.39370078740157483" top="0.59055118110236227" bottom="0.39370078740157483" header="0.31496062992125984" footer="0.31496062992125984"/>
  <pageSetup scale="37" orientation="landscape" r:id="rId1"/>
  <colBreaks count="1" manualBreakCount="1">
    <brk id="16" max="28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Listas</vt:lpstr>
      <vt:lpstr>HISTORICO SMMLV</vt:lpstr>
      <vt:lpstr>FORMATO DE INGRESO</vt:lpstr>
      <vt:lpstr>EXP. MÍN HAB PROP MIPYMES </vt:lpstr>
      <vt:lpstr>EXP. MÍN HAB PROP</vt:lpstr>
      <vt:lpstr>'EXP. MÍN HAB PROP'!Área_de_impresión</vt:lpstr>
      <vt:lpstr>'EXP. MÍN HAB PROP MIPYMES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Barragan Zamora</dc:creator>
  <cp:lastModifiedBy>GINA OCHOA</cp:lastModifiedBy>
  <dcterms:created xsi:type="dcterms:W3CDTF">2022-09-06T03:11:33Z</dcterms:created>
  <dcterms:modified xsi:type="dcterms:W3CDTF">2022-11-18T19:10:47Z</dcterms:modified>
</cp:coreProperties>
</file>