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.jimenez\Downloads\"/>
    </mc:Choice>
  </mc:AlternateContent>
  <xr:revisionPtr revIDLastSave="0" documentId="8_{44C51038-423E-4451-9D28-C5F9D63ADCAE}" xr6:coauthVersionLast="47" xr6:coauthVersionMax="47" xr10:uidLastSave="{00000000-0000-0000-0000-000000000000}"/>
  <bookViews>
    <workbookView xWindow="-110" yWindow="-110" windowWidth="19420" windowHeight="10420" xr2:uid="{74C9BF20-141A-44CA-87AF-21369EAEE4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7" i="1" l="1"/>
  <c r="O26" i="1"/>
  <c r="P26" i="1"/>
  <c r="N26" i="1"/>
  <c r="N25" i="1"/>
  <c r="N24" i="1"/>
  <c r="N23" i="1"/>
  <c r="O23" i="1" s="1"/>
  <c r="P23" i="1" s="1"/>
  <c r="N22" i="1"/>
  <c r="O22" i="1" s="1"/>
  <c r="P22" i="1" s="1"/>
  <c r="N21" i="1"/>
  <c r="O21" i="1" s="1"/>
  <c r="N20" i="1"/>
  <c r="O20" i="1" s="1"/>
  <c r="N19" i="1"/>
  <c r="O19" i="1" s="1"/>
  <c r="P19" i="1" s="1"/>
  <c r="N18" i="1"/>
  <c r="O18" i="1" s="1"/>
  <c r="P18" i="1" s="1"/>
  <c r="N15" i="1"/>
  <c r="N12" i="1"/>
  <c r="N11" i="1"/>
  <c r="N10" i="1"/>
  <c r="N9" i="1"/>
  <c r="O9" i="1" s="1"/>
  <c r="N8" i="1"/>
  <c r="O8" i="1" s="1"/>
  <c r="N7" i="1"/>
  <c r="O7" i="1" s="1"/>
  <c r="P7" i="1" s="1"/>
  <c r="N6" i="1"/>
  <c r="O6" i="1" s="1"/>
  <c r="P6" i="1" s="1"/>
  <c r="N5" i="1"/>
  <c r="O25" i="1"/>
  <c r="O24" i="1"/>
  <c r="O10" i="1"/>
  <c r="P10" i="1" s="1"/>
  <c r="P24" i="1" l="1"/>
  <c r="P25" i="1"/>
  <c r="P20" i="1"/>
  <c r="P21" i="1"/>
  <c r="P9" i="1"/>
  <c r="O12" i="1"/>
  <c r="P12" i="1" s="1"/>
  <c r="O11" i="1"/>
  <c r="P11" i="1" s="1"/>
  <c r="P8" i="1"/>
  <c r="O15" i="1"/>
  <c r="P15" i="1" s="1"/>
  <c r="O5" i="1"/>
  <c r="P5" i="1" s="1"/>
  <c r="K17" i="1" l="1"/>
  <c r="K16" i="1"/>
  <c r="K14" i="1"/>
  <c r="N14" i="1" s="1"/>
  <c r="O14" i="1" s="1"/>
  <c r="P14" i="1" s="1"/>
  <c r="K13" i="1"/>
  <c r="N13" i="1" s="1"/>
  <c r="O13" i="1" s="1"/>
  <c r="P13" i="1" s="1"/>
  <c r="J20" i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5" i="1"/>
  <c r="M15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L13" i="1" l="1"/>
  <c r="L14" i="1"/>
  <c r="M14" i="1" s="1"/>
  <c r="M13" i="1"/>
  <c r="M27" i="1" s="1"/>
  <c r="L16" i="1"/>
  <c r="M16" i="1" s="1"/>
  <c r="N16" i="1"/>
  <c r="O16" i="1" s="1"/>
  <c r="P16" i="1" s="1"/>
  <c r="L17" i="1"/>
  <c r="M17" i="1" s="1"/>
  <c r="N17" i="1"/>
  <c r="O17" i="1" s="1"/>
  <c r="P17" i="1" s="1"/>
  <c r="J27" i="1"/>
  <c r="G27" i="1"/>
</calcChain>
</file>

<file path=xl/sharedStrings.xml><?xml version="1.0" encoding="utf-8"?>
<sst xmlns="http://schemas.openxmlformats.org/spreadsheetml/2006/main" count="69" uniqueCount="38">
  <si>
    <t>ITEM</t>
  </si>
  <si>
    <t xml:space="preserve">DESCRIPCION </t>
  </si>
  <si>
    <t xml:space="preserve">UNIDAD </t>
  </si>
  <si>
    <t xml:space="preserve">CANTIDAD </t>
  </si>
  <si>
    <t>V/UNITARIO</t>
  </si>
  <si>
    <t>IVA 19%</t>
  </si>
  <si>
    <t>V/TOTAL</t>
  </si>
  <si>
    <t>Un</t>
  </si>
  <si>
    <t xml:space="preserve">VALOR TOTAL </t>
  </si>
  <si>
    <t>Breaker enchufable  20Amp</t>
  </si>
  <si>
    <t xml:space="preserve">Cinta aislante super 33 19mm x 20m </t>
  </si>
  <si>
    <t xml:space="preserve">CANTIDADES ELECTRICAS </t>
  </si>
  <si>
    <t xml:space="preserve">Cable de cobre #12 x 100m THHN/THWN-2 color verde  libre de alogenos. </t>
  </si>
  <si>
    <t xml:space="preserve">Cable de cobre #12 x 100m THHN/THWN-2 color negro  libre de alogenos. </t>
  </si>
  <si>
    <t xml:space="preserve">Cable de cobre #8 x 100m THHN/THWN-2 color blanco libre de alogenos. </t>
  </si>
  <si>
    <t xml:space="preserve">Cable de cobre #8 x 100m THHN/THWN-2 color verde libre e alogenos. </t>
  </si>
  <si>
    <t xml:space="preserve">Cable de cobre #8 x 100m THHN/THWN-2 color negro  libre de alogenos. </t>
  </si>
  <si>
    <t xml:space="preserve">Toma doble regulado color naranja incluye tapa. </t>
  </si>
  <si>
    <t xml:space="preserve">Toma doble tipo leviton color blanco incluye tapa. </t>
  </si>
  <si>
    <t>Rollo</t>
  </si>
  <si>
    <t xml:space="preserve">paquete </t>
  </si>
  <si>
    <t xml:space="preserve">Conector de resorte Scotchlok 10-12 plastico, material de aislamiento elastomero de termoplastico y polipropileno, paquete x 100 unidades </t>
  </si>
  <si>
    <t xml:space="preserve">Conector de autodesforre Scotchlok, material aislante polipropileno retardante de llama, contacto en U laton estaño, paquete x 100 unidades. </t>
  </si>
  <si>
    <t xml:space="preserve">Paquete </t>
  </si>
  <si>
    <t xml:space="preserve">Tornillo de ensamble de 1-1/2" paquete x 100 </t>
  </si>
  <si>
    <t xml:space="preserve">Chazo colapsible Nylon bloque hueco 1/4 paquete x 100 </t>
  </si>
  <si>
    <t xml:space="preserve">Canaleta 110 X 45mm x 2m </t>
  </si>
  <si>
    <t xml:space="preserve">Caja doble Dexson 100 x 45mm blanco </t>
  </si>
  <si>
    <t>Angulo plano 100 X 45MM blanco</t>
  </si>
  <si>
    <t>Angulo externo 100 X 45MM blanco</t>
  </si>
  <si>
    <t>Angulo interno 100 X 45MM blanco</t>
  </si>
  <si>
    <t>Union Dexson 100 X 45MM blanco</t>
  </si>
  <si>
    <t xml:space="preserve">Caja de breakers 6 circuitos de sobreponer, incluye tapa y cumplimiento de RETIE </t>
  </si>
  <si>
    <t xml:space="preserve">CYR INTEGRANDO SOLUCIONES </t>
  </si>
  <si>
    <t xml:space="preserve">MANUZIO &amp; CIA SAS </t>
  </si>
  <si>
    <t xml:space="preserve">KANDERI GROUP SAS </t>
  </si>
  <si>
    <t xml:space="preserve">MENOR PRECIO </t>
  </si>
  <si>
    <t xml:space="preserve">Caja electrica metalica 12 x 12 x 5 con tapa troquel universal para instalacion de toma.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</si>
</sst>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wrapText="1"/>
    </xf>
    <xf numFmtId="0" fontId="0" fillId="0" borderId="1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18" xfId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4" fontId="0" fillId="2" borderId="8" xfId="1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44" fontId="0" fillId="2" borderId="10" xfId="1" applyFont="1" applyFill="1" applyBorder="1" applyAlignment="1">
      <alignment horizontal="center" vertical="center"/>
    </xf>
    <xf numFmtId="44" fontId="0" fillId="2" borderId="11" xfId="1" applyFont="1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44" fontId="0" fillId="2" borderId="13" xfId="1" applyFont="1" applyFill="1" applyBorder="1" applyAlignment="1">
      <alignment horizontal="center" vertical="center"/>
    </xf>
    <xf numFmtId="44" fontId="0" fillId="2" borderId="14" xfId="1" applyFont="1" applyFill="1" applyBorder="1" applyAlignment="1">
      <alignment horizontal="center" vertical="center"/>
    </xf>
    <xf numFmtId="44" fontId="0" fillId="2" borderId="15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4" fontId="0" fillId="3" borderId="18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F7BA-F286-489D-AF0C-5A0A743A5483}">
  <sheetPr>
    <pageSetUpPr fitToPage="1"/>
  </sheetPr>
  <dimension ref="A2:S40"/>
  <sheetViews>
    <sheetView tabSelected="1" topLeftCell="E1" workbookViewId="0">
      <selection activeCell="P27" sqref="P27"/>
    </sheetView>
  </sheetViews>
  <sheetFormatPr baseColWidth="10" defaultRowHeight="14.5" x14ac:dyDescent="0.35"/>
  <cols>
    <col min="1" max="1" width="5.453125" bestFit="1" customWidth="1"/>
    <col min="2" max="2" width="52.81640625" customWidth="1"/>
    <col min="3" max="3" width="8.7265625" bestFit="1" customWidth="1"/>
    <col min="5" max="5" width="13.7265625" customWidth="1"/>
    <col min="6" max="6" width="13" customWidth="1"/>
    <col min="7" max="7" width="14.54296875" customWidth="1"/>
    <col min="8" max="8" width="13.7265625" customWidth="1"/>
    <col min="9" max="9" width="13" customWidth="1"/>
    <col min="10" max="10" width="14.54296875" customWidth="1"/>
    <col min="11" max="11" width="15.54296875" customWidth="1"/>
    <col min="12" max="12" width="13" customWidth="1"/>
    <col min="13" max="13" width="15.54296875" customWidth="1"/>
    <col min="14" max="14" width="15.54296875" bestFit="1" customWidth="1"/>
    <col min="15" max="15" width="13" bestFit="1" customWidth="1"/>
    <col min="16" max="16" width="15.54296875" bestFit="1" customWidth="1"/>
    <col min="17" max="17" width="13.1796875" bestFit="1" customWidth="1"/>
  </cols>
  <sheetData>
    <row r="2" spans="1:19" ht="12.75" customHeight="1" thickBot="1" x14ac:dyDescent="0.4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9" ht="15" thickBot="1" x14ac:dyDescent="0.4">
      <c r="A3" s="52" t="s">
        <v>11</v>
      </c>
      <c r="B3" s="53"/>
      <c r="C3" s="53"/>
      <c r="D3" s="53"/>
      <c r="E3" s="52" t="s">
        <v>33</v>
      </c>
      <c r="F3" s="53"/>
      <c r="G3" s="54"/>
      <c r="H3" s="52" t="s">
        <v>34</v>
      </c>
      <c r="I3" s="53"/>
      <c r="J3" s="54"/>
      <c r="K3" s="52" t="s">
        <v>35</v>
      </c>
      <c r="L3" s="53"/>
      <c r="M3" s="54"/>
      <c r="N3" s="45" t="s">
        <v>36</v>
      </c>
      <c r="O3" s="46"/>
      <c r="P3" s="47"/>
    </row>
    <row r="4" spans="1:19" ht="15" thickBot="1" x14ac:dyDescent="0.4">
      <c r="A4" s="5" t="s">
        <v>0</v>
      </c>
      <c r="B4" s="6" t="s">
        <v>1</v>
      </c>
      <c r="C4" s="6" t="s">
        <v>2</v>
      </c>
      <c r="D4" s="16" t="s">
        <v>3</v>
      </c>
      <c r="E4" s="5" t="s">
        <v>4</v>
      </c>
      <c r="F4" s="6" t="s">
        <v>5</v>
      </c>
      <c r="G4" s="7" t="s">
        <v>6</v>
      </c>
      <c r="H4" s="5" t="s">
        <v>4</v>
      </c>
      <c r="I4" s="6" t="s">
        <v>5</v>
      </c>
      <c r="J4" s="7" t="s">
        <v>6</v>
      </c>
      <c r="K4" s="5" t="s">
        <v>4</v>
      </c>
      <c r="L4" s="6" t="s">
        <v>5</v>
      </c>
      <c r="M4" s="7" t="s">
        <v>6</v>
      </c>
      <c r="N4" s="33" t="s">
        <v>4</v>
      </c>
      <c r="O4" s="34" t="s">
        <v>5</v>
      </c>
      <c r="P4" s="35" t="s">
        <v>6</v>
      </c>
    </row>
    <row r="5" spans="1:19" ht="29" x14ac:dyDescent="0.35">
      <c r="A5" s="9">
        <v>1</v>
      </c>
      <c r="B5" s="10" t="s">
        <v>14</v>
      </c>
      <c r="C5" s="11" t="s">
        <v>19</v>
      </c>
      <c r="D5" s="20">
        <v>1</v>
      </c>
      <c r="E5" s="23">
        <v>633054</v>
      </c>
      <c r="F5" s="24">
        <f>+E5*0.19</f>
        <v>120280.26</v>
      </c>
      <c r="G5" s="25">
        <f>+(E5+F5)*D5</f>
        <v>753334.26</v>
      </c>
      <c r="H5" s="23">
        <v>622017</v>
      </c>
      <c r="I5" s="24">
        <f>+H5*0.19</f>
        <v>118183.23</v>
      </c>
      <c r="J5" s="25">
        <f>+(H5+I5)*D5</f>
        <v>740200.23</v>
      </c>
      <c r="K5" s="23">
        <v>809880</v>
      </c>
      <c r="L5" s="24">
        <f>+K5*0.19</f>
        <v>153877.20000000001</v>
      </c>
      <c r="M5" s="25">
        <f>+(K5+L5)*D5</f>
        <v>963757.2</v>
      </c>
      <c r="N5" s="36">
        <f>+MIN(E5,H5,K5)</f>
        <v>622017</v>
      </c>
      <c r="O5" s="37">
        <f>+N5*0.19</f>
        <v>118183.23</v>
      </c>
      <c r="P5" s="38">
        <f>+(N5+O5)*D5</f>
        <v>740200.23</v>
      </c>
      <c r="Q5" s="17"/>
      <c r="R5" s="18"/>
      <c r="S5" s="18"/>
    </row>
    <row r="6" spans="1:19" ht="29" x14ac:dyDescent="0.35">
      <c r="A6" s="12">
        <v>2</v>
      </c>
      <c r="B6" s="8" t="s">
        <v>15</v>
      </c>
      <c r="C6" s="3" t="s">
        <v>19</v>
      </c>
      <c r="D6" s="21">
        <v>1</v>
      </c>
      <c r="E6" s="26">
        <v>633054</v>
      </c>
      <c r="F6" s="27">
        <f t="shared" ref="F6:F26" si="0">+E6*0.19</f>
        <v>120280.26</v>
      </c>
      <c r="G6" s="28">
        <f t="shared" ref="G6:G26" si="1">+(E6+F6)*D6</f>
        <v>753334.26</v>
      </c>
      <c r="H6" s="26">
        <v>622017</v>
      </c>
      <c r="I6" s="27">
        <f t="shared" ref="I6:I26" si="2">+H6*0.19</f>
        <v>118183.23</v>
      </c>
      <c r="J6" s="28">
        <f t="shared" ref="J6:J26" si="3">+(H6+I6)*D6</f>
        <v>740200.23</v>
      </c>
      <c r="K6" s="26">
        <v>809880</v>
      </c>
      <c r="L6" s="27">
        <f t="shared" ref="L6:L26" si="4">+K6*0.19</f>
        <v>153877.20000000001</v>
      </c>
      <c r="M6" s="28">
        <f t="shared" ref="M6:M26" si="5">+(K6+L6)*D6</f>
        <v>963757.2</v>
      </c>
      <c r="N6" s="39">
        <f t="shared" ref="N6:N26" si="6">+MIN(E6,H6,K6)</f>
        <v>622017</v>
      </c>
      <c r="O6" s="40">
        <f t="shared" ref="O6:O26" si="7">+N6*0.19</f>
        <v>118183.23</v>
      </c>
      <c r="P6" s="41">
        <f t="shared" ref="P6:P26" si="8">+(N6+O6)*D6</f>
        <v>740200.23</v>
      </c>
      <c r="Q6" s="17"/>
      <c r="R6" s="18"/>
      <c r="S6" s="18"/>
    </row>
    <row r="7" spans="1:19" ht="29" x14ac:dyDescent="0.35">
      <c r="A7" s="12">
        <v>3</v>
      </c>
      <c r="B7" s="8" t="s">
        <v>16</v>
      </c>
      <c r="C7" s="3" t="s">
        <v>19</v>
      </c>
      <c r="D7" s="21">
        <v>1</v>
      </c>
      <c r="E7" s="26">
        <v>633054</v>
      </c>
      <c r="F7" s="27">
        <f t="shared" si="0"/>
        <v>120280.26</v>
      </c>
      <c r="G7" s="28">
        <f t="shared" si="1"/>
        <v>753334.26</v>
      </c>
      <c r="H7" s="26">
        <v>622017</v>
      </c>
      <c r="I7" s="27">
        <f t="shared" si="2"/>
        <v>118183.23</v>
      </c>
      <c r="J7" s="28">
        <f t="shared" si="3"/>
        <v>740200.23</v>
      </c>
      <c r="K7" s="26">
        <v>809880</v>
      </c>
      <c r="L7" s="27">
        <f t="shared" si="4"/>
        <v>153877.20000000001</v>
      </c>
      <c r="M7" s="28">
        <f t="shared" si="5"/>
        <v>963757.2</v>
      </c>
      <c r="N7" s="39">
        <f t="shared" si="6"/>
        <v>622017</v>
      </c>
      <c r="O7" s="40">
        <f t="shared" si="7"/>
        <v>118183.23</v>
      </c>
      <c r="P7" s="41">
        <f t="shared" si="8"/>
        <v>740200.23</v>
      </c>
      <c r="Q7" s="17"/>
      <c r="R7" s="18"/>
      <c r="S7" s="18"/>
    </row>
    <row r="8" spans="1:19" ht="29" x14ac:dyDescent="0.35">
      <c r="A8" s="12">
        <v>4</v>
      </c>
      <c r="B8" s="8" t="s">
        <v>12</v>
      </c>
      <c r="C8" s="3" t="s">
        <v>19</v>
      </c>
      <c r="D8" s="21">
        <v>2</v>
      </c>
      <c r="E8" s="26">
        <v>272580</v>
      </c>
      <c r="F8" s="27">
        <f t="shared" si="0"/>
        <v>51790.2</v>
      </c>
      <c r="G8" s="28">
        <f t="shared" si="1"/>
        <v>648740.4</v>
      </c>
      <c r="H8" s="26">
        <v>325882</v>
      </c>
      <c r="I8" s="27">
        <f t="shared" si="2"/>
        <v>61917.58</v>
      </c>
      <c r="J8" s="28">
        <f t="shared" si="3"/>
        <v>775599.16</v>
      </c>
      <c r="K8" s="26">
        <v>340230</v>
      </c>
      <c r="L8" s="27">
        <f t="shared" si="4"/>
        <v>64643.700000000004</v>
      </c>
      <c r="M8" s="28">
        <f t="shared" si="5"/>
        <v>809747.4</v>
      </c>
      <c r="N8" s="39">
        <f t="shared" si="6"/>
        <v>272580</v>
      </c>
      <c r="O8" s="40">
        <f t="shared" si="7"/>
        <v>51790.2</v>
      </c>
      <c r="P8" s="41">
        <f t="shared" si="8"/>
        <v>648740.4</v>
      </c>
      <c r="Q8" s="17"/>
      <c r="R8" s="18"/>
      <c r="S8" s="18"/>
    </row>
    <row r="9" spans="1:19" ht="29" x14ac:dyDescent="0.35">
      <c r="A9" s="12">
        <v>5</v>
      </c>
      <c r="B9" s="8" t="s">
        <v>12</v>
      </c>
      <c r="C9" s="3" t="s">
        <v>19</v>
      </c>
      <c r="D9" s="21">
        <v>2</v>
      </c>
      <c r="E9" s="26">
        <v>272580</v>
      </c>
      <c r="F9" s="27">
        <f t="shared" si="0"/>
        <v>51790.2</v>
      </c>
      <c r="G9" s="28">
        <f t="shared" si="1"/>
        <v>648740.4</v>
      </c>
      <c r="H9" s="26">
        <v>325882</v>
      </c>
      <c r="I9" s="27">
        <f t="shared" si="2"/>
        <v>61917.58</v>
      </c>
      <c r="J9" s="28">
        <f t="shared" si="3"/>
        <v>775599.16</v>
      </c>
      <c r="K9" s="26">
        <v>340230</v>
      </c>
      <c r="L9" s="27">
        <f t="shared" si="4"/>
        <v>64643.700000000004</v>
      </c>
      <c r="M9" s="28">
        <f t="shared" si="5"/>
        <v>809747.4</v>
      </c>
      <c r="N9" s="39">
        <f t="shared" si="6"/>
        <v>272580</v>
      </c>
      <c r="O9" s="40">
        <f t="shared" si="7"/>
        <v>51790.2</v>
      </c>
      <c r="P9" s="41">
        <f t="shared" si="8"/>
        <v>648740.4</v>
      </c>
      <c r="Q9" s="17"/>
      <c r="R9" s="18"/>
      <c r="S9" s="18"/>
    </row>
    <row r="10" spans="1:19" ht="29" x14ac:dyDescent="0.35">
      <c r="A10" s="12">
        <v>6</v>
      </c>
      <c r="B10" s="8" t="s">
        <v>13</v>
      </c>
      <c r="C10" s="3" t="s">
        <v>19</v>
      </c>
      <c r="D10" s="21">
        <v>2</v>
      </c>
      <c r="E10" s="26">
        <v>272580</v>
      </c>
      <c r="F10" s="27">
        <f t="shared" si="0"/>
        <v>51790.2</v>
      </c>
      <c r="G10" s="28">
        <f t="shared" si="1"/>
        <v>648740.4</v>
      </c>
      <c r="H10" s="26">
        <v>325882</v>
      </c>
      <c r="I10" s="27">
        <f t="shared" si="2"/>
        <v>61917.58</v>
      </c>
      <c r="J10" s="28">
        <f t="shared" si="3"/>
        <v>775599.16</v>
      </c>
      <c r="K10" s="26">
        <v>340230</v>
      </c>
      <c r="L10" s="27">
        <f t="shared" si="4"/>
        <v>64643.700000000004</v>
      </c>
      <c r="M10" s="28">
        <f t="shared" si="5"/>
        <v>809747.4</v>
      </c>
      <c r="N10" s="39">
        <f t="shared" si="6"/>
        <v>272580</v>
      </c>
      <c r="O10" s="40">
        <f t="shared" si="7"/>
        <v>51790.2</v>
      </c>
      <c r="P10" s="41">
        <f t="shared" si="8"/>
        <v>648740.4</v>
      </c>
      <c r="Q10" s="17"/>
      <c r="R10" s="18"/>
      <c r="S10" s="18"/>
    </row>
    <row r="11" spans="1:19" ht="43.5" x14ac:dyDescent="0.35">
      <c r="A11" s="12">
        <v>7</v>
      </c>
      <c r="B11" s="8" t="s">
        <v>21</v>
      </c>
      <c r="C11" s="3" t="s">
        <v>20</v>
      </c>
      <c r="D11" s="21">
        <v>1</v>
      </c>
      <c r="E11" s="26">
        <v>158540</v>
      </c>
      <c r="F11" s="27">
        <f t="shared" si="0"/>
        <v>30122.6</v>
      </c>
      <c r="G11" s="28">
        <f t="shared" si="1"/>
        <v>188662.6</v>
      </c>
      <c r="H11" s="26">
        <v>136891</v>
      </c>
      <c r="I11" s="27">
        <f t="shared" si="2"/>
        <v>26009.29</v>
      </c>
      <c r="J11" s="28">
        <f t="shared" si="3"/>
        <v>162900.29</v>
      </c>
      <c r="K11" s="26">
        <v>158598</v>
      </c>
      <c r="L11" s="27">
        <f t="shared" si="4"/>
        <v>30133.62</v>
      </c>
      <c r="M11" s="28">
        <f t="shared" si="5"/>
        <v>188731.62</v>
      </c>
      <c r="N11" s="39">
        <f t="shared" si="6"/>
        <v>136891</v>
      </c>
      <c r="O11" s="40">
        <f t="shared" si="7"/>
        <v>26009.29</v>
      </c>
      <c r="P11" s="41">
        <f t="shared" si="8"/>
        <v>162900.29</v>
      </c>
      <c r="Q11" s="17"/>
      <c r="R11" s="18"/>
      <c r="S11" s="18"/>
    </row>
    <row r="12" spans="1:19" ht="43.5" x14ac:dyDescent="0.35">
      <c r="A12" s="12">
        <v>8</v>
      </c>
      <c r="B12" s="8" t="s">
        <v>22</v>
      </c>
      <c r="C12" s="3" t="s">
        <v>23</v>
      </c>
      <c r="D12" s="21">
        <v>1</v>
      </c>
      <c r="E12" s="26">
        <v>158540</v>
      </c>
      <c r="F12" s="27">
        <f t="shared" si="0"/>
        <v>30122.6</v>
      </c>
      <c r="G12" s="28">
        <f t="shared" si="1"/>
        <v>188662.6</v>
      </c>
      <c r="H12" s="26">
        <v>187227</v>
      </c>
      <c r="I12" s="27">
        <f t="shared" si="2"/>
        <v>35573.129999999997</v>
      </c>
      <c r="J12" s="28">
        <f t="shared" si="3"/>
        <v>222800.13</v>
      </c>
      <c r="K12" s="26">
        <v>269082</v>
      </c>
      <c r="L12" s="27">
        <f t="shared" si="4"/>
        <v>51125.58</v>
      </c>
      <c r="M12" s="28">
        <f t="shared" si="5"/>
        <v>320207.58</v>
      </c>
      <c r="N12" s="39">
        <f t="shared" si="6"/>
        <v>158540</v>
      </c>
      <c r="O12" s="40">
        <f t="shared" si="7"/>
        <v>30122.6</v>
      </c>
      <c r="P12" s="41">
        <f t="shared" si="8"/>
        <v>188662.6</v>
      </c>
      <c r="Q12" s="17"/>
      <c r="R12" s="18"/>
      <c r="S12" s="18"/>
    </row>
    <row r="13" spans="1:19" x14ac:dyDescent="0.35">
      <c r="A13" s="12">
        <v>9</v>
      </c>
      <c r="B13" s="8" t="s">
        <v>24</v>
      </c>
      <c r="C13" s="3" t="s">
        <v>23</v>
      </c>
      <c r="D13" s="21">
        <v>2</v>
      </c>
      <c r="E13" s="26">
        <v>8500</v>
      </c>
      <c r="F13" s="27">
        <f t="shared" si="0"/>
        <v>1615</v>
      </c>
      <c r="G13" s="28">
        <f t="shared" si="1"/>
        <v>20230</v>
      </c>
      <c r="H13" s="26">
        <v>22101</v>
      </c>
      <c r="I13" s="27">
        <f t="shared" si="2"/>
        <v>4199.1899999999996</v>
      </c>
      <c r="J13" s="28">
        <f t="shared" si="3"/>
        <v>52600.38</v>
      </c>
      <c r="K13" s="26">
        <f>95.04*100</f>
        <v>9504</v>
      </c>
      <c r="L13" s="27">
        <f t="shared" si="4"/>
        <v>1805.76</v>
      </c>
      <c r="M13" s="28">
        <f t="shared" si="5"/>
        <v>22619.52</v>
      </c>
      <c r="N13" s="39">
        <f t="shared" si="6"/>
        <v>8500</v>
      </c>
      <c r="O13" s="40">
        <f t="shared" si="7"/>
        <v>1615</v>
      </c>
      <c r="P13" s="41">
        <f t="shared" si="8"/>
        <v>20230</v>
      </c>
      <c r="Q13" s="17"/>
      <c r="R13" s="18"/>
      <c r="S13" s="18"/>
    </row>
    <row r="14" spans="1:19" x14ac:dyDescent="0.35">
      <c r="A14" s="12">
        <v>10</v>
      </c>
      <c r="B14" s="8" t="s">
        <v>25</v>
      </c>
      <c r="C14" s="3" t="s">
        <v>23</v>
      </c>
      <c r="D14" s="21">
        <v>2</v>
      </c>
      <c r="E14" s="26">
        <v>25000</v>
      </c>
      <c r="F14" s="27">
        <f t="shared" si="0"/>
        <v>4750</v>
      </c>
      <c r="G14" s="28">
        <f t="shared" si="1"/>
        <v>59500</v>
      </c>
      <c r="H14" s="26">
        <v>32521</v>
      </c>
      <c r="I14" s="27">
        <f t="shared" si="2"/>
        <v>6178.99</v>
      </c>
      <c r="J14" s="28">
        <f t="shared" si="3"/>
        <v>77399.98</v>
      </c>
      <c r="K14" s="26">
        <f>407.88*100</f>
        <v>40788</v>
      </c>
      <c r="L14" s="27">
        <f t="shared" si="4"/>
        <v>7749.72</v>
      </c>
      <c r="M14" s="28">
        <f t="shared" si="5"/>
        <v>97075.44</v>
      </c>
      <c r="N14" s="39">
        <f t="shared" si="6"/>
        <v>25000</v>
      </c>
      <c r="O14" s="40">
        <f t="shared" si="7"/>
        <v>4750</v>
      </c>
      <c r="P14" s="41">
        <f t="shared" si="8"/>
        <v>59500</v>
      </c>
      <c r="Q14" s="17"/>
      <c r="R14" s="18"/>
      <c r="S14" s="18"/>
    </row>
    <row r="15" spans="1:19" ht="28.5" customHeight="1" x14ac:dyDescent="0.35">
      <c r="A15" s="12">
        <v>11</v>
      </c>
      <c r="B15" s="4" t="s">
        <v>37</v>
      </c>
      <c r="C15" s="3" t="s">
        <v>7</v>
      </c>
      <c r="D15" s="21">
        <v>10</v>
      </c>
      <c r="E15" s="26">
        <v>25300</v>
      </c>
      <c r="F15" s="27">
        <f t="shared" si="0"/>
        <v>4807</v>
      </c>
      <c r="G15" s="28">
        <f t="shared" si="1"/>
        <v>301070</v>
      </c>
      <c r="H15" s="26">
        <v>27899</v>
      </c>
      <c r="I15" s="27">
        <f t="shared" si="2"/>
        <v>5300.81</v>
      </c>
      <c r="J15" s="28">
        <f t="shared" si="3"/>
        <v>331998.09999999998</v>
      </c>
      <c r="K15" s="26">
        <v>12745.26</v>
      </c>
      <c r="L15" s="27">
        <f t="shared" si="4"/>
        <v>2421.5994000000001</v>
      </c>
      <c r="M15" s="28">
        <f t="shared" si="5"/>
        <v>151668.59400000001</v>
      </c>
      <c r="N15" s="39">
        <f t="shared" si="6"/>
        <v>12745.26</v>
      </c>
      <c r="O15" s="40">
        <f t="shared" si="7"/>
        <v>2421.5994000000001</v>
      </c>
      <c r="P15" s="41">
        <f t="shared" si="8"/>
        <v>151668.59400000001</v>
      </c>
      <c r="Q15" s="17"/>
      <c r="R15" s="18"/>
      <c r="S15" s="18"/>
    </row>
    <row r="16" spans="1:19" x14ac:dyDescent="0.35">
      <c r="A16" s="12">
        <v>12</v>
      </c>
      <c r="B16" s="8" t="s">
        <v>17</v>
      </c>
      <c r="C16" s="3" t="s">
        <v>7</v>
      </c>
      <c r="D16" s="21">
        <v>10</v>
      </c>
      <c r="E16" s="26">
        <v>33550</v>
      </c>
      <c r="F16" s="27">
        <f t="shared" si="0"/>
        <v>6374.5</v>
      </c>
      <c r="G16" s="28">
        <f t="shared" si="1"/>
        <v>399245</v>
      </c>
      <c r="H16" s="26">
        <v>25798</v>
      </c>
      <c r="I16" s="27">
        <f t="shared" si="2"/>
        <v>4901.62</v>
      </c>
      <c r="J16" s="28">
        <f t="shared" si="3"/>
        <v>306996.2</v>
      </c>
      <c r="K16" s="26">
        <f>33384.78+568.26</f>
        <v>33953.040000000001</v>
      </c>
      <c r="L16" s="27">
        <f t="shared" si="4"/>
        <v>6451.0776000000005</v>
      </c>
      <c r="M16" s="28">
        <f t="shared" si="5"/>
        <v>404041.17599999998</v>
      </c>
      <c r="N16" s="39">
        <f t="shared" si="6"/>
        <v>25798</v>
      </c>
      <c r="O16" s="40">
        <f t="shared" si="7"/>
        <v>4901.62</v>
      </c>
      <c r="P16" s="41">
        <f t="shared" si="8"/>
        <v>306996.2</v>
      </c>
      <c r="Q16" s="17"/>
      <c r="R16" s="18"/>
      <c r="S16" s="18"/>
    </row>
    <row r="17" spans="1:19" x14ac:dyDescent="0.35">
      <c r="A17" s="12">
        <v>13</v>
      </c>
      <c r="B17" s="8" t="s">
        <v>18</v>
      </c>
      <c r="C17" s="3" t="s">
        <v>7</v>
      </c>
      <c r="D17" s="21">
        <v>5</v>
      </c>
      <c r="E17" s="26">
        <v>10870</v>
      </c>
      <c r="F17" s="27">
        <f t="shared" si="0"/>
        <v>2065.3000000000002</v>
      </c>
      <c r="G17" s="28">
        <f t="shared" si="1"/>
        <v>64676.5</v>
      </c>
      <c r="H17" s="26">
        <v>20840</v>
      </c>
      <c r="I17" s="27">
        <f t="shared" si="2"/>
        <v>3959.6</v>
      </c>
      <c r="J17" s="28">
        <f t="shared" si="3"/>
        <v>123998</v>
      </c>
      <c r="K17" s="26">
        <f>56025.88+568.26</f>
        <v>56594.14</v>
      </c>
      <c r="L17" s="27">
        <f t="shared" si="4"/>
        <v>10752.8866</v>
      </c>
      <c r="M17" s="28">
        <f t="shared" si="5"/>
        <v>336735.13299999997</v>
      </c>
      <c r="N17" s="39">
        <f t="shared" si="6"/>
        <v>10870</v>
      </c>
      <c r="O17" s="40">
        <f t="shared" si="7"/>
        <v>2065.3000000000002</v>
      </c>
      <c r="P17" s="41">
        <f t="shared" si="8"/>
        <v>64676.5</v>
      </c>
      <c r="Q17" s="17"/>
      <c r="R17" s="18"/>
      <c r="S17" s="18"/>
    </row>
    <row r="18" spans="1:19" x14ac:dyDescent="0.35">
      <c r="A18" s="12">
        <v>14</v>
      </c>
      <c r="B18" s="8" t="s">
        <v>9</v>
      </c>
      <c r="C18" s="3" t="s">
        <v>7</v>
      </c>
      <c r="D18" s="21">
        <v>6</v>
      </c>
      <c r="E18" s="26">
        <v>14600</v>
      </c>
      <c r="F18" s="27">
        <f t="shared" si="0"/>
        <v>2774</v>
      </c>
      <c r="G18" s="28">
        <f t="shared" si="1"/>
        <v>104244</v>
      </c>
      <c r="H18" s="26">
        <v>24286</v>
      </c>
      <c r="I18" s="27">
        <f t="shared" si="2"/>
        <v>4614.34</v>
      </c>
      <c r="J18" s="28">
        <f t="shared" si="3"/>
        <v>173402.04</v>
      </c>
      <c r="K18" s="26">
        <v>20851.38</v>
      </c>
      <c r="L18" s="27">
        <f t="shared" si="4"/>
        <v>3961.7622000000001</v>
      </c>
      <c r="M18" s="28">
        <f t="shared" si="5"/>
        <v>148878.85320000001</v>
      </c>
      <c r="N18" s="39">
        <f t="shared" si="6"/>
        <v>14600</v>
      </c>
      <c r="O18" s="40">
        <f t="shared" si="7"/>
        <v>2774</v>
      </c>
      <c r="P18" s="41">
        <f t="shared" si="8"/>
        <v>104244</v>
      </c>
      <c r="Q18" s="17"/>
      <c r="R18" s="18"/>
      <c r="S18" s="18"/>
    </row>
    <row r="19" spans="1:19" x14ac:dyDescent="0.35">
      <c r="A19" s="12">
        <v>15</v>
      </c>
      <c r="B19" s="8" t="s">
        <v>10</v>
      </c>
      <c r="C19" s="3" t="s">
        <v>7</v>
      </c>
      <c r="D19" s="21">
        <v>2</v>
      </c>
      <c r="E19" s="26">
        <v>33900</v>
      </c>
      <c r="F19" s="27">
        <f t="shared" si="0"/>
        <v>6441</v>
      </c>
      <c r="G19" s="28">
        <f t="shared" si="1"/>
        <v>80682</v>
      </c>
      <c r="H19" s="26">
        <v>25640</v>
      </c>
      <c r="I19" s="27">
        <f t="shared" si="2"/>
        <v>4871.6000000000004</v>
      </c>
      <c r="J19" s="28">
        <f t="shared" si="3"/>
        <v>61023.199999999997</v>
      </c>
      <c r="K19" s="26">
        <v>38091.24</v>
      </c>
      <c r="L19" s="27">
        <f t="shared" si="4"/>
        <v>7237.3355999999994</v>
      </c>
      <c r="M19" s="28">
        <f t="shared" si="5"/>
        <v>90657.151199999993</v>
      </c>
      <c r="N19" s="39">
        <f t="shared" si="6"/>
        <v>25640</v>
      </c>
      <c r="O19" s="40">
        <f t="shared" si="7"/>
        <v>4871.6000000000004</v>
      </c>
      <c r="P19" s="41">
        <f t="shared" si="8"/>
        <v>61023.199999999997</v>
      </c>
      <c r="Q19" s="17"/>
      <c r="R19" s="18"/>
      <c r="S19" s="18"/>
    </row>
    <row r="20" spans="1:19" ht="29" x14ac:dyDescent="0.35">
      <c r="A20" s="12">
        <v>16</v>
      </c>
      <c r="B20" s="8" t="s">
        <v>32</v>
      </c>
      <c r="C20" s="3" t="s">
        <v>7</v>
      </c>
      <c r="D20" s="21">
        <v>1</v>
      </c>
      <c r="E20" s="26">
        <v>78540</v>
      </c>
      <c r="F20" s="27">
        <f t="shared" si="0"/>
        <v>14922.6</v>
      </c>
      <c r="G20" s="28">
        <f t="shared" si="1"/>
        <v>93462.6</v>
      </c>
      <c r="H20" s="26">
        <v>71597</v>
      </c>
      <c r="I20" s="27">
        <f t="shared" si="2"/>
        <v>13603.43</v>
      </c>
      <c r="J20" s="28">
        <f t="shared" si="3"/>
        <v>85200.43</v>
      </c>
      <c r="K20" s="26">
        <v>80302.86</v>
      </c>
      <c r="L20" s="27">
        <f t="shared" si="4"/>
        <v>15257.5434</v>
      </c>
      <c r="M20" s="28">
        <f t="shared" si="5"/>
        <v>95560.403399999996</v>
      </c>
      <c r="N20" s="39">
        <f t="shared" si="6"/>
        <v>71597</v>
      </c>
      <c r="O20" s="40">
        <f t="shared" si="7"/>
        <v>13603.43</v>
      </c>
      <c r="P20" s="41">
        <f t="shared" si="8"/>
        <v>85200.43</v>
      </c>
      <c r="Q20" s="17"/>
      <c r="R20" s="18"/>
      <c r="S20" s="18"/>
    </row>
    <row r="21" spans="1:19" x14ac:dyDescent="0.35">
      <c r="A21" s="12">
        <v>17</v>
      </c>
      <c r="B21" s="8" t="s">
        <v>26</v>
      </c>
      <c r="C21" s="3" t="s">
        <v>7</v>
      </c>
      <c r="D21" s="21">
        <v>10</v>
      </c>
      <c r="E21" s="26">
        <v>54500</v>
      </c>
      <c r="F21" s="27">
        <f t="shared" si="0"/>
        <v>10355</v>
      </c>
      <c r="G21" s="28">
        <f t="shared" si="1"/>
        <v>648550</v>
      </c>
      <c r="H21" s="26">
        <v>49397</v>
      </c>
      <c r="I21" s="27">
        <f t="shared" si="2"/>
        <v>9385.43</v>
      </c>
      <c r="J21" s="28">
        <f t="shared" si="3"/>
        <v>587824.30000000005</v>
      </c>
      <c r="K21" s="26">
        <v>75835.98</v>
      </c>
      <c r="L21" s="27">
        <f t="shared" si="4"/>
        <v>14408.8362</v>
      </c>
      <c r="M21" s="28">
        <f t="shared" si="5"/>
        <v>902448.16200000001</v>
      </c>
      <c r="N21" s="39">
        <f t="shared" si="6"/>
        <v>49397</v>
      </c>
      <c r="O21" s="40">
        <f t="shared" si="7"/>
        <v>9385.43</v>
      </c>
      <c r="P21" s="41">
        <f t="shared" si="8"/>
        <v>587824.30000000005</v>
      </c>
      <c r="Q21" s="17"/>
      <c r="R21" s="18"/>
      <c r="S21" s="18"/>
    </row>
    <row r="22" spans="1:19" x14ac:dyDescent="0.35">
      <c r="A22" s="12">
        <v>18</v>
      </c>
      <c r="B22" s="8" t="s">
        <v>28</v>
      </c>
      <c r="C22" s="3" t="s">
        <v>7</v>
      </c>
      <c r="D22" s="21">
        <v>5</v>
      </c>
      <c r="E22" s="26">
        <v>20520</v>
      </c>
      <c r="F22" s="27">
        <f t="shared" si="0"/>
        <v>3898.8</v>
      </c>
      <c r="G22" s="28">
        <f t="shared" si="1"/>
        <v>122094</v>
      </c>
      <c r="H22" s="26">
        <v>22437</v>
      </c>
      <c r="I22" s="27">
        <f t="shared" si="2"/>
        <v>4263.03</v>
      </c>
      <c r="J22" s="28">
        <f t="shared" si="3"/>
        <v>133500.15</v>
      </c>
      <c r="K22" s="26">
        <v>59904.9</v>
      </c>
      <c r="L22" s="27">
        <f t="shared" si="4"/>
        <v>11381.931</v>
      </c>
      <c r="M22" s="28">
        <f t="shared" si="5"/>
        <v>356434.15500000003</v>
      </c>
      <c r="N22" s="39">
        <f t="shared" si="6"/>
        <v>20520</v>
      </c>
      <c r="O22" s="40">
        <f t="shared" si="7"/>
        <v>3898.8</v>
      </c>
      <c r="P22" s="41">
        <f t="shared" si="8"/>
        <v>122094</v>
      </c>
      <c r="Q22" s="17"/>
      <c r="R22" s="18"/>
      <c r="S22" s="18"/>
    </row>
    <row r="23" spans="1:19" x14ac:dyDescent="0.35">
      <c r="A23" s="12">
        <v>19</v>
      </c>
      <c r="B23" s="8" t="s">
        <v>29</v>
      </c>
      <c r="C23" s="3" t="s">
        <v>7</v>
      </c>
      <c r="D23" s="21">
        <v>5</v>
      </c>
      <c r="E23" s="26">
        <v>16000</v>
      </c>
      <c r="F23" s="27">
        <f t="shared" si="0"/>
        <v>3040</v>
      </c>
      <c r="G23" s="28">
        <f t="shared" si="1"/>
        <v>95200</v>
      </c>
      <c r="H23" s="26">
        <v>17832</v>
      </c>
      <c r="I23" s="27">
        <f t="shared" si="2"/>
        <v>3388.08</v>
      </c>
      <c r="J23" s="28">
        <f t="shared" si="3"/>
        <v>106100.40000000001</v>
      </c>
      <c r="K23" s="26">
        <v>61191.9</v>
      </c>
      <c r="L23" s="27">
        <f t="shared" si="4"/>
        <v>11626.461000000001</v>
      </c>
      <c r="M23" s="28">
        <f t="shared" si="5"/>
        <v>364091.80500000005</v>
      </c>
      <c r="N23" s="39">
        <f t="shared" si="6"/>
        <v>16000</v>
      </c>
      <c r="O23" s="40">
        <f t="shared" si="7"/>
        <v>3040</v>
      </c>
      <c r="P23" s="41">
        <f t="shared" si="8"/>
        <v>95200</v>
      </c>
      <c r="Q23" s="17"/>
      <c r="R23" s="18"/>
      <c r="S23" s="18"/>
    </row>
    <row r="24" spans="1:19" x14ac:dyDescent="0.35">
      <c r="A24" s="12">
        <v>20</v>
      </c>
      <c r="B24" s="8" t="s">
        <v>30</v>
      </c>
      <c r="C24" s="3" t="s">
        <v>7</v>
      </c>
      <c r="D24" s="21">
        <v>5</v>
      </c>
      <c r="E24" s="26">
        <v>16000</v>
      </c>
      <c r="F24" s="27">
        <f t="shared" si="0"/>
        <v>3040</v>
      </c>
      <c r="G24" s="28">
        <f t="shared" si="1"/>
        <v>95200</v>
      </c>
      <c r="H24" s="26">
        <v>13782</v>
      </c>
      <c r="I24" s="27">
        <f t="shared" si="2"/>
        <v>2618.58</v>
      </c>
      <c r="J24" s="28">
        <f t="shared" si="3"/>
        <v>82002.900000000009</v>
      </c>
      <c r="K24" s="26">
        <v>61191.9</v>
      </c>
      <c r="L24" s="27">
        <f t="shared" si="4"/>
        <v>11626.461000000001</v>
      </c>
      <c r="M24" s="28">
        <f t="shared" si="5"/>
        <v>364091.80500000005</v>
      </c>
      <c r="N24" s="39">
        <f t="shared" si="6"/>
        <v>13782</v>
      </c>
      <c r="O24" s="40">
        <f t="shared" si="7"/>
        <v>2618.58</v>
      </c>
      <c r="P24" s="41">
        <f t="shared" si="8"/>
        <v>82002.900000000009</v>
      </c>
      <c r="Q24" s="17"/>
      <c r="R24" s="18"/>
      <c r="S24" s="18"/>
    </row>
    <row r="25" spans="1:19" x14ac:dyDescent="0.35">
      <c r="A25" s="12">
        <v>21</v>
      </c>
      <c r="B25" s="8" t="s">
        <v>31</v>
      </c>
      <c r="C25" s="3" t="s">
        <v>7</v>
      </c>
      <c r="D25" s="21">
        <v>5</v>
      </c>
      <c r="E25" s="26">
        <v>13440</v>
      </c>
      <c r="F25" s="27">
        <f t="shared" si="0"/>
        <v>2553.6</v>
      </c>
      <c r="G25" s="28">
        <f t="shared" si="1"/>
        <v>79968</v>
      </c>
      <c r="H25" s="26">
        <v>15079</v>
      </c>
      <c r="I25" s="27">
        <f t="shared" si="2"/>
        <v>2865.01</v>
      </c>
      <c r="J25" s="28">
        <f t="shared" si="3"/>
        <v>89720.050000000017</v>
      </c>
      <c r="K25" s="26">
        <v>13414.5</v>
      </c>
      <c r="L25" s="27">
        <f t="shared" si="4"/>
        <v>2548.7550000000001</v>
      </c>
      <c r="M25" s="28">
        <f t="shared" si="5"/>
        <v>79816.275000000009</v>
      </c>
      <c r="N25" s="39">
        <f t="shared" si="6"/>
        <v>13414.5</v>
      </c>
      <c r="O25" s="40">
        <f t="shared" si="7"/>
        <v>2548.7550000000001</v>
      </c>
      <c r="P25" s="41">
        <f t="shared" si="8"/>
        <v>79816.275000000009</v>
      </c>
      <c r="Q25" s="17"/>
      <c r="R25" s="18"/>
      <c r="S25" s="18"/>
    </row>
    <row r="26" spans="1:19" ht="15" thickBot="1" x14ac:dyDescent="0.4">
      <c r="A26" s="19">
        <v>22</v>
      </c>
      <c r="B26" s="13" t="s">
        <v>27</v>
      </c>
      <c r="C26" s="14" t="s">
        <v>7</v>
      </c>
      <c r="D26" s="22">
        <v>15</v>
      </c>
      <c r="E26" s="29">
        <v>18930</v>
      </c>
      <c r="F26" s="30">
        <f t="shared" si="0"/>
        <v>3596.7</v>
      </c>
      <c r="G26" s="31">
        <f t="shared" si="1"/>
        <v>337900.5</v>
      </c>
      <c r="H26" s="29">
        <v>43748</v>
      </c>
      <c r="I26" s="30">
        <f t="shared" si="2"/>
        <v>8312.1200000000008</v>
      </c>
      <c r="J26" s="31">
        <f t="shared" si="3"/>
        <v>780901.8</v>
      </c>
      <c r="K26" s="29">
        <v>46242.9</v>
      </c>
      <c r="L26" s="30">
        <f t="shared" si="4"/>
        <v>8786.1509999999998</v>
      </c>
      <c r="M26" s="31">
        <f t="shared" si="5"/>
        <v>825435.76500000001</v>
      </c>
      <c r="N26" s="42">
        <f t="shared" si="6"/>
        <v>18930</v>
      </c>
      <c r="O26" s="43">
        <f>+N26*0.19</f>
        <v>3596.7</v>
      </c>
      <c r="P26" s="44">
        <f>+(N26+O26)*D26</f>
        <v>337900.5</v>
      </c>
      <c r="Q26" s="17"/>
      <c r="R26" s="18"/>
      <c r="S26" s="18"/>
    </row>
    <row r="27" spans="1:19" ht="15" thickBot="1" x14ac:dyDescent="0.4">
      <c r="A27" s="1"/>
      <c r="B27" s="2"/>
      <c r="C27" s="1"/>
      <c r="D27" s="1"/>
      <c r="E27" s="50" t="s">
        <v>8</v>
      </c>
      <c r="F27" s="51"/>
      <c r="G27" s="32">
        <f>SUM(G5:G26)</f>
        <v>7085571.7799999993</v>
      </c>
      <c r="H27" s="50" t="s">
        <v>8</v>
      </c>
      <c r="I27" s="51"/>
      <c r="J27" s="32">
        <f>SUM(J5:J26)</f>
        <v>7925766.5200000005</v>
      </c>
      <c r="K27" s="50" t="s">
        <v>8</v>
      </c>
      <c r="L27" s="51"/>
      <c r="M27" s="32">
        <f>SUM(M5:M26)</f>
        <v>10069007.2378</v>
      </c>
      <c r="N27" s="48" t="s">
        <v>8</v>
      </c>
      <c r="O27" s="49"/>
      <c r="P27" s="55">
        <f>SUM(P5:P26)</f>
        <v>6676761.6789999995</v>
      </c>
    </row>
    <row r="28" spans="1:19" x14ac:dyDescent="0.35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9" x14ac:dyDescent="0.35">
      <c r="A29" s="1"/>
      <c r="C29" s="1"/>
      <c r="D29" s="1"/>
      <c r="E29" s="15"/>
      <c r="F29" s="1"/>
      <c r="G29" s="1"/>
      <c r="H29" s="15"/>
      <c r="I29" s="1"/>
      <c r="J29" s="1"/>
      <c r="K29" s="15"/>
      <c r="L29" s="1"/>
      <c r="M29" s="1"/>
      <c r="N29" s="15"/>
      <c r="O29" s="1"/>
      <c r="P29" s="1"/>
    </row>
    <row r="30" spans="1:19" x14ac:dyDescent="0.35">
      <c r="C30" s="1"/>
      <c r="D30" s="1"/>
      <c r="E30" s="15"/>
      <c r="F30" s="1"/>
      <c r="G30" s="1"/>
      <c r="H30" s="15"/>
      <c r="I30" s="1"/>
      <c r="J30" s="1"/>
      <c r="K30" s="15"/>
      <c r="L30" s="1"/>
      <c r="M30" s="1"/>
      <c r="N30" s="15"/>
      <c r="O30" s="1"/>
      <c r="P30" s="1"/>
    </row>
    <row r="31" spans="1:19" x14ac:dyDescent="0.35">
      <c r="C31" s="1"/>
      <c r="D31" s="1"/>
      <c r="E31" s="15"/>
      <c r="F31" s="1"/>
      <c r="G31" s="1"/>
      <c r="H31" s="15"/>
      <c r="I31" s="1"/>
      <c r="J31" s="1"/>
      <c r="K31" s="15"/>
      <c r="L31" s="1"/>
      <c r="M31" s="1"/>
      <c r="N31" s="15"/>
      <c r="O31" s="1"/>
      <c r="P31" s="1"/>
    </row>
    <row r="32" spans="1:19" x14ac:dyDescent="0.35">
      <c r="C32" s="1"/>
      <c r="D32" s="1"/>
      <c r="E32" s="15"/>
      <c r="F32" s="1"/>
      <c r="G32" s="1"/>
      <c r="H32" s="15"/>
      <c r="I32" s="1"/>
      <c r="J32" s="1"/>
      <c r="K32" s="15"/>
      <c r="L32" s="1"/>
      <c r="M32" s="1"/>
      <c r="N32" s="15"/>
      <c r="O32" s="1"/>
      <c r="P32" s="1"/>
    </row>
    <row r="33" spans="3:16" x14ac:dyDescent="0.35">
      <c r="C33" s="1"/>
      <c r="D33" s="1"/>
      <c r="E33" s="15"/>
      <c r="F33" s="1"/>
      <c r="G33" s="1"/>
      <c r="H33" s="15"/>
      <c r="I33" s="1"/>
      <c r="J33" s="1"/>
      <c r="K33" s="15"/>
      <c r="L33" s="1"/>
      <c r="M33" s="1"/>
      <c r="N33" s="15"/>
      <c r="O33" s="1"/>
      <c r="P33" s="1"/>
    </row>
    <row r="34" spans="3:16" x14ac:dyDescent="0.35">
      <c r="C34" s="1"/>
      <c r="D34" s="1"/>
      <c r="E34" s="15"/>
      <c r="F34" s="1"/>
      <c r="G34" s="1"/>
      <c r="H34" s="15"/>
      <c r="I34" s="1"/>
      <c r="J34" s="1"/>
      <c r="K34" s="15"/>
      <c r="L34" s="1"/>
      <c r="M34" s="1"/>
      <c r="N34" s="15"/>
      <c r="O34" s="1"/>
      <c r="P34" s="1"/>
    </row>
    <row r="35" spans="3:16" x14ac:dyDescent="0.35">
      <c r="E35" s="15"/>
      <c r="H35" s="15"/>
      <c r="K35" s="15"/>
      <c r="N35" s="15"/>
    </row>
    <row r="36" spans="3:16" x14ac:dyDescent="0.35">
      <c r="E36" s="15"/>
      <c r="H36" s="15"/>
      <c r="K36" s="15"/>
      <c r="N36" s="15"/>
    </row>
    <row r="37" spans="3:16" x14ac:dyDescent="0.35">
      <c r="E37" s="15"/>
      <c r="H37" s="15"/>
      <c r="K37" s="15"/>
      <c r="N37" s="15"/>
    </row>
    <row r="38" spans="3:16" x14ac:dyDescent="0.35">
      <c r="E38" s="15"/>
      <c r="H38" s="15"/>
      <c r="K38" s="15"/>
      <c r="N38" s="15"/>
    </row>
    <row r="39" spans="3:16" x14ac:dyDescent="0.35">
      <c r="E39" s="15"/>
      <c r="H39" s="15"/>
      <c r="K39" s="15"/>
      <c r="N39" s="15"/>
    </row>
    <row r="40" spans="3:16" x14ac:dyDescent="0.35">
      <c r="E40" s="15"/>
      <c r="H40" s="15"/>
      <c r="K40" s="15"/>
      <c r="N40" s="15"/>
    </row>
  </sheetData>
  <mergeCells count="9">
    <mergeCell ref="N3:P3"/>
    <mergeCell ref="N27:O27"/>
    <mergeCell ref="K27:L27"/>
    <mergeCell ref="A3:D3"/>
    <mergeCell ref="K3:M3"/>
    <mergeCell ref="H3:J3"/>
    <mergeCell ref="H27:I27"/>
    <mergeCell ref="E3:G3"/>
    <mergeCell ref="E27:F27"/>
  </mergeCells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Esteban Castaño Giraldo</dc:creator>
  <cp:lastModifiedBy>Daniela Jimenez Gomez</cp:lastModifiedBy>
  <cp:lastPrinted>2022-10-27T21:34:26Z</cp:lastPrinted>
  <dcterms:created xsi:type="dcterms:W3CDTF">2022-08-02T12:06:26Z</dcterms:created>
  <dcterms:modified xsi:type="dcterms:W3CDTF">2022-11-20T14:49:11Z</dcterms:modified>
</cp:coreProperties>
</file>